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des\SecretariaGral\licitacions\LICITACIONS\LICITACIONS 2024\SERVEIS\6222 Mant i inspec detecció protecció contra incendis equipaments\"/>
    </mc:Choice>
  </mc:AlternateContent>
  <bookViews>
    <workbookView xWindow="0" yWindow="0" windowWidth="28800" windowHeight="11235"/>
  </bookViews>
  <sheets>
    <sheet name="ANNEX 1 - MP" sheetId="21" r:id="rId1"/>
    <sheet name="ANNEX 1 - MC" sheetId="25" r:id="rId2"/>
    <sheet name="ANNEX 2 - CC" sheetId="12" r:id="rId3"/>
    <sheet name="ANNEX 6 - INVENTARI" sheetId="26" r:id="rId4"/>
    <sheet name="ANNEX 7 - inventari" sheetId="27" r:id="rId5"/>
    <sheet name="ANNEX 8 - Equipaments" sheetId="31" r:id="rId6"/>
    <sheet name="ANNEX 9 - LLISTAT DE PREUS" sheetId="33" r:id="rId7"/>
    <sheet name="ANNEX10 - ESTAT PLÀNOLS" sheetId="35" r:id="rId8"/>
    <sheet name="ANNEX 12 - plànol ubicació" sheetId="29" r:id="rId9"/>
  </sheets>
  <externalReferences>
    <externalReference r:id="rId10"/>
  </externalReferences>
  <definedNames>
    <definedName name="_xlnm._FilterDatabase" localSheetId="5" hidden="1">'ANNEX 8 - Equipaments'!$B$18:$I$105</definedName>
    <definedName name="_xlnm._FilterDatabase" localSheetId="6" hidden="1">'ANNEX 9 - LLISTAT DE PREUS'!$A$249:$J$289</definedName>
    <definedName name="_xlnm._FilterDatabase" localSheetId="7" hidden="1">'ANNEX10 - ESTAT PLÀNOLS'!$B$18:$G$96</definedName>
    <definedName name="_xlnm.Print_Area" localSheetId="1">'ANNEX 1 - MC'!$A$1:$K$45</definedName>
    <definedName name="_xlnm.Print_Area" localSheetId="0">'ANNEX 1 - MP'!$A$1:$G$133</definedName>
    <definedName name="_xlnm.Print_Area" localSheetId="2">'ANNEX 2 - CC'!$A$1:$H$38</definedName>
    <definedName name="_xlnm.Print_Area" localSheetId="3">'ANNEX 6 - INVENTARI'!$A$1:$E$38</definedName>
    <definedName name="_xlnm.Print_Area" localSheetId="4">'ANNEX 7 - inventari'!$B$1:$AC$279</definedName>
    <definedName name="_xlnm.Print_Area" localSheetId="5">'ANNEX 8 - Equipaments'!$A$1:$I$107</definedName>
    <definedName name="_xlnm.Print_Area" localSheetId="6">'ANNEX 9 - LLISTAT DE PREUS'!$A$1:$J$378</definedName>
    <definedName name="SAPBEXdnldView" hidden="1">"XLS_00O2TSCJC6FWBRBBLEGJU5BUJ"</definedName>
    <definedName name="SAPBEXsysID" hidden="1">"PB1"</definedName>
    <definedName name="_xlnm.Print_Titles" localSheetId="1">'ANNEX 1 - MC'!$1:$12</definedName>
    <definedName name="_xlnm.Print_Titles" localSheetId="0">'ANNEX 1 - MP'!$1:$12</definedName>
    <definedName name="_xlnm.Print_Titles" localSheetId="2">'ANNEX 2 - CC'!$1:$15</definedName>
    <definedName name="_xlnm.Print_Titles" localSheetId="4">'ANNEX 7 - inventari'!$1:$19</definedName>
    <definedName name="_xlnm.Print_Titles" localSheetId="5">'ANNEX 8 - Equipaments'!$1:$18</definedName>
    <definedName name="_xlnm.Print_Titles" localSheetId="6">'ANNEX 9 - LLISTAT DE PREUS'!$1:$11</definedName>
    <definedName name="_xlnm.Print_Titles" localSheetId="7">'ANNEX10 - ESTAT PLÀNOLS'!$1:$18</definedName>
  </definedNames>
  <calcPr calcId="152511" fullPrecision="0"/>
</workbook>
</file>

<file path=xl/calcChain.xml><?xml version="1.0" encoding="utf-8"?>
<calcChain xmlns="http://schemas.openxmlformats.org/spreadsheetml/2006/main">
  <c r="B363" i="33" l="1"/>
  <c r="E363" i="33" s="1"/>
  <c r="B362" i="33"/>
  <c r="E362" i="33" s="1"/>
  <c r="F361" i="33"/>
  <c r="H361" i="33" s="1"/>
  <c r="J361" i="33" s="1"/>
  <c r="I361" i="33" s="1"/>
  <c r="E361" i="33"/>
  <c r="G361" i="33" s="1"/>
  <c r="F360" i="33"/>
  <c r="E360" i="33"/>
  <c r="E359" i="33"/>
  <c r="H340" i="33"/>
  <c r="J340" i="33" s="1"/>
  <c r="I340" i="33" s="1"/>
  <c r="F340" i="33"/>
  <c r="F339" i="33"/>
  <c r="H339" i="33" s="1"/>
  <c r="J339" i="33" s="1"/>
  <c r="I339" i="33" s="1"/>
  <c r="H338" i="33"/>
  <c r="J338" i="33" s="1"/>
  <c r="I338" i="33" s="1"/>
  <c r="F338" i="33"/>
  <c r="J337" i="33"/>
  <c r="I337" i="33" s="1"/>
  <c r="F337" i="33"/>
  <c r="H337" i="33" s="1"/>
  <c r="H336" i="33"/>
  <c r="J336" i="33" s="1"/>
  <c r="I336" i="33" s="1"/>
  <c r="F336" i="33"/>
  <c r="F335" i="33"/>
  <c r="H335" i="33" s="1"/>
  <c r="J335" i="33" s="1"/>
  <c r="I335" i="33" s="1"/>
  <c r="H334" i="33"/>
  <c r="J334" i="33" s="1"/>
  <c r="I334" i="33" s="1"/>
  <c r="F334" i="33"/>
  <c r="J333" i="33"/>
  <c r="I333" i="33" s="1"/>
  <c r="F333" i="33"/>
  <c r="H333" i="33" s="1"/>
  <c r="H332" i="33"/>
  <c r="J332" i="33" s="1"/>
  <c r="I332" i="33" s="1"/>
  <c r="F332" i="33"/>
  <c r="F331" i="33"/>
  <c r="H331" i="33" s="1"/>
  <c r="J331" i="33" s="1"/>
  <c r="I331" i="33" s="1"/>
  <c r="H330" i="33"/>
  <c r="J330" i="33" s="1"/>
  <c r="I330" i="33" s="1"/>
  <c r="F330" i="33"/>
  <c r="J329" i="33"/>
  <c r="I329" i="33" s="1"/>
  <c r="F329" i="33"/>
  <c r="H329" i="33" s="1"/>
  <c r="H328" i="33"/>
  <c r="J328" i="33" s="1"/>
  <c r="I328" i="33" s="1"/>
  <c r="F328" i="33"/>
  <c r="F327" i="33"/>
  <c r="H327" i="33" s="1"/>
  <c r="J327" i="33" s="1"/>
  <c r="I327" i="33" s="1"/>
  <c r="H326" i="33"/>
  <c r="J326" i="33" s="1"/>
  <c r="I326" i="33" s="1"/>
  <c r="F326" i="33"/>
  <c r="J325" i="33"/>
  <c r="I325" i="33" s="1"/>
  <c r="F325" i="33"/>
  <c r="H325" i="33" s="1"/>
  <c r="H324" i="33"/>
  <c r="J324" i="33" s="1"/>
  <c r="I324" i="33" s="1"/>
  <c r="F324" i="33"/>
  <c r="F323" i="33"/>
  <c r="H323" i="33" s="1"/>
  <c r="J323" i="33" s="1"/>
  <c r="I323" i="33" s="1"/>
  <c r="H322" i="33"/>
  <c r="J322" i="33" s="1"/>
  <c r="I322" i="33" s="1"/>
  <c r="F322" i="33"/>
  <c r="J321" i="33"/>
  <c r="I321" i="33" s="1"/>
  <c r="F321" i="33"/>
  <c r="H321" i="33" s="1"/>
  <c r="H320" i="33"/>
  <c r="J320" i="33" s="1"/>
  <c r="I320" i="33" s="1"/>
  <c r="F320" i="33"/>
  <c r="F319" i="33"/>
  <c r="H319" i="33" s="1"/>
  <c r="J319" i="33" s="1"/>
  <c r="I319" i="33" s="1"/>
  <c r="F318" i="33"/>
  <c r="H318" i="33" s="1"/>
  <c r="J318" i="33" s="1"/>
  <c r="I318" i="33" s="1"/>
  <c r="J317" i="33"/>
  <c r="I317" i="33" s="1"/>
  <c r="F317" i="33"/>
  <c r="H317" i="33" s="1"/>
  <c r="H316" i="33"/>
  <c r="J316" i="33" s="1"/>
  <c r="I316" i="33" s="1"/>
  <c r="F316" i="33"/>
  <c r="F315" i="33"/>
  <c r="H315" i="33" s="1"/>
  <c r="J315" i="33" s="1"/>
  <c r="I315" i="33" s="1"/>
  <c r="F314" i="33"/>
  <c r="H314" i="33" s="1"/>
  <c r="J314" i="33" s="1"/>
  <c r="I314" i="33" s="1"/>
  <c r="J313" i="33"/>
  <c r="I313" i="33" s="1"/>
  <c r="F313" i="33"/>
  <c r="H313" i="33" s="1"/>
  <c r="H312" i="33"/>
  <c r="J312" i="33" s="1"/>
  <c r="I312" i="33" s="1"/>
  <c r="F312" i="33"/>
  <c r="F311" i="33"/>
  <c r="H311" i="33" s="1"/>
  <c r="J311" i="33" s="1"/>
  <c r="I311" i="33" s="1"/>
  <c r="F310" i="33"/>
  <c r="H310" i="33" s="1"/>
  <c r="J310" i="33" s="1"/>
  <c r="I310" i="33" s="1"/>
  <c r="J309" i="33"/>
  <c r="I309" i="33" s="1"/>
  <c r="F309" i="33"/>
  <c r="H309" i="33" s="1"/>
  <c r="H308" i="33"/>
  <c r="J308" i="33" s="1"/>
  <c r="I308" i="33" s="1"/>
  <c r="F308" i="33"/>
  <c r="F307" i="33"/>
  <c r="H307" i="33" s="1"/>
  <c r="J307" i="33" s="1"/>
  <c r="I307" i="33" s="1"/>
  <c r="F306" i="33"/>
  <c r="H306" i="33" s="1"/>
  <c r="J306" i="33" s="1"/>
  <c r="I306" i="33" s="1"/>
  <c r="J305" i="33"/>
  <c r="I305" i="33" s="1"/>
  <c r="F305" i="33"/>
  <c r="H305" i="33" s="1"/>
  <c r="H304" i="33"/>
  <c r="J304" i="33" s="1"/>
  <c r="I304" i="33" s="1"/>
  <c r="F304" i="33"/>
  <c r="F303" i="33"/>
  <c r="H303" i="33" s="1"/>
  <c r="J303" i="33" s="1"/>
  <c r="I303" i="33" s="1"/>
  <c r="F302" i="33"/>
  <c r="H302" i="33" s="1"/>
  <c r="J302" i="33" s="1"/>
  <c r="I302" i="33" s="1"/>
  <c r="J301" i="33"/>
  <c r="I301" i="33" s="1"/>
  <c r="F301" i="33"/>
  <c r="H301" i="33" s="1"/>
  <c r="H300" i="33"/>
  <c r="F300" i="33"/>
  <c r="E291" i="33"/>
  <c r="H291" i="33" s="1"/>
  <c r="J291" i="33" s="1"/>
  <c r="I291" i="33" s="1"/>
  <c r="J290" i="33"/>
  <c r="I290" i="33"/>
  <c r="H290" i="33"/>
  <c r="E290" i="33"/>
  <c r="E289" i="33"/>
  <c r="H289" i="33" s="1"/>
  <c r="J289" i="33" s="1"/>
  <c r="I289" i="33" s="1"/>
  <c r="J288" i="33"/>
  <c r="I288" i="33" s="1"/>
  <c r="H288" i="33"/>
  <c r="E288" i="33"/>
  <c r="E287" i="33"/>
  <c r="H287" i="33" s="1"/>
  <c r="J287" i="33" s="1"/>
  <c r="I287" i="33" s="1"/>
  <c r="J286" i="33"/>
  <c r="I286" i="33" s="1"/>
  <c r="H286" i="33"/>
  <c r="E286" i="33"/>
  <c r="E285" i="33"/>
  <c r="H285" i="33" s="1"/>
  <c r="J285" i="33" s="1"/>
  <c r="I285" i="33" s="1"/>
  <c r="J284" i="33"/>
  <c r="I284" i="33" s="1"/>
  <c r="H284" i="33"/>
  <c r="E284" i="33"/>
  <c r="E283" i="33"/>
  <c r="H283" i="33" s="1"/>
  <c r="J283" i="33" s="1"/>
  <c r="I283" i="33" s="1"/>
  <c r="J282" i="33"/>
  <c r="I282" i="33" s="1"/>
  <c r="H282" i="33"/>
  <c r="E282" i="33"/>
  <c r="E281" i="33"/>
  <c r="H281" i="33" s="1"/>
  <c r="J281" i="33" s="1"/>
  <c r="I281" i="33" s="1"/>
  <c r="J280" i="33"/>
  <c r="I280" i="33"/>
  <c r="H280" i="33"/>
  <c r="E280" i="33"/>
  <c r="E279" i="33"/>
  <c r="H279" i="33" s="1"/>
  <c r="J279" i="33" s="1"/>
  <c r="I279" i="33" s="1"/>
  <c r="J278" i="33"/>
  <c r="I278" i="33"/>
  <c r="H278" i="33"/>
  <c r="E278" i="33"/>
  <c r="E277" i="33"/>
  <c r="H277" i="33" s="1"/>
  <c r="J277" i="33" s="1"/>
  <c r="I277" i="33" s="1"/>
  <c r="J276" i="33"/>
  <c r="I276" i="33"/>
  <c r="H276" i="33"/>
  <c r="E276" i="33"/>
  <c r="E275" i="33"/>
  <c r="H275" i="33" s="1"/>
  <c r="J275" i="33" s="1"/>
  <c r="I275" i="33" s="1"/>
  <c r="J274" i="33"/>
  <c r="I274" i="33"/>
  <c r="H274" i="33"/>
  <c r="E274" i="33"/>
  <c r="E273" i="33"/>
  <c r="H273" i="33" s="1"/>
  <c r="J273" i="33" s="1"/>
  <c r="I273" i="33" s="1"/>
  <c r="J272" i="33"/>
  <c r="I272" i="33" s="1"/>
  <c r="H272" i="33"/>
  <c r="E272" i="33"/>
  <c r="E271" i="33"/>
  <c r="H271" i="33" s="1"/>
  <c r="J271" i="33" s="1"/>
  <c r="I271" i="33" s="1"/>
  <c r="J270" i="33"/>
  <c r="I270" i="33" s="1"/>
  <c r="H270" i="33"/>
  <c r="E270" i="33"/>
  <c r="E269" i="33"/>
  <c r="H269" i="33" s="1"/>
  <c r="J269" i="33" s="1"/>
  <c r="I269" i="33" s="1"/>
  <c r="J268" i="33"/>
  <c r="I268" i="33" s="1"/>
  <c r="H268" i="33"/>
  <c r="E268" i="33"/>
  <c r="E267" i="33"/>
  <c r="H267" i="33" s="1"/>
  <c r="J267" i="33" s="1"/>
  <c r="I267" i="33" s="1"/>
  <c r="J266" i="33"/>
  <c r="I266" i="33" s="1"/>
  <c r="H266" i="33"/>
  <c r="E266" i="33"/>
  <c r="E265" i="33"/>
  <c r="H265" i="33" s="1"/>
  <c r="J265" i="33" s="1"/>
  <c r="I265" i="33" s="1"/>
  <c r="J264" i="33"/>
  <c r="I264" i="33" s="1"/>
  <c r="H264" i="33"/>
  <c r="E264" i="33"/>
  <c r="E263" i="33"/>
  <c r="H263" i="33" s="1"/>
  <c r="J263" i="33" s="1"/>
  <c r="I263" i="33" s="1"/>
  <c r="J262" i="33"/>
  <c r="I262" i="33"/>
  <c r="H262" i="33"/>
  <c r="E262" i="33"/>
  <c r="E261" i="33"/>
  <c r="H261" i="33" s="1"/>
  <c r="J261" i="33" s="1"/>
  <c r="I261" i="33" s="1"/>
  <c r="J260" i="33"/>
  <c r="I260" i="33"/>
  <c r="H260" i="33"/>
  <c r="E260" i="33"/>
  <c r="E259" i="33"/>
  <c r="H259" i="33" s="1"/>
  <c r="J259" i="33" s="1"/>
  <c r="I259" i="33" s="1"/>
  <c r="J258" i="33"/>
  <c r="I258" i="33"/>
  <c r="H258" i="33"/>
  <c r="E258" i="33"/>
  <c r="E257" i="33"/>
  <c r="H257" i="33" s="1"/>
  <c r="J257" i="33" s="1"/>
  <c r="I257" i="33" s="1"/>
  <c r="J256" i="33"/>
  <c r="I256" i="33" s="1"/>
  <c r="H256" i="33"/>
  <c r="E256" i="33"/>
  <c r="E255" i="33"/>
  <c r="H255" i="33" s="1"/>
  <c r="J255" i="33" s="1"/>
  <c r="I255" i="33" s="1"/>
  <c r="J254" i="33"/>
  <c r="I254" i="33" s="1"/>
  <c r="H254" i="33"/>
  <c r="E254" i="33"/>
  <c r="E253" i="33"/>
  <c r="H253" i="33" s="1"/>
  <c r="J253" i="33" s="1"/>
  <c r="I253" i="33" s="1"/>
  <c r="J252" i="33"/>
  <c r="I252" i="33" s="1"/>
  <c r="H252" i="33"/>
  <c r="E252" i="33"/>
  <c r="E251" i="33"/>
  <c r="D226" i="33"/>
  <c r="E226" i="33" s="1"/>
  <c r="E225" i="33"/>
  <c r="D225" i="33"/>
  <c r="D224" i="33"/>
  <c r="B224" i="33"/>
  <c r="E223" i="33"/>
  <c r="I222" i="33"/>
  <c r="G222" i="33"/>
  <c r="F222" i="33"/>
  <c r="H222" i="33" s="1"/>
  <c r="J222" i="33" s="1"/>
  <c r="E222" i="33"/>
  <c r="G221" i="33"/>
  <c r="F221" i="33"/>
  <c r="H221" i="33" s="1"/>
  <c r="J221" i="33" s="1"/>
  <c r="I221" i="33" s="1"/>
  <c r="E221" i="33"/>
  <c r="G220" i="33"/>
  <c r="E220" i="33"/>
  <c r="H203" i="33"/>
  <c r="E203" i="33"/>
  <c r="J201" i="33"/>
  <c r="I201" i="33" s="1"/>
  <c r="E201" i="33"/>
  <c r="H201" i="33" s="1"/>
  <c r="H199" i="33"/>
  <c r="J199" i="33" s="1"/>
  <c r="I199" i="33" s="1"/>
  <c r="E199" i="33"/>
  <c r="B172" i="33"/>
  <c r="E172" i="33" s="1"/>
  <c r="B171" i="33"/>
  <c r="E171" i="33" s="1"/>
  <c r="F171" i="33" s="1"/>
  <c r="E170" i="33"/>
  <c r="B170" i="33"/>
  <c r="B169" i="33"/>
  <c r="E169" i="33" s="1"/>
  <c r="B168" i="33"/>
  <c r="E168" i="33" s="1"/>
  <c r="G168" i="33" s="1"/>
  <c r="B167" i="33"/>
  <c r="E167" i="33" s="1"/>
  <c r="B166" i="33"/>
  <c r="E166" i="33" s="1"/>
  <c r="B165" i="33"/>
  <c r="E165" i="33" s="1"/>
  <c r="F165" i="33" s="1"/>
  <c r="E164" i="33"/>
  <c r="B164" i="33"/>
  <c r="E163" i="33"/>
  <c r="B163" i="33"/>
  <c r="B162" i="33"/>
  <c r="E162" i="33" s="1"/>
  <c r="B161" i="33"/>
  <c r="E161" i="33" s="1"/>
  <c r="B160" i="33"/>
  <c r="E160" i="33" s="1"/>
  <c r="G160" i="33" s="1"/>
  <c r="B159" i="33"/>
  <c r="E159" i="33" s="1"/>
  <c r="B158" i="33"/>
  <c r="E158" i="33" s="1"/>
  <c r="B157" i="33"/>
  <c r="E157" i="33" s="1"/>
  <c r="G157" i="33" s="1"/>
  <c r="B156" i="33"/>
  <c r="E156" i="33" s="1"/>
  <c r="F156" i="33" s="1"/>
  <c r="B155" i="33"/>
  <c r="E155" i="33" s="1"/>
  <c r="B154" i="33"/>
  <c r="E154" i="33" s="1"/>
  <c r="B153" i="33"/>
  <c r="E153" i="33" s="1"/>
  <c r="B152" i="33"/>
  <c r="E152" i="33" s="1"/>
  <c r="F152" i="33" s="1"/>
  <c r="B151" i="33"/>
  <c r="E151" i="33" s="1"/>
  <c r="G151" i="33" s="1"/>
  <c r="B150" i="33"/>
  <c r="E150" i="33" s="1"/>
  <c r="B149" i="33"/>
  <c r="E149" i="33" s="1"/>
  <c r="E148" i="33"/>
  <c r="G148" i="33" s="1"/>
  <c r="B148" i="33"/>
  <c r="B147" i="33"/>
  <c r="E147" i="33" s="1"/>
  <c r="B146" i="33"/>
  <c r="E146" i="33" s="1"/>
  <c r="E145" i="33"/>
  <c r="B145" i="33"/>
  <c r="B144" i="33"/>
  <c r="E144" i="33" s="1"/>
  <c r="E143" i="33"/>
  <c r="G143" i="33" s="1"/>
  <c r="B143" i="33"/>
  <c r="B142" i="33"/>
  <c r="E142" i="33" s="1"/>
  <c r="F142" i="33" s="1"/>
  <c r="B141" i="33"/>
  <c r="E141" i="33" s="1"/>
  <c r="F141" i="33" s="1"/>
  <c r="E140" i="33"/>
  <c r="F140" i="33" s="1"/>
  <c r="B140" i="33"/>
  <c r="B139" i="33"/>
  <c r="E139" i="33" s="1"/>
  <c r="B138" i="33"/>
  <c r="E138" i="33" s="1"/>
  <c r="B137" i="33"/>
  <c r="E137" i="33" s="1"/>
  <c r="B136" i="33"/>
  <c r="E136" i="33" s="1"/>
  <c r="B135" i="33"/>
  <c r="E135" i="33" s="1"/>
  <c r="E134" i="33"/>
  <c r="B134" i="33"/>
  <c r="B133" i="33"/>
  <c r="E133" i="33" s="1"/>
  <c r="E132" i="33"/>
  <c r="G132" i="33" s="1"/>
  <c r="B132" i="33"/>
  <c r="E131" i="33"/>
  <c r="B131" i="33"/>
  <c r="G130" i="33"/>
  <c r="F130" i="33"/>
  <c r="B130" i="33"/>
  <c r="E130" i="33" s="1"/>
  <c r="B129" i="33"/>
  <c r="E129" i="33" s="1"/>
  <c r="B128" i="33"/>
  <c r="E128" i="33" s="1"/>
  <c r="B127" i="33"/>
  <c r="E127" i="33" s="1"/>
  <c r="B126" i="33"/>
  <c r="E126" i="33" s="1"/>
  <c r="B125" i="33"/>
  <c r="E125" i="33" s="1"/>
  <c r="D124" i="33"/>
  <c r="B124" i="33"/>
  <c r="E124" i="33" s="1"/>
  <c r="G124" i="33" s="1"/>
  <c r="B123" i="33"/>
  <c r="E123" i="33" s="1"/>
  <c r="E122" i="33"/>
  <c r="F122" i="33" s="1"/>
  <c r="B122" i="33"/>
  <c r="B121" i="33"/>
  <c r="E121" i="33" s="1"/>
  <c r="F121" i="33" s="1"/>
  <c r="B120" i="33"/>
  <c r="E120" i="33" s="1"/>
  <c r="B119" i="33"/>
  <c r="E119" i="33" s="1"/>
  <c r="B118" i="33"/>
  <c r="E118" i="33" s="1"/>
  <c r="B117" i="33"/>
  <c r="E117" i="33" s="1"/>
  <c r="B116" i="33"/>
  <c r="E116" i="33" s="1"/>
  <c r="E115" i="33"/>
  <c r="G115" i="33" s="1"/>
  <c r="B115" i="33"/>
  <c r="E114" i="33"/>
  <c r="F114" i="33" s="1"/>
  <c r="B114" i="33"/>
  <c r="G113" i="33"/>
  <c r="F113" i="33"/>
  <c r="B113" i="33"/>
  <c r="E113" i="33" s="1"/>
  <c r="B112" i="33"/>
  <c r="E112" i="33" s="1"/>
  <c r="B111" i="33"/>
  <c r="E111" i="33" s="1"/>
  <c r="G111" i="33" s="1"/>
  <c r="B110" i="33"/>
  <c r="E110" i="33" s="1"/>
  <c r="B109" i="33"/>
  <c r="E109" i="33" s="1"/>
  <c r="B108" i="33"/>
  <c r="E108" i="33" s="1"/>
  <c r="E107" i="33"/>
  <c r="G107" i="33" s="1"/>
  <c r="B107" i="33"/>
  <c r="B106" i="33"/>
  <c r="E106" i="33" s="1"/>
  <c r="B105" i="33"/>
  <c r="E105" i="33" s="1"/>
  <c r="B104" i="33"/>
  <c r="E104" i="33" s="1"/>
  <c r="B103" i="33"/>
  <c r="E103" i="33" s="1"/>
  <c r="G103" i="33" s="1"/>
  <c r="B102" i="33"/>
  <c r="E102" i="33" s="1"/>
  <c r="B101" i="33"/>
  <c r="E101" i="33" s="1"/>
  <c r="B100" i="33"/>
  <c r="E100" i="33" s="1"/>
  <c r="B99" i="33"/>
  <c r="E99" i="33" s="1"/>
  <c r="E98" i="33"/>
  <c r="F98" i="33" s="1"/>
  <c r="B98" i="33"/>
  <c r="B97" i="33"/>
  <c r="E97" i="33" s="1"/>
  <c r="E96" i="33"/>
  <c r="B96" i="33"/>
  <c r="B95" i="33"/>
  <c r="E95" i="33" s="1"/>
  <c r="G95" i="33" s="1"/>
  <c r="D94" i="33"/>
  <c r="B94" i="33"/>
  <c r="E94" i="33" s="1"/>
  <c r="B93" i="33"/>
  <c r="E93" i="33" s="1"/>
  <c r="B92" i="33"/>
  <c r="E92" i="33" s="1"/>
  <c r="B91" i="33"/>
  <c r="E91" i="33" s="1"/>
  <c r="D73" i="33"/>
  <c r="E73" i="33" s="1"/>
  <c r="H73" i="33" s="1"/>
  <c r="J73" i="33" s="1"/>
  <c r="I73" i="33" s="1"/>
  <c r="B73" i="33"/>
  <c r="D72" i="33"/>
  <c r="E72" i="33" s="1"/>
  <c r="H72" i="33" s="1"/>
  <c r="J72" i="33" s="1"/>
  <c r="I72" i="33" s="1"/>
  <c r="B72" i="33"/>
  <c r="D71" i="33"/>
  <c r="B71" i="33"/>
  <c r="D70" i="33"/>
  <c r="B70" i="33"/>
  <c r="D69" i="33"/>
  <c r="B69" i="33"/>
  <c r="E69" i="33" s="1"/>
  <c r="H69" i="33" s="1"/>
  <c r="J69" i="33" s="1"/>
  <c r="I69" i="33" s="1"/>
  <c r="E68" i="33"/>
  <c r="H68" i="33" s="1"/>
  <c r="J68" i="33" s="1"/>
  <c r="I68" i="33" s="1"/>
  <c r="D68" i="33"/>
  <c r="B68" i="33"/>
  <c r="D67" i="33"/>
  <c r="B67" i="33"/>
  <c r="E67" i="33" s="1"/>
  <c r="H67" i="33" s="1"/>
  <c r="J67" i="33" s="1"/>
  <c r="I67" i="33" s="1"/>
  <c r="D66" i="33"/>
  <c r="B66" i="33"/>
  <c r="D65" i="33"/>
  <c r="B65" i="33"/>
  <c r="D64" i="33"/>
  <c r="E64" i="33" s="1"/>
  <c r="H64" i="33" s="1"/>
  <c r="J64" i="33" s="1"/>
  <c r="I64" i="33" s="1"/>
  <c r="B64" i="33"/>
  <c r="D63" i="33"/>
  <c r="B63" i="33"/>
  <c r="D62" i="33"/>
  <c r="E62" i="33" s="1"/>
  <c r="H62" i="33" s="1"/>
  <c r="J62" i="33" s="1"/>
  <c r="I62" i="33" s="1"/>
  <c r="B62" i="33"/>
  <c r="D61" i="33"/>
  <c r="B61" i="33"/>
  <c r="E61" i="33" s="1"/>
  <c r="H61" i="33" s="1"/>
  <c r="J61" i="33" s="1"/>
  <c r="I61" i="33" s="1"/>
  <c r="D60" i="33"/>
  <c r="B60" i="33"/>
  <c r="D59" i="33"/>
  <c r="B59" i="33"/>
  <c r="D58" i="33"/>
  <c r="B58" i="33"/>
  <c r="E56" i="33"/>
  <c r="H56" i="33" s="1"/>
  <c r="J56" i="33" s="1"/>
  <c r="I56" i="33" s="1"/>
  <c r="H55" i="33"/>
  <c r="J55" i="33" s="1"/>
  <c r="I55" i="33" s="1"/>
  <c r="E55" i="33"/>
  <c r="D54" i="33"/>
  <c r="E54" i="33" s="1"/>
  <c r="H54" i="33" s="1"/>
  <c r="J54" i="33" s="1"/>
  <c r="I54" i="33" s="1"/>
  <c r="B54" i="33"/>
  <c r="D53" i="33"/>
  <c r="B53" i="33"/>
  <c r="E53" i="33" s="1"/>
  <c r="H53" i="33" s="1"/>
  <c r="J53" i="33" s="1"/>
  <c r="I53" i="33" s="1"/>
  <c r="D52" i="33"/>
  <c r="B52" i="33"/>
  <c r="E52" i="33" s="1"/>
  <c r="H52" i="33" s="1"/>
  <c r="J52" i="33" s="1"/>
  <c r="I52" i="33" s="1"/>
  <c r="D51" i="33"/>
  <c r="B51" i="33"/>
  <c r="D50" i="33"/>
  <c r="E50" i="33" s="1"/>
  <c r="H50" i="33" s="1"/>
  <c r="J50" i="33" s="1"/>
  <c r="I50" i="33" s="1"/>
  <c r="B50" i="33"/>
  <c r="D49" i="33"/>
  <c r="B49" i="33"/>
  <c r="D48" i="33"/>
  <c r="B48" i="33"/>
  <c r="E48" i="33" s="1"/>
  <c r="H48" i="33" s="1"/>
  <c r="J48" i="33" s="1"/>
  <c r="I48" i="33" s="1"/>
  <c r="E47" i="33"/>
  <c r="H47" i="33" s="1"/>
  <c r="J47" i="33" s="1"/>
  <c r="I47" i="33" s="1"/>
  <c r="D47" i="33"/>
  <c r="B47" i="33"/>
  <c r="D46" i="33"/>
  <c r="B46" i="33"/>
  <c r="D45" i="33"/>
  <c r="B45" i="33"/>
  <c r="D44" i="33"/>
  <c r="B44" i="33"/>
  <c r="E44" i="33" s="1"/>
  <c r="H44" i="33" s="1"/>
  <c r="J44" i="33" s="1"/>
  <c r="I44" i="33" s="1"/>
  <c r="D43" i="33"/>
  <c r="B43" i="33"/>
  <c r="E43" i="33" s="1"/>
  <c r="H43" i="33" s="1"/>
  <c r="J43" i="33" s="1"/>
  <c r="I43" i="33" s="1"/>
  <c r="D42" i="33"/>
  <c r="B42" i="33"/>
  <c r="D41" i="33"/>
  <c r="B41" i="33"/>
  <c r="D40" i="33"/>
  <c r="B40" i="33"/>
  <c r="E40" i="33" s="1"/>
  <c r="H40" i="33" s="1"/>
  <c r="J40" i="33" s="1"/>
  <c r="I40" i="33" s="1"/>
  <c r="D39" i="33"/>
  <c r="B39" i="33"/>
  <c r="E39" i="33" s="1"/>
  <c r="H39" i="33" s="1"/>
  <c r="J39" i="33" s="1"/>
  <c r="I39" i="33" s="1"/>
  <c r="D38" i="33"/>
  <c r="B38" i="33"/>
  <c r="D36" i="33"/>
  <c r="E36" i="33" s="1"/>
  <c r="B36" i="33"/>
  <c r="N268" i="27"/>
  <c r="N244" i="27"/>
  <c r="M244" i="27"/>
  <c r="AB211" i="27"/>
  <c r="AA211" i="27"/>
  <c r="V211" i="27"/>
  <c r="M211" i="27"/>
  <c r="AB166" i="27"/>
  <c r="AA166" i="27"/>
  <c r="V166" i="27"/>
  <c r="AB157" i="27"/>
  <c r="AA157" i="27"/>
  <c r="AB154" i="27"/>
  <c r="AA154" i="27"/>
  <c r="AA151" i="27"/>
  <c r="AB148" i="27"/>
  <c r="AA148" i="27"/>
  <c r="AB145" i="27"/>
  <c r="AA145" i="27"/>
  <c r="AB130" i="27"/>
  <c r="AA130" i="27"/>
  <c r="AB20" i="27"/>
  <c r="AA20" i="27"/>
  <c r="V20" i="27"/>
  <c r="I20" i="27"/>
  <c r="G87" i="21"/>
  <c r="E38" i="21"/>
  <c r="G129" i="33" l="1"/>
  <c r="F129" i="33"/>
  <c r="G112" i="33"/>
  <c r="F112" i="33"/>
  <c r="H112" i="33" s="1"/>
  <c r="J112" i="33" s="1"/>
  <c r="I112" i="33" s="1"/>
  <c r="G123" i="33"/>
  <c r="H123" i="33" s="1"/>
  <c r="J123" i="33" s="1"/>
  <c r="I123" i="33" s="1"/>
  <c r="F123" i="33"/>
  <c r="G161" i="33"/>
  <c r="F161" i="33"/>
  <c r="H161" i="33" s="1"/>
  <c r="J161" i="33" s="1"/>
  <c r="I161" i="33" s="1"/>
  <c r="F106" i="33"/>
  <c r="H106" i="33" s="1"/>
  <c r="J106" i="33" s="1"/>
  <c r="I106" i="33" s="1"/>
  <c r="G106" i="33"/>
  <c r="G147" i="33"/>
  <c r="F147" i="33"/>
  <c r="G99" i="33"/>
  <c r="F99" i="33"/>
  <c r="H99" i="33" s="1"/>
  <c r="J99" i="33" s="1"/>
  <c r="I99" i="33" s="1"/>
  <c r="G138" i="33"/>
  <c r="H138" i="33" s="1"/>
  <c r="J138" i="33" s="1"/>
  <c r="I138" i="33" s="1"/>
  <c r="F138" i="33"/>
  <c r="G172" i="33"/>
  <c r="F172" i="33"/>
  <c r="H172" i="33" s="1"/>
  <c r="J172" i="33" s="1"/>
  <c r="I172" i="33" s="1"/>
  <c r="E42" i="33"/>
  <c r="H42" i="33" s="1"/>
  <c r="J42" i="33" s="1"/>
  <c r="I42" i="33" s="1"/>
  <c r="E45" i="33"/>
  <c r="H45" i="33" s="1"/>
  <c r="J45" i="33" s="1"/>
  <c r="I45" i="33" s="1"/>
  <c r="E60" i="33"/>
  <c r="H60" i="33" s="1"/>
  <c r="J60" i="33" s="1"/>
  <c r="I60" i="33" s="1"/>
  <c r="E63" i="33"/>
  <c r="H63" i="33" s="1"/>
  <c r="J63" i="33" s="1"/>
  <c r="I63" i="33" s="1"/>
  <c r="E66" i="33"/>
  <c r="H66" i="33" s="1"/>
  <c r="J66" i="33" s="1"/>
  <c r="I66" i="33" s="1"/>
  <c r="F107" i="33"/>
  <c r="H107" i="33" s="1"/>
  <c r="J107" i="33" s="1"/>
  <c r="I107" i="33" s="1"/>
  <c r="F151" i="33"/>
  <c r="H151" i="33" s="1"/>
  <c r="J151" i="33" s="1"/>
  <c r="I151" i="33" s="1"/>
  <c r="F160" i="33"/>
  <c r="H141" i="33"/>
  <c r="J141" i="33" s="1"/>
  <c r="I141" i="33" s="1"/>
  <c r="F115" i="33"/>
  <c r="H115" i="33" s="1"/>
  <c r="J115" i="33" s="1"/>
  <c r="I115" i="33" s="1"/>
  <c r="G121" i="33"/>
  <c r="H121" i="33" s="1"/>
  <c r="J121" i="33" s="1"/>
  <c r="I121" i="33" s="1"/>
  <c r="F124" i="33"/>
  <c r="H124" i="33" s="1"/>
  <c r="J124" i="33" s="1"/>
  <c r="I124" i="33" s="1"/>
  <c r="F132" i="33"/>
  <c r="H132" i="33" s="1"/>
  <c r="J132" i="33" s="1"/>
  <c r="I132" i="33" s="1"/>
  <c r="G141" i="33"/>
  <c r="F148" i="33"/>
  <c r="F157" i="33"/>
  <c r="F164" i="33"/>
  <c r="H164" i="33" s="1"/>
  <c r="J164" i="33" s="1"/>
  <c r="I164" i="33" s="1"/>
  <c r="E58" i="33"/>
  <c r="H58" i="33" s="1"/>
  <c r="J58" i="33" s="1"/>
  <c r="I58" i="33" s="1"/>
  <c r="E70" i="33"/>
  <c r="H70" i="33" s="1"/>
  <c r="J70" i="33" s="1"/>
  <c r="I70" i="33" s="1"/>
  <c r="F146" i="33"/>
  <c r="H146" i="33" s="1"/>
  <c r="J146" i="33" s="1"/>
  <c r="I146" i="33" s="1"/>
  <c r="G164" i="33"/>
  <c r="E49" i="33"/>
  <c r="H49" i="33" s="1"/>
  <c r="J49" i="33" s="1"/>
  <c r="I49" i="33" s="1"/>
  <c r="E59" i="33"/>
  <c r="H59" i="33" s="1"/>
  <c r="J59" i="33" s="1"/>
  <c r="I59" i="33" s="1"/>
  <c r="E71" i="33"/>
  <c r="H71" i="33" s="1"/>
  <c r="J71" i="33" s="1"/>
  <c r="I71" i="33" s="1"/>
  <c r="H130" i="33"/>
  <c r="J130" i="33" s="1"/>
  <c r="I130" i="33" s="1"/>
  <c r="G146" i="33"/>
  <c r="E38" i="33"/>
  <c r="H38" i="33" s="1"/>
  <c r="J38" i="33" s="1"/>
  <c r="I38" i="33" s="1"/>
  <c r="E51" i="33"/>
  <c r="H51" i="33" s="1"/>
  <c r="J51" i="33" s="1"/>
  <c r="I51" i="33" s="1"/>
  <c r="E65" i="33"/>
  <c r="H65" i="33" s="1"/>
  <c r="J65" i="33" s="1"/>
  <c r="I65" i="33" s="1"/>
  <c r="F143" i="33"/>
  <c r="G118" i="33"/>
  <c r="F118" i="33"/>
  <c r="G154" i="33"/>
  <c r="F154" i="33"/>
  <c r="H154" i="33" s="1"/>
  <c r="J154" i="33" s="1"/>
  <c r="I154" i="33" s="1"/>
  <c r="F95" i="33"/>
  <c r="H95" i="33" s="1"/>
  <c r="J95" i="33" s="1"/>
  <c r="I95" i="33" s="1"/>
  <c r="H110" i="33"/>
  <c r="J110" i="33" s="1"/>
  <c r="I110" i="33" s="1"/>
  <c r="G110" i="33"/>
  <c r="F110" i="33"/>
  <c r="G167" i="33"/>
  <c r="J203" i="33"/>
  <c r="I203" i="33" s="1"/>
  <c r="J206" i="33"/>
  <c r="E41" i="33"/>
  <c r="H41" i="33" s="1"/>
  <c r="J41" i="33" s="1"/>
  <c r="I41" i="33" s="1"/>
  <c r="G101" i="33"/>
  <c r="F101" i="33"/>
  <c r="F111" i="33"/>
  <c r="H111" i="33" s="1"/>
  <c r="J111" i="33" s="1"/>
  <c r="I111" i="33" s="1"/>
  <c r="H113" i="33"/>
  <c r="J113" i="33" s="1"/>
  <c r="I113" i="33" s="1"/>
  <c r="G126" i="33"/>
  <c r="F126" i="33"/>
  <c r="H126" i="33"/>
  <c r="J126" i="33" s="1"/>
  <c r="I126" i="33" s="1"/>
  <c r="G153" i="33"/>
  <c r="F153" i="33"/>
  <c r="H153" i="33" s="1"/>
  <c r="J153" i="33" s="1"/>
  <c r="I153" i="33" s="1"/>
  <c r="H157" i="33"/>
  <c r="J157" i="33" s="1"/>
  <c r="I157" i="33" s="1"/>
  <c r="F167" i="33"/>
  <c r="H167" i="33" s="1"/>
  <c r="J167" i="33" s="1"/>
  <c r="I167" i="33" s="1"/>
  <c r="G119" i="33"/>
  <c r="F119" i="33"/>
  <c r="H119" i="33" s="1"/>
  <c r="J119" i="33" s="1"/>
  <c r="I119" i="33" s="1"/>
  <c r="G163" i="33"/>
  <c r="F163" i="33"/>
  <c r="H163" i="33" s="1"/>
  <c r="J163" i="33" s="1"/>
  <c r="I163" i="33" s="1"/>
  <c r="E46" i="33"/>
  <c r="H46" i="33" s="1"/>
  <c r="J46" i="33" s="1"/>
  <c r="I46" i="33" s="1"/>
  <c r="G105" i="33"/>
  <c r="F116" i="33"/>
  <c r="G144" i="33"/>
  <c r="F144" i="33"/>
  <c r="H144" i="33" s="1"/>
  <c r="J144" i="33" s="1"/>
  <c r="I144" i="33" s="1"/>
  <c r="F150" i="33"/>
  <c r="G93" i="33"/>
  <c r="H93" i="33" s="1"/>
  <c r="J93" i="33" s="1"/>
  <c r="I93" i="33" s="1"/>
  <c r="F93" i="33"/>
  <c r="F105" i="33"/>
  <c r="H105" i="33" s="1"/>
  <c r="J105" i="33" s="1"/>
  <c r="I105" i="33" s="1"/>
  <c r="G116" i="33"/>
  <c r="H147" i="33"/>
  <c r="J147" i="33" s="1"/>
  <c r="I147" i="33" s="1"/>
  <c r="G150" i="33"/>
  <c r="F158" i="33"/>
  <c r="H158" i="33" s="1"/>
  <c r="J158" i="33" s="1"/>
  <c r="I158" i="33" s="1"/>
  <c r="G158" i="33"/>
  <c r="G136" i="33"/>
  <c r="F136" i="33"/>
  <c r="G92" i="33"/>
  <c r="F92" i="33"/>
  <c r="H92" i="33" s="1"/>
  <c r="J92" i="33" s="1"/>
  <c r="I92" i="33" s="1"/>
  <c r="G127" i="33"/>
  <c r="F127" i="33"/>
  <c r="H127" i="33" s="1"/>
  <c r="J127" i="33" s="1"/>
  <c r="I127" i="33" s="1"/>
  <c r="G97" i="33"/>
  <c r="G102" i="33"/>
  <c r="F102" i="33"/>
  <c r="G117" i="33"/>
  <c r="F117" i="33"/>
  <c r="H117" i="33" s="1"/>
  <c r="J117" i="33" s="1"/>
  <c r="I117" i="33" s="1"/>
  <c r="G128" i="33"/>
  <c r="F128" i="33"/>
  <c r="G134" i="33"/>
  <c r="F134" i="33"/>
  <c r="H134" i="33" s="1"/>
  <c r="J134" i="33" s="1"/>
  <c r="I134" i="33" s="1"/>
  <c r="G145" i="33"/>
  <c r="H36" i="33"/>
  <c r="J36" i="33" s="1"/>
  <c r="I36" i="33" s="1"/>
  <c r="G94" i="33"/>
  <c r="H94" i="33" s="1"/>
  <c r="J94" i="33" s="1"/>
  <c r="I94" i="33" s="1"/>
  <c r="F94" i="33"/>
  <c r="F97" i="33"/>
  <c r="F108" i="33"/>
  <c r="H108" i="33" s="1"/>
  <c r="J108" i="33" s="1"/>
  <c r="I108" i="33" s="1"/>
  <c r="G108" i="33"/>
  <c r="F131" i="33"/>
  <c r="G131" i="33"/>
  <c r="G135" i="33"/>
  <c r="F135" i="33"/>
  <c r="H135" i="33" s="1"/>
  <c r="J135" i="33" s="1"/>
  <c r="I135" i="33" s="1"/>
  <c r="G139" i="33"/>
  <c r="F139" i="33"/>
  <c r="F145" i="33"/>
  <c r="H145" i="33" s="1"/>
  <c r="J145" i="33" s="1"/>
  <c r="I145" i="33" s="1"/>
  <c r="G159" i="33"/>
  <c r="G162" i="33"/>
  <c r="F162" i="33"/>
  <c r="H162" i="33" s="1"/>
  <c r="J162" i="33" s="1"/>
  <c r="I162" i="33" s="1"/>
  <c r="F103" i="33"/>
  <c r="H103" i="33" s="1"/>
  <c r="J103" i="33" s="1"/>
  <c r="I103" i="33" s="1"/>
  <c r="G109" i="33"/>
  <c r="F109" i="33"/>
  <c r="H139" i="33"/>
  <c r="J139" i="33" s="1"/>
  <c r="I139" i="33" s="1"/>
  <c r="H148" i="33"/>
  <c r="J148" i="33" s="1"/>
  <c r="I148" i="33" s="1"/>
  <c r="F159" i="33"/>
  <c r="H159" i="33" s="1"/>
  <c r="J159" i="33" s="1"/>
  <c r="I159" i="33" s="1"/>
  <c r="G169" i="33"/>
  <c r="F169" i="33"/>
  <c r="F100" i="33"/>
  <c r="H100" i="33" s="1"/>
  <c r="J100" i="33" s="1"/>
  <c r="I100" i="33" s="1"/>
  <c r="G100" i="33"/>
  <c r="F120" i="33"/>
  <c r="H120" i="33" s="1"/>
  <c r="J120" i="33" s="1"/>
  <c r="I120" i="33" s="1"/>
  <c r="H140" i="33"/>
  <c r="J140" i="33" s="1"/>
  <c r="I140" i="33" s="1"/>
  <c r="G140" i="33"/>
  <c r="G142" i="33"/>
  <c r="H142" i="33" s="1"/>
  <c r="J142" i="33" s="1"/>
  <c r="I142" i="33" s="1"/>
  <c r="G156" i="33"/>
  <c r="H156" i="33" s="1"/>
  <c r="J156" i="33" s="1"/>
  <c r="I156" i="33" s="1"/>
  <c r="H160" i="33"/>
  <c r="J160" i="33" s="1"/>
  <c r="I160" i="33" s="1"/>
  <c r="F170" i="33"/>
  <c r="H170" i="33" s="1"/>
  <c r="J170" i="33" s="1"/>
  <c r="I170" i="33" s="1"/>
  <c r="G120" i="33"/>
  <c r="F133" i="33"/>
  <c r="G149" i="33"/>
  <c r="G170" i="33"/>
  <c r="F91" i="33"/>
  <c r="H91" i="33" s="1"/>
  <c r="F96" i="33"/>
  <c r="H96" i="33" s="1"/>
  <c r="J96" i="33" s="1"/>
  <c r="I96" i="33" s="1"/>
  <c r="F104" i="33"/>
  <c r="H104" i="33" s="1"/>
  <c r="J104" i="33" s="1"/>
  <c r="I104" i="33" s="1"/>
  <c r="G122" i="33"/>
  <c r="F125" i="33"/>
  <c r="H125" i="33" s="1"/>
  <c r="J125" i="33" s="1"/>
  <c r="I125" i="33" s="1"/>
  <c r="G133" i="33"/>
  <c r="F137" i="33"/>
  <c r="F149" i="33"/>
  <c r="H149" i="33" s="1"/>
  <c r="J149" i="33" s="1"/>
  <c r="I149" i="33" s="1"/>
  <c r="F155" i="33"/>
  <c r="H155" i="33" s="1"/>
  <c r="J155" i="33" s="1"/>
  <c r="I155" i="33" s="1"/>
  <c r="G226" i="33"/>
  <c r="H362" i="33"/>
  <c r="J362" i="33" s="1"/>
  <c r="I362" i="33" s="1"/>
  <c r="F362" i="33"/>
  <c r="G91" i="33"/>
  <c r="G96" i="33"/>
  <c r="G104" i="33"/>
  <c r="G114" i="33"/>
  <c r="H114" i="33" s="1"/>
  <c r="J114" i="33" s="1"/>
  <c r="I114" i="33" s="1"/>
  <c r="H122" i="33"/>
  <c r="J122" i="33" s="1"/>
  <c r="I122" i="33" s="1"/>
  <c r="G125" i="33"/>
  <c r="G137" i="33"/>
  <c r="G155" i="33"/>
  <c r="G166" i="33"/>
  <c r="F166" i="33"/>
  <c r="H166" i="33" s="1"/>
  <c r="J166" i="33" s="1"/>
  <c r="I166" i="33" s="1"/>
  <c r="F226" i="33"/>
  <c r="H226" i="33" s="1"/>
  <c r="J226" i="33" s="1"/>
  <c r="I226" i="33" s="1"/>
  <c r="G362" i="33"/>
  <c r="G98" i="33"/>
  <c r="H98" i="33" s="1"/>
  <c r="J98" i="33" s="1"/>
  <c r="I98" i="33" s="1"/>
  <c r="E224" i="33"/>
  <c r="F363" i="33"/>
  <c r="G363" i="33"/>
  <c r="H363" i="33"/>
  <c r="J363" i="33" s="1"/>
  <c r="I363" i="33" s="1"/>
  <c r="G223" i="33"/>
  <c r="F223" i="33"/>
  <c r="H223" i="33" s="1"/>
  <c r="J223" i="33" s="1"/>
  <c r="I223" i="33" s="1"/>
  <c r="G225" i="33"/>
  <c r="J293" i="33"/>
  <c r="H251" i="33"/>
  <c r="J251" i="33" s="1"/>
  <c r="I251" i="33" s="1"/>
  <c r="J342" i="33"/>
  <c r="J300" i="33"/>
  <c r="I300" i="33" s="1"/>
  <c r="H143" i="33"/>
  <c r="J143" i="33" s="1"/>
  <c r="I143" i="33" s="1"/>
  <c r="G152" i="33"/>
  <c r="H152" i="33" s="1"/>
  <c r="J152" i="33" s="1"/>
  <c r="I152" i="33" s="1"/>
  <c r="G165" i="33"/>
  <c r="H165" i="33" s="1"/>
  <c r="J165" i="33" s="1"/>
  <c r="I165" i="33" s="1"/>
  <c r="F168" i="33"/>
  <c r="H168" i="33" s="1"/>
  <c r="J168" i="33" s="1"/>
  <c r="I168" i="33" s="1"/>
  <c r="G171" i="33"/>
  <c r="H171" i="33" s="1"/>
  <c r="J171" i="33" s="1"/>
  <c r="I171" i="33" s="1"/>
  <c r="F220" i="33"/>
  <c r="H220" i="33" s="1"/>
  <c r="F225" i="33"/>
  <c r="H225" i="33" s="1"/>
  <c r="J225" i="33" s="1"/>
  <c r="I225" i="33" s="1"/>
  <c r="G360" i="33"/>
  <c r="H360" i="33" s="1"/>
  <c r="J360" i="33" s="1"/>
  <c r="I360" i="33" s="1"/>
  <c r="F359" i="33"/>
  <c r="H359" i="33" s="1"/>
  <c r="G359" i="33"/>
  <c r="F25" i="25"/>
  <c r="G25" i="25" s="1"/>
  <c r="F26" i="25"/>
  <c r="F22" i="25"/>
  <c r="H22" i="25" s="1"/>
  <c r="F23" i="25"/>
  <c r="G23" i="25" s="1"/>
  <c r="F24" i="25"/>
  <c r="G24" i="25" s="1"/>
  <c r="H128" i="33" l="1"/>
  <c r="J128" i="33" s="1"/>
  <c r="I128" i="33" s="1"/>
  <c r="H131" i="33"/>
  <c r="J131" i="33" s="1"/>
  <c r="I131" i="33" s="1"/>
  <c r="H150" i="33"/>
  <c r="J150" i="33" s="1"/>
  <c r="I150" i="33" s="1"/>
  <c r="H137" i="33"/>
  <c r="J137" i="33" s="1"/>
  <c r="I137" i="33" s="1"/>
  <c r="H118" i="33"/>
  <c r="J118" i="33" s="1"/>
  <c r="I118" i="33" s="1"/>
  <c r="J76" i="33"/>
  <c r="H116" i="33"/>
  <c r="J116" i="33" s="1"/>
  <c r="I116" i="33" s="1"/>
  <c r="H133" i="33"/>
  <c r="J133" i="33" s="1"/>
  <c r="I133" i="33" s="1"/>
  <c r="H109" i="33"/>
  <c r="J109" i="33" s="1"/>
  <c r="I109" i="33" s="1"/>
  <c r="H102" i="33"/>
  <c r="J102" i="33" s="1"/>
  <c r="I102" i="33" s="1"/>
  <c r="H136" i="33"/>
  <c r="J136" i="33" s="1"/>
  <c r="I136" i="33" s="1"/>
  <c r="H129" i="33"/>
  <c r="J129" i="33" s="1"/>
  <c r="I129" i="33" s="1"/>
  <c r="H169" i="33"/>
  <c r="J169" i="33" s="1"/>
  <c r="I169" i="33" s="1"/>
  <c r="H97" i="33"/>
  <c r="J97" i="33" s="1"/>
  <c r="I97" i="33" s="1"/>
  <c r="J366" i="33"/>
  <c r="J359" i="33"/>
  <c r="I359" i="33" s="1"/>
  <c r="J220" i="33"/>
  <c r="I220" i="33" s="1"/>
  <c r="J91" i="33"/>
  <c r="I91" i="33" s="1"/>
  <c r="J208" i="33"/>
  <c r="J207" i="33" s="1"/>
  <c r="J210" i="33"/>
  <c r="G224" i="33"/>
  <c r="F224" i="33"/>
  <c r="H224" i="33"/>
  <c r="J224" i="33" s="1"/>
  <c r="I224" i="33" s="1"/>
  <c r="H101" i="33"/>
  <c r="J101" i="33" s="1"/>
  <c r="I101" i="33" s="1"/>
  <c r="B376" i="33"/>
  <c r="J295" i="33"/>
  <c r="J294" i="33" s="1"/>
  <c r="J344" i="33"/>
  <c r="J347" i="33"/>
  <c r="J349" i="33" s="1"/>
  <c r="J348" i="33" s="1"/>
  <c r="J78" i="33"/>
  <c r="J77" i="33" s="1"/>
  <c r="J80" i="33"/>
  <c r="H26" i="25"/>
  <c r="G26" i="25"/>
  <c r="I26" i="25" s="1"/>
  <c r="K26" i="25" s="1"/>
  <c r="J26" i="25" s="1"/>
  <c r="H25" i="25"/>
  <c r="I25" i="25" s="1"/>
  <c r="K25" i="25" s="1"/>
  <c r="J25" i="25" s="1"/>
  <c r="H24" i="25"/>
  <c r="I24" i="25" s="1"/>
  <c r="K24" i="25" s="1"/>
  <c r="J24" i="25" s="1"/>
  <c r="G22" i="25"/>
  <c r="I22" i="25" s="1"/>
  <c r="H23" i="25"/>
  <c r="I23" i="25" s="1"/>
  <c r="K23" i="25" s="1"/>
  <c r="J23" i="25" s="1"/>
  <c r="J175" i="33" l="1"/>
  <c r="J177" i="33" s="1"/>
  <c r="J343" i="33"/>
  <c r="C376" i="33" s="1"/>
  <c r="D376" i="33"/>
  <c r="J212" i="33"/>
  <c r="B238" i="33"/>
  <c r="B23" i="33"/>
  <c r="J229" i="33"/>
  <c r="J82" i="33"/>
  <c r="B184" i="33"/>
  <c r="J368" i="33"/>
  <c r="B377" i="33"/>
  <c r="B24" i="33" s="1"/>
  <c r="K22" i="25"/>
  <c r="K28" i="25"/>
  <c r="B185" i="33" l="1"/>
  <c r="B20" i="33" s="1"/>
  <c r="B239" i="33"/>
  <c r="B22" i="33" s="1"/>
  <c r="J231" i="33"/>
  <c r="B378" i="33"/>
  <c r="J367" i="33"/>
  <c r="C377" i="33" s="1"/>
  <c r="C24" i="33" s="1"/>
  <c r="D377" i="33"/>
  <c r="D24" i="33" s="1"/>
  <c r="B21" i="33"/>
  <c r="B240" i="33"/>
  <c r="J211" i="33"/>
  <c r="C238" i="33" s="1"/>
  <c r="D238" i="33"/>
  <c r="J176" i="33"/>
  <c r="C185" i="33" s="1"/>
  <c r="C20" i="33" s="1"/>
  <c r="D185" i="33"/>
  <c r="D20" i="33" s="1"/>
  <c r="D23" i="33"/>
  <c r="E23" i="33" s="1"/>
  <c r="D184" i="33"/>
  <c r="J81" i="33"/>
  <c r="C184" i="33" s="1"/>
  <c r="B186" i="33"/>
  <c r="B19" i="33"/>
  <c r="C23" i="33"/>
  <c r="G72" i="21"/>
  <c r="G74" i="21"/>
  <c r="G76" i="21"/>
  <c r="G78" i="21"/>
  <c r="G80" i="21"/>
  <c r="G82" i="21"/>
  <c r="G84" i="21"/>
  <c r="G86" i="21"/>
  <c r="G89" i="21"/>
  <c r="G91" i="21"/>
  <c r="G93" i="21"/>
  <c r="G95" i="21"/>
  <c r="G97" i="21"/>
  <c r="G99" i="21"/>
  <c r="G101" i="21"/>
  <c r="G103" i="21"/>
  <c r="G105" i="21"/>
  <c r="G107" i="21"/>
  <c r="G109" i="21"/>
  <c r="C21" i="33" l="1"/>
  <c r="C186" i="33"/>
  <c r="C19" i="33"/>
  <c r="C25" i="33" s="1"/>
  <c r="D19" i="33"/>
  <c r="D186" i="33"/>
  <c r="C378" i="33"/>
  <c r="D239" i="33"/>
  <c r="D22" i="33" s="1"/>
  <c r="J230" i="33"/>
  <c r="C239" i="33" s="1"/>
  <c r="C22" i="33" s="1"/>
  <c r="D378" i="33"/>
  <c r="B25" i="33"/>
  <c r="D21" i="33"/>
  <c r="G110" i="21"/>
  <c r="G106" i="21"/>
  <c r="G104" i="21"/>
  <c r="G102" i="21"/>
  <c r="G100" i="21"/>
  <c r="G96" i="21"/>
  <c r="G94" i="21"/>
  <c r="G92" i="21"/>
  <c r="G90" i="21"/>
  <c r="G88" i="21"/>
  <c r="G85" i="21"/>
  <c r="G83" i="21"/>
  <c r="G81" i="21"/>
  <c r="G79" i="21"/>
  <c r="G77" i="21"/>
  <c r="G75" i="21"/>
  <c r="G73" i="21"/>
  <c r="G71" i="21"/>
  <c r="G108" i="21"/>
  <c r="G98" i="21"/>
  <c r="G70" i="21"/>
  <c r="E21" i="33" l="1"/>
  <c r="E19" i="33"/>
  <c r="E25" i="33" s="1"/>
  <c r="D25" i="33"/>
  <c r="D240" i="33"/>
  <c r="C240" i="33"/>
  <c r="G112" i="21"/>
  <c r="G114" i="21" s="1"/>
  <c r="G113" i="21" s="1"/>
  <c r="E59" i="21" l="1"/>
  <c r="E33" i="21" l="1"/>
  <c r="E34" i="21"/>
  <c r="E35" i="21"/>
  <c r="E36" i="21"/>
  <c r="E37" i="21"/>
  <c r="E39" i="21"/>
  <c r="E40" i="21"/>
  <c r="E41" i="21"/>
  <c r="E42" i="21"/>
  <c r="E43" i="21"/>
  <c r="E44" i="21"/>
  <c r="E45" i="21"/>
  <c r="E46" i="21"/>
  <c r="E47" i="21"/>
  <c r="E48" i="21"/>
  <c r="E49" i="21"/>
  <c r="E50" i="21"/>
  <c r="E51" i="21"/>
  <c r="E52" i="21"/>
  <c r="E53" i="21"/>
  <c r="E54" i="21"/>
  <c r="E55" i="21"/>
  <c r="E56" i="21"/>
  <c r="E57" i="21"/>
  <c r="E58" i="21"/>
  <c r="E60" i="21"/>
  <c r="E61" i="21"/>
  <c r="E32" i="21"/>
  <c r="E31" i="21"/>
  <c r="E30" i="21"/>
  <c r="E29" i="21"/>
  <c r="E28" i="21"/>
  <c r="E27" i="21"/>
  <c r="E26" i="21"/>
  <c r="E25" i="21"/>
  <c r="E24" i="21"/>
  <c r="E23" i="21"/>
  <c r="E22" i="21"/>
  <c r="E21" i="21"/>
  <c r="E63" i="21" l="1"/>
  <c r="G117" i="21" s="1"/>
  <c r="E65" i="21" l="1"/>
  <c r="E64" i="21" l="1"/>
  <c r="K30" i="25" l="1"/>
  <c r="J22" i="25"/>
  <c r="G119" i="21" l="1"/>
  <c r="G118" i="21" s="1"/>
  <c r="K29" i="25"/>
</calcChain>
</file>

<file path=xl/sharedStrings.xml><?xml version="1.0" encoding="utf-8"?>
<sst xmlns="http://schemas.openxmlformats.org/spreadsheetml/2006/main" count="6809" uniqueCount="861">
  <si>
    <t>TOTAL</t>
  </si>
  <si>
    <t>DADES GENERAL</t>
  </si>
  <si>
    <t>NOM DE L'EMPRESA</t>
  </si>
  <si>
    <t>Cel·les a omplir per l'empresa</t>
  </si>
  <si>
    <t>X</t>
  </si>
  <si>
    <t>--</t>
  </si>
  <si>
    <t>UNITATS</t>
  </si>
  <si>
    <t>CARTA DE COMPROMIS PER ALS LOTS PRESENTATS</t>
  </si>
  <si>
    <t>Signatura dels representats de l'empresa</t>
  </si>
  <si>
    <r>
      <t xml:space="preserve">Per aquesta raó, es signa aquest document a …………………………….. </t>
    </r>
    <r>
      <rPr>
        <i/>
        <sz val="11"/>
        <color theme="1"/>
        <rFont val="Arial"/>
        <family val="2"/>
      </rPr>
      <t>(lloc, data i hora)</t>
    </r>
  </si>
  <si>
    <r>
      <t>(</t>
    </r>
    <r>
      <rPr>
        <i/>
        <sz val="10"/>
        <color theme="9"/>
        <rFont val="Arial"/>
        <family val="2"/>
      </rPr>
      <t>*</t>
    </r>
    <r>
      <rPr>
        <i/>
        <sz val="10"/>
        <color theme="1"/>
        <rFont val="Arial"/>
        <family val="2"/>
      </rPr>
      <t>Preu Unitari Màxim, inclou la despesa general i el benefici industrial)</t>
    </r>
  </si>
  <si>
    <r>
      <t xml:space="preserve">PREU UNITARI MÀXIM </t>
    </r>
    <r>
      <rPr>
        <sz val="11"/>
        <color theme="1"/>
        <rFont val="Arial"/>
        <family val="2"/>
      </rPr>
      <t>(sense IVA)</t>
    </r>
    <r>
      <rPr>
        <b/>
        <sz val="11"/>
        <color theme="1"/>
        <rFont val="Arial"/>
        <family val="2"/>
      </rPr>
      <t xml:space="preserve"> </t>
    </r>
    <r>
      <rPr>
        <b/>
        <sz val="11"/>
        <color theme="9"/>
        <rFont val="Arial"/>
        <family val="2"/>
      </rPr>
      <t>(*)</t>
    </r>
  </si>
  <si>
    <t>IVA</t>
  </si>
  <si>
    <t>ANNEX 01 - PREUS MÀXIMS I OFERTA ECONÒMICA</t>
  </si>
  <si>
    <t>INVENTARI</t>
  </si>
  <si>
    <t>DESCRIPCIÓ DEL MANTENIMENT</t>
  </si>
  <si>
    <t>TASQUES ANUALS</t>
  </si>
  <si>
    <r>
      <t xml:space="preserve">OFERTA DE PREU UNITARI </t>
    </r>
    <r>
      <rPr>
        <sz val="11"/>
        <color theme="1"/>
        <rFont val="Arial"/>
        <family val="2"/>
      </rPr>
      <t>(sense IVA)</t>
    </r>
  </si>
  <si>
    <t>A continuació, es mostra el quadre de preus màxims corresponents al Manteniment Correctiu de la instal·lació de detecció i protecció contra incendis. A la columna "Oferta de Preu Unitari", el contractista ha d'especificar el preu considerat per la tasca encomanada.</t>
  </si>
  <si>
    <r>
      <t xml:space="preserve">Són certes i corresponen exactament amb els preus considerats per l'empresa  ………………………….. </t>
    </r>
    <r>
      <rPr>
        <i/>
        <sz val="11"/>
        <color theme="1"/>
        <rFont val="Arial"/>
        <family val="2"/>
      </rPr>
      <t>(nom de l'empresa)</t>
    </r>
    <r>
      <rPr>
        <sz val="11"/>
        <color theme="1"/>
        <rFont val="Arial"/>
        <family val="2"/>
      </rPr>
      <t>, per tal de poder portar a terme adequadament l'objecte d'aquest contracte.</t>
    </r>
  </si>
  <si>
    <t>h</t>
  </si>
  <si>
    <t>u</t>
  </si>
  <si>
    <t>PREU UNITARI</t>
  </si>
  <si>
    <t>MÀ D'OBRA OFICIAL DE 1ª</t>
  </si>
  <si>
    <t>MÀ D'OBRA AJUDANT</t>
  </si>
  <si>
    <t>m</t>
  </si>
  <si>
    <t>DESPESES GENERALS (13%)</t>
  </si>
  <si>
    <t>BENEFICI INDUSTRIAL (6%)</t>
  </si>
  <si>
    <t>TOTAL IMPORT (PEM)</t>
  </si>
  <si>
    <t>TOTAL IMPORT (PEC)</t>
  </si>
  <si>
    <t>TOTAL IMPORT (PEC+IVA)</t>
  </si>
  <si>
    <t>IVA (21%)</t>
  </si>
  <si>
    <r>
      <t xml:space="preserve">TOTAL IMPORT </t>
    </r>
    <r>
      <rPr>
        <sz val="11"/>
        <color theme="1"/>
        <rFont val="Arial"/>
        <family val="2"/>
      </rPr>
      <t>(PEC sense IVA)</t>
    </r>
  </si>
  <si>
    <t>ANNEXOS COMPLEMENTARIS AL PPT (PLEC DE PRESCRIPCIONS TÈCNIQUES)</t>
  </si>
  <si>
    <t>ANNEX 02 - CARTA DE COMPROMIS</t>
  </si>
  <si>
    <t>ANNEX 06 - INVENTARI GENERAL D'ELEMENTS</t>
  </si>
  <si>
    <t>UNITAT</t>
  </si>
  <si>
    <t>ANNEX 07 - INVENTARI D'ELEMENTS PER EQUIPAMENTS</t>
  </si>
  <si>
    <t>INVENTARI PER EQUIPAMENTS</t>
  </si>
  <si>
    <t>CODI EQUIPAMENT</t>
  </si>
  <si>
    <t>EQUIPAMENT</t>
  </si>
  <si>
    <t>UBICACIÓ</t>
  </si>
  <si>
    <t>CENTRAL</t>
  </si>
  <si>
    <t>MODEL</t>
  </si>
  <si>
    <t>EXTINTORS</t>
  </si>
  <si>
    <t>NÚM.</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</si>
  <si>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</si>
  <si>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</si>
  <si>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</si>
  <si>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</si>
  <si>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</si>
  <si>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</si>
  <si>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</si>
  <si>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</si>
  <si>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</si>
  <si>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</si>
  <si>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</si>
  <si>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</si>
  <si>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</si>
  <si>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</si>
  <si>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</si>
  <si>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</si>
  <si>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</si>
  <si>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</si>
  <si>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</si>
  <si>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</si>
  <si>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</si>
  <si>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</si>
  <si>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</si>
  <si>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</si>
  <si>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</si>
  <si>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</si>
  <si>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</si>
  <si>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</si>
  <si>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</si>
  <si>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</si>
  <si>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</si>
  <si>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</si>
  <si>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</si>
  <si>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</si>
  <si>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</si>
  <si>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</si>
  <si>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</si>
  <si>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</si>
  <si>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</si>
  <si>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</si>
  <si>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</si>
  <si>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</si>
  <si>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</si>
  <si>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</si>
  <si>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</si>
  <si>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</si>
  <si>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</si>
  <si>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</si>
  <si>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</si>
  <si>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</si>
  <si>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</si>
  <si>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</si>
  <si>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</si>
  <si>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</si>
  <si>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</si>
  <si>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</si>
  <si>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</si>
  <si>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</si>
  <si>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</si>
  <si>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</si>
  <si>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</si>
  <si>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</si>
  <si>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</si>
  <si>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</si>
  <si>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</si>
  <si>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</si>
  <si>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</si>
  <si>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</si>
  <si>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</si>
  <si>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</si>
  <si>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</si>
  <si>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</si>
  <si>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</si>
  <si>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</si>
  <si>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</si>
  <si>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</si>
  <si>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</si>
  <si>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</si>
  <si>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UNITAT/MODEL</t>
  </si>
  <si>
    <t>CODI</t>
  </si>
  <si>
    <t>SER09</t>
  </si>
  <si>
    <t>Magatzem Brigada d`Obres 1</t>
  </si>
  <si>
    <t>EDU20</t>
  </si>
  <si>
    <t>Escola d`Art i Disseny</t>
  </si>
  <si>
    <t xml:space="preserve">ADM02 </t>
  </si>
  <si>
    <t>Jutjat de Pau i Registre Civil</t>
  </si>
  <si>
    <t xml:space="preserve">CUL09 </t>
  </si>
  <si>
    <t xml:space="preserve">EDU12 </t>
  </si>
  <si>
    <t>EDU18</t>
  </si>
  <si>
    <t xml:space="preserve">EDU16 </t>
  </si>
  <si>
    <t xml:space="preserve">EDU05 </t>
  </si>
  <si>
    <t xml:space="preserve">ESP08 </t>
  </si>
  <si>
    <t>Pista Poliesportiva Mas Gener</t>
  </si>
  <si>
    <t xml:space="preserve">ADM04 </t>
  </si>
  <si>
    <t xml:space="preserve">ESP01 </t>
  </si>
  <si>
    <t xml:space="preserve">ESP03 </t>
  </si>
  <si>
    <t>Pavelló voleibol de Valldoreix</t>
  </si>
  <si>
    <t xml:space="preserve">CUL10 </t>
  </si>
  <si>
    <t xml:space="preserve">ESP02 </t>
  </si>
  <si>
    <t xml:space="preserve">ESP04 </t>
  </si>
  <si>
    <t xml:space="preserve">SER06 </t>
  </si>
  <si>
    <t xml:space="preserve">EDU02 </t>
  </si>
  <si>
    <t xml:space="preserve">SER07 </t>
  </si>
  <si>
    <t>EDU10</t>
  </si>
  <si>
    <t xml:space="preserve">EDU19 </t>
  </si>
  <si>
    <t>EDU01</t>
  </si>
  <si>
    <t>EDU07</t>
  </si>
  <si>
    <t xml:space="preserve">EDU11 </t>
  </si>
  <si>
    <t xml:space="preserve">ESP09 </t>
  </si>
  <si>
    <t xml:space="preserve">CUL07 </t>
  </si>
  <si>
    <t xml:space="preserve">SER21 </t>
  </si>
  <si>
    <t xml:space="preserve">ADM06 </t>
  </si>
  <si>
    <t xml:space="preserve">VEH06 </t>
  </si>
  <si>
    <t xml:space="preserve">VEH05 </t>
  </si>
  <si>
    <t xml:space="preserve">CUL21.1 </t>
  </si>
  <si>
    <t xml:space="preserve">CUL23 </t>
  </si>
  <si>
    <t xml:space="preserve">CUL05 </t>
  </si>
  <si>
    <t xml:space="preserve">CUL21 </t>
  </si>
  <si>
    <t xml:space="preserve">EDU15 </t>
  </si>
  <si>
    <t xml:space="preserve">CUL06 </t>
  </si>
  <si>
    <t xml:space="preserve">CUL20 </t>
  </si>
  <si>
    <t>SER27</t>
  </si>
  <si>
    <t xml:space="preserve">EDU22 </t>
  </si>
  <si>
    <t xml:space="preserve">VEH02 </t>
  </si>
  <si>
    <t xml:space="preserve">EDU13 </t>
  </si>
  <si>
    <t xml:space="preserve">SER11 </t>
  </si>
  <si>
    <t xml:space="preserve">ADM01 </t>
  </si>
  <si>
    <t xml:space="preserve">ALT07 </t>
  </si>
  <si>
    <t xml:space="preserve">CUL04 </t>
  </si>
  <si>
    <t>ESP16</t>
  </si>
  <si>
    <t xml:space="preserve">ESP15 </t>
  </si>
  <si>
    <t xml:space="preserve">SER05 </t>
  </si>
  <si>
    <t xml:space="preserve">SER04 </t>
  </si>
  <si>
    <t xml:space="preserve">SER01 </t>
  </si>
  <si>
    <t>CUL11</t>
  </si>
  <si>
    <t xml:space="preserve">CUL13 </t>
  </si>
  <si>
    <t xml:space="preserve">ADM05 </t>
  </si>
  <si>
    <t xml:space="preserve">SER10 </t>
  </si>
  <si>
    <t xml:space="preserve">SER24 </t>
  </si>
  <si>
    <t xml:space="preserve">SER15 </t>
  </si>
  <si>
    <t xml:space="preserve">CUL03 </t>
  </si>
  <si>
    <t xml:space="preserve">EDU21 </t>
  </si>
  <si>
    <t xml:space="preserve">ESP05 </t>
  </si>
  <si>
    <t xml:space="preserve">ALT05 </t>
  </si>
  <si>
    <t xml:space="preserve">SER22 </t>
  </si>
  <si>
    <t xml:space="preserve">EDU06 </t>
  </si>
  <si>
    <t xml:space="preserve">SER25 </t>
  </si>
  <si>
    <t xml:space="preserve">SER14 </t>
  </si>
  <si>
    <t xml:space="preserve">ALT06 </t>
  </si>
  <si>
    <t xml:space="preserve">ALT03 </t>
  </si>
  <si>
    <t xml:space="preserve">ESP10 </t>
  </si>
  <si>
    <t xml:space="preserve">ESL07.1 </t>
  </si>
  <si>
    <t xml:space="preserve">CUL08 </t>
  </si>
  <si>
    <t>Casal Torreblanca</t>
  </si>
  <si>
    <t xml:space="preserve">VEH01 </t>
  </si>
  <si>
    <t xml:space="preserve">ESL07 </t>
  </si>
  <si>
    <t xml:space="preserve">ESL08 </t>
  </si>
  <si>
    <t xml:space="preserve">ESP17 </t>
  </si>
  <si>
    <t xml:space="preserve">CUL15 </t>
  </si>
  <si>
    <t>EDU14</t>
  </si>
  <si>
    <t xml:space="preserve">EDU17 </t>
  </si>
  <si>
    <t xml:space="preserve">CUL18 </t>
  </si>
  <si>
    <t>CUL17</t>
  </si>
  <si>
    <t>Síndic de Greuges</t>
  </si>
  <si>
    <t>Protecció Civil</t>
  </si>
  <si>
    <t>Magatzem de Logística</t>
  </si>
  <si>
    <t>Magatzem Brigada d`Obres 3</t>
  </si>
  <si>
    <t>Magatzem Brigada d`Obres 2</t>
  </si>
  <si>
    <t>Espai Infantil Les Planes</t>
  </si>
  <si>
    <t>Centre Social i Sanitari de La Floresta</t>
  </si>
  <si>
    <t>Centre Obert Can Llobet</t>
  </si>
  <si>
    <t>Centre Obert Can Mora</t>
  </si>
  <si>
    <t>ADF Can Ribes</t>
  </si>
  <si>
    <t>ZEM La Guinardera</t>
  </si>
  <si>
    <t>ZEM Jaume Tubau</t>
  </si>
  <si>
    <t>ZEM Rambla del Celler PAV3</t>
  </si>
  <si>
    <t>ZEM La Floresta</t>
  </si>
  <si>
    <t>Camp de futbol Mira-sol</t>
  </si>
  <si>
    <t>Camp de futbol Can Magí</t>
  </si>
  <si>
    <t>Pistes Petanca Sant Francesc</t>
  </si>
  <si>
    <t>Escola Turó de Can Mates</t>
  </si>
  <si>
    <t>Escola Pins del Vallès</t>
  </si>
  <si>
    <t>Escola La Floresta</t>
  </si>
  <si>
    <t>Escola Joan Maragall</t>
  </si>
  <si>
    <t>Escola Bressol Montserrat</t>
  </si>
  <si>
    <t>Escola Bressol Mimosa</t>
  </si>
  <si>
    <t>Escola Bressol El Molí</t>
  </si>
  <si>
    <t>Cinemes Sant Cugat</t>
  </si>
  <si>
    <t>Teatre La Unió / La Unió SantCugatenca</t>
  </si>
  <si>
    <t>Oficina de Turisme</t>
  </si>
  <si>
    <t>Museu del Monestir</t>
  </si>
  <si>
    <t>Centre Cívic Xalet Negre</t>
  </si>
  <si>
    <t>Casal Cultural Mira-sol</t>
  </si>
  <si>
    <t>Casa Aymat</t>
  </si>
  <si>
    <t>Biblioteca Miquel Batllori</t>
  </si>
  <si>
    <t>Biblioteca Marta Pessarrodona</t>
  </si>
  <si>
    <t>Túnels Lluís Companys</t>
  </si>
  <si>
    <t>Túnels Ronda Nord</t>
  </si>
  <si>
    <t>DAPSI</t>
  </si>
  <si>
    <t>Serveis Socials Casa Mónaco</t>
  </si>
  <si>
    <t>Ajuntament de Sant Cugat del Vallès</t>
  </si>
  <si>
    <t>Casino La Floresta</t>
  </si>
  <si>
    <t>Escola Bressol Cavall Fort</t>
  </si>
  <si>
    <t>Sala Vilab</t>
  </si>
  <si>
    <t>Escola Bressol Gargot</t>
  </si>
  <si>
    <t>Escola Bressol Tricicle</t>
  </si>
  <si>
    <t>Escola Collserola</t>
  </si>
  <si>
    <t>Escola Gerbert d`Orlhac</t>
  </si>
  <si>
    <t>Escola L`Olivera</t>
  </si>
  <si>
    <t>Entitats (rbl Can Mora)</t>
  </si>
  <si>
    <t>Vehicles Flota Ajuntament</t>
  </si>
  <si>
    <t>Vehicles Policia Local</t>
  </si>
  <si>
    <t>Vehicles Brigada Obres</t>
  </si>
  <si>
    <t>Vechicles Parcs i Jardins</t>
  </si>
  <si>
    <t>Policia Local</t>
  </si>
  <si>
    <t xml:space="preserve">Magatzem de Jardineria </t>
  </si>
  <si>
    <t>Pista Poliesportiva Sant Francesc</t>
  </si>
  <si>
    <t>Escola de Musica Victoria dels Angels</t>
  </si>
  <si>
    <t>Institut Escola Catalunya</t>
  </si>
  <si>
    <t>Escola La Mirada</t>
  </si>
  <si>
    <t>Escola Pi d'en Xandri</t>
  </si>
  <si>
    <t xml:space="preserve">CO2 </t>
  </si>
  <si>
    <t>ABC</t>
  </si>
  <si>
    <t>cap.1 kg</t>
  </si>
  <si>
    <t>cap.2 kg</t>
  </si>
  <si>
    <t>cap.3 kg</t>
  </si>
  <si>
    <t>cap.5 kg</t>
  </si>
  <si>
    <t>cap.6 kg</t>
  </si>
  <si>
    <t>cap.9 kg</t>
  </si>
  <si>
    <t>SIRENA</t>
  </si>
  <si>
    <t>BIE</t>
  </si>
  <si>
    <t>cap. 100kg</t>
  </si>
  <si>
    <t>FE-13</t>
  </si>
  <si>
    <t>CO2</t>
  </si>
  <si>
    <t>cap. 50kg</t>
  </si>
  <si>
    <t>CONVECIONAL - GOLMAR CCD 104</t>
  </si>
  <si>
    <t>SI</t>
  </si>
  <si>
    <t>manguera 20 metres</t>
  </si>
  <si>
    <t>CONVENCIONAL</t>
  </si>
  <si>
    <t>CONVENCIONAL - COFEM - CD9504</t>
  </si>
  <si>
    <t>DETECTOR</t>
  </si>
  <si>
    <t>Òptic convencional</t>
  </si>
  <si>
    <t>PULSADORES</t>
  </si>
  <si>
    <t>ANALOGÍCA - ESSER IQ8</t>
  </si>
  <si>
    <t>Vehicles ADF (Agrupacio defensa forestal)</t>
  </si>
  <si>
    <t>25 mm</t>
  </si>
  <si>
    <t>45 mm</t>
  </si>
  <si>
    <t>ANALÒGICA - ESSER IQ8</t>
  </si>
  <si>
    <t>CONVENCIONAL - HONEYWELL</t>
  </si>
  <si>
    <t>ANALOGÍCA - NSC</t>
  </si>
  <si>
    <t>CONVENCIONAL - KILSEN - NK702 (CUINA), CONVENCIONAL - NSC - J400 (CONSERGERIA)</t>
  </si>
  <si>
    <t>EXTINCIÓ AUTOMÀTICA</t>
  </si>
  <si>
    <t>CUINA</t>
  </si>
  <si>
    <t>COFEM</t>
  </si>
  <si>
    <t>KILSEN</t>
  </si>
  <si>
    <t>DETNOV</t>
  </si>
  <si>
    <t>APOLLO</t>
  </si>
  <si>
    <t>ESSER</t>
  </si>
  <si>
    <t>NOTIFIER</t>
  </si>
  <si>
    <t>ZITON</t>
  </si>
  <si>
    <t>Si</t>
  </si>
  <si>
    <t>A</t>
  </si>
  <si>
    <t>cap. 25kg</t>
  </si>
  <si>
    <t>manguera 25 metres</t>
  </si>
  <si>
    <t>CONVENCIONAL - AGUILERA ELECTRÒNIC - AR/C5-8-16</t>
  </si>
  <si>
    <t>manguera 25 metres (4 ut) - 20 metres (1ut)</t>
  </si>
  <si>
    <t>CONVENCIONAL - DETNOV</t>
  </si>
  <si>
    <t>CONVENCIONAL - NSC</t>
  </si>
  <si>
    <t>ACETATO POTASICO (CUINA)</t>
  </si>
  <si>
    <t>CONVENCIONAL - KILSEN - NKB604</t>
  </si>
  <si>
    <t>manguera 25 metres (1ut) - 20 metres (4ut)</t>
  </si>
  <si>
    <t>manguera 25 metres (1ut) - 20 metres (7ut)</t>
  </si>
  <si>
    <t>CONVENCIONAL - NSC - ORION</t>
  </si>
  <si>
    <t>CONVENCIONAL - ZITON - SP1-X3 (CUINA); CONVENCIONAL - NSC (CONSERGERIA)</t>
  </si>
  <si>
    <t>CONVENCIONAL - KUGEL - NKB654</t>
  </si>
  <si>
    <t>ANALÒGICA - CYRTEK - STN200 (SALA ESART); CONVENCIONAL - KILSEN - K610 (CONSERGERIA)</t>
  </si>
  <si>
    <t>CONVENCIONAL - MOD.75 52</t>
  </si>
  <si>
    <t>CONVENCIONAL - ZITON - ZP1-F3</t>
  </si>
  <si>
    <t>ESP08</t>
  </si>
  <si>
    <t>ANALÒGICA - KILSEN - 701</t>
  </si>
  <si>
    <t>ANALÒGICA - ZITON; ANALÒGICA JUNIOR V4 (RECEPCIÓ)</t>
  </si>
  <si>
    <t>CONVENCIONAL - ZITON - ZP1F4</t>
  </si>
  <si>
    <t>ANALÒGIC NOTIFIER - IDR6A</t>
  </si>
  <si>
    <t>CONVENCIONAL - COFEM CD9504</t>
  </si>
  <si>
    <t>Monòxid de carboni</t>
  </si>
  <si>
    <t>tèrmic</t>
  </si>
  <si>
    <t>EDU09</t>
  </si>
  <si>
    <t>ZONA CONSEGERIA</t>
  </si>
  <si>
    <t>CONVENCIONAL - KILSEN - K601 (CUINA); CONVENCIAL - GOLMAR - CCD102 (SALA TUTORIA) - CONVENSIONAL - KILSEN - NK708 (DIRECCIÓ)</t>
  </si>
  <si>
    <t>ZONA 'DIRECCIÓ</t>
  </si>
  <si>
    <t>4 UT DETNOV (SALA TUTORIA); 7 UT KILSEN (DIRECCIÓ)</t>
  </si>
  <si>
    <t>CONVENCIONAL KILSEN - NK603 (CUINA); CONVENCIONAL - KILSEN - NK708 (CONSERGERIA)</t>
  </si>
  <si>
    <t>CONVENCIONAL - KILSEN - NKB 606</t>
  </si>
  <si>
    <t>CONVENCIONAL - KILSEN - K604 (despatxos)</t>
  </si>
  <si>
    <t>ANALOGÍCA - KUGEL - SA701 (recepció)</t>
  </si>
  <si>
    <t>ANALÒGICA  APOLLO (INFANTIL); CONVENCIONAL (CONSERGERIA)</t>
  </si>
  <si>
    <t>APOLLO (INFANTIL)</t>
  </si>
  <si>
    <t>4 UT(INFANTIL); 8 UT (CONSERGERIA)</t>
  </si>
  <si>
    <t>ANALÒGICA - KILSEN KFP-AF1 (magatzem)</t>
  </si>
  <si>
    <t>47 UT CIRTEK (SALA ESART); 63 UT KILSEN (CONSERGERIA)</t>
  </si>
  <si>
    <t>5 UT (SALA ESART) 8 UT KILSEN (CONSERGERIA)</t>
  </si>
  <si>
    <t>5 UT (SALA ESART) 3 UT KILSEN (CONSERGERIA)</t>
  </si>
  <si>
    <t>ANALOGÍCA - ZITON - ZP2-F1 (sala tècnica)</t>
  </si>
  <si>
    <t>CONVENCIONAL - COFEM - CLVR</t>
  </si>
  <si>
    <t>Detector linial</t>
  </si>
  <si>
    <t>(Zona Consergeria)</t>
  </si>
  <si>
    <t>AGUILERA ELCTRONICA</t>
  </si>
  <si>
    <t>ME300Deq (gas)</t>
  </si>
  <si>
    <t>KILSEN (cuina)</t>
  </si>
  <si>
    <t xml:space="preserve"> '7 UT - ZONA CONSEGERIA; 1 UT - CUINA</t>
  </si>
  <si>
    <t xml:space="preserve"> '10 UT - ZONA CONSEGERIA; 1 UT - CUINA</t>
  </si>
  <si>
    <t>5 UT - DETNOV (SALA TUTORIA); 6T APOLLO (DIRECCIÓ); 1 UT (CUINA)</t>
  </si>
  <si>
    <t>ZONA CUINA</t>
  </si>
  <si>
    <t>KILSEN ('ZONA CUINA)</t>
  </si>
  <si>
    <t>7UT KILSEN (CONSERGERIA); 1UT KILSEN (CUINA)</t>
  </si>
  <si>
    <t>ANALÒGICA - FIRECLASS - FC501; CONVECIONAL KILSEN (CUINA)</t>
  </si>
  <si>
    <t>2 UT APOLLO (INFANTIL); 8 UT (CONSERGERIA); 1UT (CUINA)</t>
  </si>
  <si>
    <t>(zon aCuina)</t>
  </si>
  <si>
    <t>10 ut '(Zona Consergeria); 1 Ut (Zona Cuina)</t>
  </si>
  <si>
    <t>6 ut '(Zona Consergeria); 1 Ut (Zona Cuina)</t>
  </si>
  <si>
    <t>27 UT NOTIFIER (recepció); 2 UT(CPD); 4 UT (zrxiu i varis)</t>
  </si>
  <si>
    <t>24UT NOTIFIER (recepció); 1 UT (CPD); 4 UT (arxiu i varis)</t>
  </si>
  <si>
    <t>144 UT 'NOTIFIER (recepció); 4 ut (CPD); 14 UT (arxiu i varis)</t>
  </si>
  <si>
    <t xml:space="preserve">Si </t>
  </si>
  <si>
    <t>Sistemas (ACETATO POTÀSICO) - CUINA</t>
  </si>
  <si>
    <t>Sistemes - ACETATO POTASICO</t>
  </si>
  <si>
    <t>Sisttemes 'CO2</t>
  </si>
  <si>
    <t>Sistemes</t>
  </si>
  <si>
    <t>Recipients de gas</t>
  </si>
  <si>
    <t>Campanes</t>
  </si>
  <si>
    <t xml:space="preserve"> CO2</t>
  </si>
  <si>
    <t>7 UT DE ROCIADORS - ACETATO POTASICO</t>
  </si>
  <si>
    <t>5 UT ROCIADORS - ACETATO POTASICO</t>
  </si>
  <si>
    <t>4 UT DECCILINDRES DE 40 PRESIÓ - 8 ut DIFUSORS - LPG -CO2</t>
  </si>
  <si>
    <t>4 UT CILINDRE CO2; 5 UT DE DIFUSORS</t>
  </si>
  <si>
    <t>9 UT DE CILINDRE CO2; 12 UT DE DIFUSORS (LPG)</t>
  </si>
  <si>
    <t>4 CILINDRES CO2; 4 UT DE DIFUSORS (LPG)</t>
  </si>
  <si>
    <t>2 UT CILINDRE HFC-25; 2 UT DE DIFUSORS</t>
  </si>
  <si>
    <t>1 UT DE CILINDRE DE NITROGEN 8CPD) 2 UT CILINDRE HFC-27 (arxiu); 8 UT DIFUSORS</t>
  </si>
  <si>
    <t>17 UT (consergeria); 1 UT (cuina)</t>
  </si>
  <si>
    <t>9 UT (consergeria); 1 UT (cuina)</t>
  </si>
  <si>
    <t>Plaça de la Vila, 1 - 08172 Sant Cugat del Vallès</t>
  </si>
  <si>
    <t>Plaça de Barcelona, 17 - 08172 Sant Cugat del Vallès</t>
  </si>
  <si>
    <t>Avinguda de Gràcia, 50 - 08172 Sant Cugat del Vallès</t>
  </si>
  <si>
    <t>Passatge Josepa Negre - 08172 Sant Cugat del Vallès</t>
  </si>
  <si>
    <t>Carrer Ignasi Barraquer, 1 - 08195 Sant Cugat del Vallès</t>
  </si>
  <si>
    <t>Carrer del Túnel de Can Bellet, 08174 - 08174 Sant Cugat del Vallès</t>
  </si>
  <si>
    <t>Ronda Nord, s/n - 08173 Sant Cugat del Vallès</t>
  </si>
  <si>
    <t>Avinguda de Lluís Companys i Jover, 4 - 08172 Sant Cugat del Vallès</t>
  </si>
  <si>
    <t>Avinguda de la Guinardera, 20 - 08174 Sant Cugat del Vallès</t>
  </si>
  <si>
    <t>Plaça d'Ausiàs March, 2 - 08195 Sant Cugat del Vallès</t>
  </si>
  <si>
    <t>Carrer de Pau Muñoz i Castanyer, 3-5 - 08174 Sant Cugat del Vallès</t>
  </si>
  <si>
    <t>Plaça de Can Quitèria, 1 - 08172 Sant Cugat del Vallès</t>
  </si>
  <si>
    <t>Carrer de Villà, 68 - 08173 Sant Cugat del Vallès</t>
  </si>
  <si>
    <t>Carrer de Castellví, 8 (Jardins del Monestir) - 08173 Sant Cugat del Vallès</t>
  </si>
  <si>
    <t>Avinguda Pla del Vinyet, 81-85 - 08172 Sant Cugat del Vallès</t>
  </si>
  <si>
    <t>Plaça del Coll de la Creu d'en Blau, 7 - 08196 Sant Cugat del Vallès</t>
  </si>
  <si>
    <t>Carrer de Mallorca, 42 - 08195 Sant Cugat del Vallès</t>
  </si>
  <si>
    <t>Carrer del Casino, 27 - 08198 Sant Cugat del Vallès</t>
  </si>
  <si>
    <t>Plaça d'en Coll, 4 - 08172 Sant Cugat del Vallès</t>
  </si>
  <si>
    <t>Carrer del Ginjoler, 10 - 08198 Sant Cugat del Vallès</t>
  </si>
  <si>
    <t>Plaça de l'Om, 1 - 08172 Sant Cugat del Vallès</t>
  </si>
  <si>
    <t>Plaça d'Octavià, 10 - 08172 Sant Cugat del Vallès</t>
  </si>
  <si>
    <t>Carrer de Sant Medir, 24 - 08173 Sant Cugat del Vallès</t>
  </si>
  <si>
    <t>Avinguda de Josep Anselm Clavé, 13-17 - 08172 Sant Cugat del Vallès</t>
  </si>
  <si>
    <t>Avinguda del Pla del Vinyet, 50 - 08172 Sant Cugat del Vallès</t>
  </si>
  <si>
    <t>Carrer de Joan Maragall, 25 - 08173 Sant Cugat del Vallès</t>
  </si>
  <si>
    <t>Carrer del Molí de les Planes, 1 - 08196 Sant Cugat del Vallès</t>
  </si>
  <si>
    <t>Carrer de la Mina, 85 - 08173 Sant Cugat del Vallès</t>
  </si>
  <si>
    <t>Carrer Abat Biure, 29 - 08173 Sant Cugat del Vallès</t>
  </si>
  <si>
    <t>Carrer Rovellat, 41 - 08173 Sant Cugat del Vallès</t>
  </si>
  <si>
    <t>Carrer de l'Abat Biure, 44 - 08173 Sant Cugat del Vallès</t>
  </si>
  <si>
    <t>Carrer de Josep Vicenç Foix, 34 - 08173 Sant Cugat del Vallès</t>
  </si>
  <si>
    <t>Passeig de la Creu, 1-5 - 08173 Sant Cugat del Vallès</t>
  </si>
  <si>
    <t>Camí de Can Pagan, 51 - 08198 Sant Cugat del Vallès</t>
  </si>
  <si>
    <t>Avinguda de la Clota, 3 - 08174 Sant Cugat del Vallès</t>
  </si>
  <si>
    <t>Passeig de la Mare de la Font, 2-10 - 08174 Sant Cugat del Vallès</t>
  </si>
  <si>
    <t>Carrer de Santa Teresa, 61 - 08172 Sant Cugat del Vallès</t>
  </si>
  <si>
    <t>Avinguda de Can Volpelleres, 51 - 08173 Sant Cugat del Vallès</t>
  </si>
  <si>
    <t>Carrer de Josep Irla, 50  - 08195 Sant Cugat del Vallès</t>
  </si>
  <si>
    <t>Camí de Sant Cugat al Papiol, 140 - 08195 Sant Cugat del Vallès</t>
  </si>
  <si>
    <t>Avinguda de Ragull, 39 - 08172 Sant Cugat del Vallès</t>
  </si>
  <si>
    <t>Carrer Pahissa, 1-5 - 08172 Sant Cugat del Vallès</t>
  </si>
  <si>
    <t>Plaça de Victòria dels Àngels, 2 - 08172 Sant Cugat del Vallès</t>
  </si>
  <si>
    <t>Carrer de l'Esperanto, 2 - 08172 Sant Cugat del Vallès</t>
  </si>
  <si>
    <t>Parc de la Pollancreda, s/n - 08173 Sant Cugat del Vallès</t>
  </si>
  <si>
    <t>Jardins de Sant Francesc s/n - 08172 Sant Cugat del Vallès</t>
  </si>
  <si>
    <t>Avinguda de Can Magí, 6 - 08173 Sant Cugat del Vallès</t>
  </si>
  <si>
    <t>Carrer de Pompeu Fabra, 121 - 08195 Sant Cugat del Vallès</t>
  </si>
  <si>
    <t>Carrer del Brollador, 3 - 08197 Sant Cugat del Vallès</t>
  </si>
  <si>
    <t>Camí de Can Flo, 19 - 08196 Sant Cugat del Vallès</t>
  </si>
  <si>
    <t>Passatge del Baró de Coubertin, 3 - 08172 Sant Cugat del Vallès</t>
  </si>
  <si>
    <t>Carrer Gabriel Ferrater, 1 - 08195 Sant Cugat del Vallès</t>
  </si>
  <si>
    <t>Carrer de l'Abat Escarré, 12 - 08172 Sant Cugat del Vallès</t>
  </si>
  <si>
    <t>Carrer del Ginjoler, 6 - 08198 Sant Cugat del Vallès</t>
  </si>
  <si>
    <t>Passatge del Baró de Coubertain, 5 - 08172 Sant Cugat del Vallès</t>
  </si>
  <si>
    <t>Carrer Ventura Gassol, 2 - 08173 Sant Cugat del Vallès</t>
  </si>
  <si>
    <t>Carretera de la Rabassada km 6, 17 - 08196 Sant Cugat del Vallès</t>
  </si>
  <si>
    <t>Rambla de Can Mora, 11 - 3r 1a - 08172 Sant Cugat del Vallès</t>
  </si>
  <si>
    <t>Carrer de Pearson, 36 - 08198 Sant Cugat del Vallès</t>
  </si>
  <si>
    <t>Carrer de Vallès, 5 - 08172 Sant Cugat del Vallès</t>
  </si>
  <si>
    <t>Avinguda Ragull, s/n - 08173 Sant Cugat del Vallès</t>
  </si>
  <si>
    <t>Avinguda de les Roquetes, s/n - 08173 Sant Cugat del Vallès</t>
  </si>
  <si>
    <t>Carrer Barcelona, 47 - 08172 Sant Cugat del Vallès</t>
  </si>
  <si>
    <t>Carrer de Francesc Vila, 11 - 08173 Sant Cugat del Vallès</t>
  </si>
  <si>
    <t>Plaça de la Vila, 2 - 08172 Sant Cugat del Vallès</t>
  </si>
  <si>
    <t>Carrer de Francesc Moragas, 32 baixos - 08172 Sant Cugat del Vallès</t>
  </si>
  <si>
    <t>Carrer de Vallès, 18 - 08172 Sant Cugat del Vallès</t>
  </si>
  <si>
    <t>Carrer de Francesc Moragas, 32 Baixos - 08172 Sant Cugat del Vallès</t>
  </si>
  <si>
    <t>Rambla de Can Mora, 11 2n 1a - 08172 Sant Cugat del Vallès</t>
  </si>
  <si>
    <t>Pl. de la Vila, 1 - 08172 Sant Cugat del Vallès</t>
  </si>
  <si>
    <t>Av. de Can Canyameres, 59 - 08174 Sant Cugat del Vallès</t>
  </si>
  <si>
    <t>Carrer de Vallès, 5; Av. de Roquetes i Av. de Ragull - 08172 Sant Cugat del Vallès</t>
  </si>
  <si>
    <t>Ajuntament</t>
  </si>
  <si>
    <t>Serveis Socials Plaça d'en Coll</t>
  </si>
  <si>
    <t>Túnels Can Bellet</t>
  </si>
  <si>
    <t>Túnel Lluís Companys</t>
  </si>
  <si>
    <t>Centre Grau-Garriga d’Art Tèxtil Contemporani (Can Quitèria)</t>
  </si>
  <si>
    <t>Casa de Cultura</t>
  </si>
  <si>
    <t>Casal Les Planes (Casal Gent Gran de Les Planes)</t>
  </si>
  <si>
    <t>Local La Floresta -  Antic Centre Cívic</t>
  </si>
  <si>
    <t>Sala ViLab</t>
  </si>
  <si>
    <t>Entitats Teatre La Unió / La Unió SantCugatenca</t>
  </si>
  <si>
    <t>Escola Gerbert d'Orlhac</t>
  </si>
  <si>
    <t>Escola L'Olivera</t>
  </si>
  <si>
    <t>Institut-Escola Catalunya</t>
  </si>
  <si>
    <t>Escola Oficial d'Idiomes EOI</t>
  </si>
  <si>
    <t>Escola d'Art i Disseny</t>
  </si>
  <si>
    <t>Escola de Música Victòria dels Àngels</t>
  </si>
  <si>
    <t>CRP Centre Recursos Pedagògics</t>
  </si>
  <si>
    <t xml:space="preserve">Pistes Petanca Sant Cugat </t>
  </si>
  <si>
    <t>Pistes Petanca Sant Cugat Atlètic</t>
  </si>
  <si>
    <t>Camp de Futbol Can Magí</t>
  </si>
  <si>
    <t>Camp de Futbol Mira-sol</t>
  </si>
  <si>
    <t>Espai Pere Grau - Les Planes</t>
  </si>
  <si>
    <t>OMET + 010</t>
  </si>
  <si>
    <t>Centre Social i Sanitari de La Floresta (CSS La Floresta)</t>
  </si>
  <si>
    <t>Magatzem Brigada d'Obres 1</t>
  </si>
  <si>
    <t>Magatzem Brigada d'Obres 2</t>
  </si>
  <si>
    <t>Magatzem Brigada d'Obres 3</t>
  </si>
  <si>
    <t>Magatzem de Jardineria</t>
  </si>
  <si>
    <t>Sant Cugat Feina - SOM (Servei d'Ocupació Municipal)</t>
  </si>
  <si>
    <t>Entitats (Rbla Can Mora)</t>
  </si>
  <si>
    <t>Vehicles ADF (Agrupacions Defensa Forestal)</t>
  </si>
  <si>
    <t>Vehicles Brigada d'Obres</t>
  </si>
  <si>
    <t>Vehicles Parcs i Jardins</t>
  </si>
  <si>
    <t>SER28</t>
  </si>
  <si>
    <t>Centre Obert - Casa Cultura</t>
  </si>
  <si>
    <t>VEH04</t>
  </si>
  <si>
    <t>EDU04</t>
  </si>
  <si>
    <t>Carrer de Castellví, 8, 08173 Sant Cugat del Vallès, Barcelona</t>
  </si>
  <si>
    <t>IMPORT DE PRESSUPOST DE CONTRACTE (PEC)</t>
  </si>
  <si>
    <t>IMPORT DE PRESSUPOST DE CONTRACTE + IVA (PEC+IVA)</t>
  </si>
  <si>
    <t>ANNEX 01.1 - PREU FIXE - MANTENIMENT PREVENTIU</t>
  </si>
  <si>
    <t>MANTENIMENT PREVENTIU</t>
  </si>
  <si>
    <t>TASQUES TRIMESTRALS (a inventari del trimestral s'inclou l'inventari de l'anual multiplicat per tres (3))</t>
  </si>
  <si>
    <t xml:space="preserve">Manteniment Zona/llaç  Detecció d'Incendi </t>
  </si>
  <si>
    <t>Manteniment Element Detecció Incendi (inclou detectors, pulsadors i sirenes)</t>
  </si>
  <si>
    <t xml:space="preserve">Manteniment Central Analògica de Detecció d'Incendi </t>
  </si>
  <si>
    <t>Manteniment Central Convencional Detecció Incendi</t>
  </si>
  <si>
    <t>Manteniment Extintor ABC 9 kg</t>
  </si>
  <si>
    <t>Manteniment Extintor ABC 6kg</t>
  </si>
  <si>
    <t>Manteniment Extintor CO2 5kg</t>
  </si>
  <si>
    <t>Manteniment Extintor ABC 3kg</t>
  </si>
  <si>
    <t>Manteniment Extintor CO2 2kg</t>
  </si>
  <si>
    <t>Manteniment Extintor ABC 1kg</t>
  </si>
  <si>
    <t>Manteniment Extintor ABC carro 25kg</t>
  </si>
  <si>
    <t>Manteniment Extintor ABC carro 50kg</t>
  </si>
  <si>
    <t>Manteniment Extintor ABC Carro 100kg</t>
  </si>
  <si>
    <t>Manteniment BIE 25</t>
  </si>
  <si>
    <t>Manteniment BIE 45</t>
  </si>
  <si>
    <t>Manteniment Central Extinció</t>
  </si>
  <si>
    <t>Manteniment Senyal Fotoluminescent PCI</t>
  </si>
  <si>
    <t>3.160,22 m2</t>
  </si>
  <si>
    <t>SUPERFICIE ÚTIL -EQUIPAMENT</t>
  </si>
  <si>
    <t>464,40 m2</t>
  </si>
  <si>
    <t>824,52 m2</t>
  </si>
  <si>
    <t>2.221,05 m2</t>
  </si>
  <si>
    <t>112,60 m2</t>
  </si>
  <si>
    <t>463,48 m2</t>
  </si>
  <si>
    <t>524,19 m2</t>
  </si>
  <si>
    <t>1.227,08 m2</t>
  </si>
  <si>
    <t>1.273,71 m2</t>
  </si>
  <si>
    <t xml:space="preserve"> 896,85 m2</t>
  </si>
  <si>
    <t>1.275,13 m2</t>
  </si>
  <si>
    <t>2.958,53 m2</t>
  </si>
  <si>
    <t>244,12 m2</t>
  </si>
  <si>
    <t>269,11 m2</t>
  </si>
  <si>
    <t>183,02 m2</t>
  </si>
  <si>
    <t>2.081,68 m2 (Sup. Construida)</t>
  </si>
  <si>
    <t>2.016,10 m2</t>
  </si>
  <si>
    <t>2.848,00 m2</t>
  </si>
  <si>
    <t>2.386,46 m2</t>
  </si>
  <si>
    <t>8.595,99 m2</t>
  </si>
  <si>
    <t>491,97 m2</t>
  </si>
  <si>
    <t>94,86 m2</t>
  </si>
  <si>
    <t>222,48 m2</t>
  </si>
  <si>
    <t>931,27 m2</t>
  </si>
  <si>
    <t>47,08 m2</t>
  </si>
  <si>
    <t>187,96 m2</t>
  </si>
  <si>
    <t>1.181,76 m2</t>
  </si>
  <si>
    <t>403,20 m2</t>
  </si>
  <si>
    <t>136,00 m2</t>
  </si>
  <si>
    <t>392,60 m2</t>
  </si>
  <si>
    <t>380,36 m2</t>
  </si>
  <si>
    <t>593,57 m2</t>
  </si>
  <si>
    <t>389,80 m2</t>
  </si>
  <si>
    <t>556.85 m2</t>
  </si>
  <si>
    <t>135,85m2</t>
  </si>
  <si>
    <t>316,11 m2</t>
  </si>
  <si>
    <t>860,00 m2</t>
  </si>
  <si>
    <t>4.294,71m2</t>
  </si>
  <si>
    <t>109,50 m2</t>
  </si>
  <si>
    <t>75,16 m2</t>
  </si>
  <si>
    <t>201,20 m2</t>
  </si>
  <si>
    <t>1.218,14 m2</t>
  </si>
  <si>
    <t>2.199,03 m2</t>
  </si>
  <si>
    <t>339,76 m2</t>
  </si>
  <si>
    <t>657,91  m2</t>
  </si>
  <si>
    <t>162,18 m2</t>
  </si>
  <si>
    <t>81,68 m2</t>
  </si>
  <si>
    <t>3.549,08 m2</t>
  </si>
  <si>
    <t>3.039,07 m2</t>
  </si>
  <si>
    <t>2.493,75 m2</t>
  </si>
  <si>
    <t>3.972,45 m2</t>
  </si>
  <si>
    <t>2.101,54 m2</t>
  </si>
  <si>
    <t>2.957,72 m2</t>
  </si>
  <si>
    <t>2.731,72 m2</t>
  </si>
  <si>
    <t>3.493,49 m2</t>
  </si>
  <si>
    <t>2.676,16 m2</t>
  </si>
  <si>
    <t>1.106,99 m2</t>
  </si>
  <si>
    <t>150,77 m2</t>
  </si>
  <si>
    <t>127,33 m2</t>
  </si>
  <si>
    <t>Tunel de Can Bellet</t>
  </si>
  <si>
    <t>Escola Oficial d`Idiomes EOI</t>
  </si>
  <si>
    <t>Pistes Petanca Sant Cugat (La Pollancreda)</t>
  </si>
  <si>
    <t>OMET+010</t>
  </si>
  <si>
    <t>Escola Bressol El Niu</t>
  </si>
  <si>
    <t>EDU03</t>
  </si>
  <si>
    <t>Vehicles</t>
  </si>
  <si>
    <t>26,70 m2</t>
  </si>
  <si>
    <t>Carrer del Mercat, 2 - 08195 Sant Cugat del Vallès</t>
  </si>
  <si>
    <t>CUL22</t>
  </si>
  <si>
    <t>Torre Negra</t>
  </si>
  <si>
    <t>Camí de la Torre Negra, 40 - 08173 Sant Cugat del Vallès</t>
  </si>
  <si>
    <t>381,71 m2</t>
  </si>
  <si>
    <r>
      <t xml:space="preserve">El/la Sr./Sra. ..................................................., en nom propi, o  com a representant................................. </t>
    </r>
    <r>
      <rPr>
        <i/>
        <sz val="11"/>
        <color theme="1"/>
        <rFont val="Arial"/>
        <family val="2"/>
      </rPr>
      <t xml:space="preserve">(assenyaleu les vostres facultats de representació: administrador/a únic/a, apoderat/da…) </t>
    </r>
    <r>
      <rPr>
        <sz val="11"/>
        <color theme="1"/>
        <rFont val="Arial"/>
        <family val="2"/>
      </rPr>
      <t>de l'empresa ................................., amb NIF ..........................., declara, sota la seva responsabilitat, com a licitador/a del contracte referenciat a l'encapçalament,</t>
    </r>
  </si>
  <si>
    <t>A continuació, s'adjunta inventari general de tots els elements a mantenir i existents als equipaments municipals de Sant Cugat del Vallès.</t>
  </si>
  <si>
    <t>2.029 m2</t>
  </si>
  <si>
    <t>A continuació, s'adjunta inventari general de tots els elements existents dividits per equipament municipal.</t>
  </si>
  <si>
    <t>MÀ D'OBRA DE TÈCNIC</t>
  </si>
  <si>
    <t>Extintor de pols seca polivalent, de càrrega 25 kg, amb pressió incorporada, amb rodes</t>
  </si>
  <si>
    <t>LOT 1</t>
  </si>
  <si>
    <t>LOT 2</t>
  </si>
  <si>
    <t>LOT 3</t>
  </si>
  <si>
    <t xml:space="preserve">Exp.: 6222/2024 </t>
  </si>
  <si>
    <t>LOT</t>
  </si>
  <si>
    <t>DOCENT</t>
  </si>
  <si>
    <t>ADMINISTRATIU</t>
  </si>
  <si>
    <t>ÚS DE L'EQUIPAMENT</t>
  </si>
  <si>
    <t>PÚBLICA CONCURRENCIA</t>
  </si>
  <si>
    <t>INVENTARI GENERAL D'ELEMENTS (LOT 2)</t>
  </si>
  <si>
    <t>Manteniment Anual Extinció Automàtica</t>
  </si>
  <si>
    <t xml:space="preserve">Manteniment Central Analògica  de Detecció d'Incendi </t>
  </si>
  <si>
    <t xml:space="preserve">Manteniment Central Convencional Detecció Incendi </t>
  </si>
  <si>
    <t xml:space="preserve">Manteniment Central Extinció </t>
  </si>
  <si>
    <t xml:space="preserve">Manteniment Extintor ABC Carro 100kg </t>
  </si>
  <si>
    <t xml:space="preserve">Manteniment Extintor ABC carro 50kg </t>
  </si>
  <si>
    <t xml:space="preserve">Manteniment Extintor ABC carro 25kg </t>
  </si>
  <si>
    <t xml:space="preserve">Manteniment Extintor ABC 1kg </t>
  </si>
  <si>
    <t xml:space="preserve">Manteniment Extintor CO2 2kg </t>
  </si>
  <si>
    <t xml:space="preserve">Manteniment Extintor ABC 3kg </t>
  </si>
  <si>
    <t xml:space="preserve">Manteniment Extintor CO2 5kg </t>
  </si>
  <si>
    <t xml:space="preserve">Manteniment Extintor ABC 6kg </t>
  </si>
  <si>
    <t xml:space="preserve">Manteniment Extintor ABC 9 kg </t>
  </si>
  <si>
    <t>Manteniment Element Detecció Incendi (inclou detectors, polsadors i sirenes)</t>
  </si>
  <si>
    <t>Manteniment extintor ABC 9kg</t>
  </si>
  <si>
    <t>Manteniment extintor ABC 6kg</t>
  </si>
  <si>
    <t>Manteniment  Extintor CO2 2kg</t>
  </si>
  <si>
    <t>Manteniment extintor ABC carro 25kg</t>
  </si>
  <si>
    <t>Manteniment extintor ABC carro 100kg</t>
  </si>
  <si>
    <t>Manteniment extinció Automàtica</t>
  </si>
  <si>
    <t>PRESSUPOST DE CONTRACTE (PEC) - 1 ANY</t>
  </si>
  <si>
    <t>PRESSUPOST DE CONTRACTE (PEC) - 2 ANYS</t>
  </si>
  <si>
    <t>PRESSUPOST DE CONTRACTE + IVA (PEC+IVA) - 1 ANY</t>
  </si>
  <si>
    <t>PRESSUPOST DE CONTRACTE + IVA (PEC+IVA) - 2 ANYS</t>
  </si>
  <si>
    <t>Manteniment Extinció Automàtica</t>
  </si>
  <si>
    <t xml:space="preserve">ANNEX 01.1 - PREU FIXE </t>
  </si>
  <si>
    <t>INSPECCIÓ</t>
  </si>
  <si>
    <t>ANALÒGICA - NOTIFER - ID 3000; CENTRAL DETECCION GAS - ME302-1 (3 unitats) (Soterrani -2); ANALÒGICA NOTIFIER  (CPD)</t>
  </si>
  <si>
    <t>Exutoris (Ajuntament de Sant Cugat del Vallès)</t>
  </si>
  <si>
    <t>Serveis Socials Plaça d'en Coll. Consta de 2 edificis independents (xalet i local)</t>
  </si>
  <si>
    <t>211,98 m2</t>
  </si>
  <si>
    <t>1048,38 m2</t>
  </si>
  <si>
    <t>1.563,00 m2</t>
  </si>
  <si>
    <t>1.323,91 m2</t>
  </si>
  <si>
    <t>1.084,47 m2</t>
  </si>
  <si>
    <t>1.108,46 m2</t>
  </si>
  <si>
    <t>129,83 m2</t>
  </si>
  <si>
    <t>1.726,14 m2</t>
  </si>
  <si>
    <t>6.886,77 m2</t>
  </si>
  <si>
    <t>994,00 m2</t>
  </si>
  <si>
    <t>Soterrani -1, casa cultura</t>
  </si>
  <si>
    <t>Forma part del teatre la Unió</t>
  </si>
  <si>
    <t>PREVISIÓ (2 ANYS)</t>
  </si>
  <si>
    <t>7.176,48 m2</t>
  </si>
  <si>
    <t>6.519,05 m2</t>
  </si>
  <si>
    <t>636,72 m2</t>
  </si>
  <si>
    <t>Airejador Model ECO 1226 - Kingspan</t>
  </si>
  <si>
    <t>Airejador Model ECO 2526 - Kingspan</t>
  </si>
  <si>
    <t>Quadre Model TPP704 - Kingspan</t>
  </si>
  <si>
    <t>Polsador Bombers (Zona Recepció)</t>
  </si>
  <si>
    <t>Compressor Model PINTUCCP 202/270 litres</t>
  </si>
  <si>
    <t>ANNEX 01.2 - PREU VARIABLE - MANTENIMENT CORRECTIU</t>
  </si>
  <si>
    <t>Subministrament i col·locació de Pistó P104 - control aireador</t>
  </si>
  <si>
    <t>Subministrament i col·locació de molla 189mm - item 15 -  SPRING SS CLOSING 189 LONG</t>
  </si>
  <si>
    <t>Subministrament i col·locació de lama de Cristall - ECO</t>
  </si>
  <si>
    <t xml:space="preserve">ANNEX 08 - EQUIPAMENTS MUNICIPALS I UBICACIONS </t>
  </si>
  <si>
    <t>EQUIPAMENTS MUNICIPALS INCLOSOS A CADA LOT</t>
  </si>
  <si>
    <t>ANNEX 09 - LLISTAT DE PREUS</t>
  </si>
  <si>
    <t>ut</t>
  </si>
  <si>
    <t xml:space="preserve">A continuació, es mostra el quadre de preus màxims corresponents al Manteniment Preventiu de la instal·lació de detecció i protecció contra incendis. </t>
  </si>
  <si>
    <t>MANTENIMENT CORRECTIU</t>
  </si>
  <si>
    <t>PEC SENSE IVA</t>
  </si>
  <si>
    <t>PEC AMB IVA</t>
  </si>
  <si>
    <t>LOT 2 - MANTENIMENT PREVENTIU I CORRECTIU</t>
  </si>
  <si>
    <t>MANTENIMENT PREVENTIU - LOT 1</t>
  </si>
  <si>
    <t>MANTENIMENT CORRECTIU - LOT 1</t>
  </si>
  <si>
    <t xml:space="preserve">A continuació, es mostra el quadre de preus màxims corresponents a les inspeccions a realitzar per un Organisme de Control Autoritzat de la instal·lació de detecció i protecció contra incendis de cadascun dels equipaments especificats a continuació. </t>
  </si>
  <si>
    <t>CEIP Ciutat d'Alba</t>
  </si>
  <si>
    <t>LOT 1  - MANTENIMENT PREVENTIU I CORRECTIU</t>
  </si>
  <si>
    <t>LOT 1 - RESUM MANTENIMENT PREVENTIU I CORRECTIU</t>
  </si>
  <si>
    <t>LOT 2 - RESUM MANTENIMENT PREVENTIU I CORRECTIU</t>
  </si>
  <si>
    <t>TOTAL LOT</t>
  </si>
  <si>
    <t>Museu i campanar del Monestir</t>
  </si>
  <si>
    <t>AE21</t>
  </si>
  <si>
    <t>Hípica</t>
  </si>
  <si>
    <t>Avinguda de les Corts Catalanes núm. 3</t>
  </si>
  <si>
    <t>OBSERVACIONS</t>
  </si>
  <si>
    <t>Aquests està inclòs a l'Equipament ADM01</t>
  </si>
  <si>
    <t>Aquests està inclòs a l'Equipament SER01</t>
  </si>
  <si>
    <t>Aquests està inclòs a l'Equipament SER09</t>
  </si>
  <si>
    <t>Aquests està inclòs a l'Equipament SER14</t>
  </si>
  <si>
    <t>A continuació, es mostra el quadre de preus màxims corresponents a les inspeccions a realitzar per un Organisme de Control Autoritzat de la instal·lació de detecció i protecció contra incendis per cadascun dels equipaments especificats a continuació. Cal indicar que a la columna "Oferta de Preu Unitari", el contractista ha d'especificar el preu considerat per la tasca encomanada.</t>
  </si>
  <si>
    <t>Mà d'obra de tècnic</t>
  </si>
  <si>
    <t>Mà d'obra oficial de 1ª</t>
  </si>
  <si>
    <t>Mà d'obra ajudant</t>
  </si>
  <si>
    <t>Extintor pols seca polivalent de càrrega 9kg  (EFF - 27A - 183B) amb pressió incorporada, cromat</t>
  </si>
  <si>
    <t>Extintor pols seca polivalent de càrrega 6kg  (EFF - 27A - 183B) amb pressió incorporada, cromat</t>
  </si>
  <si>
    <t>Extintor de CO2 de càrrega 5 kg (EFF. - 89B) amb pressió incorporada, pintat, mànega i difusor</t>
  </si>
  <si>
    <t>Extintor pols seca polivalent de càrrega 3kg amb pressió incorporada, cromat</t>
  </si>
  <si>
    <t>Extintor de CO2 de càrrega 2 kg amb pressió incorporada pintat</t>
  </si>
  <si>
    <t>Extintor de CO2 de càrrega 1 kg amb pressió incorporada pintat</t>
  </si>
  <si>
    <t>Precinte anella extintor</t>
  </si>
  <si>
    <t>Retimbre extintor de pols seca polivalent de 9kg (inclou càrrega)</t>
  </si>
  <si>
    <t>Retimbre extintor de pols seca polivalent de 6kg (inclou càrrega)</t>
  </si>
  <si>
    <t>Retimbre extintor de CO2 de 5kg (inclou càrrega)</t>
  </si>
  <si>
    <t>Retimbre extintor de pols seca polivalent de càrrega de 3kg (inclou càrrega)</t>
  </si>
  <si>
    <t>Retimbre extintor de CO2 de 2kg (inclou càrrega)</t>
  </si>
  <si>
    <t>Retimbre extintor de CO2 de 1kg (inclou càrrega)</t>
  </si>
  <si>
    <t>Recàrrega extintor de pols seca polivalent de 9kg</t>
  </si>
  <si>
    <t>Recàrrega extintor de pols seca polivalent de 6kg</t>
  </si>
  <si>
    <t>Recàrrega extintor CO2 de 5kg</t>
  </si>
  <si>
    <t>Recàrrega extintor CO2 de 2 kg</t>
  </si>
  <si>
    <t>Recàrrega extintor CO2 de 1 kg</t>
  </si>
  <si>
    <t>Armari per a extintor per a muntatge superficial metàl·lic</t>
  </si>
  <si>
    <t>Prova hidràulica per BIE 25 segons normativa</t>
  </si>
  <si>
    <t>Prova hidràulica per BIE 45 segons normativa</t>
  </si>
  <si>
    <t>Boca d'incendi equipada bie-25 pivotant o abatible equipada amb mànega semirígida. dimensions 650 x 680 x 195mm. composta per armari fabricat xapa. porta amb doble frontissa i pany d'obertura fàcil tipus "relliscada". porta cega vermella. rodet reversible ø525mm amb alimentació axial. mànega semirígida de color vermell de ø25mm i 20m de longitud, segons en694: 2001. vàlvula de seient 1 "amb manòmetre i vàlvula antiretorn. llança variomàtic de triple efecte (diàmetre equivalent 10 mm).  per a col·locar superficialment</t>
  </si>
  <si>
    <t>Boca d'incendis equipada de 45 mm de diàmetre, bie-45, formada per armari de xapa d'acer pintada i porta d'acer inoxidable, inclosa BIE (debanadora d'alimentació axial abatible, mànega de 20 m i llança ), per a col·locar superficialment</t>
  </si>
  <si>
    <t>Mànega de diàmetre 45mm semirígida de 20m amb capa interior o mascle fabricat en cautxú sintètic totalment instal·lada</t>
  </si>
  <si>
    <t>Polsador d'alarma convencional de rearmament manual, de ABS color vermell, protecció ip41, amb led indicador d'alarma color vermell i clau de rearmament. inclús elements de fixació</t>
  </si>
  <si>
    <t>Sirena electrònica, de color vermell, amb senyal acústica, alimentació a 24 VCC, potència sonora de 100 DB a 1 m i consum de 14 ma. instal·lació en parament interior. inclús elements de fixació</t>
  </si>
  <si>
    <t>Sirena electrònica, de ABS color vermell, amb senyal òptica i acústica i rètol "foc". instal·lació en parament exterior. inclús elements de fixació</t>
  </si>
  <si>
    <t>Font d'alimentació estabilitzada, amb sortida de 24 vcc i 2,5 a, composta per caixa metàl·lica i mòdul d'alimentació, rectificador de corrent i carregador de bateria, amb grau de protecció ip30. inclús bateries.</t>
  </si>
  <si>
    <t>Central de detecció automàtica d'incendis, analògica, multiprocessada, de 1 llaç de detecció, de 128 direccions de capacitat màxima, amb caixa metàl·lica i tapa d'ABS, amb mòdul d'alimentació, rectificador de corrent i carregador de bateria, mòdul de control amb display retroil·luminat, leds indicadors d'alarma i avaria, teclat de membrana d'accés a menú de control i programació, registre històric de les últimes 1000 incidències, fins a 1 zones totalment programables i interfície usb per a la comunicació de dades, la programació i el manteniment remot, amb mòdul de supervisió de sirena.</t>
  </si>
  <si>
    <t>Sistema de detecció i  alarma d’incendis, convencional, format per central de detecció automàtica d’incendis amb una capacitat màxima de 2 zones de detecció, 4 detectors òptics de fums, 3 polsadors d’alarma amb senyalització lluminosa tipus rearmable i tapa de plàstic basculant, sirena interior amb senyal acústica, sirena exterior amb senyal òptica i acústica i canalització de protecció de cablejat fixa en superfície formada por tubs de PVC rígid, blindat, endollable, de color negre, con ip547. Inclus cable no propagador de la llama lliure d’halògens, elements de fixacions i quants accessoris siguin necessaris per a la seva correcta instal·lació.</t>
  </si>
  <si>
    <t>Central de detecció automàtica d'incendis, convencional, microprocessada, de 2 zones de detecció, amb caixa metàl·lica i tapa de ABS, amb mòdul d'alimentació, rectificador de corrent i carregador de bateria, panell de control amb indicador d'alarma i avaria, i commutador de tall de zones. inclús bateries.</t>
  </si>
  <si>
    <t>Detector òptic de fums convencional, d’ABS color blanc, format per un element sensible a els fums clars, per alimentació de 12 a 30 VCC, amb doble led d'activació i indicador d'alarma color vermell, sortida per a pilot de senyalització remota i base universal. inclús elements de fixació.</t>
  </si>
  <si>
    <t>Detector tèrmic convencional, de ABS color blanc, format per un element sensible a l’increment lent de la temperatura per a una temperatura màxima d’alarma de 64°C, per a alimentació de 12 a 30 VCC, amb doble led d’activació e indicador d’alarma color vermell, sortida per a pilot de senyalització remota i base universal. Inclús elements de fixació.</t>
  </si>
  <si>
    <t>Detector lineal de fums, d'infraroigs, convencional, amb reflector, per a una cobertura màxima de 50 m de longitud i 15 m d'amplada, compost per unitat emissora/receptora i element reflector, per alimentació de 10,2 a 24 VCC, amb led indicador d'acció. inclús elements de fixació.</t>
  </si>
  <si>
    <t>Sonda de gas convencional SG500, o equivalent, per la detecció de gas catalític amb grau de protecció IP30 que connectada a una de las centrals, permet la localització de la presencia de gasos explosius com metà o GLP.</t>
  </si>
  <si>
    <t>Cristalls del polsador - substitució per ruptura. Amb les següents característiques tècniques: Pes - 0,200 kg; dimensions - 7,5 × 4 × 0,1 cm</t>
  </si>
  <si>
    <t>Pictograma de senyalització instal·lació de protecció contra incendis, quadrat, de 210x210 mm2 de làmina polièster autoadhesiva, col·locat adherit sobre parament vertical</t>
  </si>
  <si>
    <t>Pictograma de senyalització recorregut d'evacuació a sortida emergència, rectangular, de 320x160 mm2 de làmina polièster autoadhesiva, col·locat adherit sobre parament vertical</t>
  </si>
  <si>
    <t>Pictograma de senyalització sortida d'emergència, rectangular, de 297x148 mm2 de làmina polièster autoadhesiva, col·locat adherit sobre parament vertical</t>
  </si>
  <si>
    <t>Pictograma de senyalització recorregut d'evacuació a sortida habitual, rectangular, de 402x105 mm2 de làmina polièster autoadhesiva, col·locat adherit sobre parament vertical</t>
  </si>
  <si>
    <t>Pictograma de senyalització sortida habitual, rectangular, de 420x148 mm2 de làmina polièster autoadhesiva, col·locat adherit sobre parament vertical</t>
  </si>
  <si>
    <t>Mànega extintor pols ABC per extintor de 6kg</t>
  </si>
  <si>
    <t>Vàlvula seient 25mm per bie-25 rosca exterior 1" de llautó estampat amb pressa per manòmetre</t>
  </si>
  <si>
    <t>Vàlvula seient 45mm per bie-45 rosca exterior 1 1/2" de llautó estampat</t>
  </si>
  <si>
    <t>Racord Barcelona de fundició per a mànega de 25mm</t>
  </si>
  <si>
    <t>llança triple efecte 25mm amb rosca interior de 1"</t>
  </si>
  <si>
    <t>llança triple efecte 45mm amb rosca interior de 1 1/2"</t>
  </si>
  <si>
    <t>Suport part extintor de 6kg</t>
  </si>
  <si>
    <t>Manòmetre de glicerina 0-16 bars rosca exterior 1/4"</t>
  </si>
  <si>
    <t>Pany BIE amb clau</t>
  </si>
  <si>
    <t>Pany BIE amb pom</t>
  </si>
  <si>
    <t>Tub acer 4" DIN 2440 sense soldadura ranurat, pintat de vermell</t>
  </si>
  <si>
    <t>tub acer 3" din 2440 sense soldadura ranurat pintat de vermell</t>
  </si>
  <si>
    <t>Tub acer 2 1/2" din 2440 sense soldadura ranurat pintat de vermell</t>
  </si>
  <si>
    <t>Tub acer 2" din 2440 sense soldadura ranurat pintat de vermell</t>
  </si>
  <si>
    <t>Tub acer 1 1/2" din 2440 sense soldadura ranurat pintat de vermell</t>
  </si>
  <si>
    <t>Tub acer 1 1/4" din 2440 sense soldadura ranurat pintat de vermell</t>
  </si>
  <si>
    <t>Tub acer 1" din 2440 sense soldadura ranurat pintat de vermell</t>
  </si>
  <si>
    <t>“T” ranurada pintada 4" color vermell</t>
  </si>
  <si>
    <t>“T”  ranurada pintada 3" color vermell</t>
  </si>
  <si>
    <t>“T”  ranurada pintada 2 1/2" color vermell</t>
  </si>
  <si>
    <t>“T”  ranurada pintada 2" color vermell</t>
  </si>
  <si>
    <t>“T”  ranurada pintada 1 1/2" color vermell</t>
  </si>
  <si>
    <t>“T”  ranurada pintada 1 1/4" color vermell</t>
  </si>
  <si>
    <t>Colze 90º ranurat pintada 2" color vermell</t>
  </si>
  <si>
    <t>colze 90º ranurat pintada 1 1/2" color vermell</t>
  </si>
  <si>
    <t>Colze 90º ranurat pintada 1 1/4" color vermell</t>
  </si>
  <si>
    <t>Derivació sortida ranurat 4x1 1/2" color vermell</t>
  </si>
  <si>
    <t>Derivació sortida ranurat 2 1/2"x1 1/2" color vermell</t>
  </si>
  <si>
    <t>Derivació sortida ranurat 3"x1 1/2" color vermell</t>
  </si>
  <si>
    <t>Acoblament rígid 4" ranurat color vermell</t>
  </si>
  <si>
    <t>Acoblament rígid 3" ranurat color vermell</t>
  </si>
  <si>
    <t>Acoblament rígid 2 1/2" ranurat color vermell</t>
  </si>
  <si>
    <t>Acoblament rígid 2" ranurat color vermell</t>
  </si>
  <si>
    <t>Acoblament rígid 1 1/2" o 1 1/4" ranurat color vermell</t>
  </si>
  <si>
    <t>Bateries 12v - 7a -  Alimentació auxiliar de centrals de detecció i alarma, per garantir l’autonomia del dispositiu sense subministrament elèctric que estableix la normativa.</t>
  </si>
  <si>
    <t>Mànega de diàmetre 25mm semirígida de 20m longitud amb racord Barcelona femella de 1" totalment instal·lada</t>
  </si>
  <si>
    <t>Detector monòxid de carboni amb sensor electroquímic. segons norma europea en 50291. tecnologia amb processador microprocessador i sensor electroquímic. consum: 14ma (reposo), 24ma (en alarma), tensió: de 9v a 15v dc.</t>
  </si>
  <si>
    <r>
      <t xml:space="preserve">Que les dades incloses a l'Annex 01.1, 01.2  corresponents a l'oferta econòmica per a la realització del </t>
    </r>
    <r>
      <rPr>
        <i/>
        <sz val="11"/>
        <color theme="1"/>
        <rFont val="Arial"/>
        <family val="2"/>
      </rPr>
      <t>manteniment preventiu i manteniment correctiu de les instal·lacions de detecció i protecció contra incendis dels diferents equipaments municipals del lot ofertat</t>
    </r>
    <r>
      <rPr>
        <sz val="11"/>
        <color theme="1"/>
        <rFont val="Arial"/>
        <family val="2"/>
      </rPr>
      <t xml:space="preserve">, </t>
    </r>
  </si>
  <si>
    <t>NÚMERO D'EQUIPAMENTS PER LOT (80 ut)</t>
  </si>
  <si>
    <t>EDU08</t>
  </si>
  <si>
    <t>Carrer de Pere Ferrer, 5</t>
  </si>
  <si>
    <t>Campanar del Monestir</t>
  </si>
  <si>
    <t>RESIDENCIAL</t>
  </si>
  <si>
    <t>INSPECCIÓ SEGONS ART 22 - RIPCI</t>
  </si>
  <si>
    <t>INSPECCIÓ "SEGONA INSPECCIÓ": Es calcula un % estimatiu per instal·lació on caldrà una segona visita.</t>
  </si>
  <si>
    <t>REGISTRE I TAXES: Els preus per el registre de les instal·lacions al RITSIC a la OGE i les corresponents taxes
són:</t>
  </si>
  <si>
    <r>
      <t xml:space="preserve">PREU UNITARI MÀXIM (REGISTRE) </t>
    </r>
    <r>
      <rPr>
        <sz val="11"/>
        <color theme="1"/>
        <rFont val="Arial"/>
        <family val="2"/>
      </rPr>
      <t>(sense IVA)</t>
    </r>
    <r>
      <rPr>
        <b/>
        <sz val="11"/>
        <color theme="1"/>
        <rFont val="Arial"/>
        <family val="2"/>
      </rPr>
      <t xml:space="preserve"> </t>
    </r>
    <r>
      <rPr>
        <b/>
        <sz val="11"/>
        <color theme="9"/>
        <rFont val="Arial"/>
        <family val="2"/>
      </rPr>
      <t>(*)</t>
    </r>
  </si>
  <si>
    <r>
      <t xml:space="preserve">PREU UNITARI MÀXIM (TAXES) </t>
    </r>
    <r>
      <rPr>
        <sz val="11"/>
        <color theme="1"/>
        <rFont val="Arial"/>
        <family val="2"/>
      </rPr>
      <t xml:space="preserve">(sense IVA) </t>
    </r>
    <r>
      <rPr>
        <b/>
        <sz val="11"/>
        <color theme="9"/>
        <rFont val="Arial"/>
        <family val="2"/>
      </rPr>
      <t>(*)</t>
    </r>
  </si>
  <si>
    <r>
      <t xml:space="preserve">OFERTA DE PREU UNITARI - REGISTRE </t>
    </r>
    <r>
      <rPr>
        <sz val="11"/>
        <color theme="1"/>
        <rFont val="Arial"/>
        <family val="2"/>
      </rPr>
      <t>(sense IVA)</t>
    </r>
  </si>
  <si>
    <r>
      <t xml:space="preserve">OFERTA DE PREU UNITARI - TAXES </t>
    </r>
    <r>
      <rPr>
        <sz val="11"/>
        <color theme="1"/>
        <rFont val="Arial"/>
        <family val="2"/>
      </rPr>
      <t>(sense IVA)</t>
    </r>
  </si>
  <si>
    <t>Hora de tècnic per altres inspeccions</t>
  </si>
  <si>
    <t>AJUNTAMENT</t>
  </si>
  <si>
    <t>PETIT</t>
  </si>
  <si>
    <t>MITJÀ</t>
  </si>
  <si>
    <t>GRAN</t>
  </si>
  <si>
    <t>TIPUS EQUIPAMENT (SEGONA INSPECCIÓ)</t>
  </si>
  <si>
    <t>Realització de Test BLOWERDOOR, pels equipaments amb extinció automàtica.</t>
  </si>
  <si>
    <t>TASQUES QUINQUENNALS</t>
  </si>
  <si>
    <t>EXUTORIS Ajuntament</t>
  </si>
  <si>
    <t>ANNEX 10 - ESTAT ACTUAL DELS PLÀNOLS PER EQUIPAMENT</t>
  </si>
  <si>
    <t>ESTATS DELS PLÀNOLS PER EQUIPAMENT</t>
  </si>
  <si>
    <t>PLÀNOL DE L'EQUIPAMENT EN FORMAT DIGITAL .DWG / .DGN</t>
  </si>
  <si>
    <t>PLÀNOL DE LA INSTAL·LACIÓ DE PCI EN FORMAT DIGITAL .DWG / .DGN</t>
  </si>
  <si>
    <t>IMPORT DE PRESSUPOST DE CONTRACTE (PEC) - inspecció+taxes+registre</t>
  </si>
  <si>
    <t xml:space="preserve">A continuació, es mostra el quadre de preus unitaris corresponents a la realització d'una segona inspecció. Aquesta inspecció serà necessaria, sempre que l'informe de la primera inspecció no sigui favorable. L'amidament s'ha obtingut, fent una estimació de l'estat actual dels equipaments i la possibilitat de realitzar una segona inspecció. A la columna "Oferta de Preu Unitari", el contractista ha d'especificar el preu considerat per la tasca encomanada. </t>
  </si>
  <si>
    <t>REGISTRE I TAXES: Els preus per el registre de les instal·lacions al RITSIC a la OGE i les corresponents taxes són:</t>
  </si>
  <si>
    <t>INSPECCIÓ + REGISTRE + TAXES</t>
  </si>
  <si>
    <t>2ª INSPECCIÓ</t>
  </si>
  <si>
    <t>IMPORT TOTAL DEL LOT (SENSE IVA)</t>
  </si>
  <si>
    <t>IMPORT TOTAL DEL LOT (AMB IVA IVA)</t>
  </si>
  <si>
    <r>
      <t>(</t>
    </r>
    <r>
      <rPr>
        <i/>
        <sz val="10"/>
        <color theme="9"/>
        <rFont val="Arial"/>
        <family val="2"/>
      </rPr>
      <t>*</t>
    </r>
    <r>
      <rPr>
        <i/>
        <sz val="10"/>
        <color theme="1"/>
        <rFont val="Arial"/>
        <family val="2"/>
      </rPr>
      <t>Preu Unitari, NO inclou la despesa general i el benefici industrial)</t>
    </r>
  </si>
  <si>
    <r>
      <t xml:space="preserve">PREU UNITARI </t>
    </r>
    <r>
      <rPr>
        <b/>
        <sz val="11"/>
        <color theme="9"/>
        <rFont val="Arial"/>
        <family val="2"/>
      </rPr>
      <t>(*)</t>
    </r>
  </si>
  <si>
    <r>
      <t xml:space="preserve">OFERTA DE PREU UNITARI </t>
    </r>
    <r>
      <rPr>
        <b/>
        <sz val="11"/>
        <color theme="9"/>
        <rFont val="Arial"/>
        <family val="2"/>
      </rPr>
      <t>(*)</t>
    </r>
  </si>
  <si>
    <t>LOT 1 - LOT 3</t>
  </si>
  <si>
    <t>40 equipaments</t>
  </si>
  <si>
    <t>Manteniment preventiu dels exutoris (sistema de control de fums i calor) de l'ajuntament de Sant Cugat del Vallès</t>
  </si>
  <si>
    <t>TASQUES TRIMESTRAL</t>
  </si>
  <si>
    <t>TASQUES SEMESTRAL</t>
  </si>
  <si>
    <r>
      <t xml:space="preserve">TOTAL IMPORT </t>
    </r>
    <r>
      <rPr>
        <sz val="11"/>
        <color theme="1"/>
        <rFont val="Arial"/>
        <family val="2"/>
      </rPr>
      <t>(PEM)</t>
    </r>
  </si>
  <si>
    <t>Import segona inspecció Ajuntament</t>
  </si>
  <si>
    <t>Import segona inspecció - Equipaments de GRANS DIMENSIONS</t>
  </si>
  <si>
    <t>Import segona inspecció - Equipaments MITJANS</t>
  </si>
  <si>
    <t>Import segona inspecció - Equipaments PETITS</t>
  </si>
  <si>
    <t>TOTAL (2 anys)</t>
  </si>
  <si>
    <t>Neteja i eliminació del vinil existent de les lames dels exutoris i aplicació de nou
vinil translúcid, preu per lama (tasca a realitzar cada 10 anys)</t>
  </si>
  <si>
    <t>INVENTARI GENERAL D'ELEMENTS (LOT 1)</t>
  </si>
  <si>
    <t>RESUM LOT 1, 2 i 3</t>
  </si>
  <si>
    <t>A continuació, es mostra els imports del preu fixe i variable dels diferents lots inclosos en aquest contracte.</t>
  </si>
  <si>
    <t>MANTENIMENT PREVENTIU - LOT 2</t>
  </si>
  <si>
    <t>MANTENIMENT CORRECTIU - LOT 2</t>
  </si>
  <si>
    <t>INSPECCIÓ OCA (FIXE) - LOT 3</t>
  </si>
  <si>
    <t>INSPECCIÓ OCA (VARIABLE) - LOT 3</t>
  </si>
  <si>
    <t>SOBRE B</t>
  </si>
  <si>
    <t>LOT 3 - RESUM INSPECCIÓ</t>
  </si>
  <si>
    <t>Biblioteca Central Gabriel Ferrater</t>
  </si>
  <si>
    <t>Manteniment Extintor ABC Penjat (6kg)</t>
  </si>
  <si>
    <r>
      <t>A continuació, s'adjunta inventari general de tots els elements a mantenir i existents als equipaments del</t>
    </r>
    <r>
      <rPr>
        <b/>
        <sz val="11"/>
        <color theme="1"/>
        <rFont val="Arial"/>
        <family val="2"/>
      </rPr>
      <t xml:space="preserve"> LOT 2 - EXUTORIS</t>
    </r>
    <r>
      <rPr>
        <sz val="11"/>
        <color theme="1"/>
        <rFont val="Arial"/>
        <family val="2"/>
      </rPr>
      <t>.</t>
    </r>
  </si>
  <si>
    <t>Penjat</t>
  </si>
  <si>
    <t>Detectors de flama</t>
  </si>
  <si>
    <t>Telò</t>
  </si>
  <si>
    <t>Ruixadors (sprinklers)</t>
  </si>
  <si>
    <t>CUL 24</t>
  </si>
  <si>
    <t>1.182,00 m2</t>
  </si>
  <si>
    <t>CUL 25</t>
  </si>
  <si>
    <t>Teatre Auditori</t>
  </si>
  <si>
    <t>5.615,00 m2</t>
  </si>
  <si>
    <t>Extinció amb aigua, mitjançant bombes Marca Ercole Marelli MT-90S-2 de 1,5 kw  (2ut) i GEIM Ercole Marelli de 18,5 Kw (2ut), i un depòsit d'aigua de 160 m3</t>
  </si>
  <si>
    <t>SAFON (llança triple efecte)</t>
  </si>
  <si>
    <t>Zona escenari</t>
  </si>
  <si>
    <t>Columna seca amb compresor d'aire de 24litres</t>
  </si>
  <si>
    <t>CONVENCIONAL - NSC (aules taller)</t>
  </si>
  <si>
    <t xml:space="preserve">LOT 1 </t>
  </si>
  <si>
    <t>LOT 3 - ADM01 i SER 21, és el mateix edifici</t>
  </si>
  <si>
    <t>CUL24</t>
  </si>
  <si>
    <t>Avinguda del Pla del Vinyet, 40, 08172 Sant Cugat del Vallès, Barcelona</t>
  </si>
  <si>
    <t>CUL25</t>
  </si>
  <si>
    <t>Avinguda del Pla del Vinyet, 48, 08172 Sant Cugat del Vallès</t>
  </si>
  <si>
    <t>79</t>
  </si>
  <si>
    <t>80</t>
  </si>
  <si>
    <t>Estimació muntage i desmuntatge de bastida, o maquinaria elevadora accessible a la zona a mantenir. Manteniment en indrets amb alçada entre 6 metres fins a 12 metres.</t>
  </si>
  <si>
    <t>Estimació lloguer dia de bastida. Manteniment en indrets amb alçada compreses entre 6 metres fins a 12 metres.</t>
  </si>
  <si>
    <t>NÚMERO D'EQUIPAMENTS (80 ut)</t>
  </si>
  <si>
    <t>80 Equipaments</t>
  </si>
  <si>
    <t>Serveis de manteniment i inspecció a la instal·lació de detecció i protecció contra incendis a diferents equipaments municipals.</t>
  </si>
  <si>
    <t>Serveis de manteniment i inspecció a la instal·lació de detecció i protecció contra incendis a diferents equipaments municipals.s</t>
  </si>
  <si>
    <t>A continuació, es mostra un llistat amb els 80 equipaments municipals a mantenir. En aquest quadre també s'especifica quins equipaments estan inclosos en cada lot.</t>
  </si>
  <si>
    <t>A continuació, es mostra un llistat amb els 80 equipaments municipals a mantenir. Com és comprova en aquesta quadre, es pot comprovar la divisió per lots dels diferents equipaments: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</si>
</sst>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0.00\ &quot;€&quot;"/>
  </numFmts>
  <fonts count="4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indexed="8"/>
      <name val="Calibri"/>
      <family val="2"/>
      <scheme val="minor"/>
    </font>
    <font>
      <sz val="11"/>
      <color theme="1"/>
      <name val="Arial"/>
      <family val="2"/>
    </font>
    <font>
      <b/>
      <sz val="11"/>
      <color theme="1"/>
      <name val="Arial"/>
      <family val="2"/>
    </font>
    <font>
      <b/>
      <sz val="11"/>
      <color theme="0"/>
      <name val="Arial"/>
      <family val="2"/>
    </font>
    <font>
      <i/>
      <sz val="11"/>
      <color theme="1"/>
      <name val="Arial"/>
      <family val="2"/>
    </font>
    <font>
      <b/>
      <u/>
      <sz val="11"/>
      <color theme="1"/>
      <name val="Arial"/>
      <family val="2"/>
    </font>
    <font>
      <sz val="11"/>
      <color rgb="FF000000"/>
      <name val="Arial"/>
      <family val="2"/>
    </font>
    <font>
      <b/>
      <sz val="11"/>
      <color theme="9"/>
      <name val="Arial"/>
      <family val="2"/>
    </font>
    <font>
      <b/>
      <sz val="13"/>
      <color theme="1"/>
      <name val="Arial"/>
      <family val="2"/>
    </font>
    <font>
      <i/>
      <sz val="10"/>
      <color theme="1"/>
      <name val="Arial"/>
      <family val="2"/>
    </font>
    <font>
      <i/>
      <sz val="10"/>
      <color theme="9"/>
      <name val="Arial"/>
      <family val="2"/>
    </font>
    <font>
      <b/>
      <u/>
      <sz val="9"/>
      <color theme="1"/>
      <name val="Arial"/>
      <family val="2"/>
    </font>
    <font>
      <sz val="11"/>
      <color rgb="FFFF0000"/>
      <name val="Arial"/>
      <family val="2"/>
    </font>
    <font>
      <sz val="11"/>
      <name val="Arial"/>
      <family val="2"/>
    </font>
    <font>
      <b/>
      <u/>
      <sz val="8"/>
      <color theme="1"/>
      <name val="Arial"/>
      <family val="2"/>
    </font>
    <font>
      <b/>
      <sz val="10"/>
      <color theme="1"/>
      <name val="Arial"/>
      <family val="2"/>
    </font>
    <font>
      <b/>
      <sz val="10"/>
      <color theme="0"/>
      <name val="Arial"/>
      <family val="2"/>
    </font>
    <font>
      <sz val="10"/>
      <name val="Arial"/>
      <family val="2"/>
    </font>
    <font>
      <sz val="13"/>
      <color theme="1"/>
      <name val="Arial"/>
      <family val="2"/>
    </font>
    <font>
      <sz val="10"/>
      <color theme="9"/>
      <name val="Arial"/>
      <family val="2"/>
    </font>
    <font>
      <b/>
      <sz val="11"/>
      <color rgb="FF000000"/>
      <name val="Arial"/>
      <family val="2"/>
    </font>
    <font>
      <b/>
      <sz val="15"/>
      <color theme="0"/>
      <name val="Arial"/>
      <family val="2"/>
    </font>
    <font>
      <sz val="15"/>
      <color theme="0"/>
      <name val="Arial"/>
      <family val="2"/>
    </font>
    <font>
      <b/>
      <sz val="11"/>
      <name val="Arial"/>
      <family val="2"/>
    </font>
    <font>
      <sz val="11"/>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diagonal/>
    </border>
    <border>
      <left style="thin">
        <color auto="1"/>
      </left>
      <right/>
      <top style="medium">
        <color indexed="64"/>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medium">
        <color indexed="64"/>
      </top>
      <bottom/>
      <diagonal/>
    </border>
    <border>
      <left style="thin">
        <color auto="1"/>
      </left>
      <right style="medium">
        <color indexed="64"/>
      </right>
      <top/>
      <bottom style="thin">
        <color auto="1"/>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auto="1"/>
      </left>
      <right/>
      <top style="medium">
        <color indexed="64"/>
      </top>
      <bottom/>
      <diagonal/>
    </border>
    <border>
      <left/>
      <right/>
      <top style="medium">
        <color indexed="64"/>
      </top>
      <bottom style="thin">
        <color auto="1"/>
      </bottom>
      <diagonal/>
    </border>
    <border>
      <left/>
      <right style="thin">
        <color auto="1"/>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auto="1"/>
      </left>
      <right style="thin">
        <color auto="1"/>
      </right>
      <top/>
      <bottom style="medium">
        <color indexed="64"/>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bottom style="medium">
        <color indexed="64"/>
      </bottom>
      <diagonal/>
    </border>
    <border>
      <left style="thin">
        <color auto="1"/>
      </left>
      <right/>
      <top style="medium">
        <color indexed="64"/>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auto="1"/>
      </top>
      <bottom style="thin">
        <color auto="1"/>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auto="1"/>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cellStyleXfs>
  <cellXfs count="412">
    <xf numFmtId="0" fontId="0" fillId="0" borderId="0" xfId="0"/>
    <xf numFmtId="0" fontId="18" fillId="0" borderId="0" xfId="0" applyFont="1"/>
    <xf numFmtId="0" fontId="20" fillId="0" borderId="0" xfId="0" applyFont="1"/>
    <xf numFmtId="0" fontId="20" fillId="0" borderId="0" xfId="0" applyFont="1" applyBorder="1"/>
    <xf numFmtId="0" fontId="20" fillId="0" borderId="13" xfId="0" applyFont="1" applyBorder="1"/>
    <xf numFmtId="0" fontId="22" fillId="34" borderId="17" xfId="0" applyFont="1" applyFill="1" applyBorder="1"/>
    <xf numFmtId="0" fontId="22" fillId="34" borderId="18" xfId="0" applyFont="1" applyFill="1" applyBorder="1"/>
    <xf numFmtId="0" fontId="23" fillId="0" borderId="0" xfId="0" applyFont="1"/>
    <xf numFmtId="0" fontId="21" fillId="0" borderId="0" xfId="0" applyFont="1" applyFill="1" applyBorder="1" applyAlignment="1">
      <alignment vertical="center"/>
    </xf>
    <xf numFmtId="0" fontId="20" fillId="0" borderId="0" xfId="0" applyFont="1" applyFill="1" applyBorder="1" applyAlignment="1">
      <alignment horizontal="center" vertical="center" wrapText="1"/>
    </xf>
    <xf numFmtId="0" fontId="20" fillId="0" borderId="0" xfId="0" applyFont="1" applyFill="1"/>
    <xf numFmtId="0" fontId="20" fillId="0" borderId="0" xfId="0" applyFont="1" applyFill="1" applyBorder="1"/>
    <xf numFmtId="0" fontId="24" fillId="0" borderId="0" xfId="0" applyFont="1"/>
    <xf numFmtId="0" fontId="24" fillId="0" borderId="0" xfId="0" applyFont="1" applyAlignment="1">
      <alignment horizontal="right"/>
    </xf>
    <xf numFmtId="0" fontId="20" fillId="0" borderId="0" xfId="0" applyFont="1" applyAlignment="1">
      <alignment horizontal="right"/>
    </xf>
    <xf numFmtId="0" fontId="21" fillId="35" borderId="19" xfId="0" applyFont="1" applyFill="1" applyBorder="1" applyAlignment="1">
      <alignment vertical="center" wrapText="1"/>
    </xf>
    <xf numFmtId="0" fontId="21" fillId="35" borderId="20" xfId="0" applyFont="1" applyFill="1" applyBorder="1" applyAlignment="1">
      <alignment horizontal="center" vertical="center" wrapText="1"/>
    </xf>
    <xf numFmtId="8" fontId="20" fillId="0" borderId="0" xfId="0" applyNumberFormat="1" applyFont="1" applyBorder="1"/>
    <xf numFmtId="0" fontId="20" fillId="0" borderId="0" xfId="0" applyFont="1" applyBorder="1" applyAlignment="1">
      <alignment horizontal="center"/>
    </xf>
    <xf numFmtId="8" fontId="27" fillId="0" borderId="0" xfId="0" applyNumberFormat="1" applyFont="1" applyFill="1" applyBorder="1" applyAlignment="1">
      <alignment horizontal="left" vertical="center"/>
    </xf>
    <xf numFmtId="0" fontId="21" fillId="0" borderId="0" xfId="0" applyFont="1"/>
    <xf numFmtId="0" fontId="20" fillId="0" borderId="0" xfId="0" applyFont="1" applyBorder="1" applyAlignment="1">
      <alignment horizontal="right"/>
    </xf>
    <xf numFmtId="0" fontId="20" fillId="0" borderId="24" xfId="0" applyFont="1" applyBorder="1" applyAlignment="1">
      <alignment wrapText="1"/>
    </xf>
    <xf numFmtId="0" fontId="28" fillId="0" borderId="0" xfId="0" applyFont="1"/>
    <xf numFmtId="0" fontId="28" fillId="33" borderId="0" xfId="0" applyFont="1" applyFill="1"/>
    <xf numFmtId="0" fontId="28" fillId="0" borderId="0" xfId="0" applyFont="1" applyBorder="1"/>
    <xf numFmtId="164" fontId="20" fillId="0" borderId="0" xfId="0" applyNumberFormat="1" applyFont="1" applyBorder="1"/>
    <xf numFmtId="0" fontId="20" fillId="0" borderId="0" xfId="0" applyFont="1" applyProtection="1">
      <protection locked="0"/>
    </xf>
    <xf numFmtId="0" fontId="20" fillId="0" borderId="0" xfId="0" quotePrefix="1" applyFont="1" applyProtection="1">
      <protection locked="0"/>
    </xf>
    <xf numFmtId="8" fontId="20" fillId="0" borderId="10" xfId="0" applyNumberFormat="1" applyFont="1" applyBorder="1" applyAlignment="1">
      <alignment vertical="center" wrapText="1"/>
    </xf>
    <xf numFmtId="8" fontId="20" fillId="0" borderId="10" xfId="0" applyNumberFormat="1" applyFont="1" applyBorder="1" applyAlignment="1">
      <alignment vertical="center"/>
    </xf>
    <xf numFmtId="0" fontId="20" fillId="0" borderId="10" xfId="0" applyFont="1" applyBorder="1" applyAlignment="1">
      <alignment horizontal="center" vertical="center"/>
    </xf>
    <xf numFmtId="8" fontId="20" fillId="0" borderId="10" xfId="0" applyNumberFormat="1" applyFont="1" applyBorder="1" applyAlignment="1">
      <alignment horizontal="center" vertical="center" wrapText="1"/>
    </xf>
    <xf numFmtId="8" fontId="27" fillId="0" borderId="10" xfId="0" applyNumberFormat="1" applyFont="1" applyFill="1" applyBorder="1" applyAlignment="1">
      <alignment horizontal="right" vertical="center"/>
    </xf>
    <xf numFmtId="8" fontId="27" fillId="35" borderId="10" xfId="0" applyNumberFormat="1" applyFont="1" applyFill="1" applyBorder="1" applyAlignment="1">
      <alignment horizontal="right" vertical="center"/>
    </xf>
    <xf numFmtId="8" fontId="20" fillId="33" borderId="10" xfId="0" applyNumberFormat="1" applyFont="1" applyFill="1" applyBorder="1" applyAlignment="1" applyProtection="1">
      <alignment vertical="center"/>
      <protection locked="0"/>
    </xf>
    <xf numFmtId="8" fontId="20" fillId="37" borderId="39" xfId="0" applyNumberFormat="1" applyFont="1" applyFill="1" applyBorder="1" applyAlignment="1">
      <alignment vertical="center"/>
    </xf>
    <xf numFmtId="8" fontId="20" fillId="36" borderId="39" xfId="0" applyNumberFormat="1" applyFont="1" applyFill="1" applyBorder="1" applyAlignment="1">
      <alignment vertical="center"/>
    </xf>
    <xf numFmtId="8" fontId="20" fillId="36" borderId="10" xfId="0" applyNumberFormat="1" applyFont="1" applyFill="1" applyBorder="1" applyAlignment="1">
      <alignment vertical="center"/>
    </xf>
    <xf numFmtId="0" fontId="22" fillId="34" borderId="16" xfId="0" applyFont="1" applyFill="1" applyBorder="1"/>
    <xf numFmtId="0" fontId="25" fillId="0" borderId="22" xfId="0" applyFont="1" applyBorder="1" applyAlignment="1">
      <alignment horizontal="left" vertical="center" wrapText="1"/>
    </xf>
    <xf numFmtId="8" fontId="20" fillId="35" borderId="40" xfId="0" applyNumberFormat="1" applyFont="1" applyFill="1" applyBorder="1" applyAlignment="1">
      <alignment vertical="center"/>
    </xf>
    <xf numFmtId="0" fontId="24" fillId="0" borderId="0" xfId="0" applyFont="1" applyAlignment="1"/>
    <xf numFmtId="0" fontId="30" fillId="0" borderId="0" xfId="0" applyFont="1" applyAlignment="1">
      <alignment horizontal="center"/>
    </xf>
    <xf numFmtId="0" fontId="20" fillId="33" borderId="0" xfId="0" applyFont="1" applyFill="1" applyBorder="1"/>
    <xf numFmtId="0" fontId="24" fillId="0" borderId="0" xfId="0" applyFont="1" applyBorder="1" applyAlignment="1">
      <alignment horizontal="right"/>
    </xf>
    <xf numFmtId="0" fontId="20" fillId="0" borderId="0" xfId="0" applyFont="1" applyBorder="1" applyAlignment="1"/>
    <xf numFmtId="0" fontId="24" fillId="0" borderId="0" xfId="0" applyFont="1" applyBorder="1"/>
    <xf numFmtId="0" fontId="25" fillId="33" borderId="50" xfId="0" applyFont="1" applyFill="1" applyBorder="1" applyAlignment="1">
      <alignment horizontal="left" vertical="center" wrapText="1"/>
    </xf>
    <xf numFmtId="0" fontId="25" fillId="33" borderId="51" xfId="0" applyFont="1" applyFill="1" applyBorder="1" applyAlignment="1">
      <alignment horizontal="left" vertical="center" wrapText="1"/>
    </xf>
    <xf numFmtId="0" fontId="25" fillId="33" borderId="51" xfId="0" applyFont="1" applyFill="1" applyBorder="1" applyAlignment="1">
      <alignment horizontal="center" vertical="center" wrapText="1"/>
    </xf>
    <xf numFmtId="0" fontId="20" fillId="33" borderId="51" xfId="0" applyFont="1" applyFill="1" applyBorder="1" applyAlignment="1">
      <alignment horizontal="center" vertical="center"/>
    </xf>
    <xf numFmtId="8" fontId="20" fillId="33" borderId="51" xfId="0" applyNumberFormat="1" applyFont="1" applyFill="1" applyBorder="1" applyAlignment="1">
      <alignment vertical="center" wrapText="1"/>
    </xf>
    <xf numFmtId="0" fontId="21" fillId="35" borderId="30" xfId="0" applyFont="1" applyFill="1" applyBorder="1" applyAlignment="1">
      <alignment vertical="center" wrapText="1"/>
    </xf>
    <xf numFmtId="0" fontId="21" fillId="35" borderId="44" xfId="0" applyFont="1" applyFill="1" applyBorder="1" applyAlignment="1">
      <alignment vertical="center" wrapText="1"/>
    </xf>
    <xf numFmtId="0" fontId="21" fillId="35" borderId="27" xfId="0" applyFont="1" applyFill="1" applyBorder="1" applyAlignment="1">
      <alignment horizontal="center" vertical="center" wrapText="1"/>
    </xf>
    <xf numFmtId="2" fontId="32" fillId="0" borderId="10" xfId="0" applyNumberFormat="1" applyFont="1" applyBorder="1" applyAlignment="1">
      <alignment horizontal="center" vertical="center" wrapText="1"/>
    </xf>
    <xf numFmtId="8" fontId="32" fillId="0" borderId="10" xfId="0" applyNumberFormat="1" applyFont="1" applyBorder="1" applyAlignment="1">
      <alignment horizontal="center" vertical="center" wrapText="1"/>
    </xf>
    <xf numFmtId="8" fontId="20" fillId="33" borderId="41" xfId="0" applyNumberFormat="1" applyFont="1" applyFill="1" applyBorder="1" applyAlignment="1">
      <alignment vertical="center" wrapText="1"/>
    </xf>
    <xf numFmtId="0" fontId="25" fillId="0" borderId="0" xfId="0" applyFont="1" applyFill="1" applyBorder="1" applyAlignment="1">
      <alignment horizontal="left" vertical="center" wrapText="1"/>
    </xf>
    <xf numFmtId="0" fontId="32" fillId="0" borderId="22" xfId="0" applyFont="1" applyBorder="1" applyAlignment="1">
      <alignment vertical="center" wrapText="1"/>
    </xf>
    <xf numFmtId="0" fontId="20" fillId="0" borderId="10" xfId="0" applyFont="1" applyBorder="1" applyAlignment="1">
      <alignment horizontal="center"/>
    </xf>
    <xf numFmtId="0" fontId="20" fillId="0" borderId="25" xfId="0" applyFont="1" applyBorder="1" applyAlignment="1">
      <alignment horizontal="center"/>
    </xf>
    <xf numFmtId="0" fontId="20" fillId="0" borderId="17" xfId="0" applyFont="1" applyBorder="1" applyAlignment="1" applyProtection="1">
      <alignment horizontal="center"/>
      <protection locked="0"/>
    </xf>
    <xf numFmtId="0" fontId="20" fillId="0" borderId="18" xfId="0" applyFont="1" applyBorder="1" applyAlignment="1" applyProtection="1">
      <alignment horizontal="center"/>
      <protection locked="0"/>
    </xf>
    <xf numFmtId="0" fontId="20" fillId="0" borderId="16" xfId="0" applyFont="1" applyBorder="1" applyAlignment="1" applyProtection="1">
      <alignment horizontal="center"/>
      <protection locked="0"/>
    </xf>
    <xf numFmtId="0" fontId="20" fillId="0" borderId="0" xfId="0" applyFont="1" applyProtection="1"/>
    <xf numFmtId="0" fontId="20" fillId="0" borderId="13" xfId="0" applyFont="1" applyBorder="1" applyProtection="1"/>
    <xf numFmtId="0" fontId="22" fillId="34" borderId="17" xfId="0" applyFont="1" applyFill="1" applyBorder="1" applyProtection="1"/>
    <xf numFmtId="0" fontId="22" fillId="34" borderId="18" xfId="0" applyFont="1" applyFill="1" applyBorder="1" applyProtection="1"/>
    <xf numFmtId="0" fontId="20" fillId="34" borderId="16" xfId="0" applyFont="1" applyFill="1" applyBorder="1" applyProtection="1"/>
    <xf numFmtId="0" fontId="22" fillId="0" borderId="0" xfId="0" applyFont="1" applyFill="1" applyBorder="1" applyProtection="1"/>
    <xf numFmtId="0" fontId="20" fillId="0" borderId="0" xfId="0" applyFont="1" applyFill="1" applyBorder="1" applyProtection="1"/>
    <xf numFmtId="0" fontId="20" fillId="0" borderId="0" xfId="0" applyFont="1" applyBorder="1" applyProtection="1"/>
    <xf numFmtId="0" fontId="24" fillId="0" borderId="0" xfId="0" applyFont="1" applyBorder="1" applyAlignment="1" applyProtection="1">
      <alignment horizontal="right"/>
    </xf>
    <xf numFmtId="0" fontId="20" fillId="0" borderId="0" xfId="0" applyFont="1" applyBorder="1" applyAlignment="1" applyProtection="1">
      <alignment horizontal="right"/>
    </xf>
    <xf numFmtId="0" fontId="20" fillId="0" borderId="0" xfId="0" applyFont="1" applyBorder="1" applyAlignment="1" applyProtection="1"/>
    <xf numFmtId="0" fontId="22" fillId="34" borderId="16" xfId="0" applyFont="1" applyFill="1" applyBorder="1" applyProtection="1"/>
    <xf numFmtId="0" fontId="21" fillId="35" borderId="32" xfId="0" applyFont="1" applyFill="1" applyBorder="1" applyAlignment="1" applyProtection="1">
      <alignment vertical="center" wrapText="1"/>
    </xf>
    <xf numFmtId="0" fontId="21" fillId="35" borderId="34"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0" fillId="0" borderId="37" xfId="0" applyFont="1" applyFill="1" applyBorder="1" applyAlignment="1" applyProtection="1">
      <alignment horizontal="center" vertical="center"/>
    </xf>
    <xf numFmtId="8" fontId="20" fillId="0" borderId="0" xfId="0" applyNumberFormat="1" applyFont="1" applyFill="1" applyBorder="1" applyAlignment="1" applyProtection="1">
      <alignment vertical="center"/>
    </xf>
    <xf numFmtId="0" fontId="25" fillId="0" borderId="22" xfId="0" applyFont="1" applyBorder="1" applyAlignment="1" applyProtection="1">
      <alignment horizontal="left" vertical="center" wrapText="1"/>
    </xf>
    <xf numFmtId="0" fontId="20" fillId="0" borderId="23" xfId="0" applyFont="1" applyFill="1" applyBorder="1" applyAlignment="1" applyProtection="1">
      <alignment horizontal="center" vertical="center"/>
    </xf>
    <xf numFmtId="0" fontId="25" fillId="0" borderId="24" xfId="0" applyFont="1" applyBorder="1" applyAlignment="1" applyProtection="1">
      <alignment horizontal="left" vertical="center" wrapText="1"/>
    </xf>
    <xf numFmtId="0" fontId="35" fillId="38" borderId="32" xfId="0" applyFont="1" applyFill="1" applyBorder="1" applyAlignment="1">
      <alignment vertical="center"/>
    </xf>
    <xf numFmtId="0" fontId="35" fillId="38" borderId="33" xfId="0" applyFont="1" applyFill="1" applyBorder="1" applyAlignment="1">
      <alignment vertical="center"/>
    </xf>
    <xf numFmtId="0" fontId="35" fillId="38" borderId="33" xfId="0" applyFont="1" applyFill="1" applyBorder="1" applyAlignment="1">
      <alignment horizontal="center" wrapText="1"/>
    </xf>
    <xf numFmtId="0" fontId="35" fillId="38" borderId="34" xfId="0" applyFont="1" applyFill="1" applyBorder="1" applyAlignment="1">
      <alignment horizontal="center" wrapText="1"/>
    </xf>
    <xf numFmtId="0" fontId="18" fillId="0" borderId="22" xfId="0" quotePrefix="1" applyFont="1" applyBorder="1"/>
    <xf numFmtId="0" fontId="18" fillId="0" borderId="10" xfId="0" applyFont="1" applyFill="1" applyBorder="1"/>
    <xf numFmtId="0" fontId="18" fillId="0" borderId="10" xfId="0" applyFont="1" applyBorder="1" applyAlignment="1">
      <alignment wrapText="1"/>
    </xf>
    <xf numFmtId="0" fontId="18" fillId="33" borderId="10" xfId="0" applyFont="1" applyFill="1" applyBorder="1" applyAlignment="1">
      <alignment horizontal="center"/>
    </xf>
    <xf numFmtId="0" fontId="36" fillId="0" borderId="10" xfId="0" applyFont="1" applyFill="1" applyBorder="1" applyAlignment="1"/>
    <xf numFmtId="0" fontId="36" fillId="0" borderId="10" xfId="0" applyFont="1" applyBorder="1" applyAlignment="1">
      <alignment wrapText="1"/>
    </xf>
    <xf numFmtId="0" fontId="36" fillId="0" borderId="10" xfId="0" applyFont="1" applyFill="1" applyBorder="1" applyAlignment="1">
      <alignment wrapText="1"/>
    </xf>
    <xf numFmtId="0" fontId="18" fillId="0" borderId="10" xfId="0" applyFont="1" applyFill="1" applyBorder="1" applyAlignment="1">
      <alignment horizontal="center"/>
    </xf>
    <xf numFmtId="0" fontId="36" fillId="0" borderId="25" xfId="0" applyFont="1" applyFill="1" applyBorder="1" applyAlignment="1"/>
    <xf numFmtId="0" fontId="36" fillId="0" borderId="25" xfId="0" applyFont="1" applyBorder="1" applyAlignment="1">
      <alignment wrapText="1"/>
    </xf>
    <xf numFmtId="0" fontId="18" fillId="33" borderId="25" xfId="0" applyFont="1" applyFill="1" applyBorder="1" applyAlignment="1">
      <alignment horizontal="center"/>
    </xf>
    <xf numFmtId="8" fontId="32" fillId="0" borderId="10" xfId="0" applyNumberFormat="1" applyFont="1" applyFill="1" applyBorder="1" applyAlignment="1">
      <alignment vertical="center" wrapText="1"/>
    </xf>
    <xf numFmtId="8" fontId="20" fillId="37" borderId="15" xfId="0" applyNumberFormat="1" applyFont="1" applyFill="1" applyBorder="1" applyAlignment="1">
      <alignment vertical="center"/>
    </xf>
    <xf numFmtId="8" fontId="20" fillId="36" borderId="15" xfId="0" applyNumberFormat="1" applyFont="1" applyFill="1" applyBorder="1" applyAlignment="1">
      <alignment vertical="center"/>
    </xf>
    <xf numFmtId="8" fontId="20" fillId="35" borderId="53" xfId="0" applyNumberFormat="1" applyFont="1" applyFill="1" applyBorder="1" applyAlignment="1">
      <alignment vertical="center"/>
    </xf>
    <xf numFmtId="0" fontId="25" fillId="0" borderId="22" xfId="0" applyFont="1" applyFill="1" applyBorder="1" applyAlignment="1">
      <alignment horizontal="left" vertical="center" wrapText="1"/>
    </xf>
    <xf numFmtId="8" fontId="20" fillId="0" borderId="0" xfId="0" applyNumberFormat="1" applyFont="1"/>
    <xf numFmtId="8" fontId="32" fillId="0" borderId="10" xfId="0" applyNumberFormat="1" applyFont="1" applyFill="1" applyBorder="1" applyAlignment="1">
      <alignment horizontal="right" vertical="center" wrapText="1"/>
    </xf>
    <xf numFmtId="0" fontId="28" fillId="0" borderId="0" xfId="0" applyFont="1" applyFill="1" applyBorder="1" applyAlignment="1">
      <alignment horizontal="center"/>
    </xf>
    <xf numFmtId="0" fontId="16" fillId="33" borderId="33" xfId="0" applyFont="1" applyFill="1" applyBorder="1"/>
    <xf numFmtId="0" fontId="25" fillId="0" borderId="15" xfId="0" applyFont="1" applyFill="1" applyBorder="1" applyAlignment="1">
      <alignment horizontal="center" vertical="center" wrapText="1"/>
    </xf>
    <xf numFmtId="0" fontId="32" fillId="0" borderId="15" xfId="0" applyFont="1" applyFill="1" applyBorder="1" applyAlignment="1">
      <alignment horizontal="center" vertical="center" wrapText="1"/>
    </xf>
    <xf numFmtId="0" fontId="21" fillId="35" borderId="57" xfId="0" applyFont="1" applyFill="1" applyBorder="1" applyAlignment="1">
      <alignment horizontal="center" vertical="center" wrapText="1"/>
    </xf>
    <xf numFmtId="0" fontId="21" fillId="35" borderId="25" xfId="0" applyFont="1" applyFill="1" applyBorder="1" applyAlignment="1">
      <alignment horizontal="center" vertical="center" wrapText="1"/>
    </xf>
    <xf numFmtId="0" fontId="21" fillId="35" borderId="26" xfId="0" applyFont="1" applyFill="1" applyBorder="1" applyAlignment="1">
      <alignment horizontal="center" vertical="center" wrapText="1"/>
    </xf>
    <xf numFmtId="0" fontId="20" fillId="0" borderId="26" xfId="0" applyFont="1" applyFill="1" applyBorder="1" applyAlignment="1" applyProtection="1">
      <alignment horizontal="center" vertical="center"/>
    </xf>
    <xf numFmtId="0" fontId="25" fillId="0" borderId="19" xfId="0" applyFont="1" applyBorder="1" applyAlignment="1" applyProtection="1">
      <alignment horizontal="left" vertical="center" wrapText="1"/>
    </xf>
    <xf numFmtId="0" fontId="20" fillId="0" borderId="21" xfId="0" applyFont="1" applyFill="1" applyBorder="1" applyAlignment="1" applyProtection="1">
      <alignment horizontal="center" vertical="center"/>
    </xf>
    <xf numFmtId="0" fontId="20" fillId="0" borderId="35" xfId="0" applyFont="1" applyFill="1" applyBorder="1" applyAlignment="1" applyProtection="1">
      <alignment horizontal="center" vertical="center"/>
    </xf>
    <xf numFmtId="0" fontId="26" fillId="0" borderId="0" xfId="0" applyFont="1"/>
    <xf numFmtId="8" fontId="21" fillId="36" borderId="10" xfId="0" applyNumberFormat="1" applyFont="1" applyFill="1" applyBorder="1"/>
    <xf numFmtId="8" fontId="37" fillId="0" borderId="10" xfId="0" applyNumberFormat="1" applyFont="1" applyFill="1" applyBorder="1" applyAlignment="1">
      <alignment horizontal="right" vertical="center"/>
    </xf>
    <xf numFmtId="8" fontId="37" fillId="37" borderId="10" xfId="0" applyNumberFormat="1" applyFont="1" applyFill="1" applyBorder="1" applyAlignment="1">
      <alignment horizontal="right" vertical="center"/>
    </xf>
    <xf numFmtId="8" fontId="34" fillId="0" borderId="0" xfId="0" applyNumberFormat="1" applyFont="1" applyFill="1" applyBorder="1" applyAlignment="1">
      <alignment horizontal="right" vertical="center"/>
    </xf>
    <xf numFmtId="8" fontId="27" fillId="0" borderId="0" xfId="0" applyNumberFormat="1" applyFont="1" applyFill="1" applyBorder="1" applyAlignment="1">
      <alignment horizontal="right" vertical="center"/>
    </xf>
    <xf numFmtId="0" fontId="20" fillId="0" borderId="0" xfId="0" applyFont="1" applyBorder="1" applyAlignment="1">
      <alignment wrapText="1"/>
    </xf>
    <xf numFmtId="0" fontId="21" fillId="35" borderId="44" xfId="0" applyFont="1" applyFill="1" applyBorder="1" applyAlignment="1">
      <alignment horizontal="center" vertical="center" wrapText="1"/>
    </xf>
    <xf numFmtId="0" fontId="25" fillId="0" borderId="15" xfId="0" applyFont="1" applyBorder="1" applyAlignment="1">
      <alignment horizontal="center" vertical="center" wrapText="1"/>
    </xf>
    <xf numFmtId="0" fontId="25" fillId="0" borderId="49" xfId="0" applyFont="1" applyBorder="1" applyAlignment="1" applyProtection="1">
      <alignment horizontal="left" vertical="center" wrapText="1"/>
    </xf>
    <xf numFmtId="0" fontId="20" fillId="0" borderId="60" xfId="0" applyFont="1" applyFill="1" applyBorder="1" applyAlignment="1" applyProtection="1">
      <alignment horizontal="center" vertical="center"/>
    </xf>
    <xf numFmtId="0" fontId="20" fillId="0" borderId="11" xfId="0" applyFont="1" applyBorder="1" applyAlignment="1">
      <alignment horizontal="center" vertical="center"/>
    </xf>
    <xf numFmtId="8" fontId="20" fillId="0" borderId="15" xfId="0" applyNumberFormat="1" applyFont="1" applyBorder="1" applyAlignment="1">
      <alignment vertical="center" wrapText="1"/>
    </xf>
    <xf numFmtId="8" fontId="20" fillId="0" borderId="15" xfId="0" applyNumberFormat="1" applyFont="1" applyFill="1" applyBorder="1" applyAlignment="1">
      <alignment vertical="center"/>
    </xf>
    <xf numFmtId="8" fontId="20" fillId="0" borderId="53" xfId="0" applyNumberFormat="1" applyFont="1" applyFill="1" applyBorder="1" applyAlignment="1">
      <alignment vertical="center"/>
    </xf>
    <xf numFmtId="8" fontId="34" fillId="0" borderId="0" xfId="0" applyNumberFormat="1" applyFont="1" applyFill="1" applyBorder="1" applyAlignment="1">
      <alignment vertical="center"/>
    </xf>
    <xf numFmtId="0" fontId="20" fillId="0" borderId="56" xfId="0" applyFont="1" applyBorder="1" applyAlignment="1">
      <alignment horizontal="center" vertical="center"/>
    </xf>
    <xf numFmtId="8" fontId="20" fillId="0" borderId="14" xfId="0" applyNumberFormat="1" applyFont="1" applyBorder="1" applyAlignment="1">
      <alignment vertical="center"/>
    </xf>
    <xf numFmtId="8" fontId="20" fillId="0" borderId="39" xfId="0" applyNumberFormat="1" applyFont="1" applyFill="1" applyBorder="1" applyAlignment="1">
      <alignment vertical="center"/>
    </xf>
    <xf numFmtId="8" fontId="20" fillId="0" borderId="40" xfId="0" applyNumberFormat="1" applyFont="1" applyFill="1" applyBorder="1" applyAlignment="1">
      <alignment vertical="center"/>
    </xf>
    <xf numFmtId="0" fontId="20" fillId="36" borderId="0" xfId="0" applyFont="1" applyFill="1" applyBorder="1"/>
    <xf numFmtId="8" fontId="27" fillId="38" borderId="10" xfId="0" applyNumberFormat="1" applyFont="1" applyFill="1" applyBorder="1" applyAlignment="1">
      <alignment horizontal="right" vertical="center"/>
    </xf>
    <xf numFmtId="8" fontId="37" fillId="36" borderId="10" xfId="0" applyNumberFormat="1" applyFont="1" applyFill="1" applyBorder="1" applyAlignment="1">
      <alignment horizontal="right" vertical="center"/>
    </xf>
    <xf numFmtId="0" fontId="20" fillId="36" borderId="61" xfId="0" applyFont="1" applyFill="1" applyBorder="1"/>
    <xf numFmtId="8" fontId="20" fillId="0" borderId="45" xfId="0" applyNumberFormat="1" applyFont="1" applyBorder="1" applyAlignment="1">
      <alignment vertical="center"/>
    </xf>
    <xf numFmtId="8" fontId="20" fillId="0" borderId="62" xfId="0" applyNumberFormat="1" applyFont="1" applyFill="1" applyBorder="1" applyAlignment="1">
      <alignment vertical="center"/>
    </xf>
    <xf numFmtId="0" fontId="40" fillId="40" borderId="0" xfId="0" applyFont="1" applyFill="1"/>
    <xf numFmtId="0" fontId="41" fillId="40" borderId="0" xfId="0" applyFont="1" applyFill="1"/>
    <xf numFmtId="0" fontId="21" fillId="33" borderId="10" xfId="0" applyFont="1" applyFill="1" applyBorder="1"/>
    <xf numFmtId="8" fontId="20" fillId="0" borderId="10" xfId="0" applyNumberFormat="1" applyFont="1" applyBorder="1"/>
    <xf numFmtId="0" fontId="21" fillId="36" borderId="10" xfId="0" applyFont="1" applyFill="1" applyBorder="1"/>
    <xf numFmtId="0" fontId="40" fillId="0" borderId="0" xfId="0" applyFont="1" applyFill="1"/>
    <xf numFmtId="0" fontId="41" fillId="0" borderId="0" xfId="0" applyFont="1" applyFill="1"/>
    <xf numFmtId="0" fontId="20" fillId="0" borderId="10" xfId="0" applyFont="1" applyFill="1" applyBorder="1" applyAlignment="1">
      <alignment horizontal="center"/>
    </xf>
    <xf numFmtId="0" fontId="21" fillId="35" borderId="21" xfId="0" applyFont="1" applyFill="1" applyBorder="1" applyAlignment="1">
      <alignment horizontal="center" vertical="center" wrapText="1"/>
    </xf>
    <xf numFmtId="8" fontId="20" fillId="0" borderId="64" xfId="0" applyNumberFormat="1" applyFont="1" applyFill="1" applyBorder="1" applyAlignment="1">
      <alignment vertical="center"/>
    </xf>
    <xf numFmtId="0" fontId="25" fillId="0" borderId="29" xfId="0" applyFont="1" applyBorder="1" applyAlignment="1">
      <alignment horizontal="left" vertical="center" wrapText="1"/>
    </xf>
    <xf numFmtId="0" fontId="25" fillId="0" borderId="24" xfId="0" applyFont="1" applyBorder="1" applyAlignment="1">
      <alignment horizontal="left" vertical="center" wrapText="1"/>
    </xf>
    <xf numFmtId="8" fontId="20" fillId="0" borderId="25" xfId="0" applyNumberFormat="1" applyFont="1" applyBorder="1" applyAlignment="1">
      <alignment vertical="center"/>
    </xf>
    <xf numFmtId="0" fontId="20" fillId="36" borderId="51" xfId="0" applyFont="1" applyFill="1" applyBorder="1"/>
    <xf numFmtId="8" fontId="20" fillId="0" borderId="65" xfId="0" applyNumberFormat="1" applyFont="1" applyFill="1" applyBorder="1" applyAlignment="1">
      <alignment vertical="center"/>
    </xf>
    <xf numFmtId="8" fontId="20" fillId="0" borderId="66" xfId="0" applyNumberFormat="1" applyFont="1" applyFill="1" applyBorder="1" applyAlignment="1">
      <alignment vertical="center"/>
    </xf>
    <xf numFmtId="0" fontId="20" fillId="0" borderId="25" xfId="0" applyFont="1" applyBorder="1" applyAlignment="1">
      <alignment horizontal="center" vertical="center"/>
    </xf>
    <xf numFmtId="0" fontId="20" fillId="0" borderId="25" xfId="0" applyFont="1" applyFill="1" applyBorder="1" applyAlignment="1">
      <alignment horizontal="center"/>
    </xf>
    <xf numFmtId="8" fontId="20" fillId="0" borderId="25" xfId="0" applyNumberFormat="1" applyFont="1" applyBorder="1" applyAlignment="1">
      <alignment vertical="center" wrapText="1"/>
    </xf>
    <xf numFmtId="0" fontId="20" fillId="36" borderId="67" xfId="0" applyFont="1" applyFill="1" applyBorder="1"/>
    <xf numFmtId="0" fontId="21" fillId="0" borderId="0" xfId="0" applyFont="1" applyFill="1" applyBorder="1"/>
    <xf numFmtId="8" fontId="20" fillId="33" borderId="25" xfId="0" applyNumberFormat="1" applyFont="1" applyFill="1" applyBorder="1" applyAlignment="1" applyProtection="1">
      <alignment vertical="center"/>
      <protection locked="0"/>
    </xf>
    <xf numFmtId="8" fontId="20" fillId="0" borderId="10" xfId="0" applyNumberFormat="1" applyFont="1" applyFill="1" applyBorder="1" applyAlignment="1">
      <alignment vertical="center"/>
    </xf>
    <xf numFmtId="8" fontId="20" fillId="0" borderId="23" xfId="0" applyNumberFormat="1" applyFont="1" applyFill="1" applyBorder="1" applyAlignment="1">
      <alignment vertical="center"/>
    </xf>
    <xf numFmtId="8" fontId="20" fillId="0" borderId="25" xfId="0" applyNumberFormat="1" applyFont="1" applyFill="1" applyBorder="1" applyAlignment="1">
      <alignment vertical="center"/>
    </xf>
    <xf numFmtId="8" fontId="20" fillId="0" borderId="26" xfId="0" applyNumberFormat="1" applyFont="1" applyFill="1" applyBorder="1" applyAlignment="1">
      <alignment vertical="center"/>
    </xf>
    <xf numFmtId="0" fontId="31" fillId="0" borderId="0" xfId="0" applyFont="1" applyFill="1" applyBorder="1"/>
    <xf numFmtId="8" fontId="31" fillId="0" borderId="0" xfId="0" applyNumberFormat="1" applyFont="1" applyFill="1" applyBorder="1" applyAlignment="1">
      <alignment vertical="center"/>
    </xf>
    <xf numFmtId="0" fontId="32" fillId="0" borderId="22" xfId="0" applyFont="1" applyFill="1" applyBorder="1" applyAlignment="1">
      <alignment horizontal="left" vertical="center" wrapText="1"/>
    </xf>
    <xf numFmtId="0" fontId="32" fillId="0" borderId="10" xfId="0" applyFont="1" applyFill="1" applyBorder="1" applyAlignment="1">
      <alignment horizontal="center" vertical="center"/>
    </xf>
    <xf numFmtId="0" fontId="32" fillId="0" borderId="22" xfId="0" applyFont="1" applyFill="1" applyBorder="1"/>
    <xf numFmtId="8" fontId="20" fillId="0" borderId="23" xfId="0" applyNumberFormat="1" applyFont="1" applyBorder="1" applyAlignment="1">
      <alignment vertical="center"/>
    </xf>
    <xf numFmtId="0" fontId="32" fillId="0" borderId="24" xfId="0" applyFont="1" applyFill="1" applyBorder="1" applyAlignment="1">
      <alignment horizontal="left" vertical="center" wrapText="1"/>
    </xf>
    <xf numFmtId="0" fontId="32" fillId="0" borderId="25" xfId="0" applyFont="1" applyFill="1" applyBorder="1" applyAlignment="1">
      <alignment horizontal="center" vertical="center"/>
    </xf>
    <xf numFmtId="8" fontId="20" fillId="0" borderId="26" xfId="0" applyNumberFormat="1" applyFont="1" applyBorder="1" applyAlignment="1">
      <alignment vertical="center"/>
    </xf>
    <xf numFmtId="0" fontId="25" fillId="0" borderId="10" xfId="0" applyFont="1" applyFill="1" applyBorder="1" applyAlignment="1">
      <alignment horizontal="center" vertical="center" wrapText="1"/>
    </xf>
    <xf numFmtId="0" fontId="0" fillId="0" borderId="0" xfId="0" applyFill="1"/>
    <xf numFmtId="0" fontId="25" fillId="0" borderId="10" xfId="0" applyFont="1" applyFill="1" applyBorder="1" applyAlignment="1">
      <alignment horizontal="left" vertical="center" wrapText="1"/>
    </xf>
    <xf numFmtId="0" fontId="35" fillId="38" borderId="58" xfId="0" applyFont="1" applyFill="1" applyBorder="1" applyAlignment="1">
      <alignment horizontal="center" wrapText="1"/>
    </xf>
    <xf numFmtId="0" fontId="18" fillId="0" borderId="11" xfId="0" applyFont="1" applyFill="1" applyBorder="1" applyAlignment="1">
      <alignment horizontal="center"/>
    </xf>
    <xf numFmtId="0" fontId="18" fillId="33" borderId="11" xfId="0" applyFont="1" applyFill="1" applyBorder="1" applyAlignment="1">
      <alignment horizontal="center"/>
    </xf>
    <xf numFmtId="0" fontId="18" fillId="0" borderId="59" xfId="0" applyFont="1" applyFill="1" applyBorder="1" applyAlignment="1">
      <alignment horizontal="center"/>
    </xf>
    <xf numFmtId="0" fontId="18" fillId="0" borderId="29" xfId="0" quotePrefix="1" applyFont="1" applyBorder="1"/>
    <xf numFmtId="0" fontId="36" fillId="0" borderId="14" xfId="0" applyFont="1" applyFill="1" applyBorder="1" applyAlignment="1"/>
    <xf numFmtId="0" fontId="18" fillId="0" borderId="14" xfId="0" applyFont="1" applyBorder="1" applyAlignment="1">
      <alignment wrapText="1"/>
    </xf>
    <xf numFmtId="0" fontId="18" fillId="33" borderId="14" xfId="0" applyFont="1" applyFill="1" applyBorder="1" applyAlignment="1">
      <alignment horizontal="center"/>
    </xf>
    <xf numFmtId="0" fontId="18" fillId="0" borderId="56" xfId="0" applyFont="1" applyFill="1" applyBorder="1" applyAlignment="1">
      <alignment horizontal="center"/>
    </xf>
    <xf numFmtId="0" fontId="0" fillId="0" borderId="37" xfId="0" applyBorder="1"/>
    <xf numFmtId="0" fontId="0" fillId="0" borderId="23" xfId="0" applyBorder="1"/>
    <xf numFmtId="0" fontId="26" fillId="40" borderId="0" xfId="0" applyFont="1" applyFill="1"/>
    <xf numFmtId="0" fontId="20" fillId="40" borderId="0" xfId="0" applyFont="1" applyFill="1"/>
    <xf numFmtId="0" fontId="21" fillId="35" borderId="36" xfId="0" applyFont="1" applyFill="1" applyBorder="1" applyAlignment="1">
      <alignment horizontal="center" vertical="center" wrapText="1"/>
    </xf>
    <xf numFmtId="0" fontId="18" fillId="0" borderId="10" xfId="0" applyFont="1" applyFill="1" applyBorder="1" applyAlignment="1">
      <alignment wrapText="1"/>
    </xf>
    <xf numFmtId="8" fontId="20" fillId="0" borderId="25" xfId="0" applyNumberFormat="1" applyFont="1" applyBorder="1" applyAlignment="1">
      <alignment horizontal="center" vertical="center" wrapText="1"/>
    </xf>
    <xf numFmtId="0" fontId="26" fillId="0" borderId="0" xfId="0" applyFont="1" applyAlignment="1"/>
    <xf numFmtId="0" fontId="32" fillId="0" borderId="19" xfId="0" applyFont="1" applyFill="1" applyBorder="1" applyAlignment="1">
      <alignment horizontal="left" vertical="center" wrapText="1"/>
    </xf>
    <xf numFmtId="0" fontId="32" fillId="0" borderId="20" xfId="0" applyFont="1" applyFill="1" applyBorder="1" applyAlignment="1">
      <alignment horizontal="center" vertical="center"/>
    </xf>
    <xf numFmtId="8" fontId="20" fillId="0" borderId="20" xfId="0" applyNumberFormat="1" applyFont="1" applyBorder="1" applyAlignment="1">
      <alignment vertical="center" wrapText="1"/>
    </xf>
    <xf numFmtId="8" fontId="20" fillId="33" borderId="20" xfId="0" applyNumberFormat="1" applyFont="1" applyFill="1" applyBorder="1" applyAlignment="1" applyProtection="1">
      <alignment vertical="center"/>
      <protection locked="0"/>
    </xf>
    <xf numFmtId="8" fontId="20" fillId="0" borderId="21" xfId="0" applyNumberFormat="1" applyFont="1" applyBorder="1" applyAlignment="1">
      <alignment vertical="center"/>
    </xf>
    <xf numFmtId="0" fontId="21" fillId="36" borderId="10" xfId="0" applyFont="1" applyFill="1" applyBorder="1" applyAlignment="1">
      <alignment wrapText="1"/>
    </xf>
    <xf numFmtId="8" fontId="20" fillId="0" borderId="25" xfId="0" applyNumberFormat="1" applyFont="1" applyBorder="1"/>
    <xf numFmtId="0" fontId="21" fillId="35" borderId="68" xfId="0" applyFont="1" applyFill="1" applyBorder="1" applyAlignment="1">
      <alignment vertical="center" wrapText="1"/>
    </xf>
    <xf numFmtId="0" fontId="21" fillId="0" borderId="0" xfId="0" applyFont="1" applyFill="1"/>
    <xf numFmtId="0" fontId="20" fillId="0" borderId="14" xfId="0" applyFont="1" applyBorder="1" applyAlignment="1">
      <alignment horizontal="center" vertical="center"/>
    </xf>
    <xf numFmtId="0" fontId="16" fillId="0" borderId="34" xfId="0" applyFont="1" applyFill="1" applyBorder="1" applyAlignment="1">
      <alignment horizontal="center"/>
    </xf>
    <xf numFmtId="8" fontId="20" fillId="33" borderId="0" xfId="0" applyNumberFormat="1" applyFont="1" applyFill="1"/>
    <xf numFmtId="8" fontId="20" fillId="33" borderId="0" xfId="0" applyNumberFormat="1" applyFont="1" applyFill="1" applyBorder="1"/>
    <xf numFmtId="0" fontId="21" fillId="0" borderId="0" xfId="0" applyFont="1" applyBorder="1" applyAlignment="1">
      <alignment horizontal="center"/>
    </xf>
    <xf numFmtId="8" fontId="21" fillId="0" borderId="0" xfId="0" applyNumberFormat="1" applyFont="1" applyBorder="1" applyAlignment="1">
      <alignment horizontal="center"/>
    </xf>
    <xf numFmtId="8" fontId="20" fillId="0" borderId="0" xfId="0" applyNumberFormat="1" applyFont="1" applyFill="1"/>
    <xf numFmtId="0" fontId="16" fillId="0" borderId="33" xfId="0" applyFont="1" applyFill="1" applyBorder="1" applyAlignment="1">
      <alignment horizontal="center"/>
    </xf>
    <xf numFmtId="0" fontId="20" fillId="0" borderId="19" xfId="0" applyFont="1" applyFill="1" applyBorder="1" applyAlignment="1">
      <alignment vertical="center" wrapText="1"/>
    </xf>
    <xf numFmtId="0" fontId="20" fillId="0" borderId="0" xfId="0" applyFont="1" applyAlignment="1">
      <alignment horizontal="left" wrapText="1"/>
    </xf>
    <xf numFmtId="0" fontId="20" fillId="0" borderId="17" xfId="0" applyFont="1" applyBorder="1" applyAlignment="1" applyProtection="1">
      <alignment horizontal="center"/>
      <protection locked="0"/>
    </xf>
    <xf numFmtId="0" fontId="20" fillId="0" borderId="18" xfId="0" applyFont="1" applyBorder="1" applyAlignment="1" applyProtection="1">
      <alignment horizontal="center"/>
      <protection locked="0"/>
    </xf>
    <xf numFmtId="0" fontId="20" fillId="0" borderId="16" xfId="0" applyFont="1" applyBorder="1" applyAlignment="1" applyProtection="1">
      <alignment horizontal="center"/>
      <protection locked="0"/>
    </xf>
    <xf numFmtId="0" fontId="21" fillId="35" borderId="36" xfId="0" applyFont="1" applyFill="1" applyBorder="1" applyAlignment="1">
      <alignment horizontal="center" vertical="center" wrapText="1"/>
    </xf>
    <xf numFmtId="0" fontId="25" fillId="0" borderId="10" xfId="0" applyFont="1" applyBorder="1" applyAlignment="1">
      <alignment horizontal="center" vertical="center" wrapText="1"/>
    </xf>
    <xf numFmtId="0" fontId="21" fillId="35" borderId="46" xfId="0" applyFont="1" applyFill="1" applyBorder="1" applyAlignment="1">
      <alignment horizontal="center" vertical="center" wrapText="1"/>
    </xf>
    <xf numFmtId="0" fontId="25" fillId="0" borderId="25" xfId="0" applyFont="1" applyBorder="1" applyAlignment="1">
      <alignment horizontal="center" vertical="center" wrapText="1"/>
    </xf>
    <xf numFmtId="8" fontId="32" fillId="0" borderId="25" xfId="0" applyNumberFormat="1" applyFont="1" applyFill="1" applyBorder="1" applyAlignment="1">
      <alignment vertical="center" wrapText="1"/>
    </xf>
    <xf numFmtId="8" fontId="20" fillId="36" borderId="25" xfId="0" applyNumberFormat="1" applyFont="1" applyFill="1" applyBorder="1" applyAlignment="1">
      <alignment vertical="center"/>
    </xf>
    <xf numFmtId="8" fontId="20" fillId="37" borderId="65" xfId="0" applyNumberFormat="1" applyFont="1" applyFill="1" applyBorder="1" applyAlignment="1">
      <alignment vertical="center"/>
    </xf>
    <xf numFmtId="8" fontId="20" fillId="36" borderId="65" xfId="0" applyNumberFormat="1" applyFont="1" applyFill="1" applyBorder="1" applyAlignment="1">
      <alignment vertical="center"/>
    </xf>
    <xf numFmtId="8" fontId="20" fillId="35" borderId="66" xfId="0" applyNumberFormat="1" applyFont="1" applyFill="1" applyBorder="1" applyAlignment="1">
      <alignment vertical="center"/>
    </xf>
    <xf numFmtId="2" fontId="20" fillId="36" borderId="10" xfId="0" applyNumberFormat="1" applyFont="1" applyFill="1" applyBorder="1"/>
    <xf numFmtId="8" fontId="20" fillId="0" borderId="10" xfId="0" applyNumberFormat="1" applyFont="1" applyFill="1" applyBorder="1" applyAlignment="1">
      <alignment horizontal="right" vertical="center" wrapText="1"/>
    </xf>
    <xf numFmtId="8" fontId="20" fillId="0" borderId="25" xfId="0" applyNumberFormat="1" applyFont="1" applyFill="1" applyBorder="1" applyAlignment="1">
      <alignment horizontal="right" vertical="center" wrapText="1"/>
    </xf>
    <xf numFmtId="0" fontId="20" fillId="0" borderId="20" xfId="0" applyFont="1" applyFill="1" applyBorder="1" applyAlignment="1">
      <alignment horizontal="center" vertical="center" wrapText="1"/>
    </xf>
    <xf numFmtId="8" fontId="20" fillId="0" borderId="20" xfId="0" applyNumberFormat="1" applyFont="1" applyFill="1" applyBorder="1" applyAlignment="1">
      <alignment horizontal="right" vertical="center" wrapText="1"/>
    </xf>
    <xf numFmtId="2" fontId="20" fillId="36" borderId="20" xfId="0" applyNumberFormat="1" applyFont="1" applyFill="1" applyBorder="1"/>
    <xf numFmtId="8" fontId="20" fillId="0" borderId="20" xfId="0" applyNumberFormat="1" applyFont="1" applyBorder="1" applyAlignment="1">
      <alignment vertical="center"/>
    </xf>
    <xf numFmtId="8" fontId="20" fillId="0" borderId="20" xfId="0" applyNumberFormat="1" applyFont="1" applyFill="1" applyBorder="1" applyAlignment="1">
      <alignment vertical="center"/>
    </xf>
    <xf numFmtId="8" fontId="20" fillId="0" borderId="21" xfId="0" applyNumberFormat="1" applyFont="1" applyFill="1" applyBorder="1" applyAlignment="1">
      <alignment vertical="center"/>
    </xf>
    <xf numFmtId="2" fontId="20" fillId="36" borderId="25" xfId="0" applyNumberFormat="1" applyFont="1" applyFill="1" applyBorder="1"/>
    <xf numFmtId="0" fontId="25" fillId="0" borderId="20" xfId="0" applyFont="1" applyBorder="1" applyAlignment="1">
      <alignment horizontal="center" vertical="center" wrapText="1"/>
    </xf>
    <xf numFmtId="8" fontId="32" fillId="0" borderId="20" xfId="0" applyNumberFormat="1" applyFont="1" applyFill="1" applyBorder="1" applyAlignment="1">
      <alignment vertical="center" wrapText="1"/>
    </xf>
    <xf numFmtId="8" fontId="20" fillId="36" borderId="20" xfId="0" applyNumberFormat="1" applyFont="1" applyFill="1" applyBorder="1" applyAlignment="1">
      <alignment vertical="center"/>
    </xf>
    <xf numFmtId="8" fontId="20" fillId="37" borderId="38" xfId="0" applyNumberFormat="1" applyFont="1" applyFill="1" applyBorder="1" applyAlignment="1">
      <alignment vertical="center"/>
    </xf>
    <xf numFmtId="8" fontId="20" fillId="36" borderId="38" xfId="0" applyNumberFormat="1" applyFont="1" applyFill="1" applyBorder="1" applyAlignment="1">
      <alignment vertical="center"/>
    </xf>
    <xf numFmtId="8" fontId="20" fillId="35" borderId="69" xfId="0" applyNumberFormat="1" applyFont="1" applyFill="1" applyBorder="1" applyAlignment="1">
      <alignment vertical="center"/>
    </xf>
    <xf numFmtId="8" fontId="20" fillId="33" borderId="28" xfId="0" applyNumberFormat="1" applyFont="1" applyFill="1" applyBorder="1" applyAlignment="1" applyProtection="1">
      <alignment vertical="center"/>
      <protection locked="0"/>
    </xf>
    <xf numFmtId="8" fontId="20" fillId="33" borderId="11" xfId="0" applyNumberFormat="1" applyFont="1" applyFill="1" applyBorder="1" applyAlignment="1" applyProtection="1">
      <alignment vertical="center"/>
      <protection locked="0"/>
    </xf>
    <xf numFmtId="8" fontId="20" fillId="33" borderId="59" xfId="0" applyNumberFormat="1" applyFont="1" applyFill="1" applyBorder="1" applyAlignment="1" applyProtection="1">
      <alignment vertical="center"/>
      <protection locked="0"/>
    </xf>
    <xf numFmtId="0" fontId="18" fillId="0" borderId="0" xfId="0" applyFont="1" applyFill="1"/>
    <xf numFmtId="0" fontId="32" fillId="0" borderId="11" xfId="0" applyFont="1" applyFill="1" applyBorder="1" applyAlignment="1">
      <alignment horizontal="center" vertical="center"/>
    </xf>
    <xf numFmtId="0" fontId="32" fillId="0" borderId="59" xfId="0" applyFont="1" applyFill="1" applyBorder="1" applyAlignment="1">
      <alignment horizontal="center" vertical="center"/>
    </xf>
    <xf numFmtId="8" fontId="20" fillId="0" borderId="22" xfId="0" applyNumberFormat="1" applyFont="1" applyBorder="1" applyAlignment="1">
      <alignment horizontal="center" vertical="center" wrapText="1"/>
    </xf>
    <xf numFmtId="8" fontId="20" fillId="0" borderId="24" xfId="0" applyNumberFormat="1" applyFont="1" applyBorder="1" applyAlignment="1">
      <alignment horizontal="center" vertical="center" wrapText="1"/>
    </xf>
    <xf numFmtId="0" fontId="20" fillId="40" borderId="0" xfId="0" applyFont="1" applyFill="1" applyBorder="1"/>
    <xf numFmtId="0" fontId="20" fillId="0" borderId="0" xfId="0" applyFont="1" applyAlignment="1" applyProtection="1">
      <alignment horizontal="right"/>
    </xf>
    <xf numFmtId="8" fontId="21" fillId="0" borderId="10" xfId="0" applyNumberFormat="1" applyFont="1" applyFill="1" applyBorder="1"/>
    <xf numFmtId="8" fontId="42" fillId="35" borderId="10" xfId="0" applyNumberFormat="1" applyFont="1" applyFill="1" applyBorder="1"/>
    <xf numFmtId="0" fontId="18" fillId="35" borderId="22" xfId="0" quotePrefix="1" applyFont="1" applyFill="1" applyBorder="1"/>
    <xf numFmtId="0" fontId="38" fillId="35" borderId="22" xfId="0" quotePrefix="1" applyFont="1" applyFill="1" applyBorder="1"/>
    <xf numFmtId="0" fontId="43" fillId="0" borderId="23" xfId="0" applyFont="1" applyBorder="1"/>
    <xf numFmtId="0" fontId="43" fillId="0" borderId="23" xfId="0" applyFont="1" applyFill="1" applyBorder="1"/>
    <xf numFmtId="0" fontId="43" fillId="0" borderId="26" xfId="0" applyFont="1" applyFill="1" applyBorder="1"/>
    <xf numFmtId="0" fontId="18" fillId="0" borderId="19" xfId="0" quotePrefix="1" applyFont="1" applyBorder="1"/>
    <xf numFmtId="0" fontId="36" fillId="0" borderId="20" xfId="0" applyFont="1" applyFill="1" applyBorder="1" applyAlignment="1"/>
    <xf numFmtId="0" fontId="18" fillId="0" borderId="20" xfId="0" applyFont="1" applyBorder="1" applyAlignment="1">
      <alignment wrapText="1"/>
    </xf>
    <xf numFmtId="0" fontId="18" fillId="33" borderId="20" xfId="0" applyFont="1" applyFill="1" applyBorder="1" applyAlignment="1">
      <alignment horizontal="center"/>
    </xf>
    <xf numFmtId="0" fontId="18" fillId="33" borderId="21" xfId="0" applyFont="1" applyFill="1" applyBorder="1" applyAlignment="1">
      <alignment horizontal="center"/>
    </xf>
    <xf numFmtId="0" fontId="18" fillId="0" borderId="23" xfId="0" applyFont="1" applyFill="1" applyBorder="1" applyAlignment="1">
      <alignment horizontal="center"/>
    </xf>
    <xf numFmtId="0" fontId="18" fillId="33" borderId="23" xfId="0" applyFont="1" applyFill="1" applyBorder="1" applyAlignment="1">
      <alignment horizontal="center"/>
    </xf>
    <xf numFmtId="0" fontId="18" fillId="0" borderId="24" xfId="0" quotePrefix="1" applyFont="1" applyBorder="1"/>
    <xf numFmtId="0" fontId="18" fillId="0" borderId="25" xfId="0" applyFont="1" applyBorder="1" applyAlignment="1">
      <alignment wrapText="1"/>
    </xf>
    <xf numFmtId="0" fontId="18" fillId="0" borderId="26" xfId="0" applyFont="1" applyFill="1" applyBorder="1" applyAlignment="1">
      <alignment horizontal="center"/>
    </xf>
    <xf numFmtId="0" fontId="20" fillId="36" borderId="10" xfId="0" applyFont="1" applyFill="1" applyBorder="1"/>
    <xf numFmtId="0" fontId="39" fillId="36" borderId="63" xfId="0" applyFont="1" applyFill="1" applyBorder="1" applyAlignment="1">
      <alignment vertical="center" wrapText="1"/>
    </xf>
    <xf numFmtId="0" fontId="39" fillId="36" borderId="12" xfId="0" applyFont="1" applyFill="1" applyBorder="1" applyAlignment="1">
      <alignment vertical="center" wrapText="1"/>
    </xf>
    <xf numFmtId="0" fontId="39" fillId="36" borderId="53" xfId="0" applyFont="1" applyFill="1" applyBorder="1" applyAlignment="1">
      <alignment vertical="center" wrapText="1"/>
    </xf>
    <xf numFmtId="0" fontId="20" fillId="0" borderId="22" xfId="0" applyFont="1" applyBorder="1" applyAlignment="1">
      <alignment wrapText="1"/>
    </xf>
    <xf numFmtId="8" fontId="20" fillId="0" borderId="10" xfId="0" applyNumberFormat="1" applyFont="1" applyFill="1" applyBorder="1" applyAlignment="1">
      <alignment vertical="center" wrapText="1"/>
    </xf>
    <xf numFmtId="8" fontId="32" fillId="0" borderId="10" xfId="0" applyNumberFormat="1" applyFont="1" applyFill="1" applyBorder="1"/>
    <xf numFmtId="0" fontId="32" fillId="0" borderId="0" xfId="0" applyFont="1"/>
    <xf numFmtId="0" fontId="32" fillId="0" borderId="29" xfId="0" applyFont="1" applyBorder="1" applyAlignment="1">
      <alignment vertical="center" wrapText="1"/>
    </xf>
    <xf numFmtId="0" fontId="32" fillId="0" borderId="39" xfId="0" applyFont="1" applyFill="1" applyBorder="1" applyAlignment="1">
      <alignment horizontal="center" vertical="center" wrapText="1"/>
    </xf>
    <xf numFmtId="2" fontId="32" fillId="0" borderId="14" xfId="0" applyNumberFormat="1" applyFont="1" applyBorder="1" applyAlignment="1">
      <alignment horizontal="center" vertical="center"/>
    </xf>
    <xf numFmtId="2" fontId="32" fillId="0" borderId="14" xfId="0" applyNumberFormat="1" applyFont="1" applyBorder="1" applyAlignment="1">
      <alignment horizontal="center" vertical="center" wrapText="1"/>
    </xf>
    <xf numFmtId="2" fontId="32" fillId="0" borderId="14" xfId="0" quotePrefix="1" applyNumberFormat="1" applyFont="1" applyBorder="1" applyAlignment="1">
      <alignment horizontal="center" vertical="center" wrapText="1"/>
    </xf>
    <xf numFmtId="2" fontId="32" fillId="0" borderId="10" xfId="0" quotePrefix="1" applyNumberFormat="1" applyFont="1" applyBorder="1" applyAlignment="1">
      <alignment horizontal="center" vertical="center" wrapText="1"/>
    </xf>
    <xf numFmtId="2" fontId="32" fillId="0" borderId="37" xfId="0" quotePrefix="1" applyNumberFormat="1" applyFont="1" applyBorder="1" applyAlignment="1">
      <alignment horizontal="center" vertical="center" wrapText="1"/>
    </xf>
    <xf numFmtId="0" fontId="32" fillId="0" borderId="0" xfId="0" applyFont="1" applyBorder="1"/>
    <xf numFmtId="2" fontId="32" fillId="0" borderId="23" xfId="0" quotePrefix="1" applyNumberFormat="1" applyFont="1" applyBorder="1" applyAlignment="1">
      <alignment horizontal="center" vertical="center" wrapText="1"/>
    </xf>
    <xf numFmtId="0" fontId="32" fillId="0" borderId="0" xfId="0" applyFont="1" applyFill="1" applyBorder="1" applyAlignment="1">
      <alignment horizontal="left" vertical="center" wrapText="1"/>
    </xf>
    <xf numFmtId="0" fontId="32" fillId="33" borderId="47" xfId="0" applyFont="1" applyFill="1" applyBorder="1" applyAlignment="1">
      <alignment horizontal="left" vertical="center" wrapText="1"/>
    </xf>
    <xf numFmtId="0" fontId="32" fillId="33" borderId="0" xfId="0" applyFont="1" applyFill="1" applyBorder="1" applyAlignment="1">
      <alignment horizontal="left" vertical="center" wrapText="1"/>
    </xf>
    <xf numFmtId="0" fontId="32" fillId="33" borderId="10" xfId="0" applyFont="1" applyFill="1" applyBorder="1" applyAlignment="1">
      <alignment horizontal="left" vertical="center" wrapText="1"/>
    </xf>
    <xf numFmtId="0" fontId="32" fillId="33" borderId="0" xfId="0" applyFont="1" applyFill="1" applyBorder="1" applyAlignment="1">
      <alignment horizontal="center" vertical="center" wrapText="1"/>
    </xf>
    <xf numFmtId="0" fontId="32" fillId="33" borderId="0" xfId="0" applyFont="1" applyFill="1" applyBorder="1" applyAlignment="1">
      <alignment horizontal="center" vertical="center"/>
    </xf>
    <xf numFmtId="8" fontId="32" fillId="33" borderId="0" xfId="0" applyNumberFormat="1" applyFont="1" applyFill="1" applyBorder="1" applyAlignment="1">
      <alignment horizontal="center" vertical="center" wrapText="1"/>
    </xf>
    <xf numFmtId="8" fontId="32" fillId="33" borderId="48" xfId="0" applyNumberFormat="1" applyFont="1" applyFill="1" applyBorder="1" applyAlignment="1">
      <alignment horizontal="center" vertical="center" wrapText="1"/>
    </xf>
    <xf numFmtId="0" fontId="32" fillId="33" borderId="0" xfId="0" applyFont="1" applyFill="1" applyBorder="1"/>
    <xf numFmtId="2" fontId="32" fillId="0" borderId="10" xfId="0" applyNumberFormat="1" applyFont="1" applyBorder="1" applyAlignment="1">
      <alignment horizontal="center" vertical="center"/>
    </xf>
    <xf numFmtId="0" fontId="32" fillId="0" borderId="22" xfId="0" applyFont="1" applyBorder="1" applyAlignment="1">
      <alignment vertical="center"/>
    </xf>
    <xf numFmtId="2" fontId="32" fillId="0" borderId="53" xfId="0" quotePrefix="1" applyNumberFormat="1" applyFont="1" applyBorder="1" applyAlignment="1">
      <alignment horizontal="center" vertical="center" wrapText="1"/>
    </xf>
    <xf numFmtId="0" fontId="32" fillId="0" borderId="10" xfId="0" applyFont="1" applyBorder="1" applyAlignment="1">
      <alignment horizontal="center" vertical="center"/>
    </xf>
    <xf numFmtId="0" fontId="32" fillId="0" borderId="0" xfId="0" applyFont="1" applyFill="1" applyBorder="1"/>
    <xf numFmtId="0" fontId="32" fillId="0" borderId="49" xfId="0" applyFont="1" applyBorder="1" applyAlignment="1">
      <alignment vertical="center" wrapText="1"/>
    </xf>
    <xf numFmtId="0" fontId="32" fillId="33" borderId="47" xfId="0" applyFont="1" applyFill="1" applyBorder="1" applyAlignment="1">
      <alignment horizontal="center" vertical="center" wrapText="1"/>
    </xf>
    <xf numFmtId="8" fontId="32" fillId="0" borderId="23" xfId="0" applyNumberFormat="1" applyFont="1" applyBorder="1" applyAlignment="1">
      <alignment horizontal="center" vertical="center" wrapText="1"/>
    </xf>
    <xf numFmtId="2" fontId="32" fillId="0" borderId="10" xfId="0" applyNumberFormat="1" applyFont="1" applyFill="1" applyBorder="1" applyAlignment="1">
      <alignment horizontal="center" vertical="center" wrapText="1"/>
    </xf>
    <xf numFmtId="8" fontId="32" fillId="0" borderId="10" xfId="0" applyNumberFormat="1" applyFont="1" applyFill="1" applyBorder="1" applyAlignment="1">
      <alignment horizontal="center" vertical="center" wrapText="1"/>
    </xf>
    <xf numFmtId="2" fontId="32" fillId="0" borderId="10" xfId="0" quotePrefix="1" applyNumberFormat="1" applyFont="1" applyFill="1" applyBorder="1" applyAlignment="1">
      <alignment horizontal="center" vertical="center" wrapText="1"/>
    </xf>
    <xf numFmtId="0" fontId="32" fillId="33" borderId="45" xfId="0" applyFont="1" applyFill="1" applyBorder="1" applyAlignment="1">
      <alignment horizontal="left" vertical="center" wrapText="1"/>
    </xf>
    <xf numFmtId="0" fontId="21" fillId="0" borderId="0" xfId="0" applyFont="1" applyFill="1" applyBorder="1" applyAlignment="1">
      <alignment horizontal="center"/>
    </xf>
    <xf numFmtId="8" fontId="20" fillId="0" borderId="0" xfId="0" applyNumberFormat="1" applyFont="1" applyFill="1" applyBorder="1"/>
    <xf numFmtId="8" fontId="21" fillId="0" borderId="0" xfId="0" applyNumberFormat="1" applyFont="1" applyFill="1" applyBorder="1"/>
    <xf numFmtId="0" fontId="21" fillId="33" borderId="19" xfId="0" applyFont="1" applyFill="1" applyBorder="1"/>
    <xf numFmtId="0" fontId="21" fillId="33" borderId="20" xfId="0" applyFont="1" applyFill="1" applyBorder="1"/>
    <xf numFmtId="0" fontId="21" fillId="33" borderId="21" xfId="0" applyFont="1" applyFill="1" applyBorder="1" applyAlignment="1">
      <alignment horizontal="center"/>
    </xf>
    <xf numFmtId="8" fontId="20" fillId="0" borderId="22" xfId="0" applyNumberFormat="1" applyFont="1" applyBorder="1"/>
    <xf numFmtId="8" fontId="21" fillId="0" borderId="23" xfId="0" applyNumberFormat="1" applyFont="1" applyFill="1" applyBorder="1" applyAlignment="1">
      <alignment horizontal="center"/>
    </xf>
    <xf numFmtId="0" fontId="21" fillId="0" borderId="23" xfId="0" applyFont="1" applyFill="1" applyBorder="1" applyAlignment="1">
      <alignment horizontal="center"/>
    </xf>
    <xf numFmtId="8" fontId="21" fillId="35" borderId="24" xfId="0" applyNumberFormat="1" applyFont="1" applyFill="1" applyBorder="1"/>
    <xf numFmtId="8" fontId="21" fillId="35" borderId="25" xfId="0" applyNumberFormat="1" applyFont="1" applyFill="1" applyBorder="1"/>
    <xf numFmtId="8" fontId="21" fillId="35" borderId="26" xfId="0" applyNumberFormat="1" applyFont="1" applyFill="1" applyBorder="1" applyAlignment="1">
      <alignment horizontal="center"/>
    </xf>
    <xf numFmtId="0" fontId="21" fillId="36" borderId="70" xfId="0" applyFont="1" applyFill="1" applyBorder="1"/>
    <xf numFmtId="0" fontId="21" fillId="36" borderId="71" xfId="0" applyFont="1" applyFill="1" applyBorder="1"/>
    <xf numFmtId="0" fontId="21" fillId="35" borderId="72" xfId="0" applyFont="1" applyFill="1" applyBorder="1"/>
    <xf numFmtId="8" fontId="20" fillId="0" borderId="25" xfId="0" applyNumberFormat="1" applyFont="1" applyFill="1" applyBorder="1" applyAlignment="1">
      <alignment vertical="center" wrapText="1"/>
    </xf>
    <xf numFmtId="0" fontId="20" fillId="36" borderId="25" xfId="0" applyFont="1" applyFill="1" applyBorder="1"/>
    <xf numFmtId="0" fontId="20" fillId="0" borderId="0" xfId="0" applyFont="1" applyAlignment="1">
      <alignment horizontal="left" wrapText="1"/>
    </xf>
    <xf numFmtId="0" fontId="32" fillId="0" borderId="0" xfId="0" quotePrefix="1" applyFont="1" applyFill="1" applyBorder="1" applyAlignment="1">
      <alignment horizontal="center" vertical="center" wrapText="1"/>
    </xf>
    <xf numFmtId="0" fontId="32" fillId="0" borderId="10" xfId="0" applyFont="1" applyBorder="1" applyAlignment="1">
      <alignment horizontal="center" vertical="center" wrapText="1"/>
    </xf>
    <xf numFmtId="0" fontId="32" fillId="0" borderId="14" xfId="0" applyFont="1" applyBorder="1" applyAlignment="1">
      <alignment horizontal="center" vertical="center" wrapText="1"/>
    </xf>
    <xf numFmtId="0" fontId="20" fillId="0" borderId="0" xfId="0" applyFont="1" applyBorder="1" applyAlignment="1">
      <alignment horizontal="center"/>
    </xf>
    <xf numFmtId="0" fontId="21" fillId="35" borderId="38" xfId="0" applyFont="1" applyFill="1" applyBorder="1" applyAlignment="1">
      <alignment horizontal="center" vertical="center" wrapText="1"/>
    </xf>
    <xf numFmtId="0" fontId="21" fillId="35" borderId="36" xfId="0" applyFont="1" applyFill="1" applyBorder="1" applyAlignment="1">
      <alignment horizontal="center" vertical="center" wrapText="1"/>
    </xf>
    <xf numFmtId="0" fontId="21" fillId="35" borderId="54" xfId="0" applyFont="1" applyFill="1" applyBorder="1" applyAlignment="1">
      <alignment horizontal="center" vertical="center" wrapText="1"/>
    </xf>
    <xf numFmtId="0" fontId="21" fillId="35" borderId="42" xfId="0" applyFont="1" applyFill="1" applyBorder="1" applyAlignment="1">
      <alignment horizontal="center" vertical="center" wrapText="1"/>
    </xf>
    <xf numFmtId="0" fontId="21" fillId="35" borderId="46" xfId="0" applyFont="1" applyFill="1" applyBorder="1" applyAlignment="1">
      <alignment horizontal="center" vertical="center" wrapText="1"/>
    </xf>
    <xf numFmtId="0" fontId="21" fillId="35" borderId="30" xfId="0" applyFont="1" applyFill="1" applyBorder="1" applyAlignment="1">
      <alignment horizontal="center" vertical="center" wrapText="1"/>
    </xf>
    <xf numFmtId="0" fontId="21" fillId="35" borderId="43"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25" fillId="0" borderId="22" xfId="0" applyFont="1" applyFill="1" applyBorder="1" applyAlignment="1" applyProtection="1">
      <alignment horizontal="left" vertical="center" wrapText="1"/>
    </xf>
    <xf numFmtId="0" fontId="32" fillId="0" borderId="10" xfId="0" applyFont="1" applyBorder="1" applyAlignment="1">
      <alignment vertical="center" wrapText="1"/>
    </xf>
    <xf numFmtId="0" fontId="32" fillId="33" borderId="73" xfId="0" applyFont="1" applyFill="1" applyBorder="1" applyAlignment="1">
      <alignment horizontal="left" vertical="center" wrapText="1"/>
    </xf>
    <xf numFmtId="0" fontId="32" fillId="33" borderId="14" xfId="0" applyFont="1" applyFill="1" applyBorder="1" applyAlignment="1">
      <alignment horizontal="left" vertical="center" wrapText="1"/>
    </xf>
    <xf numFmtId="0" fontId="20" fillId="0" borderId="57" xfId="0" applyFont="1" applyBorder="1" applyAlignment="1">
      <alignment horizontal="center" vertical="center"/>
    </xf>
    <xf numFmtId="8" fontId="20" fillId="0" borderId="65" xfId="0" applyNumberFormat="1" applyFont="1" applyBorder="1" applyAlignment="1">
      <alignment vertical="center" wrapText="1"/>
    </xf>
    <xf numFmtId="0" fontId="24" fillId="0" borderId="0" xfId="0" applyFont="1" applyAlignment="1">
      <alignment horizontal="center"/>
    </xf>
    <xf numFmtId="8" fontId="34" fillId="0" borderId="10" xfId="0" applyNumberFormat="1" applyFont="1" applyFill="1" applyBorder="1" applyAlignment="1">
      <alignment horizontal="right" vertical="center"/>
    </xf>
    <xf numFmtId="8" fontId="34" fillId="35" borderId="10" xfId="0" applyNumberFormat="1" applyFont="1" applyFill="1" applyBorder="1" applyAlignment="1">
      <alignment horizontal="right" vertical="center"/>
    </xf>
    <xf numFmtId="0" fontId="20" fillId="0" borderId="0" xfId="0" applyFont="1" applyAlignment="1">
      <alignment horizontal="left" wrapText="1"/>
    </xf>
    <xf numFmtId="0" fontId="42" fillId="35" borderId="10" xfId="0" applyFont="1" applyFill="1" applyBorder="1" applyAlignment="1">
      <alignment horizontal="right"/>
    </xf>
    <xf numFmtId="0" fontId="21" fillId="0" borderId="10" xfId="0" applyFont="1" applyFill="1" applyBorder="1" applyAlignment="1">
      <alignment horizontal="right"/>
    </xf>
    <xf numFmtId="0" fontId="20" fillId="0" borderId="17" xfId="0" applyFont="1" applyBorder="1" applyAlignment="1" applyProtection="1">
      <alignment horizontal="center"/>
      <protection locked="0"/>
    </xf>
    <xf numFmtId="0" fontId="20" fillId="0" borderId="18" xfId="0" applyFont="1" applyBorder="1" applyAlignment="1" applyProtection="1">
      <alignment horizontal="center"/>
      <protection locked="0"/>
    </xf>
    <xf numFmtId="0" fontId="20" fillId="0" borderId="16" xfId="0" applyFont="1" applyBorder="1" applyAlignment="1" applyProtection="1">
      <alignment horizontal="center"/>
      <protection locked="0"/>
    </xf>
    <xf numFmtId="0" fontId="20" fillId="0" borderId="0" xfId="0" applyFont="1" applyAlignment="1" applyProtection="1">
      <alignment horizontal="left" wrapText="1"/>
      <protection locked="0"/>
    </xf>
    <xf numFmtId="0" fontId="33" fillId="0" borderId="0" xfId="0" applyFont="1" applyAlignment="1">
      <alignment horizontal="center"/>
    </xf>
    <xf numFmtId="0" fontId="20" fillId="0" borderId="0" xfId="0" applyFont="1" applyAlignment="1" applyProtection="1">
      <alignment horizontal="left" wrapText="1"/>
    </xf>
    <xf numFmtId="0" fontId="33" fillId="0" borderId="0" xfId="0" applyFont="1" applyAlignment="1" applyProtection="1">
      <alignment horizontal="center"/>
    </xf>
    <xf numFmtId="0" fontId="32" fillId="0" borderId="45" xfId="0" quotePrefix="1" applyFont="1" applyFill="1" applyBorder="1" applyAlignment="1">
      <alignment horizontal="center" vertical="center" wrapText="1"/>
    </xf>
    <xf numFmtId="0" fontId="32" fillId="0" borderId="14" xfId="0" applyFont="1" applyFill="1" applyBorder="1" applyAlignment="1">
      <alignment horizontal="center" vertical="center" wrapText="1"/>
    </xf>
    <xf numFmtId="0" fontId="21" fillId="35" borderId="28" xfId="0" applyFont="1" applyFill="1" applyBorder="1" applyAlignment="1">
      <alignment horizontal="center" vertical="center"/>
    </xf>
    <xf numFmtId="0" fontId="21" fillId="35" borderId="43" xfId="0" applyFont="1" applyFill="1" applyBorder="1" applyAlignment="1">
      <alignment horizontal="center" vertical="center"/>
    </xf>
    <xf numFmtId="0" fontId="21" fillId="35" borderId="38" xfId="0" applyFont="1" applyFill="1" applyBorder="1" applyAlignment="1">
      <alignment horizontal="center" vertical="center"/>
    </xf>
    <xf numFmtId="0" fontId="21" fillId="35" borderId="36" xfId="0" applyFont="1" applyFill="1" applyBorder="1" applyAlignment="1">
      <alignment horizontal="center" vertical="center" wrapText="1"/>
    </xf>
    <xf numFmtId="0" fontId="21" fillId="35" borderId="54" xfId="0" applyFont="1" applyFill="1" applyBorder="1" applyAlignment="1">
      <alignment horizontal="center" vertical="center" wrapText="1"/>
    </xf>
    <xf numFmtId="0" fontId="21" fillId="35" borderId="42" xfId="0" applyFont="1" applyFill="1" applyBorder="1" applyAlignment="1">
      <alignment horizontal="center" vertical="center" wrapText="1"/>
    </xf>
    <xf numFmtId="0" fontId="21" fillId="35" borderId="46" xfId="0" applyFont="1" applyFill="1" applyBorder="1" applyAlignment="1">
      <alignment horizontal="center" vertical="center" wrapText="1"/>
    </xf>
    <xf numFmtId="0" fontId="21" fillId="35" borderId="52" xfId="0" applyFont="1" applyFill="1" applyBorder="1" applyAlignment="1">
      <alignment horizontal="center" vertical="center" wrapText="1"/>
    </xf>
    <xf numFmtId="2" fontId="32" fillId="0" borderId="45" xfId="0" quotePrefix="1" applyNumberFormat="1" applyFont="1" applyBorder="1" applyAlignment="1">
      <alignment horizontal="center" vertical="center" wrapText="1"/>
    </xf>
    <xf numFmtId="2" fontId="32" fillId="0" borderId="14" xfId="0" quotePrefix="1" applyNumberFormat="1" applyFont="1" applyBorder="1" applyAlignment="1">
      <alignment horizontal="center" vertical="center" wrapText="1"/>
    </xf>
    <xf numFmtId="0" fontId="32" fillId="0" borderId="0" xfId="0" quotePrefix="1" applyFont="1" applyFill="1" applyBorder="1" applyAlignment="1">
      <alignment horizontal="center" vertical="center" wrapText="1"/>
    </xf>
    <xf numFmtId="0" fontId="32" fillId="0" borderId="45"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55" xfId="0" quotePrefix="1" applyFont="1" applyFill="1" applyBorder="1" applyAlignment="1">
      <alignment horizontal="center" vertical="center" wrapText="1"/>
    </xf>
    <xf numFmtId="0" fontId="32" fillId="0" borderId="56" xfId="0" applyFont="1" applyBorder="1" applyAlignment="1">
      <alignment horizontal="center" vertical="center" wrapText="1"/>
    </xf>
    <xf numFmtId="0" fontId="21" fillId="0" borderId="0" xfId="0" applyFont="1" applyFill="1" applyBorder="1" applyAlignment="1">
      <alignment horizontal="center" vertical="center" wrapText="1"/>
    </xf>
    <xf numFmtId="0" fontId="21" fillId="35" borderId="30" xfId="0" applyFont="1" applyFill="1" applyBorder="1" applyAlignment="1">
      <alignment horizontal="center" vertical="center" wrapText="1"/>
    </xf>
    <xf numFmtId="0" fontId="21" fillId="35" borderId="31" xfId="0" applyFont="1" applyFill="1" applyBorder="1" applyAlignment="1">
      <alignment horizontal="center" vertical="center" wrapText="1"/>
    </xf>
    <xf numFmtId="0" fontId="21" fillId="35" borderId="28" xfId="0" applyFont="1" applyFill="1" applyBorder="1" applyAlignment="1">
      <alignment horizontal="center" vertical="center" wrapText="1"/>
    </xf>
    <xf numFmtId="0" fontId="21" fillId="35" borderId="43" xfId="0" applyFont="1" applyFill="1" applyBorder="1" applyAlignment="1">
      <alignment horizontal="center" vertical="center" wrapText="1"/>
    </xf>
    <xf numFmtId="0" fontId="21" fillId="35" borderId="38" xfId="0" applyFont="1" applyFill="1" applyBorder="1" applyAlignment="1">
      <alignment horizontal="center" vertical="center" wrapText="1"/>
    </xf>
    <xf numFmtId="0" fontId="32" fillId="0" borderId="10" xfId="0" applyFont="1" applyBorder="1" applyAlignment="1">
      <alignment horizontal="center" vertical="center" wrapText="1"/>
    </xf>
    <xf numFmtId="0" fontId="32" fillId="0" borderId="48" xfId="0" quotePrefix="1" applyFont="1" applyFill="1" applyBorder="1" applyAlignment="1">
      <alignment horizontal="center" vertical="center" wrapText="1"/>
    </xf>
    <xf numFmtId="0" fontId="32" fillId="0" borderId="55" xfId="0" applyFont="1" applyFill="1" applyBorder="1" applyAlignment="1">
      <alignment horizontal="center" vertical="center" wrapText="1"/>
    </xf>
    <xf numFmtId="0" fontId="32" fillId="0" borderId="56" xfId="0" applyFont="1" applyFill="1" applyBorder="1" applyAlignment="1">
      <alignment horizontal="center" vertical="center" wrapText="1"/>
    </xf>
    <xf numFmtId="0" fontId="32" fillId="0" borderId="0" xfId="0" quotePrefix="1" applyFont="1" applyFill="1" applyBorder="1" applyAlignment="1">
      <alignment horizontal="center" vertical="center"/>
    </xf>
    <xf numFmtId="0" fontId="20" fillId="0" borderId="0" xfId="0" applyFont="1" applyBorder="1" applyAlignment="1">
      <alignment horizontal="center"/>
    </xf>
    <xf numFmtId="0" fontId="32" fillId="39" borderId="11"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2" fillId="0" borderId="10" xfId="0" quotePrefix="1" applyFont="1" applyFill="1" applyBorder="1" applyAlignment="1">
      <alignment horizontal="center" vertical="center" wrapText="1"/>
    </xf>
    <xf numFmtId="0" fontId="32" fillId="0" borderId="45" xfId="0" applyFont="1" applyFill="1" applyBorder="1" applyAlignment="1">
      <alignment horizontal="center" vertical="center" wrapText="1"/>
    </xf>
    <xf numFmtId="0" fontId="36" fillId="0" borderId="32" xfId="0" applyFont="1" applyFill="1" applyBorder="1" applyAlignment="1">
      <alignment horizontal="center" wrapText="1"/>
    </xf>
    <xf numFmtId="0" fontId="36" fillId="0" borderId="33" xfId="0" applyFont="1" applyFill="1" applyBorder="1" applyAlignment="1">
      <alignment horizontal="center" wrapText="1"/>
    </xf>
    <xf numFmtId="0" fontId="22" fillId="34" borderId="47" xfId="0" applyFont="1" applyFill="1" applyBorder="1" applyAlignment="1">
      <alignment horizontal="center"/>
    </xf>
    <xf numFmtId="0" fontId="22" fillId="34" borderId="0" xfId="0" applyFont="1" applyFill="1" applyBorder="1" applyAlignment="1">
      <alignment horizontal="center"/>
    </xf>
    <xf numFmtId="0" fontId="22" fillId="34" borderId="17" xfId="0" applyFont="1" applyFill="1" applyBorder="1" applyAlignment="1">
      <alignment horizontal="left"/>
    </xf>
    <xf numFmtId="0" fontId="22" fillId="34" borderId="18" xfId="0" applyFont="1" applyFill="1" applyBorder="1" applyAlignment="1">
      <alignment horizontal="left"/>
    </xf>
    <xf numFmtId="0" fontId="22" fillId="34" borderId="16" xfId="0" applyFont="1" applyFill="1" applyBorder="1" applyAlignment="1">
      <alignment horizontal="left"/>
    </xf>
    <xf numFmtId="0" fontId="22" fillId="34" borderId="47" xfId="0" applyFont="1" applyFill="1" applyBorder="1" applyAlignment="1">
      <alignment horizontal="left"/>
    </xf>
    <xf numFmtId="0" fontId="22" fillId="34" borderId="0" xfId="0" applyFont="1" applyFill="1" applyBorder="1" applyAlignment="1">
      <alignment horizontal="left"/>
    </xf>
    <xf numFmtId="8" fontId="34" fillId="37" borderId="10" xfId="0" applyNumberFormat="1" applyFont="1" applyFill="1" applyBorder="1" applyAlignment="1">
      <alignment horizontal="right" vertical="center"/>
    </xf>
    <xf numFmtId="0" fontId="20" fillId="0" borderId="0" xfId="0" applyFont="1" applyBorder="1" applyAlignment="1" applyProtection="1">
      <alignment horizontal="center"/>
      <protection locked="0"/>
    </xf>
    <xf numFmtId="8" fontId="21" fillId="0" borderId="10" xfId="0" applyNumberFormat="1" applyFont="1" applyFill="1" applyBorder="1" applyAlignment="1">
      <alignment horizontal="right" vertical="center"/>
    </xf>
    <xf numFmtId="0" fontId="39" fillId="36" borderId="63" xfId="0" applyFont="1" applyFill="1" applyBorder="1" applyAlignment="1">
      <alignment horizontal="center" vertical="center" wrapText="1"/>
    </xf>
    <xf numFmtId="0" fontId="39" fillId="36" borderId="12" xfId="0" applyFont="1" applyFill="1" applyBorder="1" applyAlignment="1">
      <alignment horizontal="center" vertical="center" wrapText="1"/>
    </xf>
    <xf numFmtId="0" fontId="39" fillId="36" borderId="53" xfId="0" applyFont="1" applyFill="1" applyBorder="1" applyAlignment="1">
      <alignment horizontal="center" vertical="center" wrapText="1"/>
    </xf>
    <xf numFmtId="8" fontId="21" fillId="36" borderId="10" xfId="0" applyNumberFormat="1" applyFont="1" applyFill="1" applyBorder="1" applyAlignment="1">
      <alignment horizontal="right" vertical="center"/>
    </xf>
    <xf numFmtId="8" fontId="21" fillId="38" borderId="10" xfId="0" applyNumberFormat="1" applyFont="1" applyFill="1" applyBorder="1" applyAlignment="1">
      <alignment horizontal="right"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85726</xdr:colOff>
      <xdr:row>2</xdr:row>
      <xdr:rowOff>1</xdr:rowOff>
    </xdr:from>
    <xdr:to>
      <xdr:col>0</xdr:col>
      <xdr:colOff>1539876</xdr:colOff>
      <xdr:row>4</xdr:row>
      <xdr:rowOff>151536</xdr:rowOff>
    </xdr:to>
    <xdr:pic>
      <xdr:nvPicPr>
        <xdr:cNvPr id="2" name="Imagen 1"/>
        <xdr:cNvPicPr>
          <a:picLocks noChangeAspect="1"/>
        </xdr:cNvPicPr>
      </xdr:nvPicPr>
      <xdr:blipFill>
        <a:blip xmlns:r="http://schemas.openxmlformats.org/officeDocument/2006/relationships" r:embed="rId1"/>
        <a:stretch>
          <a:fillRect/>
        </a:stretch>
      </xdr:blipFill>
      <xdr:spPr>
        <a:xfrm>
          <a:off x="85726" y="180976"/>
          <a:ext cx="1454150" cy="5325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85726</xdr:colOff>
      <xdr:row>2</xdr:row>
      <xdr:rowOff>1</xdr:rowOff>
    </xdr:from>
    <xdr:to>
      <xdr:col>0</xdr:col>
      <xdr:colOff>1539876</xdr:colOff>
      <xdr:row>4</xdr:row>
      <xdr:rowOff>151536</xdr:rowOff>
    </xdr:to>
    <xdr:pic>
      <xdr:nvPicPr>
        <xdr:cNvPr id="2" name="Imagen 1"/>
        <xdr:cNvPicPr>
          <a:picLocks noChangeAspect="1"/>
        </xdr:cNvPicPr>
      </xdr:nvPicPr>
      <xdr:blipFill>
        <a:blip xmlns:r="http://schemas.openxmlformats.org/officeDocument/2006/relationships" r:embed="rId1"/>
        <a:stretch>
          <a:fillRect/>
        </a:stretch>
      </xdr:blipFill>
      <xdr:spPr>
        <a:xfrm>
          <a:off x="85726" y="180976"/>
          <a:ext cx="1454150" cy="5325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28576</xdr:colOff>
      <xdr:row>2</xdr:row>
      <xdr:rowOff>76201</xdr:rowOff>
    </xdr:from>
    <xdr:to>
      <xdr:col>1</xdr:col>
      <xdr:colOff>582726</xdr:colOff>
      <xdr:row>4</xdr:row>
      <xdr:rowOff>171450</xdr:rowOff>
    </xdr:to>
    <xdr:pic>
      <xdr:nvPicPr>
        <xdr:cNvPr id="2" name="Imagen 1"/>
        <xdr:cNvPicPr>
          <a:picLocks noChangeAspect="1"/>
        </xdr:cNvPicPr>
      </xdr:nvPicPr>
      <xdr:blipFill>
        <a:blip xmlns:r="http://schemas.openxmlformats.org/officeDocument/2006/relationships" r:embed="rId1"/>
        <a:stretch>
          <a:fillRect/>
        </a:stretch>
      </xdr:blipFill>
      <xdr:spPr>
        <a:xfrm>
          <a:off x="28576" y="257176"/>
          <a:ext cx="1316150" cy="4762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175373</xdr:colOff>
      <xdr:row>2</xdr:row>
      <xdr:rowOff>67237</xdr:rowOff>
    </xdr:from>
    <xdr:to>
      <xdr:col>1</xdr:col>
      <xdr:colOff>744258</xdr:colOff>
      <xdr:row>5</xdr:row>
      <xdr:rowOff>69547</xdr:rowOff>
    </xdr:to>
    <xdr:pic>
      <xdr:nvPicPr>
        <xdr:cNvPr id="2" name="Imagen 1"/>
        <xdr:cNvPicPr>
          <a:picLocks noChangeAspect="1"/>
        </xdr:cNvPicPr>
      </xdr:nvPicPr>
      <xdr:blipFill>
        <a:blip xmlns:r="http://schemas.openxmlformats.org/officeDocument/2006/relationships" r:embed="rId1"/>
        <a:stretch>
          <a:fillRect/>
        </a:stretch>
      </xdr:blipFill>
      <xdr:spPr>
        <a:xfrm>
          <a:off x="175373" y="437031"/>
          <a:ext cx="1454150" cy="542060"/>
        </a:xfrm>
        <a:prstGeom prst="rect">
          <a:avLst/>
        </a:prstGeom>
      </xdr:spPr>
    </xdr:pic>
    <xdr:clientData/>
  </xdr:twoCellAnchor>
  <xdr:twoCellAnchor editAs="oneCell">
    <xdr:from>
      <xdr:col>1</xdr:col>
      <xdr:colOff>131</xdr:colOff>
      <xdr:row>50</xdr:row>
      <xdr:rowOff>171450</xdr:rowOff>
    </xdr:from>
    <xdr:to>
      <xdr:col>3</xdr:col>
      <xdr:colOff>9526</xdr:colOff>
      <xdr:row>74</xdr:row>
      <xdr:rowOff>38100</xdr:rowOff>
    </xdr:to>
    <xdr:pic>
      <xdr:nvPicPr>
        <xdr:cNvPr id="5" name="Imagen 4"/>
        <xdr:cNvPicPr>
          <a:picLocks noChangeAspect="1"/>
        </xdr:cNvPicPr>
      </xdr:nvPicPr>
      <xdr:blipFill rotWithShape="1">
        <a:blip xmlns:r="http://schemas.openxmlformats.org/officeDocument/2006/relationships" r:embed="rId2"/>
        <a:srcRect l="1869" t="6177" r="4242" b="4051"/>
        <a:stretch/>
      </xdr:blipFill>
      <xdr:spPr>
        <a:xfrm>
          <a:off x="885956" y="34309050"/>
          <a:ext cx="6305420" cy="4210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85726</xdr:colOff>
      <xdr:row>2</xdr:row>
      <xdr:rowOff>1</xdr:rowOff>
    </xdr:from>
    <xdr:to>
      <xdr:col>3</xdr:col>
      <xdr:colOff>181333</xdr:colOff>
      <xdr:row>4</xdr:row>
      <xdr:rowOff>168854</xdr:rowOff>
    </xdr:to>
    <xdr:pic>
      <xdr:nvPicPr>
        <xdr:cNvPr id="2" name="Imagen 1"/>
        <xdr:cNvPicPr>
          <a:picLocks noChangeAspect="1"/>
        </xdr:cNvPicPr>
      </xdr:nvPicPr>
      <xdr:blipFill>
        <a:blip xmlns:r="http://schemas.openxmlformats.org/officeDocument/2006/relationships" r:embed="rId1"/>
        <a:stretch>
          <a:fillRect/>
        </a:stretch>
      </xdr:blipFill>
      <xdr:spPr>
        <a:xfrm>
          <a:off x="85726" y="371476"/>
          <a:ext cx="1454150" cy="5325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2</xdr:row>
      <xdr:rowOff>95812</xdr:rowOff>
    </xdr:from>
    <xdr:to>
      <xdr:col>2</xdr:col>
      <xdr:colOff>568885</xdr:colOff>
      <xdr:row>5</xdr:row>
      <xdr:rowOff>72722</xdr:rowOff>
    </xdr:to>
    <xdr:pic>
      <xdr:nvPicPr>
        <xdr:cNvPr id="2" name="Imagen 1"/>
        <xdr:cNvPicPr>
          <a:picLocks noChangeAspect="1"/>
        </xdr:cNvPicPr>
      </xdr:nvPicPr>
      <xdr:blipFill>
        <a:blip xmlns:r="http://schemas.openxmlformats.org/officeDocument/2006/relationships" r:embed="rId1"/>
        <a:stretch>
          <a:fillRect/>
        </a:stretch>
      </xdr:blipFill>
      <xdr:spPr>
        <a:xfrm>
          <a:off x="66675" y="467287"/>
          <a:ext cx="1454710" cy="5484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85726</xdr:colOff>
      <xdr:row>2</xdr:row>
      <xdr:rowOff>1</xdr:rowOff>
    </xdr:from>
    <xdr:to>
      <xdr:col>0</xdr:col>
      <xdr:colOff>1539876</xdr:colOff>
      <xdr:row>4</xdr:row>
      <xdr:rowOff>162742</xdr:rowOff>
    </xdr:to>
    <xdr:pic>
      <xdr:nvPicPr>
        <xdr:cNvPr id="2" name="Imagen 1"/>
        <xdr:cNvPicPr>
          <a:picLocks noChangeAspect="1"/>
        </xdr:cNvPicPr>
      </xdr:nvPicPr>
      <xdr:blipFill>
        <a:blip xmlns:r="http://schemas.openxmlformats.org/officeDocument/2006/relationships" r:embed="rId1"/>
        <a:stretch>
          <a:fillRect/>
        </a:stretch>
      </xdr:blipFill>
      <xdr:spPr>
        <a:xfrm>
          <a:off x="85726" y="371476"/>
          <a:ext cx="1454150" cy="532535"/>
        </a:xfrm>
        <a:prstGeom prst="rect">
          <a:avLst/>
        </a:prstGeom>
      </xdr:spPr>
    </xdr:pic>
    <xdr:clientData/>
  </xdr:twoCellAnchor>
  <xdr:twoCellAnchor editAs="oneCell">
    <xdr:from>
      <xdr:col>0</xdr:col>
      <xdr:colOff>85726</xdr:colOff>
      <xdr:row>2</xdr:row>
      <xdr:rowOff>1</xdr:rowOff>
    </xdr:from>
    <xdr:to>
      <xdr:col>0</xdr:col>
      <xdr:colOff>1539876</xdr:colOff>
      <xdr:row>4</xdr:row>
      <xdr:rowOff>162742</xdr:rowOff>
    </xdr:to>
    <xdr:pic>
      <xdr:nvPicPr>
        <xdr:cNvPr id="3" name="Imagen 2"/>
        <xdr:cNvPicPr>
          <a:picLocks noChangeAspect="1"/>
        </xdr:cNvPicPr>
      </xdr:nvPicPr>
      <xdr:blipFill>
        <a:blip xmlns:r="http://schemas.openxmlformats.org/officeDocument/2006/relationships" r:embed="rId1"/>
        <a:stretch>
          <a:fillRect/>
        </a:stretch>
      </xdr:blipFill>
      <xdr:spPr>
        <a:xfrm>
          <a:off x="85726" y="371476"/>
          <a:ext cx="1454150" cy="53253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2</xdr:row>
      <xdr:rowOff>95812</xdr:rowOff>
    </xdr:from>
    <xdr:to>
      <xdr:col>2</xdr:col>
      <xdr:colOff>568885</xdr:colOff>
      <xdr:row>5</xdr:row>
      <xdr:rowOff>72722</xdr:rowOff>
    </xdr:to>
    <xdr:pic>
      <xdr:nvPicPr>
        <xdr:cNvPr id="2" name="Imagen 1"/>
        <xdr:cNvPicPr>
          <a:picLocks noChangeAspect="1"/>
        </xdr:cNvPicPr>
      </xdr:nvPicPr>
      <xdr:blipFill>
        <a:blip xmlns:r="http://schemas.openxmlformats.org/officeDocument/2006/relationships" r:embed="rId1"/>
        <a:stretch>
          <a:fillRect/>
        </a:stretch>
      </xdr:blipFill>
      <xdr:spPr>
        <a:xfrm>
          <a:off x="66675" y="467287"/>
          <a:ext cx="1454710" cy="548410"/>
        </a:xfrm>
        <a:prstGeom prst="rect">
          <a:avLst/>
        </a:prstGeom>
      </xdr:spPr>
    </xdr:pic>
    <xdr:clientData/>
  </xdr:twoCellAnchor>
  <xdr:twoCellAnchor editAs="oneCell">
    <xdr:from>
      <xdr:col>0</xdr:col>
      <xdr:colOff>66675</xdr:colOff>
      <xdr:row>2</xdr:row>
      <xdr:rowOff>95812</xdr:rowOff>
    </xdr:from>
    <xdr:to>
      <xdr:col>2</xdr:col>
      <xdr:colOff>568885</xdr:colOff>
      <xdr:row>5</xdr:row>
      <xdr:rowOff>72722</xdr:rowOff>
    </xdr:to>
    <xdr:pic>
      <xdr:nvPicPr>
        <xdr:cNvPr id="3" name="Imagen 2"/>
        <xdr:cNvPicPr>
          <a:picLocks noChangeAspect="1"/>
        </xdr:cNvPicPr>
      </xdr:nvPicPr>
      <xdr:blipFill>
        <a:blip xmlns:r="http://schemas.openxmlformats.org/officeDocument/2006/relationships" r:embed="rId1"/>
        <a:stretch>
          <a:fillRect/>
        </a:stretch>
      </xdr:blipFill>
      <xdr:spPr>
        <a:xfrm>
          <a:off x="66675" y="467287"/>
          <a:ext cx="1454710" cy="5484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data01\Usuaris02$\miriamvazquez\Escritorio\INCENDIS\Annexos%20-%20LICITACIO%20INCENDIS_OBERT_LOT%201_AUPAC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1 - MP"/>
      <sheetName val="ANNEX 1 - MC"/>
      <sheetName val="ANNEX 2 - CC"/>
      <sheetName val="ANNEX 3"/>
      <sheetName val="ANNEX 4 - CC"/>
      <sheetName val="ANNEX 5 - CC"/>
      <sheetName val="ANNEX 6 - INVENTARI"/>
      <sheetName val="ANNEX 7 - inventari"/>
      <sheetName val="ANNEX 8 - Equipaments"/>
      <sheetName val="ANNEX 9 - LLISTAT DE PREUS"/>
      <sheetName val="ANNEX10 - ESTAT PLÀNOLS"/>
      <sheetName val="ANNEX 11 - CC"/>
      <sheetName val="ANNEX 12 - plànol ubicació"/>
    </sheetNames>
    <sheetDataSet>
      <sheetData sheetId="0">
        <row r="20">
          <cell r="B20">
            <v>2</v>
          </cell>
          <cell r="C20">
            <v>550</v>
          </cell>
        </row>
        <row r="22">
          <cell r="B22">
            <v>33</v>
          </cell>
          <cell r="C22">
            <v>29.5</v>
          </cell>
        </row>
        <row r="23">
          <cell r="B23">
            <v>20</v>
          </cell>
          <cell r="C23">
            <v>29.5</v>
          </cell>
        </row>
        <row r="24">
          <cell r="B24">
            <v>1827</v>
          </cell>
          <cell r="C24">
            <v>4.8899999999999997</v>
          </cell>
        </row>
        <row r="25">
          <cell r="B25">
            <v>37</v>
          </cell>
          <cell r="C25">
            <v>6.2</v>
          </cell>
        </row>
        <row r="26">
          <cell r="B26">
            <v>945</v>
          </cell>
          <cell r="C26">
            <v>6.2</v>
          </cell>
        </row>
        <row r="27">
          <cell r="B27">
            <v>184</v>
          </cell>
          <cell r="C27">
            <v>6.2</v>
          </cell>
        </row>
        <row r="28">
          <cell r="B28">
            <v>35</v>
          </cell>
          <cell r="C28">
            <v>6.2</v>
          </cell>
        </row>
        <row r="29">
          <cell r="B29">
            <v>107</v>
          </cell>
          <cell r="C29">
            <v>6.2</v>
          </cell>
        </row>
        <row r="30">
          <cell r="B30">
            <v>7</v>
          </cell>
          <cell r="C30">
            <v>6.2</v>
          </cell>
        </row>
        <row r="31">
          <cell r="B31">
            <v>1</v>
          </cell>
          <cell r="C31">
            <v>6.2</v>
          </cell>
        </row>
        <row r="32">
          <cell r="B32">
            <v>1</v>
          </cell>
          <cell r="C32">
            <v>6.2</v>
          </cell>
        </row>
        <row r="33">
          <cell r="B33">
            <v>10</v>
          </cell>
          <cell r="C33">
            <v>6.2</v>
          </cell>
        </row>
        <row r="35">
          <cell r="B35">
            <v>203</v>
          </cell>
          <cell r="C35">
            <v>17.5</v>
          </cell>
        </row>
        <row r="36">
          <cell r="B36">
            <v>50</v>
          </cell>
          <cell r="C36">
            <v>20.09</v>
          </cell>
        </row>
        <row r="37">
          <cell r="B37">
            <v>20</v>
          </cell>
          <cell r="C37">
            <v>158.56</v>
          </cell>
        </row>
        <row r="38">
          <cell r="B38">
            <v>20</v>
          </cell>
          <cell r="C38">
            <v>135.78</v>
          </cell>
        </row>
        <row r="39">
          <cell r="B39">
            <v>2458</v>
          </cell>
          <cell r="C39">
            <v>2.75</v>
          </cell>
        </row>
        <row r="43">
          <cell r="B43">
            <v>99</v>
          </cell>
          <cell r="C43">
            <v>22.5</v>
          </cell>
        </row>
        <row r="44">
          <cell r="B44">
            <v>60</v>
          </cell>
          <cell r="C44">
            <v>22.5</v>
          </cell>
        </row>
        <row r="45">
          <cell r="B45">
            <v>210</v>
          </cell>
          <cell r="C45">
            <v>18.5</v>
          </cell>
        </row>
        <row r="46">
          <cell r="B46">
            <v>111</v>
          </cell>
          <cell r="C46">
            <v>4.8499999999999996</v>
          </cell>
        </row>
        <row r="47">
          <cell r="B47">
            <v>2835</v>
          </cell>
          <cell r="C47">
            <v>4.8499999999999996</v>
          </cell>
        </row>
        <row r="48">
          <cell r="B48">
            <v>552</v>
          </cell>
          <cell r="C48">
            <v>4.8499999999999996</v>
          </cell>
        </row>
        <row r="49">
          <cell r="B49">
            <v>105</v>
          </cell>
          <cell r="C49">
            <v>4.8499999999999996</v>
          </cell>
        </row>
        <row r="50">
          <cell r="B50">
            <v>321</v>
          </cell>
          <cell r="C50">
            <v>4.8499999999999996</v>
          </cell>
        </row>
        <row r="51">
          <cell r="B51">
            <v>21</v>
          </cell>
          <cell r="C51">
            <v>4.8499999999999996</v>
          </cell>
        </row>
        <row r="52">
          <cell r="B52">
            <v>3</v>
          </cell>
          <cell r="C52">
            <v>4.8499999999999996</v>
          </cell>
        </row>
        <row r="53">
          <cell r="B53">
            <v>3</v>
          </cell>
          <cell r="C53">
            <v>4.8499999999999996</v>
          </cell>
        </row>
        <row r="54">
          <cell r="B54">
            <v>30</v>
          </cell>
          <cell r="C54">
            <v>4.8499999999999996</v>
          </cell>
        </row>
        <row r="55">
          <cell r="B55">
            <v>30</v>
          </cell>
          <cell r="C55">
            <v>4.8499999999999996</v>
          </cell>
        </row>
        <row r="56">
          <cell r="B56">
            <v>609</v>
          </cell>
          <cell r="C56">
            <v>14</v>
          </cell>
        </row>
        <row r="57">
          <cell r="B57">
            <v>150</v>
          </cell>
          <cell r="C57">
            <v>16</v>
          </cell>
        </row>
        <row r="58">
          <cell r="B58">
            <v>60</v>
          </cell>
          <cell r="C58">
            <v>60.54</v>
          </cell>
        </row>
      </sheetData>
      <sheetData sheetId="1">
        <row r="19">
          <cell r="B19">
            <v>536</v>
          </cell>
        </row>
        <row r="20">
          <cell r="B20">
            <v>831</v>
          </cell>
        </row>
        <row r="21">
          <cell r="B21">
            <v>407</v>
          </cell>
        </row>
        <row r="22">
          <cell r="B22">
            <v>3</v>
          </cell>
        </row>
        <row r="23">
          <cell r="B23">
            <v>86</v>
          </cell>
        </row>
        <row r="24">
          <cell r="B24">
            <v>35</v>
          </cell>
        </row>
        <row r="25">
          <cell r="B25">
            <v>3</v>
          </cell>
        </row>
        <row r="26">
          <cell r="B26">
            <v>7</v>
          </cell>
        </row>
        <row r="27">
          <cell r="B27">
            <v>12</v>
          </cell>
        </row>
        <row r="28">
          <cell r="B28">
            <v>3</v>
          </cell>
        </row>
        <row r="29">
          <cell r="B29">
            <v>37</v>
          </cell>
        </row>
        <row r="30">
          <cell r="B30">
            <v>430</v>
          </cell>
        </row>
        <row r="31">
          <cell r="B31">
            <v>143</v>
          </cell>
        </row>
        <row r="32">
          <cell r="B32">
            <v>35</v>
          </cell>
        </row>
        <row r="33">
          <cell r="B33">
            <v>48</v>
          </cell>
        </row>
        <row r="34">
          <cell r="B34">
            <v>4</v>
          </cell>
        </row>
        <row r="35">
          <cell r="B35">
            <v>3</v>
          </cell>
        </row>
        <row r="36">
          <cell r="B36">
            <v>24</v>
          </cell>
        </row>
        <row r="37">
          <cell r="B37">
            <v>1</v>
          </cell>
        </row>
        <row r="38">
          <cell r="B38">
            <v>1</v>
          </cell>
        </row>
        <row r="39">
          <cell r="B39">
            <v>1</v>
          </cell>
        </row>
        <row r="40">
          <cell r="B40">
            <v>1</v>
          </cell>
        </row>
        <row r="41">
          <cell r="B41">
            <v>130</v>
          </cell>
        </row>
        <row r="42">
          <cell r="B42">
            <v>3</v>
          </cell>
        </row>
        <row r="43">
          <cell r="B43">
            <v>28</v>
          </cell>
        </row>
        <row r="44">
          <cell r="B44">
            <v>3</v>
          </cell>
        </row>
        <row r="45">
          <cell r="B45">
            <v>28</v>
          </cell>
        </row>
        <row r="46">
          <cell r="B46">
            <v>3</v>
          </cell>
        </row>
        <row r="47">
          <cell r="B47">
            <v>30</v>
          </cell>
        </row>
        <row r="48">
          <cell r="B48">
            <v>4</v>
          </cell>
        </row>
        <row r="49">
          <cell r="B49">
            <v>3</v>
          </cell>
        </row>
        <row r="50">
          <cell r="B50">
            <v>48</v>
          </cell>
        </row>
        <row r="51">
          <cell r="B51">
            <v>17</v>
          </cell>
        </row>
        <row r="52">
          <cell r="B52">
            <v>11</v>
          </cell>
        </row>
        <row r="53">
          <cell r="B53">
            <v>3</v>
          </cell>
        </row>
        <row r="54">
          <cell r="B54">
            <v>11</v>
          </cell>
        </row>
        <row r="55">
          <cell r="B55">
            <v>3</v>
          </cell>
        </row>
        <row r="56">
          <cell r="B56">
            <v>3</v>
          </cell>
        </row>
        <row r="57">
          <cell r="B57">
            <v>10</v>
          </cell>
        </row>
        <row r="58">
          <cell r="B58">
            <v>28</v>
          </cell>
        </row>
        <row r="59">
          <cell r="B59">
            <v>7</v>
          </cell>
        </row>
        <row r="60">
          <cell r="B60">
            <v>10</v>
          </cell>
        </row>
        <row r="61">
          <cell r="B61">
            <v>8</v>
          </cell>
        </row>
        <row r="62">
          <cell r="B62">
            <v>162</v>
          </cell>
        </row>
        <row r="63">
          <cell r="B63">
            <v>305</v>
          </cell>
        </row>
        <row r="64">
          <cell r="B64">
            <v>300</v>
          </cell>
        </row>
        <row r="65">
          <cell r="B65">
            <v>300</v>
          </cell>
        </row>
        <row r="66">
          <cell r="B66">
            <v>200</v>
          </cell>
        </row>
        <row r="67">
          <cell r="B67">
            <v>200</v>
          </cell>
        </row>
        <row r="68">
          <cell r="B68">
            <v>200</v>
          </cell>
        </row>
        <row r="69">
          <cell r="B69">
            <v>1</v>
          </cell>
        </row>
        <row r="70">
          <cell r="B70">
            <v>1</v>
          </cell>
        </row>
        <row r="71">
          <cell r="B71">
            <v>1</v>
          </cell>
        </row>
        <row r="72">
          <cell r="B72">
            <v>1</v>
          </cell>
        </row>
        <row r="73">
          <cell r="B73">
            <v>1</v>
          </cell>
        </row>
        <row r="74">
          <cell r="B74">
            <v>1</v>
          </cell>
        </row>
        <row r="75">
          <cell r="B75">
            <v>1</v>
          </cell>
        </row>
        <row r="76">
          <cell r="B76">
            <v>1</v>
          </cell>
        </row>
        <row r="77">
          <cell r="B77">
            <v>1</v>
          </cell>
        </row>
        <row r="78">
          <cell r="B78">
            <v>1</v>
          </cell>
        </row>
        <row r="79">
          <cell r="B79">
            <v>1</v>
          </cell>
        </row>
        <row r="80">
          <cell r="B80">
            <v>1</v>
          </cell>
        </row>
        <row r="81">
          <cell r="B81">
            <v>1</v>
          </cell>
        </row>
        <row r="82">
          <cell r="B82">
            <v>1</v>
          </cell>
        </row>
        <row r="83">
          <cell r="B83">
            <v>1</v>
          </cell>
        </row>
        <row r="84">
          <cell r="B84">
            <v>1</v>
          </cell>
        </row>
        <row r="85">
          <cell r="B85">
            <v>1</v>
          </cell>
        </row>
        <row r="86">
          <cell r="B86">
            <v>1</v>
          </cell>
        </row>
        <row r="87">
          <cell r="B87">
            <v>1</v>
          </cell>
        </row>
        <row r="88">
          <cell r="B88">
            <v>1</v>
          </cell>
        </row>
        <row r="89">
          <cell r="B89">
            <v>1</v>
          </cell>
        </row>
        <row r="90">
          <cell r="B90">
            <v>1</v>
          </cell>
        </row>
        <row r="91">
          <cell r="B91">
            <v>1</v>
          </cell>
        </row>
        <row r="92">
          <cell r="B92">
            <v>1</v>
          </cell>
        </row>
        <row r="93">
          <cell r="B93">
            <v>1</v>
          </cell>
        </row>
        <row r="94">
          <cell r="B94">
            <v>1</v>
          </cell>
        </row>
        <row r="95">
          <cell r="B95">
            <v>1</v>
          </cell>
        </row>
        <row r="96">
          <cell r="B96">
            <v>1</v>
          </cell>
        </row>
        <row r="97">
          <cell r="B97">
            <v>1</v>
          </cell>
        </row>
        <row r="98">
          <cell r="B98">
            <v>1</v>
          </cell>
        </row>
        <row r="99">
          <cell r="B99">
            <v>1</v>
          </cell>
        </row>
        <row r="100">
          <cell r="B100">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0"/>
  <sheetViews>
    <sheetView tabSelected="1" view="pageBreakPreview" zoomScale="70" zoomScaleNormal="70" zoomScaleSheetLayoutView="70" workbookViewId="0">
      <selection activeCell="G31" sqref="G31"/>
    </sheetView>
  </sheetViews>
  <sheetFormatPr baseColWidth="10" defaultRowHeight="14.25" x14ac:dyDescent="0.2"/>
  <cols>
    <col min="1" max="1" width="47.140625" style="2" customWidth="1"/>
    <col min="2" max="2" width="21.42578125" style="2" customWidth="1"/>
    <col min="3" max="3" width="29.5703125" style="2" customWidth="1"/>
    <col min="4" max="4" width="20.140625" style="2" customWidth="1"/>
    <col min="5" max="5" width="21.42578125" style="2" customWidth="1"/>
    <col min="6" max="6" width="20" style="3" customWidth="1"/>
    <col min="7" max="7" width="17" style="3" customWidth="1"/>
    <col min="8" max="10" width="13.28515625" style="3" bestFit="1" customWidth="1"/>
    <col min="11" max="11" width="11.42578125" style="3"/>
    <col min="12" max="12" width="15.7109375" style="3" customWidth="1"/>
    <col min="13" max="13" width="11.42578125" style="3"/>
    <col min="14" max="14" width="15.28515625" style="3" customWidth="1"/>
    <col min="15" max="16384" width="11.42578125" style="2"/>
  </cols>
  <sheetData>
    <row r="1" spans="1:7" ht="15" x14ac:dyDescent="0.25">
      <c r="A1" s="348" t="s">
        <v>33</v>
      </c>
      <c r="B1" s="348"/>
      <c r="C1" s="348"/>
      <c r="D1" s="348"/>
      <c r="E1" s="348"/>
      <c r="F1" s="348"/>
      <c r="G1" s="348"/>
    </row>
    <row r="4" spans="1:7" ht="15.75" thickBot="1" x14ac:dyDescent="0.3">
      <c r="D4" s="13" t="s">
        <v>1</v>
      </c>
      <c r="F4" s="2"/>
      <c r="G4" s="2"/>
    </row>
    <row r="5" spans="1:7" ht="15.75" customHeight="1" thickBot="1" x14ac:dyDescent="0.25">
      <c r="B5" s="66"/>
      <c r="C5" s="66"/>
      <c r="D5" s="256" t="s">
        <v>2</v>
      </c>
      <c r="E5" s="219"/>
      <c r="F5" s="220"/>
      <c r="G5" s="221"/>
    </row>
    <row r="8" spans="1:7" x14ac:dyDescent="0.2">
      <c r="A8" s="4" t="s">
        <v>13</v>
      </c>
      <c r="B8" s="4"/>
      <c r="C8" s="4"/>
      <c r="D8" s="4"/>
      <c r="E8" s="4"/>
      <c r="F8" s="4"/>
      <c r="G8" s="4" t="s">
        <v>826</v>
      </c>
    </row>
    <row r="10" spans="1:7" ht="14.25" customHeight="1" x14ac:dyDescent="0.2">
      <c r="A10" s="351" t="s">
        <v>857</v>
      </c>
      <c r="B10" s="351"/>
      <c r="C10" s="351"/>
      <c r="D10" s="351"/>
      <c r="E10" s="351"/>
      <c r="F10" s="351"/>
    </row>
    <row r="11" spans="1:7" x14ac:dyDescent="0.2">
      <c r="A11" s="2" t="s">
        <v>601</v>
      </c>
    </row>
    <row r="12" spans="1:7" ht="21.75" customHeight="1" x14ac:dyDescent="0.2"/>
    <row r="14" spans="1:7" ht="20.25" thickBot="1" x14ac:dyDescent="0.35">
      <c r="A14" s="145" t="s">
        <v>600</v>
      </c>
      <c r="B14" s="146"/>
      <c r="C14" s="146"/>
      <c r="D14" s="146"/>
      <c r="E14" s="146"/>
      <c r="F14" s="255"/>
      <c r="G14" s="255"/>
    </row>
    <row r="15" spans="1:7" ht="15.75" thickBot="1" x14ac:dyDescent="0.3">
      <c r="A15" s="5" t="s">
        <v>633</v>
      </c>
      <c r="B15" s="6"/>
      <c r="C15" s="6"/>
      <c r="D15" s="6"/>
      <c r="E15" s="6"/>
      <c r="F15" s="6"/>
      <c r="G15" s="6"/>
    </row>
    <row r="17" spans="1:7" ht="43.5" customHeight="1" x14ac:dyDescent="0.2">
      <c r="A17" s="351" t="s">
        <v>689</v>
      </c>
      <c r="B17" s="351"/>
      <c r="C17" s="351"/>
      <c r="D17" s="351"/>
      <c r="E17" s="351"/>
      <c r="F17" s="351"/>
      <c r="G17" s="351"/>
    </row>
    <row r="19" spans="1:7" ht="15.75" thickBot="1" x14ac:dyDescent="0.3">
      <c r="A19" s="119" t="s">
        <v>777</v>
      </c>
    </row>
    <row r="20" spans="1:7" ht="44.25" x14ac:dyDescent="0.2">
      <c r="A20" s="15" t="s">
        <v>40</v>
      </c>
      <c r="B20" s="16" t="s">
        <v>634</v>
      </c>
      <c r="C20" s="16" t="s">
        <v>11</v>
      </c>
      <c r="D20" s="16" t="s">
        <v>17</v>
      </c>
      <c r="E20" s="153" t="s">
        <v>32</v>
      </c>
    </row>
    <row r="21" spans="1:7" x14ac:dyDescent="0.2">
      <c r="A21" s="173" t="s">
        <v>459</v>
      </c>
      <c r="B21" s="174">
        <v>1</v>
      </c>
      <c r="C21" s="29">
        <v>950</v>
      </c>
      <c r="D21" s="35"/>
      <c r="E21" s="176">
        <f t="shared" ref="E21:E61" si="0">B21*D21</f>
        <v>0</v>
      </c>
    </row>
    <row r="22" spans="1:7" x14ac:dyDescent="0.2">
      <c r="A22" s="173" t="s">
        <v>131</v>
      </c>
      <c r="B22" s="174">
        <v>1</v>
      </c>
      <c r="C22" s="29">
        <v>360</v>
      </c>
      <c r="D22" s="35"/>
      <c r="E22" s="176">
        <f t="shared" si="0"/>
        <v>0</v>
      </c>
    </row>
    <row r="23" spans="1:7" x14ac:dyDescent="0.2">
      <c r="A23" s="173" t="s">
        <v>245</v>
      </c>
      <c r="B23" s="174">
        <v>1</v>
      </c>
      <c r="C23" s="29">
        <v>520</v>
      </c>
      <c r="D23" s="35"/>
      <c r="E23" s="176">
        <f t="shared" si="0"/>
        <v>0</v>
      </c>
    </row>
    <row r="24" spans="1:7" x14ac:dyDescent="0.2">
      <c r="A24" s="173" t="s">
        <v>461</v>
      </c>
      <c r="B24" s="174">
        <v>1</v>
      </c>
      <c r="C24" s="29">
        <v>360</v>
      </c>
      <c r="D24" s="35"/>
      <c r="E24" s="176">
        <f t="shared" si="0"/>
        <v>0</v>
      </c>
    </row>
    <row r="25" spans="1:7" x14ac:dyDescent="0.2">
      <c r="A25" s="173" t="s">
        <v>243</v>
      </c>
      <c r="B25" s="174">
        <v>1</v>
      </c>
      <c r="C25" s="29">
        <v>360</v>
      </c>
      <c r="D25" s="35"/>
      <c r="E25" s="176">
        <f t="shared" si="0"/>
        <v>0</v>
      </c>
    </row>
    <row r="26" spans="1:7" x14ac:dyDescent="0.2">
      <c r="A26" s="173" t="s">
        <v>462</v>
      </c>
      <c r="B26" s="174">
        <v>1</v>
      </c>
      <c r="C26" s="29">
        <v>360</v>
      </c>
      <c r="D26" s="35"/>
      <c r="E26" s="176">
        <f t="shared" si="0"/>
        <v>0</v>
      </c>
    </row>
    <row r="27" spans="1:7" x14ac:dyDescent="0.2">
      <c r="A27" s="173" t="s">
        <v>241</v>
      </c>
      <c r="B27" s="174">
        <v>1</v>
      </c>
      <c r="C27" s="29">
        <v>520</v>
      </c>
      <c r="D27" s="35"/>
      <c r="E27" s="176">
        <f t="shared" si="0"/>
        <v>0</v>
      </c>
    </row>
    <row r="28" spans="1:7" x14ac:dyDescent="0.2">
      <c r="A28" s="173" t="s">
        <v>240</v>
      </c>
      <c r="B28" s="174">
        <v>1</v>
      </c>
      <c r="C28" s="29">
        <v>520</v>
      </c>
      <c r="D28" s="35"/>
      <c r="E28" s="176">
        <f t="shared" si="0"/>
        <v>0</v>
      </c>
    </row>
    <row r="29" spans="1:7" ht="28.5" x14ac:dyDescent="0.2">
      <c r="A29" s="173" t="s">
        <v>463</v>
      </c>
      <c r="B29" s="174">
        <v>1</v>
      </c>
      <c r="C29" s="29">
        <v>360</v>
      </c>
      <c r="D29" s="35"/>
      <c r="E29" s="176">
        <f t="shared" si="0"/>
        <v>0</v>
      </c>
    </row>
    <row r="30" spans="1:7" x14ac:dyDescent="0.2">
      <c r="A30" s="173" t="s">
        <v>239</v>
      </c>
      <c r="B30" s="174">
        <v>1</v>
      </c>
      <c r="C30" s="29">
        <v>520</v>
      </c>
      <c r="D30" s="35"/>
      <c r="E30" s="176">
        <f t="shared" si="0"/>
        <v>0</v>
      </c>
    </row>
    <row r="31" spans="1:7" x14ac:dyDescent="0.2">
      <c r="A31" s="173" t="s">
        <v>464</v>
      </c>
      <c r="B31" s="174">
        <v>1</v>
      </c>
      <c r="C31" s="29">
        <v>740</v>
      </c>
      <c r="D31" s="35"/>
      <c r="E31" s="176">
        <f t="shared" si="0"/>
        <v>0</v>
      </c>
    </row>
    <row r="32" spans="1:7" x14ac:dyDescent="0.2">
      <c r="A32" s="173" t="s">
        <v>199</v>
      </c>
      <c r="B32" s="174">
        <v>1</v>
      </c>
      <c r="C32" s="29">
        <v>520</v>
      </c>
      <c r="D32" s="35"/>
      <c r="E32" s="176">
        <f t="shared" si="0"/>
        <v>0</v>
      </c>
    </row>
    <row r="33" spans="1:5" x14ac:dyDescent="0.2">
      <c r="A33" s="173" t="s">
        <v>238</v>
      </c>
      <c r="B33" s="174">
        <v>1</v>
      </c>
      <c r="C33" s="29">
        <v>740</v>
      </c>
      <c r="D33" s="35"/>
      <c r="E33" s="176">
        <f t="shared" si="0"/>
        <v>0</v>
      </c>
    </row>
    <row r="34" spans="1:5" x14ac:dyDescent="0.2">
      <c r="A34" s="173" t="s">
        <v>466</v>
      </c>
      <c r="B34" s="174">
        <v>1</v>
      </c>
      <c r="C34" s="29">
        <v>360</v>
      </c>
      <c r="D34" s="35"/>
      <c r="E34" s="176">
        <f t="shared" si="0"/>
        <v>0</v>
      </c>
    </row>
    <row r="35" spans="1:5" x14ac:dyDescent="0.2">
      <c r="A35" s="173" t="s">
        <v>680</v>
      </c>
      <c r="B35" s="174">
        <v>1</v>
      </c>
      <c r="C35" s="29">
        <v>740</v>
      </c>
      <c r="D35" s="35"/>
      <c r="E35" s="176">
        <f t="shared" si="0"/>
        <v>0</v>
      </c>
    </row>
    <row r="36" spans="1:5" x14ac:dyDescent="0.2">
      <c r="A36" s="173" t="s">
        <v>234</v>
      </c>
      <c r="B36" s="174">
        <v>1</v>
      </c>
      <c r="C36" s="29">
        <v>740</v>
      </c>
      <c r="D36" s="35"/>
      <c r="E36" s="176">
        <f t="shared" si="0"/>
        <v>0</v>
      </c>
    </row>
    <row r="37" spans="1:5" x14ac:dyDescent="0.2">
      <c r="A37" s="173" t="s">
        <v>233</v>
      </c>
      <c r="B37" s="174">
        <v>1</v>
      </c>
      <c r="C37" s="29">
        <v>740</v>
      </c>
      <c r="D37" s="35"/>
      <c r="E37" s="176">
        <f t="shared" si="0"/>
        <v>0</v>
      </c>
    </row>
    <row r="38" spans="1:5" x14ac:dyDescent="0.2">
      <c r="A38" s="173" t="s">
        <v>828</v>
      </c>
      <c r="B38" s="174">
        <v>1</v>
      </c>
      <c r="C38" s="29">
        <v>740</v>
      </c>
      <c r="D38" s="35"/>
      <c r="E38" s="176">
        <f t="shared" si="0"/>
        <v>0</v>
      </c>
    </row>
    <row r="39" spans="1:5" x14ac:dyDescent="0.2">
      <c r="A39" s="173" t="s">
        <v>252</v>
      </c>
      <c r="B39" s="174">
        <v>1</v>
      </c>
      <c r="C39" s="29">
        <v>740</v>
      </c>
      <c r="D39" s="35"/>
      <c r="E39" s="176">
        <f t="shared" si="0"/>
        <v>0</v>
      </c>
    </row>
    <row r="40" spans="1:5" x14ac:dyDescent="0.2">
      <c r="A40" s="173" t="s">
        <v>469</v>
      </c>
      <c r="B40" s="174">
        <v>1</v>
      </c>
      <c r="C40" s="29">
        <v>740</v>
      </c>
      <c r="D40" s="35"/>
      <c r="E40" s="176">
        <f t="shared" si="0"/>
        <v>0</v>
      </c>
    </row>
    <row r="41" spans="1:5" x14ac:dyDescent="0.2">
      <c r="A41" s="173" t="s">
        <v>229</v>
      </c>
      <c r="B41" s="174">
        <v>1</v>
      </c>
      <c r="C41" s="29">
        <v>740</v>
      </c>
      <c r="D41" s="35"/>
      <c r="E41" s="176">
        <f t="shared" si="0"/>
        <v>0</v>
      </c>
    </row>
    <row r="42" spans="1:5" x14ac:dyDescent="0.2">
      <c r="A42" s="173" t="s">
        <v>228</v>
      </c>
      <c r="B42" s="174">
        <v>1</v>
      </c>
      <c r="C42" s="29">
        <v>740</v>
      </c>
      <c r="D42" s="35"/>
      <c r="E42" s="176">
        <f t="shared" si="0"/>
        <v>0</v>
      </c>
    </row>
    <row r="43" spans="1:5" x14ac:dyDescent="0.2">
      <c r="A43" s="173" t="s">
        <v>265</v>
      </c>
      <c r="B43" s="174">
        <v>1</v>
      </c>
      <c r="C43" s="29">
        <v>740</v>
      </c>
      <c r="D43" s="35"/>
      <c r="E43" s="176">
        <f t="shared" si="0"/>
        <v>0</v>
      </c>
    </row>
    <row r="44" spans="1:5" x14ac:dyDescent="0.2">
      <c r="A44" s="173" t="s">
        <v>470</v>
      </c>
      <c r="B44" s="174">
        <v>1</v>
      </c>
      <c r="C44" s="29">
        <v>740</v>
      </c>
      <c r="D44" s="35"/>
      <c r="E44" s="176">
        <f t="shared" si="0"/>
        <v>0</v>
      </c>
    </row>
    <row r="45" spans="1:5" x14ac:dyDescent="0.2">
      <c r="A45" s="173" t="s">
        <v>266</v>
      </c>
      <c r="B45" s="174">
        <v>1</v>
      </c>
      <c r="C45" s="29">
        <v>740</v>
      </c>
      <c r="D45" s="35"/>
      <c r="E45" s="176">
        <f t="shared" si="0"/>
        <v>0</v>
      </c>
    </row>
    <row r="46" spans="1:5" x14ac:dyDescent="0.2">
      <c r="A46" s="173" t="s">
        <v>227</v>
      </c>
      <c r="B46" s="174">
        <v>1</v>
      </c>
      <c r="C46" s="29">
        <v>740</v>
      </c>
      <c r="D46" s="35"/>
      <c r="E46" s="176">
        <f t="shared" si="0"/>
        <v>0</v>
      </c>
    </row>
    <row r="47" spans="1:5" x14ac:dyDescent="0.2">
      <c r="A47" s="173" t="s">
        <v>226</v>
      </c>
      <c r="B47" s="174">
        <v>1</v>
      </c>
      <c r="C47" s="29">
        <v>740</v>
      </c>
      <c r="D47" s="35"/>
      <c r="E47" s="176">
        <f t="shared" si="0"/>
        <v>0</v>
      </c>
    </row>
    <row r="48" spans="1:5" x14ac:dyDescent="0.2">
      <c r="A48" s="173" t="s">
        <v>471</v>
      </c>
      <c r="B48" s="174">
        <v>1</v>
      </c>
      <c r="C48" s="29">
        <v>740</v>
      </c>
      <c r="D48" s="35"/>
      <c r="E48" s="176">
        <f t="shared" si="0"/>
        <v>0</v>
      </c>
    </row>
    <row r="49" spans="1:5" x14ac:dyDescent="0.2">
      <c r="A49" s="173" t="s">
        <v>472</v>
      </c>
      <c r="B49" s="174">
        <v>1</v>
      </c>
      <c r="C49" s="29">
        <v>360</v>
      </c>
      <c r="D49" s="35"/>
      <c r="E49" s="176">
        <f t="shared" si="0"/>
        <v>0</v>
      </c>
    </row>
    <row r="50" spans="1:5" x14ac:dyDescent="0.2">
      <c r="A50" s="173" t="s">
        <v>473</v>
      </c>
      <c r="B50" s="174">
        <v>1</v>
      </c>
      <c r="C50" s="29">
        <v>520</v>
      </c>
      <c r="D50" s="35"/>
      <c r="E50" s="176">
        <f t="shared" si="0"/>
        <v>0</v>
      </c>
    </row>
    <row r="51" spans="1:5" x14ac:dyDescent="0.2">
      <c r="A51" s="173" t="s">
        <v>474</v>
      </c>
      <c r="B51" s="174">
        <v>1</v>
      </c>
      <c r="C51" s="29">
        <v>740</v>
      </c>
      <c r="D51" s="35"/>
      <c r="E51" s="176">
        <f t="shared" si="0"/>
        <v>0</v>
      </c>
    </row>
    <row r="52" spans="1:5" x14ac:dyDescent="0.2">
      <c r="A52" s="175" t="s">
        <v>675</v>
      </c>
      <c r="B52" s="174">
        <v>1</v>
      </c>
      <c r="C52" s="29">
        <v>360</v>
      </c>
      <c r="D52" s="35"/>
      <c r="E52" s="176">
        <f t="shared" si="0"/>
        <v>0</v>
      </c>
    </row>
    <row r="53" spans="1:5" x14ac:dyDescent="0.2">
      <c r="A53" s="173" t="s">
        <v>142</v>
      </c>
      <c r="B53" s="174">
        <v>1</v>
      </c>
      <c r="C53" s="29">
        <v>520</v>
      </c>
      <c r="D53" s="35"/>
      <c r="E53" s="176">
        <f t="shared" si="0"/>
        <v>0</v>
      </c>
    </row>
    <row r="54" spans="1:5" x14ac:dyDescent="0.2">
      <c r="A54" s="173" t="s">
        <v>480</v>
      </c>
      <c r="B54" s="174">
        <v>1</v>
      </c>
      <c r="C54" s="29">
        <v>360</v>
      </c>
      <c r="D54" s="35"/>
      <c r="E54" s="176">
        <f t="shared" si="0"/>
        <v>0</v>
      </c>
    </row>
    <row r="55" spans="1:5" x14ac:dyDescent="0.2">
      <c r="A55" s="173" t="s">
        <v>222</v>
      </c>
      <c r="B55" s="174">
        <v>1</v>
      </c>
      <c r="C55" s="29">
        <v>360</v>
      </c>
      <c r="D55" s="35"/>
      <c r="E55" s="176">
        <f t="shared" si="0"/>
        <v>0</v>
      </c>
    </row>
    <row r="56" spans="1:5" x14ac:dyDescent="0.2">
      <c r="A56" s="173" t="s">
        <v>221</v>
      </c>
      <c r="B56" s="174">
        <v>1</v>
      </c>
      <c r="C56" s="29">
        <v>740</v>
      </c>
      <c r="D56" s="35"/>
      <c r="E56" s="176">
        <f t="shared" si="0"/>
        <v>0</v>
      </c>
    </row>
    <row r="57" spans="1:5" x14ac:dyDescent="0.2">
      <c r="A57" s="173" t="s">
        <v>219</v>
      </c>
      <c r="B57" s="174">
        <v>1</v>
      </c>
      <c r="C57" s="29">
        <v>740</v>
      </c>
      <c r="D57" s="35"/>
      <c r="E57" s="176">
        <f t="shared" si="0"/>
        <v>0</v>
      </c>
    </row>
    <row r="58" spans="1:5" ht="28.5" x14ac:dyDescent="0.2">
      <c r="A58" s="173" t="s">
        <v>482</v>
      </c>
      <c r="B58" s="174">
        <v>1</v>
      </c>
      <c r="C58" s="29">
        <v>520</v>
      </c>
      <c r="D58" s="35"/>
      <c r="E58" s="176">
        <f t="shared" si="0"/>
        <v>0</v>
      </c>
    </row>
    <row r="59" spans="1:5" x14ac:dyDescent="0.2">
      <c r="A59" s="173" t="s">
        <v>214</v>
      </c>
      <c r="B59" s="174">
        <v>1</v>
      </c>
      <c r="C59" s="29">
        <v>360</v>
      </c>
      <c r="D59" s="35"/>
      <c r="E59" s="176">
        <f t="shared" si="0"/>
        <v>0</v>
      </c>
    </row>
    <row r="60" spans="1:5" x14ac:dyDescent="0.2">
      <c r="A60" s="173" t="s">
        <v>210</v>
      </c>
      <c r="B60" s="174">
        <v>1</v>
      </c>
      <c r="C60" s="29">
        <v>360</v>
      </c>
      <c r="D60" s="35"/>
      <c r="E60" s="176">
        <f t="shared" si="0"/>
        <v>0</v>
      </c>
    </row>
    <row r="61" spans="1:5" ht="15" thickBot="1" x14ac:dyDescent="0.25">
      <c r="A61" s="177" t="s">
        <v>209</v>
      </c>
      <c r="B61" s="178">
        <v>1</v>
      </c>
      <c r="C61" s="163">
        <v>360</v>
      </c>
      <c r="D61" s="166"/>
      <c r="E61" s="179">
        <f t="shared" si="0"/>
        <v>0</v>
      </c>
    </row>
    <row r="63" spans="1:5" ht="16.5" x14ac:dyDescent="0.2">
      <c r="B63" s="349" t="s">
        <v>497</v>
      </c>
      <c r="C63" s="349"/>
      <c r="D63" s="349"/>
      <c r="E63" s="33">
        <f>SUM(E21:E61)</f>
        <v>0</v>
      </c>
    </row>
    <row r="64" spans="1:5" ht="16.5" x14ac:dyDescent="0.2">
      <c r="A64" s="19"/>
      <c r="B64" s="349" t="s">
        <v>12</v>
      </c>
      <c r="C64" s="349"/>
      <c r="D64" s="349"/>
      <c r="E64" s="33">
        <f>E65-E63</f>
        <v>0</v>
      </c>
    </row>
    <row r="65" spans="1:7" ht="16.5" x14ac:dyDescent="0.2">
      <c r="B65" s="350" t="s">
        <v>498</v>
      </c>
      <c r="C65" s="350"/>
      <c r="D65" s="350"/>
      <c r="E65" s="34">
        <f>E63*1.21</f>
        <v>0</v>
      </c>
    </row>
    <row r="68" spans="1:7" ht="15.75" thickBot="1" x14ac:dyDescent="0.3">
      <c r="A68" s="199" t="s">
        <v>779</v>
      </c>
    </row>
    <row r="69" spans="1:7" ht="60" thickBot="1" x14ac:dyDescent="0.25">
      <c r="A69" s="53" t="s">
        <v>40</v>
      </c>
      <c r="B69" s="196" t="s">
        <v>634</v>
      </c>
      <c r="C69" s="196" t="s">
        <v>780</v>
      </c>
      <c r="D69" s="196" t="s">
        <v>781</v>
      </c>
      <c r="E69" s="196" t="s">
        <v>782</v>
      </c>
      <c r="F69" s="196" t="s">
        <v>783</v>
      </c>
      <c r="G69" s="55" t="s">
        <v>32</v>
      </c>
    </row>
    <row r="70" spans="1:7" x14ac:dyDescent="0.2">
      <c r="A70" s="200" t="s">
        <v>459</v>
      </c>
      <c r="B70" s="201">
        <v>1</v>
      </c>
      <c r="C70" s="202">
        <v>50</v>
      </c>
      <c r="D70" s="202">
        <v>34.15</v>
      </c>
      <c r="E70" s="203"/>
      <c r="F70" s="247"/>
      <c r="G70" s="204">
        <f>B70*E70+B70*F70</f>
        <v>0</v>
      </c>
    </row>
    <row r="71" spans="1:7" x14ac:dyDescent="0.2">
      <c r="A71" s="173" t="s">
        <v>131</v>
      </c>
      <c r="B71" s="174">
        <v>1</v>
      </c>
      <c r="C71" s="29">
        <v>50</v>
      </c>
      <c r="D71" s="29">
        <v>34.15</v>
      </c>
      <c r="E71" s="35"/>
      <c r="F71" s="248"/>
      <c r="G71" s="176">
        <f t="shared" ref="G71:G110" si="1">B71*E71+B71*F71</f>
        <v>0</v>
      </c>
    </row>
    <row r="72" spans="1:7" x14ac:dyDescent="0.2">
      <c r="A72" s="173" t="s">
        <v>245</v>
      </c>
      <c r="B72" s="174">
        <v>1</v>
      </c>
      <c r="C72" s="29">
        <v>50</v>
      </c>
      <c r="D72" s="29">
        <v>34.15</v>
      </c>
      <c r="E72" s="35"/>
      <c r="F72" s="248"/>
      <c r="G72" s="176">
        <f t="shared" si="1"/>
        <v>0</v>
      </c>
    </row>
    <row r="73" spans="1:7" x14ac:dyDescent="0.2">
      <c r="A73" s="173" t="s">
        <v>461</v>
      </c>
      <c r="B73" s="174">
        <v>1</v>
      </c>
      <c r="C73" s="29">
        <v>50</v>
      </c>
      <c r="D73" s="29">
        <v>34.15</v>
      </c>
      <c r="E73" s="35"/>
      <c r="F73" s="248"/>
      <c r="G73" s="176">
        <f t="shared" si="1"/>
        <v>0</v>
      </c>
    </row>
    <row r="74" spans="1:7" x14ac:dyDescent="0.2">
      <c r="A74" s="173" t="s">
        <v>243</v>
      </c>
      <c r="B74" s="174">
        <v>1</v>
      </c>
      <c r="C74" s="29">
        <v>50</v>
      </c>
      <c r="D74" s="29">
        <v>34.15</v>
      </c>
      <c r="E74" s="35"/>
      <c r="F74" s="248"/>
      <c r="G74" s="176">
        <f t="shared" si="1"/>
        <v>0</v>
      </c>
    </row>
    <row r="75" spans="1:7" x14ac:dyDescent="0.2">
      <c r="A75" s="173" t="s">
        <v>462</v>
      </c>
      <c r="B75" s="174">
        <v>1</v>
      </c>
      <c r="C75" s="29">
        <v>50</v>
      </c>
      <c r="D75" s="29">
        <v>34.15</v>
      </c>
      <c r="E75" s="35"/>
      <c r="F75" s="248"/>
      <c r="G75" s="176">
        <f t="shared" si="1"/>
        <v>0</v>
      </c>
    </row>
    <row r="76" spans="1:7" x14ac:dyDescent="0.2">
      <c r="A76" s="173" t="s">
        <v>241</v>
      </c>
      <c r="B76" s="174">
        <v>1</v>
      </c>
      <c r="C76" s="29">
        <v>50</v>
      </c>
      <c r="D76" s="29">
        <v>34.15</v>
      </c>
      <c r="E76" s="35"/>
      <c r="F76" s="248"/>
      <c r="G76" s="176">
        <f t="shared" si="1"/>
        <v>0</v>
      </c>
    </row>
    <row r="77" spans="1:7" x14ac:dyDescent="0.2">
      <c r="A77" s="173" t="s">
        <v>240</v>
      </c>
      <c r="B77" s="174">
        <v>1</v>
      </c>
      <c r="C77" s="29">
        <v>50</v>
      </c>
      <c r="D77" s="29">
        <v>34.15</v>
      </c>
      <c r="E77" s="35"/>
      <c r="F77" s="248"/>
      <c r="G77" s="176">
        <f t="shared" si="1"/>
        <v>0</v>
      </c>
    </row>
    <row r="78" spans="1:7" ht="28.5" x14ac:dyDescent="0.2">
      <c r="A78" s="173" t="s">
        <v>463</v>
      </c>
      <c r="B78" s="174">
        <v>1</v>
      </c>
      <c r="C78" s="29">
        <v>50</v>
      </c>
      <c r="D78" s="29">
        <v>34.15</v>
      </c>
      <c r="E78" s="35"/>
      <c r="F78" s="248"/>
      <c r="G78" s="176">
        <f t="shared" si="1"/>
        <v>0</v>
      </c>
    </row>
    <row r="79" spans="1:7" x14ac:dyDescent="0.2">
      <c r="A79" s="173" t="s">
        <v>239</v>
      </c>
      <c r="B79" s="174">
        <v>1</v>
      </c>
      <c r="C79" s="29">
        <v>50</v>
      </c>
      <c r="D79" s="29">
        <v>34.15</v>
      </c>
      <c r="E79" s="35"/>
      <c r="F79" s="248"/>
      <c r="G79" s="176">
        <f t="shared" si="1"/>
        <v>0</v>
      </c>
    </row>
    <row r="80" spans="1:7" x14ac:dyDescent="0.2">
      <c r="A80" s="173" t="s">
        <v>464</v>
      </c>
      <c r="B80" s="174">
        <v>1</v>
      </c>
      <c r="C80" s="29">
        <v>50</v>
      </c>
      <c r="D80" s="29">
        <v>34.15</v>
      </c>
      <c r="E80" s="35"/>
      <c r="F80" s="248"/>
      <c r="G80" s="176">
        <f t="shared" si="1"/>
        <v>0</v>
      </c>
    </row>
    <row r="81" spans="1:7" x14ac:dyDescent="0.2">
      <c r="A81" s="173" t="s">
        <v>199</v>
      </c>
      <c r="B81" s="174">
        <v>1</v>
      </c>
      <c r="C81" s="29">
        <v>50</v>
      </c>
      <c r="D81" s="29">
        <v>34.15</v>
      </c>
      <c r="E81" s="35"/>
      <c r="F81" s="248"/>
      <c r="G81" s="176">
        <f t="shared" si="1"/>
        <v>0</v>
      </c>
    </row>
    <row r="82" spans="1:7" x14ac:dyDescent="0.2">
      <c r="A82" s="173" t="s">
        <v>238</v>
      </c>
      <c r="B82" s="174">
        <v>1</v>
      </c>
      <c r="C82" s="29">
        <v>50</v>
      </c>
      <c r="D82" s="29">
        <v>34.15</v>
      </c>
      <c r="E82" s="35"/>
      <c r="F82" s="248"/>
      <c r="G82" s="176">
        <f t="shared" si="1"/>
        <v>0</v>
      </c>
    </row>
    <row r="83" spans="1:7" x14ac:dyDescent="0.2">
      <c r="A83" s="173" t="s">
        <v>466</v>
      </c>
      <c r="B83" s="174">
        <v>1</v>
      </c>
      <c r="C83" s="29">
        <v>50</v>
      </c>
      <c r="D83" s="29">
        <v>34.15</v>
      </c>
      <c r="E83" s="35"/>
      <c r="F83" s="248"/>
      <c r="G83" s="176">
        <f t="shared" si="1"/>
        <v>0</v>
      </c>
    </row>
    <row r="84" spans="1:7" x14ac:dyDescent="0.2">
      <c r="A84" s="173" t="s">
        <v>680</v>
      </c>
      <c r="B84" s="174">
        <v>1</v>
      </c>
      <c r="C84" s="29">
        <v>50</v>
      </c>
      <c r="D84" s="29">
        <v>34.15</v>
      </c>
      <c r="E84" s="35"/>
      <c r="F84" s="248"/>
      <c r="G84" s="176">
        <f t="shared" si="1"/>
        <v>0</v>
      </c>
    </row>
    <row r="85" spans="1:7" x14ac:dyDescent="0.2">
      <c r="A85" s="173" t="s">
        <v>234</v>
      </c>
      <c r="B85" s="174">
        <v>1</v>
      </c>
      <c r="C85" s="29">
        <v>50</v>
      </c>
      <c r="D85" s="29">
        <v>34.15</v>
      </c>
      <c r="E85" s="35"/>
      <c r="F85" s="248"/>
      <c r="G85" s="176">
        <f t="shared" si="1"/>
        <v>0</v>
      </c>
    </row>
    <row r="86" spans="1:7" x14ac:dyDescent="0.2">
      <c r="A86" s="173" t="s">
        <v>233</v>
      </c>
      <c r="B86" s="174">
        <v>1</v>
      </c>
      <c r="C86" s="29">
        <v>50</v>
      </c>
      <c r="D86" s="29">
        <v>34.15</v>
      </c>
      <c r="E86" s="35"/>
      <c r="F86" s="248"/>
      <c r="G86" s="176">
        <f t="shared" si="1"/>
        <v>0</v>
      </c>
    </row>
    <row r="87" spans="1:7" x14ac:dyDescent="0.2">
      <c r="A87" s="173" t="s">
        <v>828</v>
      </c>
      <c r="B87" s="174">
        <v>1</v>
      </c>
      <c r="C87" s="29">
        <v>50</v>
      </c>
      <c r="D87" s="29">
        <v>34.15</v>
      </c>
      <c r="E87" s="35"/>
      <c r="F87" s="248"/>
      <c r="G87" s="176">
        <f t="shared" ref="G87" si="2">B87*E87+B87*F87</f>
        <v>0</v>
      </c>
    </row>
    <row r="88" spans="1:7" x14ac:dyDescent="0.2">
      <c r="A88" s="173" t="s">
        <v>252</v>
      </c>
      <c r="B88" s="174">
        <v>1</v>
      </c>
      <c r="C88" s="29">
        <v>50</v>
      </c>
      <c r="D88" s="29">
        <v>34.15</v>
      </c>
      <c r="E88" s="35"/>
      <c r="F88" s="248"/>
      <c r="G88" s="176">
        <f t="shared" si="1"/>
        <v>0</v>
      </c>
    </row>
    <row r="89" spans="1:7" x14ac:dyDescent="0.2">
      <c r="A89" s="173" t="s">
        <v>469</v>
      </c>
      <c r="B89" s="174">
        <v>1</v>
      </c>
      <c r="C89" s="29">
        <v>50</v>
      </c>
      <c r="D89" s="29">
        <v>34.15</v>
      </c>
      <c r="E89" s="35"/>
      <c r="F89" s="248"/>
      <c r="G89" s="176">
        <f t="shared" si="1"/>
        <v>0</v>
      </c>
    </row>
    <row r="90" spans="1:7" x14ac:dyDescent="0.2">
      <c r="A90" s="173" t="s">
        <v>229</v>
      </c>
      <c r="B90" s="174">
        <v>1</v>
      </c>
      <c r="C90" s="29">
        <v>50</v>
      </c>
      <c r="D90" s="29">
        <v>34.15</v>
      </c>
      <c r="E90" s="35"/>
      <c r="F90" s="248"/>
      <c r="G90" s="176">
        <f t="shared" si="1"/>
        <v>0</v>
      </c>
    </row>
    <row r="91" spans="1:7" x14ac:dyDescent="0.2">
      <c r="A91" s="173" t="s">
        <v>228</v>
      </c>
      <c r="B91" s="174">
        <v>1</v>
      </c>
      <c r="C91" s="29">
        <v>50</v>
      </c>
      <c r="D91" s="29">
        <v>34.15</v>
      </c>
      <c r="E91" s="35"/>
      <c r="F91" s="248"/>
      <c r="G91" s="176">
        <f t="shared" si="1"/>
        <v>0</v>
      </c>
    </row>
    <row r="92" spans="1:7" x14ac:dyDescent="0.2">
      <c r="A92" s="173" t="s">
        <v>265</v>
      </c>
      <c r="B92" s="174">
        <v>1</v>
      </c>
      <c r="C92" s="29">
        <v>50</v>
      </c>
      <c r="D92" s="29">
        <v>34.15</v>
      </c>
      <c r="E92" s="35"/>
      <c r="F92" s="248"/>
      <c r="G92" s="176">
        <f t="shared" si="1"/>
        <v>0</v>
      </c>
    </row>
    <row r="93" spans="1:7" x14ac:dyDescent="0.2">
      <c r="A93" s="173" t="s">
        <v>470</v>
      </c>
      <c r="B93" s="174">
        <v>1</v>
      </c>
      <c r="C93" s="29">
        <v>50</v>
      </c>
      <c r="D93" s="29">
        <v>34.15</v>
      </c>
      <c r="E93" s="35"/>
      <c r="F93" s="248"/>
      <c r="G93" s="176">
        <f t="shared" si="1"/>
        <v>0</v>
      </c>
    </row>
    <row r="94" spans="1:7" x14ac:dyDescent="0.2">
      <c r="A94" s="173" t="s">
        <v>266</v>
      </c>
      <c r="B94" s="174">
        <v>1</v>
      </c>
      <c r="C94" s="29">
        <v>50</v>
      </c>
      <c r="D94" s="29">
        <v>34.15</v>
      </c>
      <c r="E94" s="35"/>
      <c r="F94" s="248"/>
      <c r="G94" s="176">
        <f t="shared" si="1"/>
        <v>0</v>
      </c>
    </row>
    <row r="95" spans="1:7" x14ac:dyDescent="0.2">
      <c r="A95" s="173" t="s">
        <v>227</v>
      </c>
      <c r="B95" s="174">
        <v>1</v>
      </c>
      <c r="C95" s="29">
        <v>50</v>
      </c>
      <c r="D95" s="29">
        <v>34.15</v>
      </c>
      <c r="E95" s="35"/>
      <c r="F95" s="248"/>
      <c r="G95" s="176">
        <f t="shared" si="1"/>
        <v>0</v>
      </c>
    </row>
    <row r="96" spans="1:7" x14ac:dyDescent="0.2">
      <c r="A96" s="173" t="s">
        <v>226</v>
      </c>
      <c r="B96" s="174">
        <v>1</v>
      </c>
      <c r="C96" s="29">
        <v>50</v>
      </c>
      <c r="D96" s="29">
        <v>34.15</v>
      </c>
      <c r="E96" s="35"/>
      <c r="F96" s="248"/>
      <c r="G96" s="176">
        <f t="shared" si="1"/>
        <v>0</v>
      </c>
    </row>
    <row r="97" spans="1:7" x14ac:dyDescent="0.2">
      <c r="A97" s="173" t="s">
        <v>471</v>
      </c>
      <c r="B97" s="174">
        <v>1</v>
      </c>
      <c r="C97" s="29">
        <v>50</v>
      </c>
      <c r="D97" s="29">
        <v>34.15</v>
      </c>
      <c r="E97" s="35"/>
      <c r="F97" s="248"/>
      <c r="G97" s="176">
        <f t="shared" si="1"/>
        <v>0</v>
      </c>
    </row>
    <row r="98" spans="1:7" x14ac:dyDescent="0.2">
      <c r="A98" s="173" t="s">
        <v>472</v>
      </c>
      <c r="B98" s="174">
        <v>1</v>
      </c>
      <c r="C98" s="29">
        <v>50</v>
      </c>
      <c r="D98" s="29">
        <v>34.15</v>
      </c>
      <c r="E98" s="35"/>
      <c r="F98" s="248"/>
      <c r="G98" s="176">
        <f t="shared" si="1"/>
        <v>0</v>
      </c>
    </row>
    <row r="99" spans="1:7" x14ac:dyDescent="0.2">
      <c r="A99" s="173" t="s">
        <v>473</v>
      </c>
      <c r="B99" s="174">
        <v>1</v>
      </c>
      <c r="C99" s="29">
        <v>50</v>
      </c>
      <c r="D99" s="29">
        <v>34.15</v>
      </c>
      <c r="E99" s="35"/>
      <c r="F99" s="248"/>
      <c r="G99" s="176">
        <f t="shared" si="1"/>
        <v>0</v>
      </c>
    </row>
    <row r="100" spans="1:7" x14ac:dyDescent="0.2">
      <c r="A100" s="173" t="s">
        <v>474</v>
      </c>
      <c r="B100" s="174">
        <v>1</v>
      </c>
      <c r="C100" s="29">
        <v>50</v>
      </c>
      <c r="D100" s="29">
        <v>34.15</v>
      </c>
      <c r="E100" s="35"/>
      <c r="F100" s="248"/>
      <c r="G100" s="176">
        <f t="shared" si="1"/>
        <v>0</v>
      </c>
    </row>
    <row r="101" spans="1:7" x14ac:dyDescent="0.2">
      <c r="A101" s="175" t="s">
        <v>675</v>
      </c>
      <c r="B101" s="174">
        <v>1</v>
      </c>
      <c r="C101" s="29">
        <v>50</v>
      </c>
      <c r="D101" s="29">
        <v>34.15</v>
      </c>
      <c r="E101" s="35"/>
      <c r="F101" s="248"/>
      <c r="G101" s="176">
        <f t="shared" si="1"/>
        <v>0</v>
      </c>
    </row>
    <row r="102" spans="1:7" x14ac:dyDescent="0.2">
      <c r="A102" s="173" t="s">
        <v>142</v>
      </c>
      <c r="B102" s="174">
        <v>1</v>
      </c>
      <c r="C102" s="29">
        <v>50</v>
      </c>
      <c r="D102" s="29">
        <v>34.15</v>
      </c>
      <c r="E102" s="35"/>
      <c r="F102" s="248"/>
      <c r="G102" s="176">
        <f t="shared" si="1"/>
        <v>0</v>
      </c>
    </row>
    <row r="103" spans="1:7" x14ac:dyDescent="0.2">
      <c r="A103" s="173" t="s">
        <v>480</v>
      </c>
      <c r="B103" s="174">
        <v>1</v>
      </c>
      <c r="C103" s="29">
        <v>50</v>
      </c>
      <c r="D103" s="29">
        <v>34.15</v>
      </c>
      <c r="E103" s="35"/>
      <c r="F103" s="248"/>
      <c r="G103" s="176">
        <f t="shared" si="1"/>
        <v>0</v>
      </c>
    </row>
    <row r="104" spans="1:7" x14ac:dyDescent="0.2">
      <c r="A104" s="173" t="s">
        <v>222</v>
      </c>
      <c r="B104" s="174">
        <v>1</v>
      </c>
      <c r="C104" s="29">
        <v>50</v>
      </c>
      <c r="D104" s="29">
        <v>34.15</v>
      </c>
      <c r="E104" s="35"/>
      <c r="F104" s="248"/>
      <c r="G104" s="176">
        <f t="shared" si="1"/>
        <v>0</v>
      </c>
    </row>
    <row r="105" spans="1:7" x14ac:dyDescent="0.2">
      <c r="A105" s="173" t="s">
        <v>221</v>
      </c>
      <c r="B105" s="174">
        <v>1</v>
      </c>
      <c r="C105" s="29">
        <v>50</v>
      </c>
      <c r="D105" s="29">
        <v>34.15</v>
      </c>
      <c r="E105" s="35"/>
      <c r="F105" s="248"/>
      <c r="G105" s="176">
        <f t="shared" si="1"/>
        <v>0</v>
      </c>
    </row>
    <row r="106" spans="1:7" x14ac:dyDescent="0.2">
      <c r="A106" s="173" t="s">
        <v>219</v>
      </c>
      <c r="B106" s="174">
        <v>1</v>
      </c>
      <c r="C106" s="29">
        <v>50</v>
      </c>
      <c r="D106" s="29">
        <v>34.15</v>
      </c>
      <c r="E106" s="35"/>
      <c r="F106" s="248"/>
      <c r="G106" s="176">
        <f t="shared" si="1"/>
        <v>0</v>
      </c>
    </row>
    <row r="107" spans="1:7" ht="28.5" x14ac:dyDescent="0.2">
      <c r="A107" s="173" t="s">
        <v>482</v>
      </c>
      <c r="B107" s="174">
        <v>1</v>
      </c>
      <c r="C107" s="29">
        <v>50</v>
      </c>
      <c r="D107" s="29">
        <v>34.15</v>
      </c>
      <c r="E107" s="35"/>
      <c r="F107" s="248"/>
      <c r="G107" s="176">
        <f t="shared" si="1"/>
        <v>0</v>
      </c>
    </row>
    <row r="108" spans="1:7" x14ac:dyDescent="0.2">
      <c r="A108" s="173" t="s">
        <v>214</v>
      </c>
      <c r="B108" s="174">
        <v>1</v>
      </c>
      <c r="C108" s="29">
        <v>50</v>
      </c>
      <c r="D108" s="29">
        <v>34.15</v>
      </c>
      <c r="E108" s="35"/>
      <c r="F108" s="248"/>
      <c r="G108" s="176">
        <f t="shared" si="1"/>
        <v>0</v>
      </c>
    </row>
    <row r="109" spans="1:7" x14ac:dyDescent="0.2">
      <c r="A109" s="173" t="s">
        <v>210</v>
      </c>
      <c r="B109" s="174">
        <v>1</v>
      </c>
      <c r="C109" s="29">
        <v>50</v>
      </c>
      <c r="D109" s="29">
        <v>34.15</v>
      </c>
      <c r="E109" s="35"/>
      <c r="F109" s="248"/>
      <c r="G109" s="176">
        <f t="shared" si="1"/>
        <v>0</v>
      </c>
    </row>
    <row r="110" spans="1:7" ht="15" thickBot="1" x14ac:dyDescent="0.25">
      <c r="A110" s="177" t="s">
        <v>209</v>
      </c>
      <c r="B110" s="178">
        <v>1</v>
      </c>
      <c r="C110" s="163">
        <v>50</v>
      </c>
      <c r="D110" s="163">
        <v>34.15</v>
      </c>
      <c r="E110" s="166"/>
      <c r="F110" s="249"/>
      <c r="G110" s="179">
        <f t="shared" si="1"/>
        <v>0</v>
      </c>
    </row>
    <row r="112" spans="1:7" ht="16.5" x14ac:dyDescent="0.2">
      <c r="B112" s="134"/>
      <c r="C112" s="349" t="s">
        <v>497</v>
      </c>
      <c r="D112" s="349"/>
      <c r="E112" s="349"/>
      <c r="F112" s="349"/>
      <c r="G112" s="33">
        <f>SUM(G70:G110)</f>
        <v>0</v>
      </c>
    </row>
    <row r="113" spans="1:15" ht="16.5" x14ac:dyDescent="0.2">
      <c r="A113" s="19"/>
      <c r="B113" s="134"/>
      <c r="C113" s="349" t="s">
        <v>12</v>
      </c>
      <c r="D113" s="349"/>
      <c r="E113" s="349"/>
      <c r="F113" s="349"/>
      <c r="G113" s="33">
        <f>G114-G112</f>
        <v>0</v>
      </c>
    </row>
    <row r="114" spans="1:15" ht="16.5" x14ac:dyDescent="0.2">
      <c r="B114" s="134"/>
      <c r="C114" s="350" t="s">
        <v>498</v>
      </c>
      <c r="D114" s="350"/>
      <c r="E114" s="350"/>
      <c r="F114" s="350"/>
      <c r="G114" s="34">
        <f>G112*1.21</f>
        <v>0</v>
      </c>
    </row>
    <row r="117" spans="1:15" ht="15" x14ac:dyDescent="0.25">
      <c r="C117" s="353" t="s">
        <v>802</v>
      </c>
      <c r="D117" s="353"/>
      <c r="E117" s="353"/>
      <c r="F117" s="353"/>
      <c r="G117" s="257">
        <f>G112+E63</f>
        <v>0</v>
      </c>
    </row>
    <row r="118" spans="1:15" ht="15" x14ac:dyDescent="0.25">
      <c r="C118" s="353" t="s">
        <v>12</v>
      </c>
      <c r="D118" s="353"/>
      <c r="E118" s="353"/>
      <c r="F118" s="353"/>
      <c r="G118" s="257">
        <f>G119-G117</f>
        <v>0</v>
      </c>
    </row>
    <row r="119" spans="1:15" ht="15" x14ac:dyDescent="0.25">
      <c r="C119" s="352" t="s">
        <v>803</v>
      </c>
      <c r="D119" s="352"/>
      <c r="E119" s="352"/>
      <c r="F119" s="352"/>
      <c r="G119" s="258">
        <f>G117*1.21</f>
        <v>0</v>
      </c>
    </row>
    <row r="123" spans="1:15" s="1" customFormat="1" ht="12.75" x14ac:dyDescent="0.2">
      <c r="A123" s="23" t="s">
        <v>10</v>
      </c>
      <c r="F123" s="25"/>
      <c r="G123" s="25"/>
      <c r="H123" s="25"/>
      <c r="I123" s="25"/>
      <c r="J123" s="108"/>
      <c r="K123" s="108"/>
      <c r="L123" s="108"/>
      <c r="M123" s="108"/>
      <c r="N123" s="108"/>
      <c r="O123" s="250"/>
    </row>
    <row r="124" spans="1:15" s="23" customFormat="1" ht="15" x14ac:dyDescent="0.25">
      <c r="A124" s="24" t="s">
        <v>3</v>
      </c>
      <c r="F124" s="17"/>
      <c r="G124" s="213"/>
      <c r="H124" s="214"/>
      <c r="I124" s="17"/>
      <c r="J124" s="26"/>
      <c r="K124" s="26"/>
      <c r="L124" s="26"/>
      <c r="M124" s="26"/>
      <c r="N124" s="26"/>
    </row>
    <row r="125" spans="1:15" ht="15" x14ac:dyDescent="0.25">
      <c r="G125" s="213"/>
      <c r="H125" s="213"/>
      <c r="I125" s="17"/>
    </row>
    <row r="137" spans="5:10" x14ac:dyDescent="0.2">
      <c r="G137" s="2"/>
    </row>
    <row r="138" spans="5:10" x14ac:dyDescent="0.2">
      <c r="E138" s="211"/>
      <c r="F138" s="17"/>
      <c r="G138" s="212"/>
      <c r="H138" s="17"/>
      <c r="I138" s="17"/>
      <c r="J138" s="17"/>
    </row>
    <row r="139" spans="5:10" x14ac:dyDescent="0.2">
      <c r="E139" s="211"/>
      <c r="F139" s="17"/>
      <c r="G139" s="212"/>
      <c r="H139" s="17"/>
      <c r="I139" s="17"/>
      <c r="J139" s="17"/>
    </row>
    <row r="140" spans="5:10" x14ac:dyDescent="0.2">
      <c r="E140" s="211"/>
      <c r="G140" s="212"/>
      <c r="I140" s="17"/>
      <c r="J140" s="17"/>
    </row>
  </sheetData>
  <sheetProtection algorithmName="SHA-512" hashValue="FKV5IACG2eNgPBTJ1hQaGubjqQ2Tjo61pKh7ESGkjusS1ddntPic4yMhentMymWHGYv/ubymqhZO92csfYgNSA==" saltValue="bLDtejwO+GJ2laff6Z3gsA==" spinCount="100000" sheet="1" objects="1" scenarios="1"/>
  <mergeCells count="12">
    <mergeCell ref="C119:F119"/>
    <mergeCell ref="C114:F114"/>
    <mergeCell ref="C113:F113"/>
    <mergeCell ref="C112:F112"/>
    <mergeCell ref="A17:G17"/>
    <mergeCell ref="C117:F117"/>
    <mergeCell ref="C118:F118"/>
    <mergeCell ref="A1:G1"/>
    <mergeCell ref="B63:D63"/>
    <mergeCell ref="B64:D64"/>
    <mergeCell ref="B65:D65"/>
    <mergeCell ref="A10:F10"/>
  </mergeCells>
  <dataValidations count="2">
    <dataValidation type="decimal" operator="lessThanOrEqual" allowBlank="1" showInputMessage="1" showErrorMessage="1" sqref="D21:D61">
      <formula1>C21</formula1>
    </dataValidation>
    <dataValidation type="decimal" operator="lessThanOrEqual" allowBlank="1" showInputMessage="1" showErrorMessage="1" sqref="E70:F110">
      <formula1>C70</formula1>
    </dataValidation>
  </dataValidations>
  <pageMargins left="0.47244094488188981" right="0.47244094488188981" top="0.47244094488188981" bottom="0.47244094488188981"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view="pageBreakPreview" zoomScale="60" zoomScaleNormal="70" workbookViewId="0">
      <selection activeCell="A10" sqref="A10:K10"/>
    </sheetView>
  </sheetViews>
  <sheetFormatPr baseColWidth="10" defaultRowHeight="14.25" x14ac:dyDescent="0.2"/>
  <cols>
    <col min="1" max="1" width="43.7109375" style="2" customWidth="1"/>
    <col min="2" max="2" width="28.28515625" style="2" customWidth="1"/>
    <col min="3" max="3" width="13.140625" style="2" bestFit="1" customWidth="1"/>
    <col min="4" max="4" width="15.140625" style="2" customWidth="1"/>
    <col min="5" max="5" width="20.140625" style="2" customWidth="1"/>
    <col min="6" max="7" width="22" style="2" customWidth="1"/>
    <col min="8" max="8" width="24.140625" style="2" customWidth="1"/>
    <col min="9" max="9" width="20.7109375" style="2" customWidth="1"/>
    <col min="10" max="10" width="13.7109375" style="2" bestFit="1" customWidth="1"/>
    <col min="11" max="11" width="22" style="2" customWidth="1"/>
    <col min="12" max="12" width="23.42578125" style="3" customWidth="1"/>
    <col min="13" max="13" width="11.85546875" style="3" bestFit="1" customWidth="1"/>
    <col min="14" max="17" width="11.42578125" style="3"/>
    <col min="18" max="18" width="15.7109375" style="3" customWidth="1"/>
    <col min="19" max="19" width="11.42578125" style="3"/>
    <col min="20" max="20" width="15.28515625" style="3" customWidth="1"/>
    <col min="21" max="16384" width="11.42578125" style="2"/>
  </cols>
  <sheetData>
    <row r="1" spans="1:21" ht="15" x14ac:dyDescent="0.25">
      <c r="A1" s="348" t="s">
        <v>33</v>
      </c>
      <c r="B1" s="348"/>
      <c r="C1" s="348"/>
      <c r="D1" s="348"/>
      <c r="E1" s="348"/>
      <c r="F1" s="348"/>
      <c r="G1" s="348"/>
      <c r="H1" s="348"/>
      <c r="I1" s="348"/>
      <c r="J1" s="348"/>
      <c r="K1" s="348"/>
    </row>
    <row r="4" spans="1:21" s="3" customFormat="1" ht="15.75" thickBot="1" x14ac:dyDescent="0.3">
      <c r="A4" s="2"/>
      <c r="B4" s="2"/>
      <c r="C4" s="2"/>
      <c r="D4" s="2"/>
      <c r="E4" s="2"/>
      <c r="F4" s="2"/>
      <c r="G4" s="2"/>
      <c r="H4" s="12" t="s">
        <v>1</v>
      </c>
      <c r="I4" s="2"/>
      <c r="J4" s="2"/>
      <c r="K4" s="2"/>
      <c r="U4" s="2"/>
    </row>
    <row r="5" spans="1:21" s="3" customFormat="1" ht="15.75" customHeight="1" thickBot="1" x14ac:dyDescent="0.25">
      <c r="A5" s="2"/>
      <c r="B5" s="2"/>
      <c r="C5" s="2"/>
      <c r="D5" s="2"/>
      <c r="E5" s="2"/>
      <c r="F5" s="2"/>
      <c r="G5" s="18"/>
      <c r="H5" s="2" t="s">
        <v>2</v>
      </c>
      <c r="I5" s="354"/>
      <c r="J5" s="355"/>
      <c r="K5" s="356"/>
      <c r="U5" s="2"/>
    </row>
    <row r="8" spans="1:21" s="3" customFormat="1" x14ac:dyDescent="0.2">
      <c r="A8" s="4" t="s">
        <v>13</v>
      </c>
      <c r="B8" s="4"/>
      <c r="C8" s="4"/>
      <c r="D8" s="4"/>
      <c r="E8" s="4"/>
      <c r="F8" s="4"/>
      <c r="G8" s="4"/>
      <c r="H8" s="4"/>
      <c r="I8" s="4"/>
      <c r="J8" s="4"/>
      <c r="K8" s="4" t="s">
        <v>826</v>
      </c>
      <c r="U8" s="2"/>
    </row>
    <row r="10" spans="1:21" s="3" customFormat="1" x14ac:dyDescent="0.2">
      <c r="A10" s="351" t="s">
        <v>857</v>
      </c>
      <c r="B10" s="351"/>
      <c r="C10" s="351"/>
      <c r="D10" s="351"/>
      <c r="E10" s="351"/>
      <c r="F10" s="351"/>
      <c r="G10" s="351"/>
      <c r="H10" s="351"/>
      <c r="I10" s="351"/>
      <c r="J10" s="351"/>
      <c r="K10" s="351"/>
      <c r="U10" s="2"/>
    </row>
    <row r="11" spans="1:21" s="3" customFormat="1" x14ac:dyDescent="0.2">
      <c r="A11" s="2" t="s">
        <v>601</v>
      </c>
      <c r="B11" s="2"/>
      <c r="C11" s="2"/>
      <c r="D11" s="2"/>
      <c r="E11" s="2"/>
      <c r="F11" s="2"/>
      <c r="G11" s="2"/>
      <c r="H11" s="2"/>
      <c r="I11" s="2"/>
      <c r="J11" s="2"/>
      <c r="K11" s="2"/>
      <c r="U11" s="2"/>
    </row>
    <row r="14" spans="1:21" x14ac:dyDescent="0.2">
      <c r="A14" s="10"/>
      <c r="B14" s="10"/>
      <c r="C14" s="10"/>
      <c r="D14" s="10"/>
      <c r="K14" s="106"/>
    </row>
    <row r="15" spans="1:21" ht="20.25" thickBot="1" x14ac:dyDescent="0.35">
      <c r="A15" s="145" t="s">
        <v>600</v>
      </c>
      <c r="B15" s="194"/>
      <c r="C15" s="195"/>
      <c r="D15" s="195"/>
      <c r="E15" s="195"/>
      <c r="F15" s="195"/>
      <c r="G15" s="195"/>
      <c r="H15" s="195"/>
      <c r="I15" s="195"/>
      <c r="J15" s="195"/>
      <c r="K15" s="195"/>
    </row>
    <row r="16" spans="1:21" ht="15.75" thickBot="1" x14ac:dyDescent="0.3">
      <c r="A16" s="5" t="s">
        <v>659</v>
      </c>
      <c r="B16" s="6"/>
      <c r="C16" s="6"/>
      <c r="D16" s="6"/>
      <c r="E16" s="6"/>
      <c r="F16" s="6"/>
      <c r="G16" s="6"/>
      <c r="H16" s="6"/>
      <c r="I16" s="6"/>
      <c r="J16" s="6"/>
      <c r="K16" s="39"/>
    </row>
    <row r="17" spans="1:20" x14ac:dyDescent="0.2">
      <c r="A17" s="10"/>
      <c r="B17" s="215"/>
      <c r="C17" s="10"/>
      <c r="D17" s="10"/>
    </row>
    <row r="18" spans="1:20" ht="29.25" customHeight="1" x14ac:dyDescent="0.2">
      <c r="A18" s="351" t="s">
        <v>798</v>
      </c>
      <c r="B18" s="351"/>
      <c r="C18" s="351"/>
      <c r="D18" s="351"/>
      <c r="E18" s="351"/>
      <c r="F18" s="351"/>
      <c r="G18" s="351"/>
      <c r="H18" s="351"/>
      <c r="I18" s="351"/>
      <c r="J18" s="351"/>
      <c r="K18" s="351"/>
    </row>
    <row r="19" spans="1:20" ht="29.25" customHeight="1" x14ac:dyDescent="0.2">
      <c r="A19" s="218"/>
      <c r="B19" s="218"/>
      <c r="C19" s="218"/>
      <c r="D19" s="218"/>
      <c r="E19" s="218"/>
      <c r="F19" s="218"/>
      <c r="G19" s="218"/>
      <c r="H19" s="218"/>
      <c r="I19" s="218"/>
      <c r="J19" s="218"/>
      <c r="K19" s="218"/>
    </row>
    <row r="20" spans="1:20" ht="15.75" thickBot="1" x14ac:dyDescent="0.3">
      <c r="A20" s="119" t="s">
        <v>778</v>
      </c>
      <c r="F20" s="3"/>
      <c r="G20" s="3"/>
      <c r="H20" s="3"/>
      <c r="I20" s="3"/>
      <c r="J20" s="3"/>
      <c r="K20" s="3"/>
      <c r="O20" s="2"/>
      <c r="P20" s="2"/>
      <c r="Q20" s="2"/>
      <c r="R20" s="2"/>
      <c r="S20" s="2"/>
      <c r="T20" s="2"/>
    </row>
    <row r="21" spans="1:20" ht="30.75" thickBot="1" x14ac:dyDescent="0.25">
      <c r="A21" s="53" t="s">
        <v>40</v>
      </c>
      <c r="B21" s="222" t="s">
        <v>634</v>
      </c>
      <c r="C21" s="54" t="s">
        <v>6</v>
      </c>
      <c r="D21" s="222" t="s">
        <v>805</v>
      </c>
      <c r="E21" s="222" t="s">
        <v>806</v>
      </c>
      <c r="F21" s="222" t="s">
        <v>28</v>
      </c>
      <c r="G21" s="224" t="s">
        <v>26</v>
      </c>
      <c r="H21" s="224" t="s">
        <v>27</v>
      </c>
      <c r="I21" s="222" t="s">
        <v>29</v>
      </c>
      <c r="J21" s="224" t="s">
        <v>31</v>
      </c>
      <c r="K21" s="55" t="s">
        <v>32</v>
      </c>
      <c r="O21" s="2"/>
      <c r="P21" s="2"/>
      <c r="Q21" s="2"/>
      <c r="R21" s="2"/>
      <c r="S21" s="2"/>
      <c r="T21" s="2"/>
    </row>
    <row r="22" spans="1:20" x14ac:dyDescent="0.2">
      <c r="A22" s="200" t="s">
        <v>784</v>
      </c>
      <c r="B22" s="201">
        <v>60</v>
      </c>
      <c r="C22" s="241" t="s">
        <v>20</v>
      </c>
      <c r="D22" s="242">
        <v>64.7</v>
      </c>
      <c r="E22" s="203"/>
      <c r="F22" s="243">
        <f>B22*E22</f>
        <v>0</v>
      </c>
      <c r="G22" s="244">
        <f t="shared" ref="G22:G26" si="0">F22*1.13-F22</f>
        <v>0</v>
      </c>
      <c r="H22" s="244">
        <f t="shared" ref="H22" si="1">F22*1.06-F22</f>
        <v>0</v>
      </c>
      <c r="I22" s="245">
        <f t="shared" ref="I22:I26" si="2">F22+G22+H22</f>
        <v>0</v>
      </c>
      <c r="J22" s="244">
        <f>K22-I22</f>
        <v>0</v>
      </c>
      <c r="K22" s="246">
        <f>I22*1.21</f>
        <v>0</v>
      </c>
      <c r="O22" s="2"/>
      <c r="P22" s="2"/>
      <c r="Q22" s="2"/>
      <c r="R22" s="2"/>
      <c r="S22" s="2"/>
      <c r="T22" s="2"/>
    </row>
    <row r="23" spans="1:20" x14ac:dyDescent="0.2">
      <c r="A23" s="173" t="s">
        <v>813</v>
      </c>
      <c r="B23" s="174">
        <v>1</v>
      </c>
      <c r="C23" s="223" t="s">
        <v>21</v>
      </c>
      <c r="D23" s="101">
        <v>351.26</v>
      </c>
      <c r="E23" s="35"/>
      <c r="F23" s="38">
        <f t="shared" ref="F23:F26" si="3">B23*E23</f>
        <v>0</v>
      </c>
      <c r="G23" s="102">
        <f t="shared" si="0"/>
        <v>0</v>
      </c>
      <c r="H23" s="102">
        <f t="shared" ref="H23:H26" si="4">F23*1.06-F23</f>
        <v>0</v>
      </c>
      <c r="I23" s="103">
        <f t="shared" si="2"/>
        <v>0</v>
      </c>
      <c r="J23" s="102">
        <f t="shared" ref="J23:J26" si="5">K23-I23</f>
        <v>0</v>
      </c>
      <c r="K23" s="104">
        <f t="shared" ref="K23:K26" si="6">I23*1.21</f>
        <v>0</v>
      </c>
      <c r="O23" s="2"/>
      <c r="P23" s="2"/>
      <c r="Q23" s="2"/>
      <c r="R23" s="2"/>
      <c r="S23" s="2"/>
      <c r="T23" s="2"/>
    </row>
    <row r="24" spans="1:20" ht="28.5" x14ac:dyDescent="0.2">
      <c r="A24" s="173" t="s">
        <v>814</v>
      </c>
      <c r="B24" s="174">
        <v>9</v>
      </c>
      <c r="C24" s="223" t="s">
        <v>21</v>
      </c>
      <c r="D24" s="101">
        <v>273.61</v>
      </c>
      <c r="E24" s="35"/>
      <c r="F24" s="38">
        <f t="shared" si="3"/>
        <v>0</v>
      </c>
      <c r="G24" s="102">
        <f t="shared" si="0"/>
        <v>0</v>
      </c>
      <c r="H24" s="102">
        <f t="shared" si="4"/>
        <v>0</v>
      </c>
      <c r="I24" s="103">
        <f t="shared" si="2"/>
        <v>0</v>
      </c>
      <c r="J24" s="102">
        <f t="shared" si="5"/>
        <v>0</v>
      </c>
      <c r="K24" s="104">
        <f t="shared" si="6"/>
        <v>0</v>
      </c>
      <c r="O24" s="2"/>
      <c r="P24" s="2"/>
      <c r="Q24" s="2"/>
      <c r="R24" s="2"/>
      <c r="S24" s="2"/>
      <c r="T24" s="2"/>
    </row>
    <row r="25" spans="1:20" ht="28.5" x14ac:dyDescent="0.2">
      <c r="A25" s="173" t="s">
        <v>815</v>
      </c>
      <c r="B25" s="174">
        <v>4</v>
      </c>
      <c r="C25" s="223" t="s">
        <v>21</v>
      </c>
      <c r="D25" s="101">
        <v>192.27</v>
      </c>
      <c r="E25" s="35"/>
      <c r="F25" s="38">
        <f t="shared" si="3"/>
        <v>0</v>
      </c>
      <c r="G25" s="102">
        <f t="shared" si="0"/>
        <v>0</v>
      </c>
      <c r="H25" s="102">
        <f t="shared" si="4"/>
        <v>0</v>
      </c>
      <c r="I25" s="103">
        <f t="shared" si="2"/>
        <v>0</v>
      </c>
      <c r="J25" s="102">
        <f t="shared" si="5"/>
        <v>0</v>
      </c>
      <c r="K25" s="104">
        <f t="shared" si="6"/>
        <v>0</v>
      </c>
      <c r="O25" s="2"/>
      <c r="P25" s="2"/>
      <c r="Q25" s="2"/>
      <c r="R25" s="2"/>
      <c r="S25" s="2"/>
      <c r="T25" s="2"/>
    </row>
    <row r="26" spans="1:20" ht="29.25" thickBot="1" x14ac:dyDescent="0.25">
      <c r="A26" s="177" t="s">
        <v>816</v>
      </c>
      <c r="B26" s="178">
        <v>9</v>
      </c>
      <c r="C26" s="225" t="s">
        <v>21</v>
      </c>
      <c r="D26" s="226">
        <v>133.11000000000001</v>
      </c>
      <c r="E26" s="166"/>
      <c r="F26" s="227">
        <f t="shared" si="3"/>
        <v>0</v>
      </c>
      <c r="G26" s="228">
        <f t="shared" si="0"/>
        <v>0</v>
      </c>
      <c r="H26" s="228">
        <f t="shared" si="4"/>
        <v>0</v>
      </c>
      <c r="I26" s="229">
        <f t="shared" si="2"/>
        <v>0</v>
      </c>
      <c r="J26" s="228">
        <f t="shared" si="5"/>
        <v>0</v>
      </c>
      <c r="K26" s="230">
        <f t="shared" si="6"/>
        <v>0</v>
      </c>
      <c r="O26" s="2"/>
      <c r="P26" s="2"/>
      <c r="Q26" s="2"/>
      <c r="R26" s="2"/>
      <c r="S26" s="2"/>
      <c r="T26" s="2"/>
    </row>
    <row r="27" spans="1:20" x14ac:dyDescent="0.2">
      <c r="F27" s="3"/>
      <c r="G27" s="3"/>
      <c r="H27" s="3"/>
      <c r="I27" s="3"/>
      <c r="J27" s="3"/>
      <c r="K27" s="3"/>
      <c r="O27" s="2"/>
      <c r="P27" s="2"/>
      <c r="Q27" s="2"/>
      <c r="R27" s="2"/>
      <c r="S27" s="2"/>
      <c r="T27" s="2"/>
    </row>
    <row r="28" spans="1:20" ht="16.5" x14ac:dyDescent="0.25">
      <c r="A28" s="208"/>
      <c r="F28" s="3"/>
      <c r="G28" s="3"/>
      <c r="H28" s="349" t="s">
        <v>497</v>
      </c>
      <c r="I28" s="349"/>
      <c r="J28" s="349"/>
      <c r="K28" s="33">
        <f>SUM(I22:I26)</f>
        <v>0</v>
      </c>
      <c r="O28" s="2"/>
      <c r="P28" s="2"/>
      <c r="Q28" s="2"/>
      <c r="R28" s="2"/>
      <c r="S28" s="2"/>
      <c r="T28" s="2"/>
    </row>
    <row r="29" spans="1:20" ht="16.5" x14ac:dyDescent="0.2">
      <c r="A29" s="19"/>
      <c r="F29" s="3"/>
      <c r="G29" s="3"/>
      <c r="H29" s="349" t="s">
        <v>12</v>
      </c>
      <c r="I29" s="349"/>
      <c r="J29" s="349"/>
      <c r="K29" s="33">
        <f>K30-K28</f>
        <v>0</v>
      </c>
      <c r="O29" s="2"/>
      <c r="P29" s="2"/>
      <c r="Q29" s="2"/>
      <c r="R29" s="2"/>
      <c r="S29" s="2"/>
      <c r="T29" s="2"/>
    </row>
    <row r="30" spans="1:20" ht="16.5" x14ac:dyDescent="0.2">
      <c r="F30" s="3"/>
      <c r="G30" s="3"/>
      <c r="H30" s="350" t="s">
        <v>498</v>
      </c>
      <c r="I30" s="350"/>
      <c r="J30" s="350"/>
      <c r="K30" s="34">
        <f>K28*1.21</f>
        <v>0</v>
      </c>
      <c r="O30" s="2"/>
      <c r="P30" s="2"/>
      <c r="Q30" s="2"/>
      <c r="R30" s="2"/>
      <c r="S30" s="2"/>
      <c r="T30" s="2"/>
    </row>
    <row r="31" spans="1:20" x14ac:dyDescent="0.2">
      <c r="A31" s="10"/>
      <c r="B31" s="10"/>
      <c r="C31" s="10"/>
      <c r="D31" s="10"/>
      <c r="G31" s="3"/>
      <c r="H31" s="3"/>
      <c r="I31" s="3"/>
      <c r="J31" s="3"/>
      <c r="K31" s="3"/>
    </row>
    <row r="32" spans="1:20" x14ac:dyDescent="0.2">
      <c r="A32" s="10"/>
      <c r="B32" s="10"/>
      <c r="C32" s="10"/>
      <c r="D32" s="10"/>
      <c r="G32" s="3"/>
      <c r="H32" s="3"/>
      <c r="I32" s="3"/>
      <c r="J32" s="3"/>
      <c r="K32" s="3"/>
    </row>
    <row r="33" spans="1:15" x14ac:dyDescent="0.2">
      <c r="G33" s="3"/>
      <c r="H33" s="3"/>
      <c r="I33" s="3"/>
      <c r="J33" s="3"/>
      <c r="K33" s="3"/>
    </row>
    <row r="34" spans="1:15" s="1" customFormat="1" ht="12.75" x14ac:dyDescent="0.2">
      <c r="A34" s="23" t="s">
        <v>804</v>
      </c>
      <c r="F34" s="25"/>
      <c r="G34" s="25"/>
      <c r="H34" s="25"/>
      <c r="I34" s="25"/>
      <c r="J34" s="108"/>
      <c r="K34" s="108"/>
      <c r="L34" s="108"/>
      <c r="M34" s="108"/>
      <c r="N34" s="108"/>
      <c r="O34" s="250"/>
    </row>
    <row r="35" spans="1:15" s="23" customFormat="1" ht="15" x14ac:dyDescent="0.25">
      <c r="A35" s="24" t="s">
        <v>3</v>
      </c>
      <c r="F35" s="17"/>
      <c r="G35" s="213"/>
      <c r="H35" s="214"/>
      <c r="I35" s="17"/>
      <c r="J35" s="26"/>
      <c r="K35" s="26"/>
      <c r="L35" s="26"/>
      <c r="M35" s="26"/>
      <c r="N35" s="26"/>
    </row>
    <row r="43" spans="1:15" x14ac:dyDescent="0.2">
      <c r="A43" s="351"/>
      <c r="B43" s="351"/>
      <c r="C43" s="351"/>
      <c r="D43" s="351"/>
      <c r="E43" s="351"/>
      <c r="F43" s="351"/>
    </row>
  </sheetData>
  <sheetProtection algorithmName="SHA-512" hashValue="kY4ACOr+DSyq4ySPP9Tm5m+eEGBgQJyoBtxMsE/FzCa+CxES/nAdZjQ7yggmH5Vkb8NAOTqiAludMFaXinrRWQ==" saltValue="saVcXmn37xLEvTfmUr9OAw==" spinCount="100000" sheet="1" objects="1" scenarios="1"/>
  <mergeCells count="8">
    <mergeCell ref="A1:K1"/>
    <mergeCell ref="A10:K10"/>
    <mergeCell ref="I5:K5"/>
    <mergeCell ref="A43:F43"/>
    <mergeCell ref="H28:J28"/>
    <mergeCell ref="H29:J29"/>
    <mergeCell ref="H30:J30"/>
    <mergeCell ref="A18:K18"/>
  </mergeCells>
  <dataValidations count="1">
    <dataValidation type="decimal" operator="lessThanOrEqual" allowBlank="1" showInputMessage="1" showErrorMessage="1" sqref="E22:E26">
      <formula1>D22</formula1>
    </dataValidation>
  </dataValidations>
  <pageMargins left="0.70866141732283472" right="0.70866141732283472" top="0.74803149606299213" bottom="0.74803149606299213" header="0.31496062992125984" footer="0.31496062992125984"/>
  <pageSetup paperSize="9" scale="5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view="pageBreakPreview" zoomScale="60" zoomScaleNormal="100" workbookViewId="0">
      <selection activeCell="L37" sqref="L37"/>
    </sheetView>
  </sheetViews>
  <sheetFormatPr baseColWidth="10" defaultRowHeight="14.25" x14ac:dyDescent="0.2"/>
  <cols>
    <col min="1" max="16384" width="11.42578125" style="2"/>
  </cols>
  <sheetData>
    <row r="1" spans="1:9" ht="15" x14ac:dyDescent="0.25">
      <c r="A1" s="358" t="s">
        <v>33</v>
      </c>
      <c r="B1" s="358"/>
      <c r="C1" s="358"/>
      <c r="D1" s="358"/>
      <c r="E1" s="358"/>
      <c r="F1" s="358"/>
      <c r="G1" s="358"/>
      <c r="H1" s="358"/>
      <c r="I1" s="42"/>
    </row>
    <row r="2" spans="1:9" ht="15" x14ac:dyDescent="0.25">
      <c r="A2" s="43"/>
      <c r="B2" s="43"/>
      <c r="C2" s="43"/>
      <c r="D2" s="43"/>
      <c r="E2" s="43"/>
      <c r="F2" s="43"/>
      <c r="G2" s="43"/>
      <c r="H2" s="43"/>
      <c r="I2" s="42"/>
    </row>
    <row r="4" spans="1:9" ht="15.75" thickBot="1" x14ac:dyDescent="0.3">
      <c r="B4" s="20"/>
      <c r="C4" s="12" t="s">
        <v>1</v>
      </c>
    </row>
    <row r="5" spans="1:9" ht="15" thickBot="1" x14ac:dyDescent="0.25">
      <c r="C5" s="2" t="s">
        <v>2</v>
      </c>
      <c r="E5" s="63"/>
      <c r="F5" s="64"/>
      <c r="G5" s="64"/>
      <c r="H5" s="65"/>
    </row>
    <row r="6" spans="1:9" x14ac:dyDescent="0.2">
      <c r="A6" s="66"/>
      <c r="B6" s="66"/>
      <c r="C6" s="66"/>
      <c r="D6" s="66"/>
      <c r="E6" s="66"/>
      <c r="F6" s="66"/>
      <c r="G6" s="66"/>
    </row>
    <row r="7" spans="1:9" x14ac:dyDescent="0.2">
      <c r="A7" s="66"/>
      <c r="B7" s="66"/>
      <c r="C7" s="66"/>
      <c r="D7" s="66"/>
      <c r="E7" s="66"/>
      <c r="F7" s="66"/>
      <c r="G7" s="66"/>
    </row>
    <row r="8" spans="1:9" x14ac:dyDescent="0.2">
      <c r="A8" s="67" t="s">
        <v>34</v>
      </c>
      <c r="B8" s="67"/>
      <c r="C8" s="67"/>
      <c r="D8" s="67"/>
      <c r="E8" s="67"/>
      <c r="F8" s="67"/>
      <c r="G8" s="67"/>
      <c r="H8" s="4" t="s">
        <v>826</v>
      </c>
    </row>
    <row r="9" spans="1:9" ht="15" thickBot="1" x14ac:dyDescent="0.25">
      <c r="A9" s="66"/>
      <c r="B9" s="66"/>
      <c r="C9" s="66"/>
      <c r="D9" s="66"/>
      <c r="E9" s="66"/>
      <c r="F9" s="66"/>
      <c r="G9" s="66"/>
    </row>
    <row r="10" spans="1:9" ht="15.75" thickBot="1" x14ac:dyDescent="0.3">
      <c r="A10" s="68" t="s">
        <v>7</v>
      </c>
      <c r="B10" s="69"/>
      <c r="C10" s="69"/>
      <c r="D10" s="69"/>
      <c r="E10" s="69"/>
      <c r="F10" s="69"/>
      <c r="G10" s="70"/>
    </row>
    <row r="11" spans="1:9" s="10" customFormat="1" ht="15" x14ac:dyDescent="0.25">
      <c r="A11" s="71"/>
      <c r="B11" s="71"/>
      <c r="C11" s="71"/>
      <c r="D11" s="71"/>
      <c r="E11" s="71"/>
      <c r="F11" s="71"/>
      <c r="G11" s="72"/>
    </row>
    <row r="12" spans="1:9" ht="28.5" customHeight="1" x14ac:dyDescent="0.2">
      <c r="A12" s="359" t="s">
        <v>857</v>
      </c>
      <c r="B12" s="359"/>
      <c r="C12" s="359"/>
      <c r="D12" s="359"/>
      <c r="E12" s="359"/>
      <c r="F12" s="359"/>
      <c r="G12" s="359"/>
    </row>
    <row r="13" spans="1:9" x14ac:dyDescent="0.2">
      <c r="A13" s="2" t="s">
        <v>601</v>
      </c>
      <c r="B13" s="66"/>
      <c r="C13" s="66"/>
      <c r="D13" s="66"/>
      <c r="E13" s="66"/>
      <c r="F13" s="66"/>
      <c r="G13" s="66"/>
    </row>
    <row r="14" spans="1:9" x14ac:dyDescent="0.2">
      <c r="A14" s="66"/>
      <c r="B14" s="66"/>
      <c r="C14" s="66"/>
      <c r="D14" s="66"/>
      <c r="E14" s="66"/>
      <c r="F14" s="66"/>
      <c r="G14" s="66"/>
    </row>
    <row r="15" spans="1:9" x14ac:dyDescent="0.2">
      <c r="A15" s="66"/>
      <c r="B15" s="66"/>
      <c r="C15" s="66"/>
      <c r="D15" s="66"/>
      <c r="E15" s="66"/>
      <c r="F15" s="66"/>
      <c r="G15" s="66"/>
    </row>
    <row r="16" spans="1:9" ht="75.75" customHeight="1" x14ac:dyDescent="0.2">
      <c r="A16" s="357" t="s">
        <v>592</v>
      </c>
      <c r="B16" s="357"/>
      <c r="C16" s="357"/>
      <c r="D16" s="357"/>
      <c r="E16" s="357"/>
      <c r="F16" s="357"/>
      <c r="G16" s="357"/>
    </row>
    <row r="17" spans="1:8" x14ac:dyDescent="0.2">
      <c r="A17" s="66"/>
      <c r="B17" s="66"/>
      <c r="C17" s="66"/>
      <c r="D17" s="66"/>
      <c r="E17" s="66"/>
      <c r="F17" s="66"/>
      <c r="G17" s="66"/>
    </row>
    <row r="18" spans="1:8" x14ac:dyDescent="0.2">
      <c r="A18" s="66"/>
      <c r="B18" s="66"/>
      <c r="C18" s="66"/>
      <c r="D18" s="66"/>
      <c r="E18" s="66"/>
      <c r="F18" s="66"/>
      <c r="G18" s="66"/>
    </row>
    <row r="19" spans="1:8" ht="57.75" customHeight="1" x14ac:dyDescent="0.2">
      <c r="A19" s="359" t="s">
        <v>771</v>
      </c>
      <c r="B19" s="359"/>
      <c r="C19" s="359"/>
      <c r="D19" s="359"/>
      <c r="E19" s="359"/>
      <c r="F19" s="359"/>
      <c r="G19" s="359"/>
    </row>
    <row r="20" spans="1:8" x14ac:dyDescent="0.2">
      <c r="A20" s="27"/>
      <c r="B20" s="28"/>
      <c r="C20" s="27"/>
      <c r="D20" s="27"/>
      <c r="E20" s="27"/>
      <c r="F20" s="27"/>
      <c r="G20" s="27"/>
    </row>
    <row r="21" spans="1:8" ht="45.75" customHeight="1" x14ac:dyDescent="0.2">
      <c r="A21" s="357" t="s">
        <v>19</v>
      </c>
      <c r="B21" s="357"/>
      <c r="C21" s="357"/>
      <c r="D21" s="357"/>
      <c r="E21" s="357"/>
      <c r="F21" s="357"/>
      <c r="G21" s="357"/>
    </row>
    <row r="22" spans="1:8" x14ac:dyDescent="0.2">
      <c r="A22" s="66"/>
      <c r="B22" s="66"/>
      <c r="C22" s="66"/>
      <c r="D22" s="66"/>
      <c r="E22" s="66"/>
      <c r="F22" s="66"/>
      <c r="G22" s="66"/>
    </row>
    <row r="23" spans="1:8" x14ac:dyDescent="0.2">
      <c r="A23" s="66"/>
      <c r="B23" s="66"/>
      <c r="C23" s="66"/>
      <c r="D23" s="66"/>
      <c r="E23" s="66"/>
      <c r="F23" s="66"/>
      <c r="G23" s="66"/>
    </row>
    <row r="24" spans="1:8" x14ac:dyDescent="0.2">
      <c r="A24" s="66"/>
      <c r="B24" s="66"/>
      <c r="C24" s="66"/>
      <c r="D24" s="66"/>
      <c r="E24" s="66"/>
      <c r="F24" s="66"/>
      <c r="G24" s="66"/>
    </row>
    <row r="25" spans="1:8" x14ac:dyDescent="0.2">
      <c r="A25" s="66"/>
      <c r="B25" s="66"/>
      <c r="C25" s="66"/>
      <c r="D25" s="66"/>
      <c r="E25" s="66"/>
      <c r="F25" s="66"/>
      <c r="G25" s="66"/>
    </row>
    <row r="26" spans="1:8" ht="28.5" customHeight="1" x14ac:dyDescent="0.2">
      <c r="A26" s="357" t="s">
        <v>9</v>
      </c>
      <c r="B26" s="357"/>
      <c r="C26" s="357"/>
      <c r="D26" s="357"/>
      <c r="E26" s="357"/>
      <c r="F26" s="357"/>
      <c r="G26" s="357"/>
      <c r="H26" s="27"/>
    </row>
    <row r="28" spans="1:8" x14ac:dyDescent="0.2">
      <c r="B28" s="7" t="s">
        <v>8</v>
      </c>
    </row>
  </sheetData>
  <sheetProtection algorithmName="SHA-512" hashValue="A2rq+O8U9KVvm4eZ08gQ1fEau4YNNoV8HmISJAjghP5WcGy0edLDstiJkg5es+BN8HwZsXqiUUTdobVKUVlFVg==" saltValue="Rc9fknsB9haBMZxFrAe3jA==" spinCount="100000" sheet="1" objects="1" scenarios="1"/>
  <mergeCells count="6">
    <mergeCell ref="A26:G26"/>
    <mergeCell ref="A1:H1"/>
    <mergeCell ref="A16:G16"/>
    <mergeCell ref="A21:G21"/>
    <mergeCell ref="A19:G19"/>
    <mergeCell ref="A12:G12"/>
  </mergeCells>
  <pageMargins left="0.70866141732283472" right="0.70866141732283472" top="0.74803149606299213" bottom="0.74803149606299213"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activeCell="D16" sqref="D16"/>
    </sheetView>
  </sheetViews>
  <sheetFormatPr baseColWidth="10" defaultRowHeight="14.25" x14ac:dyDescent="0.2"/>
  <cols>
    <col min="1" max="1" width="13.28515625" style="2" customWidth="1"/>
    <col min="2" max="2" width="69.28515625" style="2" customWidth="1"/>
    <col min="3" max="3" width="25.140625" style="2" customWidth="1"/>
    <col min="4" max="4" width="20.140625" style="2" customWidth="1"/>
    <col min="5" max="11" width="11.42578125" style="3"/>
    <col min="12" max="12" width="15.7109375" style="3" customWidth="1"/>
    <col min="13" max="13" width="11.42578125" style="3"/>
    <col min="14" max="14" width="15.28515625" style="3" customWidth="1"/>
    <col min="15" max="16384" width="11.42578125" style="2"/>
  </cols>
  <sheetData>
    <row r="1" spans="1:9" x14ac:dyDescent="0.2">
      <c r="A1" s="360" t="s">
        <v>33</v>
      </c>
      <c r="B1" s="360"/>
      <c r="C1" s="360"/>
      <c r="D1" s="360"/>
      <c r="E1" s="360"/>
    </row>
    <row r="2" spans="1:9" x14ac:dyDescent="0.2">
      <c r="A2" s="66"/>
      <c r="B2" s="66"/>
      <c r="C2" s="66"/>
      <c r="D2" s="66"/>
      <c r="E2" s="73"/>
    </row>
    <row r="3" spans="1:9" x14ac:dyDescent="0.2">
      <c r="A3" s="66"/>
      <c r="B3" s="66"/>
      <c r="C3" s="66"/>
      <c r="D3" s="66"/>
      <c r="E3" s="73"/>
    </row>
    <row r="4" spans="1:9" ht="15" x14ac:dyDescent="0.25">
      <c r="A4" s="66"/>
      <c r="B4" s="74"/>
      <c r="C4" s="73"/>
      <c r="D4" s="73"/>
      <c r="E4" s="73"/>
    </row>
    <row r="5" spans="1:9" x14ac:dyDescent="0.2">
      <c r="A5" s="66"/>
      <c r="B5" s="75"/>
      <c r="C5" s="76"/>
      <c r="D5" s="76"/>
      <c r="E5" s="73"/>
    </row>
    <row r="6" spans="1:9" x14ac:dyDescent="0.2">
      <c r="A6" s="66"/>
      <c r="B6" s="73"/>
      <c r="C6" s="73"/>
      <c r="D6" s="73"/>
      <c r="E6" s="73"/>
    </row>
    <row r="7" spans="1:9" x14ac:dyDescent="0.2">
      <c r="A7" s="66"/>
      <c r="B7" s="66"/>
      <c r="C7" s="66"/>
      <c r="D7" s="66"/>
      <c r="E7" s="73"/>
    </row>
    <row r="8" spans="1:9" x14ac:dyDescent="0.2">
      <c r="A8" s="67" t="s">
        <v>35</v>
      </c>
      <c r="B8" s="67"/>
      <c r="C8" s="67"/>
      <c r="D8" s="67"/>
      <c r="E8" s="67"/>
    </row>
    <row r="9" spans="1:9" x14ac:dyDescent="0.2">
      <c r="A9" s="66"/>
      <c r="B9" s="66"/>
      <c r="C9" s="66"/>
      <c r="D9" s="66"/>
      <c r="E9" s="73"/>
    </row>
    <row r="10" spans="1:9" x14ac:dyDescent="0.2">
      <c r="A10" s="359" t="s">
        <v>857</v>
      </c>
      <c r="B10" s="359"/>
      <c r="C10" s="359"/>
      <c r="D10" s="359"/>
      <c r="E10" s="359"/>
    </row>
    <row r="11" spans="1:9" x14ac:dyDescent="0.2">
      <c r="A11" s="2" t="s">
        <v>601</v>
      </c>
      <c r="B11" s="66"/>
      <c r="C11" s="66"/>
      <c r="D11" s="66"/>
      <c r="E11" s="66"/>
    </row>
    <row r="12" spans="1:9" x14ac:dyDescent="0.2">
      <c r="B12" s="66"/>
      <c r="C12" s="66"/>
      <c r="D12" s="66"/>
      <c r="E12" s="73"/>
    </row>
    <row r="13" spans="1:9" ht="15" thickBot="1" x14ac:dyDescent="0.25">
      <c r="A13" s="66"/>
      <c r="B13" s="66"/>
      <c r="C13" s="66"/>
      <c r="D13" s="66"/>
      <c r="E13" s="73"/>
    </row>
    <row r="14" spans="1:9" ht="15.75" thickBot="1" x14ac:dyDescent="0.3">
      <c r="A14" s="68" t="s">
        <v>819</v>
      </c>
      <c r="B14" s="69"/>
      <c r="C14" s="69"/>
      <c r="D14" s="77"/>
      <c r="E14" s="73"/>
    </row>
    <row r="15" spans="1:9" x14ac:dyDescent="0.2">
      <c r="A15" s="66"/>
      <c r="B15" s="66"/>
      <c r="C15" s="66"/>
      <c r="D15" s="66"/>
      <c r="E15" s="73"/>
    </row>
    <row r="16" spans="1:9" x14ac:dyDescent="0.2">
      <c r="A16" s="66" t="s">
        <v>593</v>
      </c>
      <c r="B16" s="66"/>
      <c r="C16" s="66"/>
      <c r="D16" s="66"/>
      <c r="E16" s="73"/>
      <c r="I16" s="17"/>
    </row>
    <row r="17" spans="1:5" ht="15" thickBot="1" x14ac:dyDescent="0.25">
      <c r="A17" s="66"/>
      <c r="B17" s="66"/>
      <c r="C17" s="66"/>
      <c r="D17" s="66"/>
      <c r="E17" s="73"/>
    </row>
    <row r="18" spans="1:5" ht="24.95" customHeight="1" thickBot="1" x14ac:dyDescent="0.25">
      <c r="A18" s="66"/>
      <c r="B18" s="78" t="s">
        <v>15</v>
      </c>
      <c r="C18" s="79" t="s">
        <v>14</v>
      </c>
      <c r="D18" s="80"/>
      <c r="E18" s="73"/>
    </row>
    <row r="19" spans="1:5" ht="24.95" customHeight="1" x14ac:dyDescent="0.2">
      <c r="A19" s="66"/>
      <c r="B19" s="116" t="s">
        <v>505</v>
      </c>
      <c r="C19" s="117">
        <v>33</v>
      </c>
      <c r="D19" s="82"/>
      <c r="E19" s="73"/>
    </row>
    <row r="20" spans="1:5" ht="24.95" customHeight="1" x14ac:dyDescent="0.2">
      <c r="A20" s="66"/>
      <c r="B20" s="83" t="s">
        <v>504</v>
      </c>
      <c r="C20" s="81">
        <v>20</v>
      </c>
      <c r="D20" s="82"/>
      <c r="E20" s="73"/>
    </row>
    <row r="21" spans="1:5" ht="24.95" customHeight="1" x14ac:dyDescent="0.2">
      <c r="A21" s="66"/>
      <c r="B21" s="83" t="s">
        <v>503</v>
      </c>
      <c r="C21" s="81">
        <v>1827</v>
      </c>
      <c r="D21" s="82"/>
      <c r="E21" s="73"/>
    </row>
    <row r="22" spans="1:5" ht="24.95" customHeight="1" x14ac:dyDescent="0.2">
      <c r="A22" s="66"/>
      <c r="B22" s="83" t="s">
        <v>502</v>
      </c>
      <c r="C22" s="81">
        <v>70</v>
      </c>
      <c r="D22" s="82"/>
      <c r="E22" s="73"/>
    </row>
    <row r="23" spans="1:5" ht="24.95" customHeight="1" x14ac:dyDescent="0.2">
      <c r="A23" s="66"/>
      <c r="B23" s="83" t="s">
        <v>506</v>
      </c>
      <c r="C23" s="81">
        <v>37</v>
      </c>
      <c r="D23" s="82"/>
      <c r="E23" s="73"/>
    </row>
    <row r="24" spans="1:5" ht="24.95" customHeight="1" x14ac:dyDescent="0.2">
      <c r="A24" s="66"/>
      <c r="B24" s="83" t="s">
        <v>507</v>
      </c>
      <c r="C24" s="81">
        <v>945</v>
      </c>
      <c r="D24" s="82"/>
      <c r="E24" s="73"/>
    </row>
    <row r="25" spans="1:5" ht="24.95" customHeight="1" x14ac:dyDescent="0.2">
      <c r="A25" s="66"/>
      <c r="B25" s="83" t="s">
        <v>508</v>
      </c>
      <c r="C25" s="81">
        <v>184</v>
      </c>
      <c r="D25" s="82"/>
      <c r="E25" s="73"/>
    </row>
    <row r="26" spans="1:5" ht="24.95" customHeight="1" x14ac:dyDescent="0.2">
      <c r="A26" s="66"/>
      <c r="B26" s="83" t="s">
        <v>509</v>
      </c>
      <c r="C26" s="81">
        <v>35</v>
      </c>
      <c r="D26" s="82"/>
      <c r="E26" s="73"/>
    </row>
    <row r="27" spans="1:5" ht="24.95" customHeight="1" x14ac:dyDescent="0.2">
      <c r="A27" s="66"/>
      <c r="B27" s="83" t="s">
        <v>510</v>
      </c>
      <c r="C27" s="81">
        <v>107</v>
      </c>
      <c r="D27" s="82"/>
      <c r="E27" s="73"/>
    </row>
    <row r="28" spans="1:5" ht="24.95" customHeight="1" x14ac:dyDescent="0.2">
      <c r="A28" s="66"/>
      <c r="B28" s="83" t="s">
        <v>511</v>
      </c>
      <c r="C28" s="81">
        <v>7</v>
      </c>
      <c r="D28" s="82"/>
      <c r="E28" s="73"/>
    </row>
    <row r="29" spans="1:5" ht="24.95" customHeight="1" x14ac:dyDescent="0.2">
      <c r="A29" s="66"/>
      <c r="B29" s="83" t="s">
        <v>512</v>
      </c>
      <c r="C29" s="81">
        <v>1</v>
      </c>
      <c r="D29" s="82"/>
      <c r="E29" s="73"/>
    </row>
    <row r="30" spans="1:5" ht="24.95" customHeight="1" x14ac:dyDescent="0.2">
      <c r="A30" s="66"/>
      <c r="B30" s="83" t="s">
        <v>513</v>
      </c>
      <c r="C30" s="81">
        <v>1</v>
      </c>
      <c r="D30" s="82"/>
      <c r="E30" s="73"/>
    </row>
    <row r="31" spans="1:5" ht="24.95" customHeight="1" x14ac:dyDescent="0.2">
      <c r="A31" s="66"/>
      <c r="B31" s="83" t="s">
        <v>514</v>
      </c>
      <c r="C31" s="81">
        <v>10</v>
      </c>
      <c r="D31" s="82"/>
      <c r="E31" s="73"/>
    </row>
    <row r="32" spans="1:5" ht="24.95" customHeight="1" x14ac:dyDescent="0.2">
      <c r="A32" s="66"/>
      <c r="B32" s="342" t="s">
        <v>829</v>
      </c>
      <c r="C32" s="81">
        <v>1</v>
      </c>
      <c r="D32" s="82"/>
      <c r="E32" s="73"/>
    </row>
    <row r="33" spans="1:5" ht="24.95" customHeight="1" x14ac:dyDescent="0.2">
      <c r="A33" s="66"/>
      <c r="B33" s="83" t="s">
        <v>515</v>
      </c>
      <c r="C33" s="81">
        <v>203</v>
      </c>
      <c r="D33" s="82"/>
      <c r="E33" s="73"/>
    </row>
    <row r="34" spans="1:5" ht="24.95" customHeight="1" x14ac:dyDescent="0.2">
      <c r="A34" s="66"/>
      <c r="B34" s="83" t="s">
        <v>516</v>
      </c>
      <c r="C34" s="81">
        <v>50</v>
      </c>
      <c r="D34" s="82"/>
      <c r="E34" s="73"/>
    </row>
    <row r="35" spans="1:5" ht="24.95" customHeight="1" x14ac:dyDescent="0.2">
      <c r="A35" s="66"/>
      <c r="B35" s="83" t="s">
        <v>608</v>
      </c>
      <c r="C35" s="81">
        <v>20</v>
      </c>
      <c r="D35" s="82"/>
      <c r="E35" s="73"/>
    </row>
    <row r="36" spans="1:5" ht="24.95" customHeight="1" x14ac:dyDescent="0.2">
      <c r="A36" s="66"/>
      <c r="B36" s="83" t="s">
        <v>517</v>
      </c>
      <c r="C36" s="81">
        <v>20</v>
      </c>
      <c r="D36" s="82"/>
      <c r="E36" s="73"/>
    </row>
    <row r="37" spans="1:5" ht="24.95" customHeight="1" thickBot="1" x14ac:dyDescent="0.25">
      <c r="A37" s="66"/>
      <c r="B37" s="85" t="s">
        <v>518</v>
      </c>
      <c r="C37" s="118">
        <v>2458</v>
      </c>
      <c r="D37" s="82"/>
      <c r="E37" s="73"/>
    </row>
    <row r="38" spans="1:5" x14ac:dyDescent="0.2">
      <c r="A38" s="66"/>
      <c r="B38" s="66"/>
      <c r="C38" s="66"/>
      <c r="D38" s="66"/>
      <c r="E38" s="73"/>
    </row>
    <row r="39" spans="1:5" ht="15" thickBot="1" x14ac:dyDescent="0.25"/>
    <row r="40" spans="1:5" ht="15.75" thickBot="1" x14ac:dyDescent="0.3">
      <c r="A40" s="68" t="s">
        <v>607</v>
      </c>
      <c r="B40" s="69"/>
      <c r="C40" s="69"/>
      <c r="D40" s="77"/>
    </row>
    <row r="41" spans="1:5" x14ac:dyDescent="0.2">
      <c r="A41" s="66"/>
      <c r="B41" s="66"/>
      <c r="C41" s="66"/>
      <c r="D41" s="66"/>
    </row>
    <row r="42" spans="1:5" ht="31.5" customHeight="1" x14ac:dyDescent="0.25">
      <c r="A42" s="359" t="s">
        <v>830</v>
      </c>
      <c r="B42" s="359"/>
      <c r="C42" s="359"/>
      <c r="D42" s="359"/>
    </row>
    <row r="43" spans="1:5" ht="15" thickBot="1" x14ac:dyDescent="0.25">
      <c r="A43" s="66"/>
      <c r="B43" s="66"/>
      <c r="C43" s="66"/>
      <c r="D43" s="66"/>
    </row>
    <row r="44" spans="1:5" ht="24.95" customHeight="1" thickBot="1" x14ac:dyDescent="0.25">
      <c r="A44" s="66"/>
      <c r="B44" s="78" t="s">
        <v>15</v>
      </c>
      <c r="C44" s="79" t="s">
        <v>14</v>
      </c>
      <c r="D44" s="80"/>
    </row>
    <row r="45" spans="1:5" ht="24.95" customHeight="1" x14ac:dyDescent="0.2">
      <c r="A45" s="66"/>
      <c r="B45" s="116" t="s">
        <v>655</v>
      </c>
      <c r="C45" s="117">
        <v>34</v>
      </c>
      <c r="D45" s="82"/>
    </row>
    <row r="46" spans="1:5" ht="24.95" customHeight="1" x14ac:dyDescent="0.2">
      <c r="A46" s="66"/>
      <c r="B46" s="83" t="s">
        <v>654</v>
      </c>
      <c r="C46" s="84">
        <v>28</v>
      </c>
      <c r="D46" s="82"/>
    </row>
    <row r="47" spans="1:5" ht="24.95" customHeight="1" x14ac:dyDescent="0.2">
      <c r="A47" s="66"/>
      <c r="B47" s="83" t="s">
        <v>656</v>
      </c>
      <c r="C47" s="84">
        <v>1</v>
      </c>
      <c r="D47" s="82"/>
    </row>
    <row r="48" spans="1:5" ht="24.95" customHeight="1" x14ac:dyDescent="0.2">
      <c r="A48" s="66"/>
      <c r="B48" s="128" t="s">
        <v>658</v>
      </c>
      <c r="C48" s="129">
        <v>1</v>
      </c>
      <c r="D48" s="82"/>
    </row>
    <row r="49" spans="1:4" ht="24.95" customHeight="1" thickBot="1" x14ac:dyDescent="0.25">
      <c r="A49" s="66"/>
      <c r="B49" s="85" t="s">
        <v>657</v>
      </c>
      <c r="C49" s="115">
        <v>1</v>
      </c>
      <c r="D49" s="82"/>
    </row>
  </sheetData>
  <sheetProtection algorithmName="SHA-512" hashValue="RYr6/OpGFP2up7Rlqk819+kgI+WnSrGciJLz9D9IaKvPDj6ucFVijc2fRR7Xa92dXy0hxXIQxtnLtYmv6AsoGw==" saltValue="fWVKKwYz/m00Kxh9mNPQdw==" spinCount="100000" sheet="1" objects="1" scenarios="1"/>
  <mergeCells count="3">
    <mergeCell ref="A42:D42"/>
    <mergeCell ref="A1:E1"/>
    <mergeCell ref="A10:E10"/>
  </mergeCells>
  <pageMargins left="0.7" right="0.7" top="0.75" bottom="0.75" header="0.3" footer="0.3"/>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79"/>
  <sheetViews>
    <sheetView view="pageBreakPreview" topLeftCell="B1" zoomScale="70" zoomScaleNormal="70" zoomScaleSheetLayoutView="70" workbookViewId="0">
      <selection activeCell="B10" sqref="B10:AC10"/>
    </sheetView>
  </sheetViews>
  <sheetFormatPr baseColWidth="10" defaultRowHeight="14.25" x14ac:dyDescent="0.2"/>
  <cols>
    <col min="1" max="1" width="0" style="2" hidden="1" customWidth="1"/>
    <col min="2" max="2" width="4.140625" style="2" customWidth="1"/>
    <col min="3" max="3" width="16.42578125" style="2" customWidth="1"/>
    <col min="4" max="4" width="30" style="2" customWidth="1"/>
    <col min="5" max="5" width="17.140625" style="2" customWidth="1"/>
    <col min="6" max="7" width="19.140625" style="2" customWidth="1"/>
    <col min="8" max="8" width="19" style="2" customWidth="1"/>
    <col min="9" max="9" width="23.7109375" style="2" customWidth="1"/>
    <col min="10" max="10" width="15" style="2" customWidth="1"/>
    <col min="11" max="20" width="14.5703125" style="2" customWidth="1"/>
    <col min="21" max="21" width="18.28515625" style="2" customWidth="1"/>
    <col min="22" max="24" width="16.5703125" style="2" customWidth="1"/>
    <col min="25" max="25" width="22" style="2" customWidth="1"/>
    <col min="26" max="26" width="17.85546875" style="2" customWidth="1"/>
    <col min="27" max="29" width="16.5703125" style="2" customWidth="1"/>
    <col min="30" max="35" width="11.42578125" style="3"/>
    <col min="36" max="36" width="15.7109375" style="3" customWidth="1"/>
    <col min="37" max="37" width="11.42578125" style="3"/>
    <col min="38" max="38" width="15.28515625" style="3" customWidth="1"/>
    <col min="39" max="16384" width="11.42578125" style="2"/>
  </cols>
  <sheetData>
    <row r="1" spans="1:32" ht="15" x14ac:dyDescent="0.25">
      <c r="A1" s="2" t="s">
        <v>307</v>
      </c>
      <c r="B1" s="348" t="s">
        <v>33</v>
      </c>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row>
    <row r="2" spans="1:32" x14ac:dyDescent="0.2">
      <c r="A2" s="2" t="s">
        <v>307</v>
      </c>
    </row>
    <row r="3" spans="1:32" x14ac:dyDescent="0.2">
      <c r="A3" s="2" t="s">
        <v>307</v>
      </c>
    </row>
    <row r="4" spans="1:32" ht="15" x14ac:dyDescent="0.25">
      <c r="A4" s="2" t="s">
        <v>307</v>
      </c>
      <c r="H4" s="47"/>
      <c r="I4" s="3"/>
      <c r="J4" s="3"/>
      <c r="K4" s="3"/>
      <c r="L4" s="3"/>
      <c r="M4" s="3"/>
      <c r="N4" s="3"/>
      <c r="O4" s="3"/>
      <c r="P4" s="3"/>
      <c r="Q4" s="3"/>
      <c r="R4" s="3"/>
      <c r="S4" s="3"/>
      <c r="T4" s="3"/>
      <c r="U4" s="3"/>
      <c r="V4" s="3"/>
      <c r="W4" s="3"/>
      <c r="X4" s="3"/>
      <c r="Y4" s="3"/>
      <c r="Z4" s="3"/>
      <c r="AA4" s="3"/>
      <c r="AB4" s="3"/>
      <c r="AC4" s="3"/>
    </row>
    <row r="5" spans="1:32" ht="15.75" customHeight="1" x14ac:dyDescent="0.2">
      <c r="A5" s="2" t="s">
        <v>307</v>
      </c>
      <c r="H5" s="3"/>
      <c r="I5" s="3"/>
      <c r="J5" s="389"/>
      <c r="K5" s="389"/>
      <c r="L5" s="389"/>
      <c r="M5" s="389"/>
      <c r="N5" s="389"/>
      <c r="O5" s="389"/>
      <c r="P5" s="389"/>
      <c r="Q5" s="389"/>
      <c r="R5" s="389"/>
      <c r="S5" s="389"/>
      <c r="T5" s="389"/>
      <c r="U5" s="389"/>
      <c r="V5" s="389"/>
      <c r="W5" s="389"/>
      <c r="X5" s="389"/>
      <c r="Y5" s="389"/>
      <c r="Z5" s="389"/>
      <c r="AA5" s="389"/>
      <c r="AB5" s="389"/>
      <c r="AC5" s="389"/>
    </row>
    <row r="6" spans="1:32" x14ac:dyDescent="0.2">
      <c r="A6" s="2" t="s">
        <v>307</v>
      </c>
      <c r="H6" s="3"/>
      <c r="I6" s="3"/>
      <c r="J6" s="3"/>
      <c r="K6" s="3"/>
      <c r="L6" s="3"/>
      <c r="M6" s="3"/>
      <c r="N6" s="3"/>
      <c r="O6" s="3"/>
      <c r="P6" s="3"/>
      <c r="Q6" s="3"/>
      <c r="R6" s="3"/>
      <c r="S6" s="3"/>
      <c r="T6" s="3"/>
      <c r="U6" s="3"/>
      <c r="V6" s="3"/>
      <c r="W6" s="3"/>
      <c r="X6" s="3"/>
      <c r="Y6" s="3"/>
      <c r="Z6" s="3"/>
      <c r="AA6" s="3"/>
      <c r="AB6" s="3"/>
      <c r="AC6" s="3"/>
    </row>
    <row r="7" spans="1:32" x14ac:dyDescent="0.2">
      <c r="A7" s="2" t="s">
        <v>307</v>
      </c>
    </row>
    <row r="8" spans="1:32" x14ac:dyDescent="0.2">
      <c r="A8" s="2" t="s">
        <v>307</v>
      </c>
      <c r="B8" s="4" t="s">
        <v>37</v>
      </c>
      <c r="C8" s="4"/>
      <c r="D8" s="4"/>
      <c r="E8" s="4"/>
      <c r="F8" s="4"/>
      <c r="G8" s="4"/>
      <c r="H8" s="4"/>
      <c r="I8" s="4"/>
      <c r="J8" s="4"/>
      <c r="K8" s="4"/>
      <c r="L8" s="4"/>
      <c r="M8" s="4"/>
      <c r="N8" s="4"/>
      <c r="O8" s="4"/>
      <c r="P8" s="4"/>
      <c r="Q8" s="4"/>
      <c r="R8" s="4"/>
      <c r="S8" s="4"/>
      <c r="T8" s="4"/>
      <c r="U8" s="4"/>
      <c r="V8" s="4"/>
      <c r="W8" s="4"/>
      <c r="X8" s="4"/>
      <c r="Y8" s="4"/>
      <c r="Z8" s="4"/>
      <c r="AA8" s="4"/>
      <c r="AB8" s="4"/>
      <c r="AC8" s="4"/>
    </row>
    <row r="9" spans="1:32" x14ac:dyDescent="0.2">
      <c r="A9" s="2" t="s">
        <v>307</v>
      </c>
    </row>
    <row r="10" spans="1:32" x14ac:dyDescent="0.2">
      <c r="A10" s="2" t="s">
        <v>307</v>
      </c>
      <c r="B10" s="351" t="s">
        <v>858</v>
      </c>
      <c r="C10" s="351"/>
      <c r="D10" s="351"/>
      <c r="E10" s="351"/>
      <c r="F10" s="351"/>
      <c r="G10" s="351"/>
      <c r="H10" s="351"/>
      <c r="I10" s="351"/>
      <c r="J10" s="351"/>
      <c r="K10" s="351"/>
      <c r="L10" s="351"/>
      <c r="M10" s="351"/>
      <c r="N10" s="351"/>
      <c r="O10" s="351"/>
      <c r="P10" s="351"/>
      <c r="Q10" s="351"/>
      <c r="R10" s="351"/>
      <c r="S10" s="351"/>
      <c r="T10" s="351"/>
      <c r="U10" s="351"/>
      <c r="V10" s="351"/>
      <c r="W10" s="351"/>
      <c r="X10" s="351"/>
      <c r="Y10" s="351"/>
      <c r="Z10" s="351"/>
      <c r="AA10" s="351"/>
      <c r="AB10" s="351"/>
      <c r="AC10" s="351"/>
    </row>
    <row r="11" spans="1:32" x14ac:dyDescent="0.2">
      <c r="A11" s="2" t="s">
        <v>307</v>
      </c>
      <c r="B11" s="2" t="s">
        <v>601</v>
      </c>
    </row>
    <row r="12" spans="1:32" x14ac:dyDescent="0.2">
      <c r="A12" s="2" t="s">
        <v>307</v>
      </c>
    </row>
    <row r="13" spans="1:32" ht="15" thickBot="1" x14ac:dyDescent="0.25">
      <c r="A13" s="2" t="s">
        <v>307</v>
      </c>
    </row>
    <row r="14" spans="1:32" ht="15.75" thickBot="1" x14ac:dyDescent="0.3">
      <c r="A14" s="2" t="s">
        <v>307</v>
      </c>
      <c r="B14" s="5" t="s">
        <v>38</v>
      </c>
      <c r="C14" s="6"/>
      <c r="D14" s="6"/>
      <c r="E14" s="6"/>
      <c r="F14" s="6"/>
      <c r="G14" s="6"/>
      <c r="H14" s="6"/>
      <c r="I14" s="6"/>
      <c r="J14" s="6"/>
      <c r="K14" s="6"/>
      <c r="L14" s="6"/>
      <c r="M14" s="6"/>
      <c r="N14" s="6"/>
      <c r="O14" s="6"/>
      <c r="P14" s="6"/>
      <c r="Q14" s="6"/>
      <c r="R14" s="6"/>
      <c r="S14" s="6"/>
      <c r="T14" s="6"/>
      <c r="U14" s="6"/>
      <c r="V14" s="6"/>
      <c r="W14" s="6"/>
      <c r="X14" s="6"/>
      <c r="Y14" s="6"/>
      <c r="Z14" s="6"/>
      <c r="AA14" s="6"/>
      <c r="AB14" s="6"/>
      <c r="AC14" s="6"/>
    </row>
    <row r="15" spans="1:32" x14ac:dyDescent="0.2">
      <c r="A15" s="2" t="s">
        <v>307</v>
      </c>
    </row>
    <row r="16" spans="1:32" ht="17.25" customHeight="1" x14ac:dyDescent="0.2">
      <c r="A16" s="2" t="s">
        <v>307</v>
      </c>
      <c r="B16" s="351" t="s">
        <v>595</v>
      </c>
      <c r="C16" s="351"/>
      <c r="D16" s="351"/>
      <c r="E16" s="351"/>
      <c r="F16" s="351"/>
      <c r="G16" s="351"/>
      <c r="H16" s="351"/>
      <c r="I16" s="351"/>
      <c r="J16" s="351"/>
      <c r="K16" s="351"/>
      <c r="L16" s="351"/>
      <c r="M16" s="351"/>
      <c r="N16" s="351"/>
      <c r="O16" s="351"/>
      <c r="P16" s="351"/>
      <c r="Q16" s="351"/>
      <c r="R16" s="351"/>
      <c r="S16" s="351"/>
      <c r="T16" s="351"/>
      <c r="U16" s="351"/>
      <c r="V16" s="351"/>
      <c r="W16" s="351"/>
      <c r="X16" s="351"/>
      <c r="Y16" s="351"/>
      <c r="Z16" s="351"/>
      <c r="AA16" s="351"/>
      <c r="AB16" s="351"/>
      <c r="AC16" s="351"/>
      <c r="AD16" s="8"/>
      <c r="AE16" s="8"/>
      <c r="AF16" s="8"/>
    </row>
    <row r="17" spans="1:36" ht="15.75" thickBot="1" x14ac:dyDescent="0.25">
      <c r="A17" s="2" t="s">
        <v>307</v>
      </c>
      <c r="AD17" s="8"/>
      <c r="AE17" s="8"/>
      <c r="AF17" s="8"/>
    </row>
    <row r="18" spans="1:36" s="3" customFormat="1" ht="30" customHeight="1" x14ac:dyDescent="0.2">
      <c r="A18" s="2" t="s">
        <v>307</v>
      </c>
      <c r="B18" s="378"/>
      <c r="C18" s="379" t="s">
        <v>39</v>
      </c>
      <c r="D18" s="366" t="s">
        <v>40</v>
      </c>
      <c r="E18" s="366" t="s">
        <v>602</v>
      </c>
      <c r="F18" s="366" t="s">
        <v>520</v>
      </c>
      <c r="G18" s="366" t="s">
        <v>605</v>
      </c>
      <c r="H18" s="366" t="s">
        <v>124</v>
      </c>
      <c r="I18" s="366" t="s">
        <v>42</v>
      </c>
      <c r="J18" s="381" t="s">
        <v>44</v>
      </c>
      <c r="K18" s="382"/>
      <c r="L18" s="382"/>
      <c r="M18" s="382"/>
      <c r="N18" s="382"/>
      <c r="O18" s="382"/>
      <c r="P18" s="382"/>
      <c r="Q18" s="382"/>
      <c r="R18" s="382"/>
      <c r="S18" s="383"/>
      <c r="T18" s="381" t="s">
        <v>276</v>
      </c>
      <c r="U18" s="383"/>
      <c r="V18" s="363" t="s">
        <v>286</v>
      </c>
      <c r="W18" s="364"/>
      <c r="X18" s="364"/>
      <c r="Y18" s="364"/>
      <c r="Z18" s="365"/>
      <c r="AA18" s="366" t="s">
        <v>288</v>
      </c>
      <c r="AB18" s="366" t="s">
        <v>275</v>
      </c>
      <c r="AC18" s="368" t="s">
        <v>297</v>
      </c>
      <c r="AD18" s="369"/>
      <c r="AE18" s="369"/>
      <c r="AF18" s="369"/>
      <c r="AG18" s="370"/>
      <c r="AH18" s="9"/>
      <c r="AI18" s="9"/>
      <c r="AJ18" s="9"/>
    </row>
    <row r="19" spans="1:36" s="3" customFormat="1" ht="45.75" thickBot="1" x14ac:dyDescent="0.25">
      <c r="A19" s="2" t="s">
        <v>307</v>
      </c>
      <c r="B19" s="378"/>
      <c r="C19" s="380"/>
      <c r="D19" s="367"/>
      <c r="E19" s="367"/>
      <c r="F19" s="367"/>
      <c r="G19" s="367"/>
      <c r="H19" s="367"/>
      <c r="I19" s="367"/>
      <c r="J19" s="336" t="s">
        <v>269</v>
      </c>
      <c r="K19" s="336" t="s">
        <v>270</v>
      </c>
      <c r="L19" s="336" t="s">
        <v>271</v>
      </c>
      <c r="M19" s="336" t="s">
        <v>272</v>
      </c>
      <c r="N19" s="336" t="s">
        <v>273</v>
      </c>
      <c r="O19" s="336" t="s">
        <v>274</v>
      </c>
      <c r="P19" s="336" t="s">
        <v>308</v>
      </c>
      <c r="Q19" s="336" t="s">
        <v>280</v>
      </c>
      <c r="R19" s="336" t="s">
        <v>277</v>
      </c>
      <c r="S19" s="336" t="s">
        <v>831</v>
      </c>
      <c r="T19" s="336" t="s">
        <v>291</v>
      </c>
      <c r="U19" s="112" t="s">
        <v>292</v>
      </c>
      <c r="V19" s="112" t="s">
        <v>287</v>
      </c>
      <c r="W19" s="112" t="s">
        <v>331</v>
      </c>
      <c r="X19" s="112" t="s">
        <v>350</v>
      </c>
      <c r="Y19" s="112" t="s">
        <v>832</v>
      </c>
      <c r="Z19" s="112" t="s">
        <v>330</v>
      </c>
      <c r="AA19" s="367"/>
      <c r="AB19" s="367"/>
      <c r="AC19" s="113" t="s">
        <v>373</v>
      </c>
      <c r="AD19" s="113" t="s">
        <v>833</v>
      </c>
      <c r="AE19" s="113" t="s">
        <v>834</v>
      </c>
      <c r="AF19" s="113" t="s">
        <v>374</v>
      </c>
      <c r="AG19" s="114" t="s">
        <v>375</v>
      </c>
      <c r="AH19" s="9"/>
      <c r="AI19" s="9"/>
      <c r="AJ19" s="9"/>
    </row>
    <row r="20" spans="1:36" s="289" customFormat="1" ht="41.25" customHeight="1" x14ac:dyDescent="0.2">
      <c r="A20" s="281" t="s">
        <v>307</v>
      </c>
      <c r="B20" s="373"/>
      <c r="C20" s="282" t="s">
        <v>172</v>
      </c>
      <c r="D20" s="375" t="s">
        <v>246</v>
      </c>
      <c r="E20" s="332" t="s">
        <v>807</v>
      </c>
      <c r="F20" s="387" t="s">
        <v>539</v>
      </c>
      <c r="G20" s="362" t="s">
        <v>604</v>
      </c>
      <c r="H20" s="283" t="s">
        <v>36</v>
      </c>
      <c r="I20" s="284">
        <f>1+3+1</f>
        <v>5</v>
      </c>
      <c r="J20" s="285">
        <v>1</v>
      </c>
      <c r="K20" s="285">
        <v>2</v>
      </c>
      <c r="L20" s="286" t="s">
        <v>5</v>
      </c>
      <c r="M20" s="285">
        <v>9</v>
      </c>
      <c r="N20" s="285">
        <v>60</v>
      </c>
      <c r="O20" s="285">
        <v>1</v>
      </c>
      <c r="P20" s="286" t="s">
        <v>5</v>
      </c>
      <c r="Q20" s="285">
        <v>1</v>
      </c>
      <c r="R20" s="285">
        <v>10</v>
      </c>
      <c r="S20" s="287" t="s">
        <v>5</v>
      </c>
      <c r="T20" s="285">
        <v>28</v>
      </c>
      <c r="U20" s="286" t="s">
        <v>5</v>
      </c>
      <c r="V20" s="287">
        <f>144+4+14+5</f>
        <v>167</v>
      </c>
      <c r="W20" s="286" t="s">
        <v>5</v>
      </c>
      <c r="X20" s="286" t="s">
        <v>5</v>
      </c>
      <c r="Y20" s="286" t="s">
        <v>5</v>
      </c>
      <c r="Z20" s="56">
        <v>9</v>
      </c>
      <c r="AA20" s="287">
        <f>27+2+4</f>
        <v>33</v>
      </c>
      <c r="AB20" s="287">
        <f>24+1+4</f>
        <v>29</v>
      </c>
      <c r="AC20" s="287" t="s">
        <v>306</v>
      </c>
      <c r="AD20" s="287" t="s">
        <v>5</v>
      </c>
      <c r="AE20" s="287" t="s">
        <v>5</v>
      </c>
      <c r="AF20" s="287" t="s">
        <v>5</v>
      </c>
      <c r="AG20" s="288" t="s">
        <v>5</v>
      </c>
    </row>
    <row r="21" spans="1:36" s="289" customFormat="1" ht="103.5" customHeight="1" x14ac:dyDescent="0.2">
      <c r="A21" s="281" t="s">
        <v>307</v>
      </c>
      <c r="B21" s="373"/>
      <c r="C21" s="60" t="s">
        <v>172</v>
      </c>
      <c r="D21" s="384"/>
      <c r="E21" s="332" t="s">
        <v>807</v>
      </c>
      <c r="F21" s="390"/>
      <c r="G21" s="392"/>
      <c r="H21" s="111" t="s">
        <v>43</v>
      </c>
      <c r="I21" s="341" t="s">
        <v>635</v>
      </c>
      <c r="J21" s="57" t="s">
        <v>268</v>
      </c>
      <c r="K21" s="57" t="s">
        <v>279</v>
      </c>
      <c r="L21" s="287" t="s">
        <v>5</v>
      </c>
      <c r="M21" s="57" t="s">
        <v>279</v>
      </c>
      <c r="N21" s="57" t="s">
        <v>268</v>
      </c>
      <c r="O21" s="57" t="s">
        <v>268</v>
      </c>
      <c r="P21" s="287" t="s">
        <v>5</v>
      </c>
      <c r="Q21" s="57" t="s">
        <v>278</v>
      </c>
      <c r="R21" s="57" t="s">
        <v>278</v>
      </c>
      <c r="S21" s="287" t="s">
        <v>5</v>
      </c>
      <c r="T21" s="57" t="s">
        <v>283</v>
      </c>
      <c r="U21" s="287" t="s">
        <v>5</v>
      </c>
      <c r="V21" s="287" t="s">
        <v>368</v>
      </c>
      <c r="W21" s="287" t="s">
        <v>5</v>
      </c>
      <c r="X21" s="287" t="s">
        <v>5</v>
      </c>
      <c r="Y21" s="287" t="s">
        <v>5</v>
      </c>
      <c r="Z21" s="57" t="s">
        <v>353</v>
      </c>
      <c r="AA21" s="287" t="s">
        <v>366</v>
      </c>
      <c r="AB21" s="287" t="s">
        <v>367</v>
      </c>
      <c r="AC21" s="287" t="s">
        <v>376</v>
      </c>
      <c r="AD21" s="287" t="s">
        <v>5</v>
      </c>
      <c r="AE21" s="287" t="s">
        <v>5</v>
      </c>
      <c r="AF21" s="287" t="s">
        <v>384</v>
      </c>
      <c r="AG21" s="290" t="s">
        <v>5</v>
      </c>
    </row>
    <row r="22" spans="1:36" s="299" customFormat="1" ht="9.75" customHeight="1" x14ac:dyDescent="0.2">
      <c r="A22" s="281" t="s">
        <v>307</v>
      </c>
      <c r="B22" s="291"/>
      <c r="C22" s="292"/>
      <c r="D22" s="293"/>
      <c r="E22" s="293"/>
      <c r="F22" s="293"/>
      <c r="G22" s="294"/>
      <c r="H22" s="295"/>
      <c r="I22" s="296"/>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8"/>
    </row>
    <row r="23" spans="1:36" s="289" customFormat="1" ht="41.25" customHeight="1" x14ac:dyDescent="0.2">
      <c r="A23" s="281" t="s">
        <v>307</v>
      </c>
      <c r="B23" s="373"/>
      <c r="C23" s="60" t="s">
        <v>130</v>
      </c>
      <c r="D23" s="384" t="s">
        <v>131</v>
      </c>
      <c r="E23" s="331" t="s">
        <v>807</v>
      </c>
      <c r="F23" s="391" t="s">
        <v>563</v>
      </c>
      <c r="G23" s="392" t="s">
        <v>604</v>
      </c>
      <c r="H23" s="111" t="s">
        <v>36</v>
      </c>
      <c r="I23" s="300">
        <v>1</v>
      </c>
      <c r="J23" s="287" t="s">
        <v>5</v>
      </c>
      <c r="K23" s="56">
        <v>4</v>
      </c>
      <c r="L23" s="287" t="s">
        <v>5</v>
      </c>
      <c r="M23" s="56">
        <v>1</v>
      </c>
      <c r="N23" s="56">
        <v>12</v>
      </c>
      <c r="O23" s="287" t="s">
        <v>5</v>
      </c>
      <c r="P23" s="287" t="s">
        <v>5</v>
      </c>
      <c r="Q23" s="287" t="s">
        <v>5</v>
      </c>
      <c r="R23" s="287" t="s">
        <v>5</v>
      </c>
      <c r="S23" s="287" t="s">
        <v>5</v>
      </c>
      <c r="T23" s="56">
        <v>4</v>
      </c>
      <c r="U23" s="287" t="s">
        <v>5</v>
      </c>
      <c r="V23" s="287">
        <v>20</v>
      </c>
      <c r="W23" s="287" t="s">
        <v>5</v>
      </c>
      <c r="X23" s="287" t="s">
        <v>5</v>
      </c>
      <c r="Y23" s="287" t="s">
        <v>5</v>
      </c>
      <c r="Z23" s="287" t="s">
        <v>5</v>
      </c>
      <c r="AA23" s="56">
        <v>3</v>
      </c>
      <c r="AB23" s="56">
        <v>5</v>
      </c>
      <c r="AC23" s="287" t="s">
        <v>5</v>
      </c>
      <c r="AD23" s="287" t="s">
        <v>5</v>
      </c>
      <c r="AE23" s="287" t="s">
        <v>5</v>
      </c>
      <c r="AF23" s="287" t="s">
        <v>5</v>
      </c>
      <c r="AG23" s="290" t="s">
        <v>5</v>
      </c>
    </row>
    <row r="24" spans="1:36" s="289" customFormat="1" ht="41.25" customHeight="1" x14ac:dyDescent="0.2">
      <c r="A24" s="281" t="s">
        <v>307</v>
      </c>
      <c r="B24" s="373"/>
      <c r="C24" s="60" t="s">
        <v>130</v>
      </c>
      <c r="D24" s="384"/>
      <c r="E24" s="332" t="s">
        <v>807</v>
      </c>
      <c r="F24" s="391"/>
      <c r="G24" s="392"/>
      <c r="H24" s="111" t="s">
        <v>43</v>
      </c>
      <c r="I24" s="331" t="s">
        <v>285</v>
      </c>
      <c r="J24" s="287" t="s">
        <v>5</v>
      </c>
      <c r="K24" s="57" t="s">
        <v>279</v>
      </c>
      <c r="L24" s="287" t="s">
        <v>5</v>
      </c>
      <c r="M24" s="57" t="s">
        <v>279</v>
      </c>
      <c r="N24" s="57" t="s">
        <v>268</v>
      </c>
      <c r="O24" s="287" t="s">
        <v>5</v>
      </c>
      <c r="P24" s="287" t="s">
        <v>5</v>
      </c>
      <c r="Q24" s="287" t="s">
        <v>5</v>
      </c>
      <c r="R24" s="287" t="s">
        <v>5</v>
      </c>
      <c r="S24" s="287" t="s">
        <v>5</v>
      </c>
      <c r="T24" s="57" t="s">
        <v>283</v>
      </c>
      <c r="U24" s="287" t="s">
        <v>5</v>
      </c>
      <c r="V24" s="287" t="s">
        <v>5</v>
      </c>
      <c r="W24" s="287" t="s">
        <v>5</v>
      </c>
      <c r="X24" s="287" t="s">
        <v>5</v>
      </c>
      <c r="Y24" s="287" t="s">
        <v>5</v>
      </c>
      <c r="Z24" s="287" t="s">
        <v>5</v>
      </c>
      <c r="AA24" s="57" t="s">
        <v>299</v>
      </c>
      <c r="AB24" s="57" t="s">
        <v>299</v>
      </c>
      <c r="AC24" s="287" t="s">
        <v>5</v>
      </c>
      <c r="AD24" s="287" t="s">
        <v>5</v>
      </c>
      <c r="AE24" s="287" t="s">
        <v>5</v>
      </c>
      <c r="AF24" s="287" t="s">
        <v>5</v>
      </c>
      <c r="AG24" s="290" t="s">
        <v>5</v>
      </c>
    </row>
    <row r="25" spans="1:36" s="299" customFormat="1" ht="9.75" customHeight="1" x14ac:dyDescent="0.2">
      <c r="A25" s="281" t="s">
        <v>307</v>
      </c>
      <c r="B25" s="291"/>
      <c r="C25" s="292"/>
      <c r="D25" s="293"/>
      <c r="E25" s="293"/>
      <c r="F25" s="293"/>
      <c r="G25" s="294"/>
      <c r="H25" s="295"/>
      <c r="I25" s="296"/>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8"/>
    </row>
    <row r="26" spans="1:36" s="289" customFormat="1" ht="41.25" customHeight="1" x14ac:dyDescent="0.2">
      <c r="A26" s="281" t="s">
        <v>307</v>
      </c>
      <c r="B26" s="373"/>
      <c r="C26" s="60" t="s">
        <v>139</v>
      </c>
      <c r="D26" s="384" t="s">
        <v>245</v>
      </c>
      <c r="E26" s="331" t="s">
        <v>807</v>
      </c>
      <c r="F26" s="386" t="s">
        <v>564</v>
      </c>
      <c r="G26" s="392" t="s">
        <v>604</v>
      </c>
      <c r="H26" s="111" t="s">
        <v>36</v>
      </c>
      <c r="I26" s="300">
        <v>1</v>
      </c>
      <c r="J26" s="287" t="s">
        <v>5</v>
      </c>
      <c r="K26" s="287" t="s">
        <v>5</v>
      </c>
      <c r="L26" s="287" t="s">
        <v>5</v>
      </c>
      <c r="M26" s="56">
        <v>5</v>
      </c>
      <c r="N26" s="56">
        <v>12</v>
      </c>
      <c r="O26" s="287" t="s">
        <v>5</v>
      </c>
      <c r="P26" s="287" t="s">
        <v>5</v>
      </c>
      <c r="Q26" s="287" t="s">
        <v>5</v>
      </c>
      <c r="R26" s="287" t="s">
        <v>5</v>
      </c>
      <c r="S26" s="287" t="s">
        <v>5</v>
      </c>
      <c r="T26" s="56">
        <v>5</v>
      </c>
      <c r="U26" s="287" t="s">
        <v>5</v>
      </c>
      <c r="V26" s="287">
        <v>16</v>
      </c>
      <c r="W26" s="287">
        <v>1</v>
      </c>
      <c r="X26" s="287" t="s">
        <v>5</v>
      </c>
      <c r="Y26" s="287" t="s">
        <v>5</v>
      </c>
      <c r="Z26" s="287" t="s">
        <v>5</v>
      </c>
      <c r="AA26" s="287">
        <v>5</v>
      </c>
      <c r="AB26" s="287">
        <v>4</v>
      </c>
      <c r="AC26" s="287" t="s">
        <v>5</v>
      </c>
      <c r="AD26" s="287" t="s">
        <v>5</v>
      </c>
      <c r="AE26" s="287" t="s">
        <v>5</v>
      </c>
      <c r="AF26" s="287" t="s">
        <v>5</v>
      </c>
      <c r="AG26" s="290" t="s">
        <v>5</v>
      </c>
    </row>
    <row r="27" spans="1:36" s="289" customFormat="1" ht="41.25" customHeight="1" x14ac:dyDescent="0.2">
      <c r="A27" s="281" t="s">
        <v>307</v>
      </c>
      <c r="B27" s="373"/>
      <c r="C27" s="60" t="s">
        <v>139</v>
      </c>
      <c r="D27" s="384"/>
      <c r="E27" s="332" t="s">
        <v>807</v>
      </c>
      <c r="F27" s="387"/>
      <c r="G27" s="392"/>
      <c r="H27" s="111" t="s">
        <v>43</v>
      </c>
      <c r="I27" s="331" t="s">
        <v>338</v>
      </c>
      <c r="J27" s="287" t="s">
        <v>5</v>
      </c>
      <c r="K27" s="287" t="s">
        <v>5</v>
      </c>
      <c r="L27" s="287" t="s">
        <v>5</v>
      </c>
      <c r="M27" s="57" t="s">
        <v>279</v>
      </c>
      <c r="N27" s="57" t="s">
        <v>268</v>
      </c>
      <c r="O27" s="287" t="s">
        <v>5</v>
      </c>
      <c r="P27" s="287" t="s">
        <v>5</v>
      </c>
      <c r="Q27" s="287" t="s">
        <v>5</v>
      </c>
      <c r="R27" s="287" t="s">
        <v>5</v>
      </c>
      <c r="S27" s="287" t="s">
        <v>5</v>
      </c>
      <c r="T27" s="57" t="s">
        <v>283</v>
      </c>
      <c r="U27" s="287" t="s">
        <v>5</v>
      </c>
      <c r="V27" s="287" t="s">
        <v>300</v>
      </c>
      <c r="W27" s="287" t="s">
        <v>5</v>
      </c>
      <c r="X27" s="287" t="s">
        <v>5</v>
      </c>
      <c r="Y27" s="287" t="s">
        <v>5</v>
      </c>
      <c r="Z27" s="287" t="s">
        <v>5</v>
      </c>
      <c r="AA27" s="287" t="s">
        <v>300</v>
      </c>
      <c r="AB27" s="287" t="s">
        <v>300</v>
      </c>
      <c r="AC27" s="287" t="s">
        <v>5</v>
      </c>
      <c r="AD27" s="287" t="s">
        <v>5</v>
      </c>
      <c r="AE27" s="287" t="s">
        <v>5</v>
      </c>
      <c r="AF27" s="287" t="s">
        <v>5</v>
      </c>
      <c r="AG27" s="290" t="s">
        <v>5</v>
      </c>
    </row>
    <row r="28" spans="1:36" s="299" customFormat="1" ht="9.75" customHeight="1" x14ac:dyDescent="0.2">
      <c r="A28" s="281" t="s">
        <v>307</v>
      </c>
      <c r="B28" s="291"/>
      <c r="C28" s="292"/>
      <c r="D28" s="293"/>
      <c r="E28" s="293"/>
      <c r="F28" s="293"/>
      <c r="G28" s="294"/>
      <c r="H28" s="295"/>
      <c r="I28" s="296"/>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8"/>
    </row>
    <row r="29" spans="1:36" s="289" customFormat="1" ht="41.25" customHeight="1" x14ac:dyDescent="0.2">
      <c r="A29" s="281" t="s">
        <v>307</v>
      </c>
      <c r="B29" s="388"/>
      <c r="C29" s="301" t="s">
        <v>182</v>
      </c>
      <c r="D29" s="384" t="s">
        <v>637</v>
      </c>
      <c r="E29" s="331" t="s">
        <v>598</v>
      </c>
      <c r="F29" s="376" t="s">
        <v>639</v>
      </c>
      <c r="G29" s="392" t="s">
        <v>604</v>
      </c>
      <c r="H29" s="111" t="s">
        <v>36</v>
      </c>
      <c r="I29" s="287" t="s">
        <v>5</v>
      </c>
      <c r="J29" s="287" t="s">
        <v>5</v>
      </c>
      <c r="K29" s="287" t="s">
        <v>5</v>
      </c>
      <c r="L29" s="287" t="s">
        <v>5</v>
      </c>
      <c r="M29" s="56">
        <v>3</v>
      </c>
      <c r="N29" s="56">
        <v>5</v>
      </c>
      <c r="O29" s="287" t="s">
        <v>5</v>
      </c>
      <c r="P29" s="287" t="s">
        <v>5</v>
      </c>
      <c r="Q29" s="287" t="s">
        <v>5</v>
      </c>
      <c r="R29" s="287" t="s">
        <v>5</v>
      </c>
      <c r="S29" s="287" t="s">
        <v>5</v>
      </c>
      <c r="T29" s="287" t="s">
        <v>5</v>
      </c>
      <c r="U29" s="287" t="s">
        <v>5</v>
      </c>
      <c r="V29" s="287" t="s">
        <v>5</v>
      </c>
      <c r="W29" s="287" t="s">
        <v>5</v>
      </c>
      <c r="X29" s="287" t="s">
        <v>5</v>
      </c>
      <c r="Y29" s="287" t="s">
        <v>5</v>
      </c>
      <c r="Z29" s="287" t="s">
        <v>5</v>
      </c>
      <c r="AA29" s="287" t="s">
        <v>5</v>
      </c>
      <c r="AB29" s="287" t="s">
        <v>5</v>
      </c>
      <c r="AC29" s="287" t="s">
        <v>5</v>
      </c>
      <c r="AD29" s="287" t="s">
        <v>5</v>
      </c>
      <c r="AE29" s="287" t="s">
        <v>5</v>
      </c>
      <c r="AF29" s="287" t="s">
        <v>5</v>
      </c>
      <c r="AG29" s="290" t="s">
        <v>5</v>
      </c>
    </row>
    <row r="30" spans="1:36" s="289" customFormat="1" ht="41.25" customHeight="1" x14ac:dyDescent="0.2">
      <c r="A30" s="281" t="s">
        <v>307</v>
      </c>
      <c r="B30" s="388"/>
      <c r="C30" s="301" t="s">
        <v>182</v>
      </c>
      <c r="D30" s="384"/>
      <c r="E30" s="331" t="s">
        <v>598</v>
      </c>
      <c r="F30" s="377"/>
      <c r="G30" s="392"/>
      <c r="H30" s="111" t="s">
        <v>43</v>
      </c>
      <c r="I30" s="287" t="s">
        <v>5</v>
      </c>
      <c r="J30" s="287" t="s">
        <v>5</v>
      </c>
      <c r="K30" s="287" t="s">
        <v>5</v>
      </c>
      <c r="L30" s="287" t="s">
        <v>5</v>
      </c>
      <c r="M30" s="57" t="s">
        <v>279</v>
      </c>
      <c r="N30" s="57" t="s">
        <v>268</v>
      </c>
      <c r="O30" s="287" t="s">
        <v>5</v>
      </c>
      <c r="P30" s="287" t="s">
        <v>5</v>
      </c>
      <c r="Q30" s="287" t="s">
        <v>5</v>
      </c>
      <c r="R30" s="287" t="s">
        <v>5</v>
      </c>
      <c r="S30" s="287" t="s">
        <v>5</v>
      </c>
      <c r="T30" s="287" t="s">
        <v>5</v>
      </c>
      <c r="U30" s="287" t="s">
        <v>5</v>
      </c>
      <c r="V30" s="287" t="s">
        <v>5</v>
      </c>
      <c r="W30" s="287" t="s">
        <v>5</v>
      </c>
      <c r="X30" s="287" t="s">
        <v>5</v>
      </c>
      <c r="Y30" s="287" t="s">
        <v>5</v>
      </c>
      <c r="Z30" s="287" t="s">
        <v>5</v>
      </c>
      <c r="AA30" s="287" t="s">
        <v>5</v>
      </c>
      <c r="AB30" s="287" t="s">
        <v>5</v>
      </c>
      <c r="AC30" s="287" t="s">
        <v>5</v>
      </c>
      <c r="AD30" s="287" t="s">
        <v>5</v>
      </c>
      <c r="AE30" s="287" t="s">
        <v>5</v>
      </c>
      <c r="AF30" s="287" t="s">
        <v>5</v>
      </c>
      <c r="AG30" s="290" t="s">
        <v>5</v>
      </c>
    </row>
    <row r="31" spans="1:36" s="299" customFormat="1" ht="9.75" customHeight="1" x14ac:dyDescent="0.2">
      <c r="A31" s="281" t="s">
        <v>307</v>
      </c>
      <c r="B31" s="291"/>
      <c r="C31" s="292"/>
      <c r="D31" s="293"/>
      <c r="E31" s="293"/>
      <c r="F31" s="293"/>
      <c r="G31" s="294"/>
      <c r="H31" s="295"/>
      <c r="I31" s="296"/>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8"/>
    </row>
    <row r="32" spans="1:36" s="289" customFormat="1" ht="41.25" customHeight="1" x14ac:dyDescent="0.2">
      <c r="A32" s="281" t="s">
        <v>307</v>
      </c>
      <c r="B32" s="373"/>
      <c r="C32" s="60" t="s">
        <v>157</v>
      </c>
      <c r="D32" s="384" t="s">
        <v>636</v>
      </c>
      <c r="E32" s="331" t="s">
        <v>599</v>
      </c>
      <c r="F32" s="376" t="s">
        <v>5</v>
      </c>
      <c r="G32" s="392" t="s">
        <v>604</v>
      </c>
      <c r="H32" s="111" t="s">
        <v>36</v>
      </c>
      <c r="I32" s="287" t="s">
        <v>5</v>
      </c>
      <c r="J32" s="287" t="s">
        <v>5</v>
      </c>
      <c r="K32" s="287" t="s">
        <v>5</v>
      </c>
      <c r="L32" s="287" t="s">
        <v>5</v>
      </c>
      <c r="M32" s="287" t="s">
        <v>5</v>
      </c>
      <c r="N32" s="287" t="s">
        <v>5</v>
      </c>
      <c r="O32" s="287" t="s">
        <v>5</v>
      </c>
      <c r="P32" s="287" t="s">
        <v>5</v>
      </c>
      <c r="Q32" s="287" t="s">
        <v>5</v>
      </c>
      <c r="R32" s="287" t="s">
        <v>5</v>
      </c>
      <c r="S32" s="287" t="s">
        <v>5</v>
      </c>
      <c r="T32" s="287" t="s">
        <v>5</v>
      </c>
      <c r="U32" s="287" t="s">
        <v>5</v>
      </c>
      <c r="V32" s="287" t="s">
        <v>5</v>
      </c>
      <c r="W32" s="287" t="s">
        <v>5</v>
      </c>
      <c r="X32" s="287" t="s">
        <v>5</v>
      </c>
      <c r="Y32" s="287" t="s">
        <v>5</v>
      </c>
      <c r="Z32" s="287" t="s">
        <v>5</v>
      </c>
      <c r="AA32" s="287" t="s">
        <v>5</v>
      </c>
      <c r="AB32" s="287" t="s">
        <v>5</v>
      </c>
      <c r="AC32" s="287" t="s">
        <v>5</v>
      </c>
      <c r="AD32" s="287" t="s">
        <v>5</v>
      </c>
      <c r="AE32" s="287" t="s">
        <v>5</v>
      </c>
      <c r="AF32" s="287" t="s">
        <v>5</v>
      </c>
      <c r="AG32" s="302" t="s">
        <v>5</v>
      </c>
    </row>
    <row r="33" spans="1:42" s="289" customFormat="1" ht="111.75" customHeight="1" x14ac:dyDescent="0.2">
      <c r="A33" s="281" t="s">
        <v>307</v>
      </c>
      <c r="B33" s="373"/>
      <c r="C33" s="60" t="s">
        <v>157</v>
      </c>
      <c r="D33" s="384"/>
      <c r="E33" s="331" t="s">
        <v>599</v>
      </c>
      <c r="F33" s="377"/>
      <c r="G33" s="392"/>
      <c r="H33" s="111" t="s">
        <v>43</v>
      </c>
      <c r="I33" s="287" t="s">
        <v>5</v>
      </c>
      <c r="J33" s="287" t="s">
        <v>5</v>
      </c>
      <c r="K33" s="287" t="s">
        <v>5</v>
      </c>
      <c r="L33" s="287" t="s">
        <v>5</v>
      </c>
      <c r="M33" s="287" t="s">
        <v>5</v>
      </c>
      <c r="N33" s="287" t="s">
        <v>5</v>
      </c>
      <c r="O33" s="287" t="s">
        <v>5</v>
      </c>
      <c r="P33" s="287" t="s">
        <v>5</v>
      </c>
      <c r="Q33" s="287" t="s">
        <v>5</v>
      </c>
      <c r="R33" s="287" t="s">
        <v>5</v>
      </c>
      <c r="S33" s="287" t="s">
        <v>5</v>
      </c>
      <c r="T33" s="287" t="s">
        <v>5</v>
      </c>
      <c r="U33" s="287" t="s">
        <v>5</v>
      </c>
      <c r="V33" s="287" t="s">
        <v>5</v>
      </c>
      <c r="W33" s="287" t="s">
        <v>5</v>
      </c>
      <c r="X33" s="287" t="s">
        <v>5</v>
      </c>
      <c r="Y33" s="287" t="s">
        <v>5</v>
      </c>
      <c r="Z33" s="287" t="s">
        <v>5</v>
      </c>
      <c r="AA33" s="287" t="s">
        <v>5</v>
      </c>
      <c r="AB33" s="287" t="s">
        <v>5</v>
      </c>
      <c r="AC33" s="287" t="s">
        <v>5</v>
      </c>
      <c r="AD33" s="287" t="s">
        <v>5</v>
      </c>
      <c r="AE33" s="287" t="s">
        <v>5</v>
      </c>
      <c r="AF33" s="287" t="s">
        <v>5</v>
      </c>
      <c r="AG33" s="302" t="s">
        <v>5</v>
      </c>
    </row>
    <row r="34" spans="1:42" s="299" customFormat="1" ht="9.75" customHeight="1" x14ac:dyDescent="0.2">
      <c r="A34" s="281" t="s">
        <v>307</v>
      </c>
      <c r="B34" s="291"/>
      <c r="C34" s="292"/>
      <c r="D34" s="293"/>
      <c r="E34" s="293"/>
      <c r="F34" s="293"/>
      <c r="G34" s="294"/>
      <c r="H34" s="295"/>
      <c r="I34" s="296"/>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8"/>
    </row>
    <row r="35" spans="1:42" s="289" customFormat="1" ht="41.25" customHeight="1" x14ac:dyDescent="0.2">
      <c r="A35" s="281" t="s">
        <v>307</v>
      </c>
      <c r="B35" s="373"/>
      <c r="C35" s="60" t="s">
        <v>195</v>
      </c>
      <c r="D35" s="384" t="s">
        <v>244</v>
      </c>
      <c r="E35" s="331" t="s">
        <v>598</v>
      </c>
      <c r="F35" s="386" t="s">
        <v>533</v>
      </c>
      <c r="G35" s="392" t="s">
        <v>604</v>
      </c>
      <c r="H35" s="111" t="s">
        <v>36</v>
      </c>
      <c r="I35" s="287" t="s">
        <v>5</v>
      </c>
      <c r="J35" s="287" t="s">
        <v>5</v>
      </c>
      <c r="K35" s="287" t="s">
        <v>5</v>
      </c>
      <c r="L35" s="287" t="s">
        <v>5</v>
      </c>
      <c r="M35" s="287" t="s">
        <v>5</v>
      </c>
      <c r="N35" s="56">
        <v>2</v>
      </c>
      <c r="O35" s="287" t="s">
        <v>5</v>
      </c>
      <c r="P35" s="287" t="s">
        <v>5</v>
      </c>
      <c r="Q35" s="287" t="s">
        <v>5</v>
      </c>
      <c r="R35" s="287" t="s">
        <v>5</v>
      </c>
      <c r="S35" s="287" t="s">
        <v>5</v>
      </c>
      <c r="T35" s="287" t="s">
        <v>5</v>
      </c>
      <c r="U35" s="287" t="s">
        <v>5</v>
      </c>
      <c r="V35" s="287" t="s">
        <v>5</v>
      </c>
      <c r="W35" s="287" t="s">
        <v>5</v>
      </c>
      <c r="X35" s="287" t="s">
        <v>5</v>
      </c>
      <c r="Y35" s="287" t="s">
        <v>5</v>
      </c>
      <c r="Z35" s="287" t="s">
        <v>5</v>
      </c>
      <c r="AA35" s="287" t="s">
        <v>5</v>
      </c>
      <c r="AB35" s="287" t="s">
        <v>5</v>
      </c>
      <c r="AC35" s="287" t="s">
        <v>5</v>
      </c>
      <c r="AD35" s="287" t="s">
        <v>5</v>
      </c>
      <c r="AE35" s="287" t="s">
        <v>5</v>
      </c>
      <c r="AF35" s="287" t="s">
        <v>5</v>
      </c>
      <c r="AG35" s="290" t="s">
        <v>5</v>
      </c>
    </row>
    <row r="36" spans="1:42" s="289" customFormat="1" ht="41.25" customHeight="1" x14ac:dyDescent="0.2">
      <c r="A36" s="281" t="s">
        <v>307</v>
      </c>
      <c r="B36" s="373"/>
      <c r="C36" s="60" t="s">
        <v>195</v>
      </c>
      <c r="D36" s="384"/>
      <c r="E36" s="331" t="s">
        <v>598</v>
      </c>
      <c r="F36" s="377"/>
      <c r="G36" s="392"/>
      <c r="H36" s="111" t="s">
        <v>43</v>
      </c>
      <c r="I36" s="287" t="s">
        <v>5</v>
      </c>
      <c r="J36" s="287" t="s">
        <v>5</v>
      </c>
      <c r="K36" s="287" t="s">
        <v>5</v>
      </c>
      <c r="L36" s="287" t="s">
        <v>5</v>
      </c>
      <c r="M36" s="287" t="s">
        <v>5</v>
      </c>
      <c r="N36" s="57" t="s">
        <v>268</v>
      </c>
      <c r="O36" s="287" t="s">
        <v>5</v>
      </c>
      <c r="P36" s="287" t="s">
        <v>5</v>
      </c>
      <c r="Q36" s="287" t="s">
        <v>5</v>
      </c>
      <c r="R36" s="287" t="s">
        <v>5</v>
      </c>
      <c r="S36" s="287" t="s">
        <v>5</v>
      </c>
      <c r="T36" s="287" t="s">
        <v>5</v>
      </c>
      <c r="U36" s="287" t="s">
        <v>5</v>
      </c>
      <c r="V36" s="287" t="s">
        <v>5</v>
      </c>
      <c r="W36" s="287" t="s">
        <v>5</v>
      </c>
      <c r="X36" s="287" t="s">
        <v>5</v>
      </c>
      <c r="Y36" s="287" t="s">
        <v>5</v>
      </c>
      <c r="Z36" s="287" t="s">
        <v>5</v>
      </c>
      <c r="AA36" s="287" t="s">
        <v>5</v>
      </c>
      <c r="AB36" s="287" t="s">
        <v>5</v>
      </c>
      <c r="AC36" s="287" t="s">
        <v>5</v>
      </c>
      <c r="AD36" s="287" t="s">
        <v>5</v>
      </c>
      <c r="AE36" s="287" t="s">
        <v>5</v>
      </c>
      <c r="AF36" s="287" t="s">
        <v>5</v>
      </c>
      <c r="AG36" s="290" t="s">
        <v>5</v>
      </c>
    </row>
    <row r="37" spans="1:42" s="299" customFormat="1" ht="9.75" customHeight="1" x14ac:dyDescent="0.2">
      <c r="A37" s="281" t="s">
        <v>307</v>
      </c>
      <c r="B37" s="291"/>
      <c r="C37" s="292"/>
      <c r="D37" s="293"/>
      <c r="E37" s="293"/>
      <c r="F37" s="293"/>
      <c r="G37" s="294"/>
      <c r="H37" s="295"/>
      <c r="I37" s="296"/>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8"/>
    </row>
    <row r="38" spans="1:42" s="289" customFormat="1" ht="41.25" customHeight="1" x14ac:dyDescent="0.2">
      <c r="A38" s="281" t="s">
        <v>307</v>
      </c>
      <c r="B38" s="373"/>
      <c r="C38" s="60" t="s">
        <v>189</v>
      </c>
      <c r="D38" s="384" t="s">
        <v>579</v>
      </c>
      <c r="E38" s="331" t="s">
        <v>807</v>
      </c>
      <c r="F38" s="376" t="s">
        <v>651</v>
      </c>
      <c r="G38" s="393" t="s">
        <v>5</v>
      </c>
      <c r="H38" s="111" t="s">
        <v>36</v>
      </c>
      <c r="I38" s="287" t="s">
        <v>5</v>
      </c>
      <c r="J38" s="287" t="s">
        <v>5</v>
      </c>
      <c r="K38" s="287" t="s">
        <v>5</v>
      </c>
      <c r="L38" s="287" t="s">
        <v>5</v>
      </c>
      <c r="M38" s="56">
        <v>5</v>
      </c>
      <c r="N38" s="56">
        <v>5</v>
      </c>
      <c r="O38" s="56">
        <v>2</v>
      </c>
      <c r="P38" s="287" t="s">
        <v>5</v>
      </c>
      <c r="Q38" s="287" t="s">
        <v>5</v>
      </c>
      <c r="R38" s="287" t="s">
        <v>5</v>
      </c>
      <c r="S38" s="287" t="s">
        <v>5</v>
      </c>
      <c r="T38" s="56">
        <v>6</v>
      </c>
      <c r="U38" s="287" t="s">
        <v>5</v>
      </c>
      <c r="V38" s="287" t="s">
        <v>5</v>
      </c>
      <c r="W38" s="287" t="s">
        <v>5</v>
      </c>
      <c r="X38" s="287" t="s">
        <v>5</v>
      </c>
      <c r="Y38" s="287" t="s">
        <v>5</v>
      </c>
      <c r="Z38" s="287" t="s">
        <v>5</v>
      </c>
      <c r="AA38" s="287" t="s">
        <v>5</v>
      </c>
      <c r="AB38" s="287" t="s">
        <v>5</v>
      </c>
      <c r="AC38" s="287" t="s">
        <v>5</v>
      </c>
      <c r="AD38" s="287" t="s">
        <v>5</v>
      </c>
      <c r="AE38" s="287" t="s">
        <v>5</v>
      </c>
      <c r="AF38" s="287" t="s">
        <v>5</v>
      </c>
      <c r="AG38" s="290" t="s">
        <v>5</v>
      </c>
    </row>
    <row r="39" spans="1:42" s="289" customFormat="1" ht="41.25" customHeight="1" x14ac:dyDescent="0.2">
      <c r="A39" s="281" t="s">
        <v>307</v>
      </c>
      <c r="B39" s="373"/>
      <c r="C39" s="60" t="s">
        <v>189</v>
      </c>
      <c r="D39" s="384"/>
      <c r="E39" s="332" t="s">
        <v>807</v>
      </c>
      <c r="F39" s="377"/>
      <c r="G39" s="392"/>
      <c r="H39" s="111" t="s">
        <v>43</v>
      </c>
      <c r="I39" s="331" t="s">
        <v>5</v>
      </c>
      <c r="J39" s="287" t="s">
        <v>5</v>
      </c>
      <c r="K39" s="287" t="s">
        <v>5</v>
      </c>
      <c r="L39" s="287" t="s">
        <v>5</v>
      </c>
      <c r="M39" s="57" t="s">
        <v>279</v>
      </c>
      <c r="N39" s="57" t="s">
        <v>268</v>
      </c>
      <c r="O39" s="57" t="s">
        <v>268</v>
      </c>
      <c r="P39" s="287" t="s">
        <v>5</v>
      </c>
      <c r="Q39" s="287" t="s">
        <v>5</v>
      </c>
      <c r="R39" s="287" t="s">
        <v>5</v>
      </c>
      <c r="S39" s="287" t="s">
        <v>5</v>
      </c>
      <c r="T39" s="57" t="s">
        <v>283</v>
      </c>
      <c r="U39" s="287" t="s">
        <v>5</v>
      </c>
      <c r="V39" s="287" t="s">
        <v>5</v>
      </c>
      <c r="W39" s="287" t="s">
        <v>5</v>
      </c>
      <c r="X39" s="287" t="s">
        <v>5</v>
      </c>
      <c r="Y39" s="287" t="s">
        <v>5</v>
      </c>
      <c r="Z39" s="287" t="s">
        <v>5</v>
      </c>
      <c r="AA39" s="287" t="s">
        <v>5</v>
      </c>
      <c r="AB39" s="287" t="s">
        <v>5</v>
      </c>
      <c r="AC39" s="287" t="s">
        <v>5</v>
      </c>
      <c r="AD39" s="287" t="s">
        <v>5</v>
      </c>
      <c r="AE39" s="287" t="s">
        <v>5</v>
      </c>
      <c r="AF39" s="287" t="s">
        <v>5</v>
      </c>
      <c r="AG39" s="290" t="s">
        <v>5</v>
      </c>
    </row>
    <row r="40" spans="1:42" s="299" customFormat="1" ht="9.75" customHeight="1" x14ac:dyDescent="0.2">
      <c r="A40" s="281" t="s">
        <v>307</v>
      </c>
      <c r="B40" s="291"/>
      <c r="C40" s="292"/>
      <c r="D40" s="293"/>
      <c r="E40" s="293"/>
      <c r="F40" s="293"/>
      <c r="G40" s="294"/>
      <c r="H40" s="295"/>
      <c r="I40" s="296"/>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8"/>
    </row>
    <row r="41" spans="1:42" s="289" customFormat="1" ht="41.25" customHeight="1" x14ac:dyDescent="0.2">
      <c r="A41" s="281" t="s">
        <v>307</v>
      </c>
      <c r="B41" s="373"/>
      <c r="C41" s="60" t="s">
        <v>194</v>
      </c>
      <c r="D41" s="384" t="s">
        <v>243</v>
      </c>
      <c r="E41" s="331" t="s">
        <v>807</v>
      </c>
      <c r="F41" s="376" t="s">
        <v>652</v>
      </c>
      <c r="G41" s="393" t="s">
        <v>5</v>
      </c>
      <c r="H41" s="111" t="s">
        <v>36</v>
      </c>
      <c r="I41" s="287" t="s">
        <v>5</v>
      </c>
      <c r="J41" s="287" t="s">
        <v>5</v>
      </c>
      <c r="K41" s="287" t="s">
        <v>5</v>
      </c>
      <c r="L41" s="287" t="s">
        <v>5</v>
      </c>
      <c r="M41" s="287">
        <v>1</v>
      </c>
      <c r="N41" s="287">
        <v>10</v>
      </c>
      <c r="O41" s="56">
        <v>1</v>
      </c>
      <c r="P41" s="287" t="s">
        <v>5</v>
      </c>
      <c r="Q41" s="287" t="s">
        <v>5</v>
      </c>
      <c r="R41" s="287" t="s">
        <v>5</v>
      </c>
      <c r="S41" s="287" t="s">
        <v>5</v>
      </c>
      <c r="T41" s="287">
        <v>6</v>
      </c>
      <c r="U41" s="287" t="s">
        <v>5</v>
      </c>
      <c r="V41" s="287" t="s">
        <v>5</v>
      </c>
      <c r="W41" s="287" t="s">
        <v>5</v>
      </c>
      <c r="X41" s="287" t="s">
        <v>5</v>
      </c>
      <c r="Y41" s="287" t="s">
        <v>5</v>
      </c>
      <c r="Z41" s="287" t="s">
        <v>5</v>
      </c>
      <c r="AA41" s="287" t="s">
        <v>5</v>
      </c>
      <c r="AB41" s="287" t="s">
        <v>5</v>
      </c>
      <c r="AC41" s="287" t="s">
        <v>5</v>
      </c>
      <c r="AD41" s="287" t="s">
        <v>5</v>
      </c>
      <c r="AE41" s="287" t="s">
        <v>5</v>
      </c>
      <c r="AF41" s="287" t="s">
        <v>5</v>
      </c>
      <c r="AG41" s="290" t="s">
        <v>5</v>
      </c>
    </row>
    <row r="42" spans="1:42" s="289" customFormat="1" ht="41.25" customHeight="1" x14ac:dyDescent="0.2">
      <c r="A42" s="281" t="s">
        <v>307</v>
      </c>
      <c r="B42" s="373"/>
      <c r="C42" s="60" t="s">
        <v>194</v>
      </c>
      <c r="D42" s="384"/>
      <c r="E42" s="332" t="s">
        <v>807</v>
      </c>
      <c r="F42" s="377"/>
      <c r="G42" s="392"/>
      <c r="H42" s="111" t="s">
        <v>43</v>
      </c>
      <c r="I42" s="287" t="s">
        <v>5</v>
      </c>
      <c r="J42" s="287" t="s">
        <v>5</v>
      </c>
      <c r="K42" s="287" t="s">
        <v>5</v>
      </c>
      <c r="L42" s="287" t="s">
        <v>5</v>
      </c>
      <c r="M42" s="57" t="s">
        <v>279</v>
      </c>
      <c r="N42" s="57" t="s">
        <v>268</v>
      </c>
      <c r="O42" s="57" t="s">
        <v>268</v>
      </c>
      <c r="P42" s="287" t="s">
        <v>5</v>
      </c>
      <c r="Q42" s="287" t="s">
        <v>5</v>
      </c>
      <c r="R42" s="287" t="s">
        <v>5</v>
      </c>
      <c r="S42" s="287" t="s">
        <v>5</v>
      </c>
      <c r="T42" s="57" t="s">
        <v>283</v>
      </c>
      <c r="U42" s="287" t="s">
        <v>5</v>
      </c>
      <c r="V42" s="287" t="s">
        <v>5</v>
      </c>
      <c r="W42" s="287" t="s">
        <v>5</v>
      </c>
      <c r="X42" s="287" t="s">
        <v>5</v>
      </c>
      <c r="Y42" s="287" t="s">
        <v>5</v>
      </c>
      <c r="Z42" s="287" t="s">
        <v>5</v>
      </c>
      <c r="AA42" s="287" t="s">
        <v>5</v>
      </c>
      <c r="AB42" s="287" t="s">
        <v>5</v>
      </c>
      <c r="AC42" s="287" t="s">
        <v>5</v>
      </c>
      <c r="AD42" s="287" t="s">
        <v>5</v>
      </c>
      <c r="AE42" s="287" t="s">
        <v>5</v>
      </c>
      <c r="AF42" s="287" t="s">
        <v>5</v>
      </c>
      <c r="AG42" s="290" t="s">
        <v>5</v>
      </c>
    </row>
    <row r="43" spans="1:42" s="299" customFormat="1" ht="9.75" customHeight="1" x14ac:dyDescent="0.2">
      <c r="A43" s="281" t="s">
        <v>307</v>
      </c>
      <c r="B43" s="291"/>
      <c r="C43" s="292"/>
      <c r="D43" s="293"/>
      <c r="E43" s="293"/>
      <c r="F43" s="293"/>
      <c r="G43" s="294"/>
      <c r="H43" s="295"/>
      <c r="I43" s="296"/>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8"/>
    </row>
    <row r="44" spans="1:42" s="289" customFormat="1" ht="41.25" customHeight="1" x14ac:dyDescent="0.2">
      <c r="A44" s="281" t="s">
        <v>307</v>
      </c>
      <c r="B44" s="373"/>
      <c r="C44" s="60" t="s">
        <v>173</v>
      </c>
      <c r="D44" s="384" t="s">
        <v>242</v>
      </c>
      <c r="E44" s="331" t="s">
        <v>807</v>
      </c>
      <c r="F44" s="376" t="s">
        <v>653</v>
      </c>
      <c r="G44" s="361" t="s">
        <v>5</v>
      </c>
      <c r="H44" s="111" t="s">
        <v>36</v>
      </c>
      <c r="I44" s="287" t="s">
        <v>5</v>
      </c>
      <c r="J44" s="287" t="s">
        <v>5</v>
      </c>
      <c r="K44" s="287" t="s">
        <v>5</v>
      </c>
      <c r="L44" s="287" t="s">
        <v>5</v>
      </c>
      <c r="M44" s="287" t="s">
        <v>5</v>
      </c>
      <c r="N44" s="56">
        <v>3</v>
      </c>
      <c r="O44" s="287" t="s">
        <v>5</v>
      </c>
      <c r="P44" s="287" t="s">
        <v>5</v>
      </c>
      <c r="Q44" s="287" t="s">
        <v>5</v>
      </c>
      <c r="R44" s="287" t="s">
        <v>5</v>
      </c>
      <c r="S44" s="287" t="s">
        <v>5</v>
      </c>
      <c r="T44" s="56">
        <v>3</v>
      </c>
      <c r="U44" s="287" t="s">
        <v>5</v>
      </c>
      <c r="V44" s="287" t="s">
        <v>5</v>
      </c>
      <c r="W44" s="287" t="s">
        <v>5</v>
      </c>
      <c r="X44" s="287" t="s">
        <v>5</v>
      </c>
      <c r="Y44" s="287" t="s">
        <v>5</v>
      </c>
      <c r="Z44" s="287" t="s">
        <v>5</v>
      </c>
      <c r="AA44" s="287" t="s">
        <v>5</v>
      </c>
      <c r="AB44" s="287" t="s">
        <v>5</v>
      </c>
      <c r="AC44" s="287" t="s">
        <v>5</v>
      </c>
      <c r="AD44" s="287" t="s">
        <v>5</v>
      </c>
      <c r="AE44" s="287" t="s">
        <v>5</v>
      </c>
      <c r="AF44" s="287" t="s">
        <v>5</v>
      </c>
      <c r="AG44" s="290" t="s">
        <v>5</v>
      </c>
    </row>
    <row r="45" spans="1:42" s="289" customFormat="1" ht="41.25" customHeight="1" x14ac:dyDescent="0.2">
      <c r="A45" s="281" t="s">
        <v>307</v>
      </c>
      <c r="B45" s="373"/>
      <c r="C45" s="60" t="s">
        <v>173</v>
      </c>
      <c r="D45" s="384"/>
      <c r="E45" s="332" t="s">
        <v>807</v>
      </c>
      <c r="F45" s="377"/>
      <c r="G45" s="362"/>
      <c r="H45" s="111" t="s">
        <v>43</v>
      </c>
      <c r="I45" s="287" t="s">
        <v>5</v>
      </c>
      <c r="J45" s="287" t="s">
        <v>5</v>
      </c>
      <c r="K45" s="287" t="s">
        <v>5</v>
      </c>
      <c r="L45" s="287" t="s">
        <v>5</v>
      </c>
      <c r="M45" s="287" t="s">
        <v>5</v>
      </c>
      <c r="N45" s="57" t="s">
        <v>268</v>
      </c>
      <c r="O45" s="287" t="s">
        <v>5</v>
      </c>
      <c r="P45" s="287" t="s">
        <v>5</v>
      </c>
      <c r="Q45" s="287" t="s">
        <v>5</v>
      </c>
      <c r="R45" s="287" t="s">
        <v>5</v>
      </c>
      <c r="S45" s="287" t="s">
        <v>5</v>
      </c>
      <c r="T45" s="57" t="s">
        <v>283</v>
      </c>
      <c r="U45" s="287" t="s">
        <v>5</v>
      </c>
      <c r="V45" s="287" t="s">
        <v>5</v>
      </c>
      <c r="W45" s="287" t="s">
        <v>5</v>
      </c>
      <c r="X45" s="287" t="s">
        <v>5</v>
      </c>
      <c r="Y45" s="287" t="s">
        <v>5</v>
      </c>
      <c r="Z45" s="287" t="s">
        <v>5</v>
      </c>
      <c r="AA45" s="287" t="s">
        <v>5</v>
      </c>
      <c r="AB45" s="287" t="s">
        <v>5</v>
      </c>
      <c r="AC45" s="287" t="s">
        <v>5</v>
      </c>
      <c r="AD45" s="287" t="s">
        <v>5</v>
      </c>
      <c r="AE45" s="287" t="s">
        <v>5</v>
      </c>
      <c r="AF45" s="287" t="s">
        <v>5</v>
      </c>
      <c r="AG45" s="290" t="s">
        <v>5</v>
      </c>
    </row>
    <row r="46" spans="1:42" s="299" customFormat="1" ht="9.75" customHeight="1" x14ac:dyDescent="0.2">
      <c r="A46" s="281" t="s">
        <v>307</v>
      </c>
      <c r="B46" s="291"/>
      <c r="C46" s="292"/>
      <c r="D46" s="293"/>
      <c r="E46" s="293"/>
      <c r="F46" s="293"/>
      <c r="G46" s="294"/>
      <c r="H46" s="295"/>
      <c r="I46" s="296"/>
      <c r="J46" s="297"/>
      <c r="K46" s="297"/>
      <c r="L46" s="297"/>
      <c r="M46" s="297"/>
      <c r="N46" s="297"/>
      <c r="O46" s="297"/>
      <c r="P46" s="297"/>
      <c r="Q46" s="297"/>
      <c r="R46" s="297"/>
      <c r="S46" s="297"/>
      <c r="T46" s="297"/>
      <c r="U46" s="297"/>
      <c r="V46" s="297"/>
      <c r="W46" s="297"/>
      <c r="X46" s="297"/>
      <c r="Y46" s="297"/>
      <c r="Z46" s="297"/>
      <c r="AA46" s="297"/>
      <c r="AB46" s="297"/>
      <c r="AC46" s="297"/>
      <c r="AD46" s="297"/>
      <c r="AE46" s="297"/>
      <c r="AF46" s="297"/>
      <c r="AG46" s="298"/>
    </row>
    <row r="47" spans="1:42" s="281" customFormat="1" ht="41.25" customHeight="1" x14ac:dyDescent="0.2">
      <c r="A47" s="281" t="s">
        <v>307</v>
      </c>
      <c r="B47" s="373"/>
      <c r="C47" s="60" t="s">
        <v>186</v>
      </c>
      <c r="D47" s="384" t="s">
        <v>241</v>
      </c>
      <c r="E47" s="331" t="s">
        <v>807</v>
      </c>
      <c r="F47" s="386" t="s">
        <v>529</v>
      </c>
      <c r="G47" s="394" t="s">
        <v>606</v>
      </c>
      <c r="H47" s="111" t="s">
        <v>36</v>
      </c>
      <c r="I47" s="300">
        <v>1</v>
      </c>
      <c r="J47" s="287" t="s">
        <v>5</v>
      </c>
      <c r="K47" s="287" t="s">
        <v>5</v>
      </c>
      <c r="L47" s="287" t="s">
        <v>5</v>
      </c>
      <c r="M47" s="56">
        <v>1</v>
      </c>
      <c r="N47" s="56">
        <v>8</v>
      </c>
      <c r="O47" s="287" t="s">
        <v>5</v>
      </c>
      <c r="P47" s="287" t="s">
        <v>5</v>
      </c>
      <c r="Q47" s="287" t="s">
        <v>5</v>
      </c>
      <c r="R47" s="287" t="s">
        <v>5</v>
      </c>
      <c r="S47" s="287" t="s">
        <v>5</v>
      </c>
      <c r="T47" s="56">
        <v>3</v>
      </c>
      <c r="U47" s="287" t="s">
        <v>5</v>
      </c>
      <c r="V47" s="287">
        <v>24</v>
      </c>
      <c r="W47" s="287" t="s">
        <v>5</v>
      </c>
      <c r="X47" s="287" t="s">
        <v>5</v>
      </c>
      <c r="Y47" s="287" t="s">
        <v>5</v>
      </c>
      <c r="Z47" s="287" t="s">
        <v>5</v>
      </c>
      <c r="AA47" s="287">
        <v>6</v>
      </c>
      <c r="AB47" s="287">
        <v>4</v>
      </c>
      <c r="AC47" s="287" t="s">
        <v>5</v>
      </c>
      <c r="AD47" s="287" t="s">
        <v>5</v>
      </c>
      <c r="AE47" s="287" t="s">
        <v>5</v>
      </c>
      <c r="AF47" s="287" t="s">
        <v>5</v>
      </c>
      <c r="AG47" s="290" t="s">
        <v>5</v>
      </c>
      <c r="AH47" s="289"/>
      <c r="AI47" s="289"/>
      <c r="AJ47" s="289"/>
      <c r="AK47" s="289"/>
      <c r="AL47" s="289"/>
      <c r="AM47" s="289"/>
      <c r="AN47" s="289"/>
      <c r="AO47" s="289"/>
      <c r="AP47" s="289"/>
    </row>
    <row r="48" spans="1:42" s="281" customFormat="1" ht="41.25" customHeight="1" x14ac:dyDescent="0.2">
      <c r="A48" s="281" t="s">
        <v>307</v>
      </c>
      <c r="B48" s="373"/>
      <c r="C48" s="60" t="s">
        <v>186</v>
      </c>
      <c r="D48" s="384"/>
      <c r="E48" s="332" t="s">
        <v>807</v>
      </c>
      <c r="F48" s="377"/>
      <c r="G48" s="362"/>
      <c r="H48" s="111" t="s">
        <v>43</v>
      </c>
      <c r="I48" s="331" t="s">
        <v>348</v>
      </c>
      <c r="J48" s="287" t="s">
        <v>5</v>
      </c>
      <c r="K48" s="287" t="s">
        <v>5</v>
      </c>
      <c r="L48" s="287" t="s">
        <v>5</v>
      </c>
      <c r="M48" s="57" t="s">
        <v>279</v>
      </c>
      <c r="N48" s="57" t="s">
        <v>268</v>
      </c>
      <c r="O48" s="287" t="s">
        <v>5</v>
      </c>
      <c r="P48" s="287" t="s">
        <v>5</v>
      </c>
      <c r="Q48" s="287" t="s">
        <v>5</v>
      </c>
      <c r="R48" s="287" t="s">
        <v>5</v>
      </c>
      <c r="S48" s="287" t="s">
        <v>5</v>
      </c>
      <c r="T48" s="57" t="s">
        <v>283</v>
      </c>
      <c r="U48" s="287" t="s">
        <v>5</v>
      </c>
      <c r="V48" s="287" t="s">
        <v>305</v>
      </c>
      <c r="W48" s="287" t="s">
        <v>5</v>
      </c>
      <c r="X48" s="287" t="s">
        <v>5</v>
      </c>
      <c r="Y48" s="287" t="s">
        <v>5</v>
      </c>
      <c r="Z48" s="287" t="s">
        <v>5</v>
      </c>
      <c r="AA48" s="287" t="s">
        <v>305</v>
      </c>
      <c r="AB48" s="287" t="s">
        <v>305</v>
      </c>
      <c r="AC48" s="287" t="s">
        <v>5</v>
      </c>
      <c r="AD48" s="287" t="s">
        <v>5</v>
      </c>
      <c r="AE48" s="287" t="s">
        <v>5</v>
      </c>
      <c r="AF48" s="287" t="s">
        <v>5</v>
      </c>
      <c r="AG48" s="290" t="s">
        <v>5</v>
      </c>
      <c r="AH48" s="289"/>
      <c r="AI48" s="289"/>
      <c r="AJ48" s="289"/>
      <c r="AK48" s="289"/>
      <c r="AL48" s="289"/>
      <c r="AM48" s="289"/>
      <c r="AN48" s="289"/>
      <c r="AO48" s="289"/>
      <c r="AP48" s="289"/>
    </row>
    <row r="49" spans="1:42" s="299" customFormat="1" ht="9.75" customHeight="1" x14ac:dyDescent="0.2">
      <c r="A49" s="281" t="s">
        <v>307</v>
      </c>
      <c r="B49" s="291"/>
      <c r="C49" s="292"/>
      <c r="D49" s="293"/>
      <c r="E49" s="293"/>
      <c r="F49" s="293"/>
      <c r="G49" s="294"/>
      <c r="H49" s="295"/>
      <c r="I49" s="296"/>
      <c r="J49" s="297"/>
      <c r="K49" s="297"/>
      <c r="L49" s="297"/>
      <c r="M49" s="297"/>
      <c r="N49" s="297"/>
      <c r="O49" s="297"/>
      <c r="P49" s="297"/>
      <c r="Q49" s="297"/>
      <c r="R49" s="297"/>
      <c r="S49" s="297"/>
      <c r="T49" s="297"/>
      <c r="U49" s="297"/>
      <c r="V49" s="297"/>
      <c r="W49" s="297"/>
      <c r="X49" s="297"/>
      <c r="Y49" s="297"/>
      <c r="Z49" s="297"/>
      <c r="AA49" s="297"/>
      <c r="AB49" s="297"/>
      <c r="AC49" s="297"/>
      <c r="AD49" s="297"/>
      <c r="AE49" s="297"/>
      <c r="AF49" s="297"/>
      <c r="AG49" s="298"/>
    </row>
    <row r="50" spans="1:42" s="281" customFormat="1" ht="41.25" customHeight="1" x14ac:dyDescent="0.2">
      <c r="A50" s="281" t="s">
        <v>307</v>
      </c>
      <c r="B50" s="373"/>
      <c r="C50" s="60" t="s">
        <v>174</v>
      </c>
      <c r="D50" s="384" t="s">
        <v>240</v>
      </c>
      <c r="E50" s="331" t="s">
        <v>807</v>
      </c>
      <c r="F50" s="386" t="s">
        <v>528</v>
      </c>
      <c r="G50" s="394" t="s">
        <v>606</v>
      </c>
      <c r="H50" s="111" t="s">
        <v>36</v>
      </c>
      <c r="I50" s="287">
        <v>1</v>
      </c>
      <c r="J50" s="287" t="s">
        <v>5</v>
      </c>
      <c r="K50" s="287" t="s">
        <v>5</v>
      </c>
      <c r="L50" s="287" t="s">
        <v>5</v>
      </c>
      <c r="M50" s="56">
        <v>1</v>
      </c>
      <c r="N50" s="56">
        <v>14</v>
      </c>
      <c r="O50" s="287" t="s">
        <v>5</v>
      </c>
      <c r="P50" s="287" t="s">
        <v>5</v>
      </c>
      <c r="Q50" s="287" t="s">
        <v>5</v>
      </c>
      <c r="R50" s="287" t="s">
        <v>5</v>
      </c>
      <c r="S50" s="287" t="s">
        <v>5</v>
      </c>
      <c r="T50" s="56">
        <v>5</v>
      </c>
      <c r="U50" s="287" t="s">
        <v>5</v>
      </c>
      <c r="V50" s="287">
        <v>17</v>
      </c>
      <c r="W50" s="287" t="s">
        <v>5</v>
      </c>
      <c r="X50" s="287" t="s">
        <v>5</v>
      </c>
      <c r="Y50" s="287" t="s">
        <v>5</v>
      </c>
      <c r="Z50" s="287" t="s">
        <v>5</v>
      </c>
      <c r="AA50" s="56">
        <v>8</v>
      </c>
      <c r="AB50" s="56">
        <v>7</v>
      </c>
      <c r="AC50" s="287" t="s">
        <v>5</v>
      </c>
      <c r="AD50" s="287" t="s">
        <v>5</v>
      </c>
      <c r="AE50" s="287" t="s">
        <v>5</v>
      </c>
      <c r="AF50" s="287" t="s">
        <v>5</v>
      </c>
      <c r="AG50" s="290" t="s">
        <v>5</v>
      </c>
      <c r="AH50" s="289"/>
      <c r="AI50" s="289"/>
      <c r="AJ50" s="289"/>
      <c r="AK50" s="289"/>
      <c r="AL50" s="289"/>
      <c r="AM50" s="289"/>
      <c r="AN50" s="289"/>
      <c r="AO50" s="289"/>
      <c r="AP50" s="289"/>
    </row>
    <row r="51" spans="1:42" s="281" customFormat="1" ht="41.25" customHeight="1" x14ac:dyDescent="0.2">
      <c r="A51" s="281" t="s">
        <v>307</v>
      </c>
      <c r="B51" s="373"/>
      <c r="C51" s="60" t="s">
        <v>174</v>
      </c>
      <c r="D51" s="384"/>
      <c r="E51" s="332" t="s">
        <v>807</v>
      </c>
      <c r="F51" s="377"/>
      <c r="G51" s="362"/>
      <c r="H51" s="111" t="s">
        <v>43</v>
      </c>
      <c r="I51" s="287" t="s">
        <v>284</v>
      </c>
      <c r="J51" s="287" t="s">
        <v>5</v>
      </c>
      <c r="K51" s="287" t="s">
        <v>5</v>
      </c>
      <c r="L51" s="287" t="s">
        <v>5</v>
      </c>
      <c r="M51" s="57" t="s">
        <v>279</v>
      </c>
      <c r="N51" s="57" t="s">
        <v>268</v>
      </c>
      <c r="O51" s="287" t="s">
        <v>5</v>
      </c>
      <c r="P51" s="287" t="s">
        <v>5</v>
      </c>
      <c r="Q51" s="287" t="s">
        <v>5</v>
      </c>
      <c r="R51" s="287" t="s">
        <v>5</v>
      </c>
      <c r="S51" s="287" t="s">
        <v>5</v>
      </c>
      <c r="T51" s="57" t="s">
        <v>283</v>
      </c>
      <c r="U51" s="287" t="s">
        <v>5</v>
      </c>
      <c r="V51" s="287" t="s">
        <v>5</v>
      </c>
      <c r="W51" s="287" t="s">
        <v>5</v>
      </c>
      <c r="X51" s="287" t="s">
        <v>5</v>
      </c>
      <c r="Y51" s="287" t="s">
        <v>5</v>
      </c>
      <c r="Z51" s="287" t="s">
        <v>5</v>
      </c>
      <c r="AA51" s="287" t="s">
        <v>5</v>
      </c>
      <c r="AB51" s="287" t="s">
        <v>5</v>
      </c>
      <c r="AC51" s="287" t="s">
        <v>5</v>
      </c>
      <c r="AD51" s="287" t="s">
        <v>5</v>
      </c>
      <c r="AE51" s="287" t="s">
        <v>5</v>
      </c>
      <c r="AF51" s="287" t="s">
        <v>5</v>
      </c>
      <c r="AG51" s="290" t="s">
        <v>5</v>
      </c>
      <c r="AH51" s="289"/>
      <c r="AI51" s="289"/>
      <c r="AJ51" s="289"/>
      <c r="AK51" s="289"/>
      <c r="AL51" s="289"/>
      <c r="AM51" s="289"/>
      <c r="AN51" s="289"/>
      <c r="AO51" s="289"/>
      <c r="AP51" s="289"/>
    </row>
    <row r="52" spans="1:42" s="299" customFormat="1" ht="9.75" customHeight="1" x14ac:dyDescent="0.2">
      <c r="A52" s="281" t="s">
        <v>307</v>
      </c>
      <c r="B52" s="291"/>
      <c r="C52" s="292"/>
      <c r="D52" s="293"/>
      <c r="E52" s="293"/>
      <c r="F52" s="293"/>
      <c r="G52" s="294"/>
      <c r="H52" s="295"/>
      <c r="I52" s="296"/>
      <c r="J52" s="297"/>
      <c r="K52" s="297"/>
      <c r="L52" s="297"/>
      <c r="M52" s="297"/>
      <c r="N52" s="297"/>
      <c r="O52" s="297"/>
      <c r="P52" s="297"/>
      <c r="Q52" s="297"/>
      <c r="R52" s="297"/>
      <c r="S52" s="297"/>
      <c r="T52" s="297"/>
      <c r="U52" s="297"/>
      <c r="V52" s="297"/>
      <c r="W52" s="297"/>
      <c r="X52" s="297"/>
      <c r="Y52" s="297"/>
      <c r="Z52" s="297"/>
      <c r="AA52" s="297"/>
      <c r="AB52" s="297"/>
      <c r="AC52" s="297"/>
      <c r="AD52" s="297"/>
      <c r="AE52" s="297"/>
      <c r="AF52" s="297"/>
      <c r="AG52" s="298"/>
    </row>
    <row r="53" spans="1:42" s="281" customFormat="1" ht="41.25" customHeight="1" x14ac:dyDescent="0.2">
      <c r="A53" s="281" t="s">
        <v>307</v>
      </c>
      <c r="B53" s="373"/>
      <c r="C53" s="60" t="s">
        <v>162</v>
      </c>
      <c r="D53" s="384" t="s">
        <v>463</v>
      </c>
      <c r="E53" s="331" t="s">
        <v>807</v>
      </c>
      <c r="F53" s="386" t="s">
        <v>540</v>
      </c>
      <c r="G53" s="392" t="s">
        <v>604</v>
      </c>
      <c r="H53" s="111" t="s">
        <v>36</v>
      </c>
      <c r="I53" s="287" t="s">
        <v>5</v>
      </c>
      <c r="J53" s="287" t="s">
        <v>5</v>
      </c>
      <c r="K53" s="287" t="s">
        <v>5</v>
      </c>
      <c r="L53" s="287" t="s">
        <v>5</v>
      </c>
      <c r="M53" s="56">
        <v>1</v>
      </c>
      <c r="N53" s="56">
        <v>6</v>
      </c>
      <c r="O53" s="287" t="s">
        <v>5</v>
      </c>
      <c r="P53" s="287" t="s">
        <v>5</v>
      </c>
      <c r="Q53" s="287" t="s">
        <v>5</v>
      </c>
      <c r="R53" s="287" t="s">
        <v>5</v>
      </c>
      <c r="S53" s="287" t="s">
        <v>5</v>
      </c>
      <c r="T53" s="56">
        <v>3</v>
      </c>
      <c r="U53" s="287" t="s">
        <v>5</v>
      </c>
      <c r="V53" s="287" t="s">
        <v>5</v>
      </c>
      <c r="W53" s="287" t="s">
        <v>5</v>
      </c>
      <c r="X53" s="287" t="s">
        <v>5</v>
      </c>
      <c r="Y53" s="287" t="s">
        <v>5</v>
      </c>
      <c r="Z53" s="287" t="s">
        <v>5</v>
      </c>
      <c r="AA53" s="287" t="s">
        <v>5</v>
      </c>
      <c r="AB53" s="287" t="s">
        <v>5</v>
      </c>
      <c r="AC53" s="287" t="s">
        <v>5</v>
      </c>
      <c r="AD53" s="287" t="s">
        <v>5</v>
      </c>
      <c r="AE53" s="287" t="s">
        <v>5</v>
      </c>
      <c r="AF53" s="287" t="s">
        <v>5</v>
      </c>
      <c r="AG53" s="290" t="s">
        <v>5</v>
      </c>
      <c r="AH53" s="289"/>
      <c r="AI53" s="289"/>
      <c r="AJ53" s="289"/>
      <c r="AK53" s="289"/>
      <c r="AL53" s="289"/>
      <c r="AM53" s="289"/>
      <c r="AN53" s="289"/>
      <c r="AO53" s="289"/>
      <c r="AP53" s="289"/>
    </row>
    <row r="54" spans="1:42" s="281" customFormat="1" ht="41.25" customHeight="1" x14ac:dyDescent="0.2">
      <c r="A54" s="281" t="s">
        <v>307</v>
      </c>
      <c r="B54" s="373"/>
      <c r="C54" s="60" t="s">
        <v>162</v>
      </c>
      <c r="D54" s="384"/>
      <c r="E54" s="332" t="s">
        <v>807</v>
      </c>
      <c r="F54" s="377"/>
      <c r="G54" s="392"/>
      <c r="H54" s="111" t="s">
        <v>43</v>
      </c>
      <c r="I54" s="287" t="s">
        <v>5</v>
      </c>
      <c r="J54" s="287" t="s">
        <v>5</v>
      </c>
      <c r="K54" s="287" t="s">
        <v>5</v>
      </c>
      <c r="L54" s="287" t="s">
        <v>5</v>
      </c>
      <c r="M54" s="57" t="s">
        <v>279</v>
      </c>
      <c r="N54" s="57" t="s">
        <v>268</v>
      </c>
      <c r="O54" s="287" t="s">
        <v>5</v>
      </c>
      <c r="P54" s="287" t="s">
        <v>5</v>
      </c>
      <c r="Q54" s="287" t="s">
        <v>5</v>
      </c>
      <c r="R54" s="287" t="s">
        <v>5</v>
      </c>
      <c r="S54" s="287" t="s">
        <v>5</v>
      </c>
      <c r="T54" s="57" t="s">
        <v>283</v>
      </c>
      <c r="U54" s="287" t="s">
        <v>5</v>
      </c>
      <c r="V54" s="287" t="s">
        <v>5</v>
      </c>
      <c r="W54" s="287" t="s">
        <v>5</v>
      </c>
      <c r="X54" s="287" t="s">
        <v>5</v>
      </c>
      <c r="Y54" s="287" t="s">
        <v>5</v>
      </c>
      <c r="Z54" s="287" t="s">
        <v>5</v>
      </c>
      <c r="AA54" s="287" t="s">
        <v>5</v>
      </c>
      <c r="AB54" s="287" t="s">
        <v>5</v>
      </c>
      <c r="AC54" s="287" t="s">
        <v>5</v>
      </c>
      <c r="AD54" s="287" t="s">
        <v>5</v>
      </c>
      <c r="AE54" s="287" t="s">
        <v>5</v>
      </c>
      <c r="AF54" s="287" t="s">
        <v>5</v>
      </c>
      <c r="AG54" s="290" t="s">
        <v>5</v>
      </c>
      <c r="AH54" s="289"/>
      <c r="AI54" s="289"/>
      <c r="AJ54" s="289"/>
      <c r="AK54" s="289"/>
      <c r="AL54" s="289"/>
      <c r="AM54" s="289"/>
      <c r="AN54" s="289"/>
      <c r="AO54" s="289"/>
      <c r="AP54" s="289"/>
    </row>
    <row r="55" spans="1:42" s="299" customFormat="1" ht="9.75" customHeight="1" x14ac:dyDescent="0.2">
      <c r="A55" s="281" t="s">
        <v>307</v>
      </c>
      <c r="B55" s="291"/>
      <c r="C55" s="292"/>
      <c r="D55" s="293"/>
      <c r="E55" s="293"/>
      <c r="F55" s="293"/>
      <c r="G55" s="294"/>
      <c r="H55" s="295"/>
      <c r="I55" s="296"/>
      <c r="J55" s="297"/>
      <c r="K55" s="297"/>
      <c r="L55" s="297"/>
      <c r="M55" s="297"/>
      <c r="N55" s="297"/>
      <c r="O55" s="297"/>
      <c r="P55" s="297"/>
      <c r="Q55" s="297"/>
      <c r="R55" s="297"/>
      <c r="S55" s="297"/>
      <c r="T55" s="297"/>
      <c r="U55" s="297"/>
      <c r="V55" s="297"/>
      <c r="W55" s="297"/>
      <c r="X55" s="297"/>
      <c r="Y55" s="297"/>
      <c r="Z55" s="297"/>
      <c r="AA55" s="297"/>
      <c r="AB55" s="297"/>
      <c r="AC55" s="297"/>
      <c r="AD55" s="297"/>
      <c r="AE55" s="297"/>
      <c r="AF55" s="297"/>
      <c r="AG55" s="298"/>
    </row>
    <row r="56" spans="1:42" s="281" customFormat="1" ht="41.25" customHeight="1" x14ac:dyDescent="0.2">
      <c r="A56" s="281" t="s">
        <v>307</v>
      </c>
      <c r="B56" s="373"/>
      <c r="C56" s="60" t="s">
        <v>165</v>
      </c>
      <c r="D56" s="384" t="s">
        <v>239</v>
      </c>
      <c r="E56" s="331" t="s">
        <v>807</v>
      </c>
      <c r="F56" s="386" t="s">
        <v>530</v>
      </c>
      <c r="G56" s="394" t="s">
        <v>606</v>
      </c>
      <c r="H56" s="111" t="s">
        <v>36</v>
      </c>
      <c r="I56" s="300">
        <v>1</v>
      </c>
      <c r="J56" s="287" t="s">
        <v>5</v>
      </c>
      <c r="K56" s="287" t="s">
        <v>5</v>
      </c>
      <c r="L56" s="287" t="s">
        <v>5</v>
      </c>
      <c r="M56" s="56">
        <v>4</v>
      </c>
      <c r="N56" s="56">
        <v>14</v>
      </c>
      <c r="O56" s="287" t="s">
        <v>5</v>
      </c>
      <c r="P56" s="287" t="s">
        <v>5</v>
      </c>
      <c r="Q56" s="287" t="s">
        <v>5</v>
      </c>
      <c r="R56" s="287" t="s">
        <v>5</v>
      </c>
      <c r="S56" s="287" t="s">
        <v>5</v>
      </c>
      <c r="T56" s="287" t="s">
        <v>5</v>
      </c>
      <c r="U56" s="287" t="s">
        <v>5</v>
      </c>
      <c r="V56" s="287">
        <v>30</v>
      </c>
      <c r="W56" s="287" t="s">
        <v>5</v>
      </c>
      <c r="X56" s="287" t="s">
        <v>5</v>
      </c>
      <c r="Y56" s="287" t="s">
        <v>5</v>
      </c>
      <c r="Z56" s="287" t="s">
        <v>5</v>
      </c>
      <c r="AA56" s="56">
        <v>4</v>
      </c>
      <c r="AB56" s="56">
        <v>5</v>
      </c>
      <c r="AC56" s="287" t="s">
        <v>5</v>
      </c>
      <c r="AD56" s="287" t="s">
        <v>5</v>
      </c>
      <c r="AE56" s="287" t="s">
        <v>5</v>
      </c>
      <c r="AF56" s="287" t="s">
        <v>5</v>
      </c>
      <c r="AG56" s="290" t="s">
        <v>5</v>
      </c>
      <c r="AH56" s="289"/>
      <c r="AI56" s="289"/>
      <c r="AJ56" s="289"/>
      <c r="AK56" s="289"/>
      <c r="AL56" s="289"/>
      <c r="AM56" s="289"/>
      <c r="AN56" s="289"/>
      <c r="AO56" s="289"/>
      <c r="AP56" s="289"/>
    </row>
    <row r="57" spans="1:42" s="281" customFormat="1" ht="41.25" customHeight="1" x14ac:dyDescent="0.2">
      <c r="A57" s="281" t="s">
        <v>307</v>
      </c>
      <c r="B57" s="373"/>
      <c r="C57" s="60" t="s">
        <v>165</v>
      </c>
      <c r="D57" s="384"/>
      <c r="E57" s="332" t="s">
        <v>807</v>
      </c>
      <c r="F57" s="377"/>
      <c r="G57" s="362"/>
      <c r="H57" s="111" t="s">
        <v>43</v>
      </c>
      <c r="I57" s="287" t="s">
        <v>289</v>
      </c>
      <c r="J57" s="287" t="s">
        <v>5</v>
      </c>
      <c r="K57" s="287" t="s">
        <v>5</v>
      </c>
      <c r="L57" s="287" t="s">
        <v>5</v>
      </c>
      <c r="M57" s="57" t="s">
        <v>279</v>
      </c>
      <c r="N57" s="57" t="s">
        <v>268</v>
      </c>
      <c r="O57" s="287" t="s">
        <v>5</v>
      </c>
      <c r="P57" s="287" t="s">
        <v>5</v>
      </c>
      <c r="Q57" s="287" t="s">
        <v>5</v>
      </c>
      <c r="R57" s="287" t="s">
        <v>5</v>
      </c>
      <c r="S57" s="287" t="s">
        <v>5</v>
      </c>
      <c r="T57" s="287" t="s">
        <v>5</v>
      </c>
      <c r="U57" s="287" t="s">
        <v>5</v>
      </c>
      <c r="V57" s="287" t="s">
        <v>303</v>
      </c>
      <c r="W57" s="287" t="s">
        <v>5</v>
      </c>
      <c r="X57" s="287" t="s">
        <v>5</v>
      </c>
      <c r="Y57" s="287" t="s">
        <v>5</v>
      </c>
      <c r="Z57" s="287" t="s">
        <v>5</v>
      </c>
      <c r="AA57" s="287" t="s">
        <v>303</v>
      </c>
      <c r="AB57" s="287" t="s">
        <v>303</v>
      </c>
      <c r="AC57" s="287" t="s">
        <v>5</v>
      </c>
      <c r="AD57" s="287" t="s">
        <v>5</v>
      </c>
      <c r="AE57" s="287" t="s">
        <v>5</v>
      </c>
      <c r="AF57" s="287" t="s">
        <v>5</v>
      </c>
      <c r="AG57" s="290" t="s">
        <v>5</v>
      </c>
      <c r="AH57" s="289"/>
      <c r="AI57" s="289"/>
      <c r="AJ57" s="289"/>
      <c r="AK57" s="289"/>
      <c r="AL57" s="289"/>
      <c r="AM57" s="289"/>
      <c r="AN57" s="289"/>
      <c r="AO57" s="289"/>
      <c r="AP57" s="289"/>
    </row>
    <row r="58" spans="1:42" s="299" customFormat="1" ht="9.75" customHeight="1" x14ac:dyDescent="0.2">
      <c r="A58" s="281" t="s">
        <v>307</v>
      </c>
      <c r="B58" s="291"/>
      <c r="C58" s="292"/>
      <c r="D58" s="293"/>
      <c r="E58" s="293"/>
      <c r="F58" s="293"/>
      <c r="G58" s="294"/>
      <c r="H58" s="295"/>
      <c r="I58" s="296"/>
      <c r="J58" s="297"/>
      <c r="K58" s="297"/>
      <c r="L58" s="297"/>
      <c r="M58" s="297"/>
      <c r="N58" s="297"/>
      <c r="O58" s="297"/>
      <c r="P58" s="297"/>
      <c r="Q58" s="297"/>
      <c r="R58" s="297"/>
      <c r="S58" s="297"/>
      <c r="T58" s="297"/>
      <c r="U58" s="297"/>
      <c r="V58" s="297"/>
      <c r="W58" s="297"/>
      <c r="X58" s="297"/>
      <c r="Y58" s="297"/>
      <c r="Z58" s="297"/>
      <c r="AA58" s="297"/>
      <c r="AB58" s="297"/>
      <c r="AC58" s="297"/>
      <c r="AD58" s="297"/>
      <c r="AE58" s="297"/>
      <c r="AF58" s="297"/>
      <c r="AG58" s="298"/>
    </row>
    <row r="59" spans="1:42" s="281" customFormat="1" ht="41.25" customHeight="1" x14ac:dyDescent="0.2">
      <c r="A59" s="281" t="s">
        <v>307</v>
      </c>
      <c r="B59" s="373"/>
      <c r="C59" s="60" t="s">
        <v>155</v>
      </c>
      <c r="D59" s="384" t="s">
        <v>464</v>
      </c>
      <c r="E59" s="332" t="s">
        <v>807</v>
      </c>
      <c r="F59" s="386" t="s">
        <v>531</v>
      </c>
      <c r="G59" s="394" t="s">
        <v>606</v>
      </c>
      <c r="H59" s="111" t="s">
        <v>36</v>
      </c>
      <c r="I59" s="300">
        <v>1</v>
      </c>
      <c r="J59" s="287" t="s">
        <v>5</v>
      </c>
      <c r="K59" s="56">
        <v>2</v>
      </c>
      <c r="L59" s="287" t="s">
        <v>5</v>
      </c>
      <c r="M59" s="56">
        <v>3</v>
      </c>
      <c r="N59" s="56">
        <v>18</v>
      </c>
      <c r="O59" s="56">
        <v>1</v>
      </c>
      <c r="P59" s="287" t="s">
        <v>5</v>
      </c>
      <c r="Q59" s="287" t="s">
        <v>5</v>
      </c>
      <c r="R59" s="287" t="s">
        <v>5</v>
      </c>
      <c r="S59" s="287" t="s">
        <v>5</v>
      </c>
      <c r="T59" s="56">
        <v>6</v>
      </c>
      <c r="U59" s="56">
        <v>2</v>
      </c>
      <c r="V59" s="287">
        <v>58</v>
      </c>
      <c r="W59" s="287" t="s">
        <v>5</v>
      </c>
      <c r="X59" s="287" t="s">
        <v>5</v>
      </c>
      <c r="Y59" s="287" t="s">
        <v>5</v>
      </c>
      <c r="Z59" s="287" t="s">
        <v>5</v>
      </c>
      <c r="AA59" s="56">
        <v>6</v>
      </c>
      <c r="AB59" s="56">
        <v>7</v>
      </c>
      <c r="AC59" s="287" t="s">
        <v>5</v>
      </c>
      <c r="AD59" s="287" t="s">
        <v>5</v>
      </c>
      <c r="AE59" s="287" t="s">
        <v>5</v>
      </c>
      <c r="AF59" s="287" t="s">
        <v>5</v>
      </c>
      <c r="AG59" s="290" t="s">
        <v>5</v>
      </c>
      <c r="AH59" s="289"/>
      <c r="AI59" s="289"/>
      <c r="AJ59" s="289"/>
      <c r="AK59" s="289"/>
      <c r="AL59" s="289"/>
      <c r="AM59" s="289"/>
      <c r="AN59" s="289"/>
      <c r="AO59" s="289"/>
      <c r="AP59" s="289"/>
    </row>
    <row r="60" spans="1:42" s="281" customFormat="1" ht="41.25" customHeight="1" x14ac:dyDescent="0.2">
      <c r="A60" s="281" t="s">
        <v>307</v>
      </c>
      <c r="B60" s="373"/>
      <c r="C60" s="60" t="s">
        <v>155</v>
      </c>
      <c r="D60" s="384"/>
      <c r="E60" s="332" t="s">
        <v>807</v>
      </c>
      <c r="F60" s="377"/>
      <c r="G60" s="362"/>
      <c r="H60" s="111" t="s">
        <v>43</v>
      </c>
      <c r="I60" s="287" t="s">
        <v>293</v>
      </c>
      <c r="J60" s="287" t="s">
        <v>5</v>
      </c>
      <c r="K60" s="57" t="s">
        <v>279</v>
      </c>
      <c r="L60" s="287" t="s">
        <v>5</v>
      </c>
      <c r="M60" s="57" t="s">
        <v>279</v>
      </c>
      <c r="N60" s="57" t="s">
        <v>268</v>
      </c>
      <c r="O60" s="57" t="s">
        <v>268</v>
      </c>
      <c r="P60" s="287" t="s">
        <v>5</v>
      </c>
      <c r="Q60" s="287" t="s">
        <v>5</v>
      </c>
      <c r="R60" s="287" t="s">
        <v>5</v>
      </c>
      <c r="S60" s="287" t="s">
        <v>5</v>
      </c>
      <c r="T60" s="57" t="s">
        <v>283</v>
      </c>
      <c r="U60" s="57" t="s">
        <v>283</v>
      </c>
      <c r="V60" s="287" t="s">
        <v>303</v>
      </c>
      <c r="W60" s="287" t="s">
        <v>5</v>
      </c>
      <c r="X60" s="287" t="s">
        <v>5</v>
      </c>
      <c r="Y60" s="287" t="s">
        <v>5</v>
      </c>
      <c r="Z60" s="287" t="s">
        <v>5</v>
      </c>
      <c r="AA60" s="287" t="s">
        <v>303</v>
      </c>
      <c r="AB60" s="287" t="s">
        <v>303</v>
      </c>
      <c r="AC60" s="287" t="s">
        <v>5</v>
      </c>
      <c r="AD60" s="287" t="s">
        <v>5</v>
      </c>
      <c r="AE60" s="287" t="s">
        <v>5</v>
      </c>
      <c r="AF60" s="287" t="s">
        <v>5</v>
      </c>
      <c r="AG60" s="290" t="s">
        <v>5</v>
      </c>
      <c r="AH60" s="289"/>
      <c r="AI60" s="289"/>
      <c r="AJ60" s="289"/>
      <c r="AK60" s="289"/>
      <c r="AL60" s="289"/>
      <c r="AM60" s="289"/>
      <c r="AN60" s="289"/>
      <c r="AO60" s="289"/>
      <c r="AP60" s="289"/>
    </row>
    <row r="61" spans="1:42" s="299" customFormat="1" ht="9.75" customHeight="1" x14ac:dyDescent="0.2">
      <c r="A61" s="281" t="s">
        <v>307</v>
      </c>
      <c r="B61" s="291"/>
      <c r="C61" s="292"/>
      <c r="D61" s="293"/>
      <c r="E61" s="293"/>
      <c r="F61" s="293"/>
      <c r="G61" s="294"/>
      <c r="H61" s="295"/>
      <c r="I61" s="296"/>
      <c r="J61" s="297"/>
      <c r="K61" s="297"/>
      <c r="L61" s="297"/>
      <c r="M61" s="297"/>
      <c r="N61" s="297"/>
      <c r="O61" s="297"/>
      <c r="P61" s="297"/>
      <c r="Q61" s="297"/>
      <c r="R61" s="297"/>
      <c r="S61" s="297"/>
      <c r="T61" s="297"/>
      <c r="U61" s="297"/>
      <c r="V61" s="297"/>
      <c r="W61" s="297"/>
      <c r="X61" s="297"/>
      <c r="Y61" s="297"/>
      <c r="Z61" s="297"/>
      <c r="AA61" s="297"/>
      <c r="AB61" s="297"/>
      <c r="AC61" s="297"/>
      <c r="AD61" s="297"/>
      <c r="AE61" s="297"/>
      <c r="AF61" s="297"/>
      <c r="AG61" s="298"/>
    </row>
    <row r="62" spans="1:42" s="281" customFormat="1" ht="41.25" customHeight="1" x14ac:dyDescent="0.2">
      <c r="A62" s="281" t="s">
        <v>307</v>
      </c>
      <c r="B62" s="373"/>
      <c r="C62" s="60" t="s">
        <v>198</v>
      </c>
      <c r="D62" s="384" t="s">
        <v>199</v>
      </c>
      <c r="E62" s="331" t="s">
        <v>807</v>
      </c>
      <c r="F62" s="386" t="s">
        <v>522</v>
      </c>
      <c r="G62" s="394" t="s">
        <v>606</v>
      </c>
      <c r="H62" s="111" t="s">
        <v>36</v>
      </c>
      <c r="I62" s="287">
        <v>1</v>
      </c>
      <c r="J62" s="287" t="s">
        <v>5</v>
      </c>
      <c r="K62" s="56">
        <v>1</v>
      </c>
      <c r="L62" s="287" t="s">
        <v>5</v>
      </c>
      <c r="M62" s="56">
        <v>3</v>
      </c>
      <c r="N62" s="56">
        <v>21</v>
      </c>
      <c r="O62" s="287" t="s">
        <v>5</v>
      </c>
      <c r="P62" s="287" t="s">
        <v>5</v>
      </c>
      <c r="Q62" s="287" t="s">
        <v>5</v>
      </c>
      <c r="R62" s="287" t="s">
        <v>5</v>
      </c>
      <c r="S62" s="287" t="s">
        <v>5</v>
      </c>
      <c r="T62" s="287" t="s">
        <v>5</v>
      </c>
      <c r="U62" s="287" t="s">
        <v>5</v>
      </c>
      <c r="V62" s="56">
        <v>58</v>
      </c>
      <c r="W62" s="56">
        <v>1</v>
      </c>
      <c r="X62" s="287" t="s">
        <v>5</v>
      </c>
      <c r="Y62" s="287" t="s">
        <v>5</v>
      </c>
      <c r="Z62" s="287" t="s">
        <v>5</v>
      </c>
      <c r="AA62" s="56">
        <v>11</v>
      </c>
      <c r="AB62" s="56">
        <v>6</v>
      </c>
      <c r="AC62" s="287" t="s">
        <v>5</v>
      </c>
      <c r="AD62" s="287" t="s">
        <v>5</v>
      </c>
      <c r="AE62" s="287" t="s">
        <v>5</v>
      </c>
      <c r="AF62" s="287" t="s">
        <v>5</v>
      </c>
      <c r="AG62" s="290" t="s">
        <v>5</v>
      </c>
      <c r="AH62" s="289"/>
      <c r="AI62" s="289"/>
      <c r="AJ62" s="289"/>
      <c r="AK62" s="289"/>
      <c r="AL62" s="289"/>
      <c r="AM62" s="289"/>
      <c r="AN62" s="289"/>
      <c r="AO62" s="289"/>
      <c r="AP62" s="289"/>
    </row>
    <row r="63" spans="1:42" s="281" customFormat="1" ht="41.25" customHeight="1" x14ac:dyDescent="0.2">
      <c r="A63" s="281" t="s">
        <v>307</v>
      </c>
      <c r="B63" s="373"/>
      <c r="C63" s="60" t="s">
        <v>198</v>
      </c>
      <c r="D63" s="384"/>
      <c r="E63" s="332" t="s">
        <v>807</v>
      </c>
      <c r="F63" s="377"/>
      <c r="G63" s="362"/>
      <c r="H63" s="111" t="s">
        <v>43</v>
      </c>
      <c r="I63" s="287" t="s">
        <v>344</v>
      </c>
      <c r="J63" s="287" t="s">
        <v>5</v>
      </c>
      <c r="K63" s="57" t="s">
        <v>279</v>
      </c>
      <c r="L63" s="287" t="s">
        <v>5</v>
      </c>
      <c r="M63" s="57" t="s">
        <v>279</v>
      </c>
      <c r="N63" s="57" t="s">
        <v>268</v>
      </c>
      <c r="O63" s="287" t="s">
        <v>5</v>
      </c>
      <c r="P63" s="287" t="s">
        <v>5</v>
      </c>
      <c r="Q63" s="287" t="s">
        <v>5</v>
      </c>
      <c r="R63" s="287" t="s">
        <v>5</v>
      </c>
      <c r="S63" s="287" t="s">
        <v>5</v>
      </c>
      <c r="T63" s="287" t="s">
        <v>5</v>
      </c>
      <c r="U63" s="287" t="s">
        <v>5</v>
      </c>
      <c r="V63" s="57" t="s">
        <v>300</v>
      </c>
      <c r="W63" s="287" t="s">
        <v>5</v>
      </c>
      <c r="X63" s="287" t="s">
        <v>5</v>
      </c>
      <c r="Y63" s="287" t="s">
        <v>5</v>
      </c>
      <c r="Z63" s="287" t="s">
        <v>5</v>
      </c>
      <c r="AA63" s="287" t="s">
        <v>5</v>
      </c>
      <c r="AB63" s="287" t="s">
        <v>5</v>
      </c>
      <c r="AC63" s="287" t="s">
        <v>5</v>
      </c>
      <c r="AD63" s="287" t="s">
        <v>5</v>
      </c>
      <c r="AE63" s="287" t="s">
        <v>5</v>
      </c>
      <c r="AF63" s="287" t="s">
        <v>5</v>
      </c>
      <c r="AG63" s="290" t="s">
        <v>5</v>
      </c>
      <c r="AH63" s="289"/>
      <c r="AI63" s="289"/>
      <c r="AJ63" s="289"/>
      <c r="AK63" s="289"/>
      <c r="AL63" s="289"/>
      <c r="AM63" s="289"/>
      <c r="AN63" s="289"/>
      <c r="AO63" s="289"/>
      <c r="AP63" s="289"/>
    </row>
    <row r="64" spans="1:42" s="299" customFormat="1" ht="9.75" customHeight="1" x14ac:dyDescent="0.2">
      <c r="A64" s="281" t="s">
        <v>307</v>
      </c>
      <c r="B64" s="291"/>
      <c r="C64" s="292"/>
      <c r="D64" s="293"/>
      <c r="E64" s="293"/>
      <c r="F64" s="293"/>
      <c r="G64" s="294"/>
      <c r="H64" s="295"/>
      <c r="I64" s="296"/>
      <c r="J64" s="297"/>
      <c r="K64" s="297"/>
      <c r="L64" s="297"/>
      <c r="M64" s="297"/>
      <c r="N64" s="297"/>
      <c r="O64" s="297"/>
      <c r="P64" s="297"/>
      <c r="Q64" s="297"/>
      <c r="R64" s="297"/>
      <c r="S64" s="297"/>
      <c r="T64" s="297"/>
      <c r="U64" s="297"/>
      <c r="V64" s="297"/>
      <c r="W64" s="297"/>
      <c r="X64" s="297"/>
      <c r="Y64" s="297"/>
      <c r="Z64" s="297"/>
      <c r="AA64" s="297"/>
      <c r="AB64" s="297"/>
      <c r="AC64" s="297"/>
      <c r="AD64" s="297"/>
      <c r="AE64" s="297"/>
      <c r="AF64" s="297"/>
      <c r="AG64" s="298"/>
    </row>
    <row r="65" spans="1:42" s="281" customFormat="1" ht="41.25" customHeight="1" x14ac:dyDescent="0.2">
      <c r="A65" s="281" t="s">
        <v>307</v>
      </c>
      <c r="B65" s="373"/>
      <c r="C65" s="60" t="s">
        <v>132</v>
      </c>
      <c r="D65" s="384" t="s">
        <v>465</v>
      </c>
      <c r="E65" s="331" t="s">
        <v>598</v>
      </c>
      <c r="F65" s="386" t="s">
        <v>525</v>
      </c>
      <c r="G65" s="394" t="s">
        <v>606</v>
      </c>
      <c r="H65" s="111" t="s">
        <v>36</v>
      </c>
      <c r="I65" s="300">
        <v>1</v>
      </c>
      <c r="J65" s="287" t="s">
        <v>5</v>
      </c>
      <c r="K65" s="287" t="s">
        <v>5</v>
      </c>
      <c r="L65" s="287" t="s">
        <v>5</v>
      </c>
      <c r="M65" s="56">
        <v>1</v>
      </c>
      <c r="N65" s="56">
        <v>5</v>
      </c>
      <c r="O65" s="287" t="s">
        <v>5</v>
      </c>
      <c r="P65" s="287" t="s">
        <v>5</v>
      </c>
      <c r="Q65" s="287" t="s">
        <v>5</v>
      </c>
      <c r="R65" s="287" t="s">
        <v>5</v>
      </c>
      <c r="S65" s="287" t="s">
        <v>5</v>
      </c>
      <c r="T65" s="287" t="s">
        <v>5</v>
      </c>
      <c r="U65" s="287" t="s">
        <v>5</v>
      </c>
      <c r="V65" s="56">
        <v>18</v>
      </c>
      <c r="W65" s="287" t="s">
        <v>5</v>
      </c>
      <c r="X65" s="287" t="s">
        <v>5</v>
      </c>
      <c r="Y65" s="287" t="s">
        <v>5</v>
      </c>
      <c r="Z65" s="287" t="s">
        <v>5</v>
      </c>
      <c r="AA65" s="56">
        <v>3</v>
      </c>
      <c r="AB65" s="56">
        <v>2</v>
      </c>
      <c r="AC65" s="287" t="s">
        <v>5</v>
      </c>
      <c r="AD65" s="287" t="s">
        <v>5</v>
      </c>
      <c r="AE65" s="287" t="s">
        <v>5</v>
      </c>
      <c r="AF65" s="287" t="s">
        <v>5</v>
      </c>
      <c r="AG65" s="290" t="s">
        <v>5</v>
      </c>
      <c r="AH65" s="289"/>
      <c r="AI65" s="289"/>
      <c r="AJ65" s="289"/>
      <c r="AK65" s="289"/>
      <c r="AL65" s="289"/>
      <c r="AM65" s="289"/>
      <c r="AN65" s="289"/>
      <c r="AO65" s="289"/>
      <c r="AP65" s="289"/>
    </row>
    <row r="66" spans="1:42" s="281" customFormat="1" ht="41.25" customHeight="1" x14ac:dyDescent="0.2">
      <c r="A66" s="281" t="s">
        <v>307</v>
      </c>
      <c r="B66" s="373"/>
      <c r="C66" s="60" t="s">
        <v>132</v>
      </c>
      <c r="D66" s="384"/>
      <c r="E66" s="331" t="s">
        <v>598</v>
      </c>
      <c r="F66" s="377"/>
      <c r="G66" s="362"/>
      <c r="H66" s="111" t="s">
        <v>43</v>
      </c>
      <c r="I66" s="331" t="s">
        <v>294</v>
      </c>
      <c r="J66" s="287" t="s">
        <v>5</v>
      </c>
      <c r="K66" s="287" t="s">
        <v>5</v>
      </c>
      <c r="L66" s="287" t="s">
        <v>5</v>
      </c>
      <c r="M66" s="57" t="s">
        <v>279</v>
      </c>
      <c r="N66" s="57" t="s">
        <v>268</v>
      </c>
      <c r="O66" s="287" t="s">
        <v>5</v>
      </c>
      <c r="P66" s="287" t="s">
        <v>5</v>
      </c>
      <c r="Q66" s="287" t="s">
        <v>5</v>
      </c>
      <c r="R66" s="287" t="s">
        <v>5</v>
      </c>
      <c r="S66" s="287" t="s">
        <v>5</v>
      </c>
      <c r="T66" s="287" t="s">
        <v>5</v>
      </c>
      <c r="U66" s="287" t="s">
        <v>5</v>
      </c>
      <c r="V66" s="287" t="s">
        <v>5</v>
      </c>
      <c r="W66" s="287" t="s">
        <v>5</v>
      </c>
      <c r="X66" s="287" t="s">
        <v>5</v>
      </c>
      <c r="Y66" s="287" t="s">
        <v>5</v>
      </c>
      <c r="Z66" s="287" t="s">
        <v>5</v>
      </c>
      <c r="AA66" s="287" t="s">
        <v>5</v>
      </c>
      <c r="AB66" s="287" t="s">
        <v>5</v>
      </c>
      <c r="AC66" s="287" t="s">
        <v>5</v>
      </c>
      <c r="AD66" s="287" t="s">
        <v>5</v>
      </c>
      <c r="AE66" s="287" t="s">
        <v>5</v>
      </c>
      <c r="AF66" s="287" t="s">
        <v>5</v>
      </c>
      <c r="AG66" s="290" t="s">
        <v>5</v>
      </c>
      <c r="AH66" s="289"/>
      <c r="AI66" s="289"/>
      <c r="AJ66" s="289"/>
      <c r="AK66" s="289"/>
      <c r="AL66" s="289"/>
      <c r="AM66" s="289"/>
      <c r="AN66" s="289"/>
      <c r="AO66" s="289"/>
      <c r="AP66" s="289"/>
    </row>
    <row r="67" spans="1:42" s="299" customFormat="1" ht="9.75" customHeight="1" x14ac:dyDescent="0.2">
      <c r="A67" s="281" t="s">
        <v>307</v>
      </c>
      <c r="B67" s="291"/>
      <c r="C67" s="292"/>
      <c r="D67" s="293"/>
      <c r="E67" s="293"/>
      <c r="F67" s="293"/>
      <c r="G67" s="294"/>
      <c r="H67" s="295"/>
      <c r="I67" s="296"/>
      <c r="J67" s="297"/>
      <c r="K67" s="297"/>
      <c r="L67" s="297"/>
      <c r="M67" s="297"/>
      <c r="N67" s="297"/>
      <c r="O67" s="297"/>
      <c r="P67" s="297"/>
      <c r="Q67" s="297"/>
      <c r="R67" s="297"/>
      <c r="S67" s="297"/>
      <c r="T67" s="297"/>
      <c r="U67" s="297"/>
      <c r="V67" s="297"/>
      <c r="W67" s="297"/>
      <c r="X67" s="297"/>
      <c r="Y67" s="297"/>
      <c r="Z67" s="297"/>
      <c r="AA67" s="297"/>
      <c r="AB67" s="297"/>
      <c r="AC67" s="297"/>
      <c r="AD67" s="297"/>
      <c r="AE67" s="297"/>
      <c r="AF67" s="297"/>
      <c r="AG67" s="298"/>
    </row>
    <row r="68" spans="1:42" s="281" customFormat="1" ht="41.25" customHeight="1" x14ac:dyDescent="0.2">
      <c r="A68" s="281" t="s">
        <v>307</v>
      </c>
      <c r="B68" s="373"/>
      <c r="C68" s="60" t="s">
        <v>143</v>
      </c>
      <c r="D68" s="384" t="s">
        <v>238</v>
      </c>
      <c r="E68" s="332" t="s">
        <v>807</v>
      </c>
      <c r="F68" s="386" t="s">
        <v>523</v>
      </c>
      <c r="G68" s="394" t="s">
        <v>606</v>
      </c>
      <c r="H68" s="111" t="s">
        <v>36</v>
      </c>
      <c r="I68" s="300">
        <v>1</v>
      </c>
      <c r="J68" s="287" t="s">
        <v>5</v>
      </c>
      <c r="K68" s="287" t="s">
        <v>5</v>
      </c>
      <c r="L68" s="56">
        <v>2</v>
      </c>
      <c r="M68" s="56">
        <v>7</v>
      </c>
      <c r="N68" s="56">
        <v>21</v>
      </c>
      <c r="O68" s="287" t="s">
        <v>5</v>
      </c>
      <c r="P68" s="287" t="s">
        <v>5</v>
      </c>
      <c r="Q68" s="287" t="s">
        <v>5</v>
      </c>
      <c r="R68" s="287" t="s">
        <v>5</v>
      </c>
      <c r="S68" s="287" t="s">
        <v>5</v>
      </c>
      <c r="T68" s="56">
        <v>6</v>
      </c>
      <c r="U68" s="287" t="s">
        <v>5</v>
      </c>
      <c r="V68" s="56">
        <v>58</v>
      </c>
      <c r="W68" s="287" t="s">
        <v>5</v>
      </c>
      <c r="X68" s="287" t="s">
        <v>5</v>
      </c>
      <c r="Y68" s="287" t="s">
        <v>5</v>
      </c>
      <c r="Z68" s="287" t="s">
        <v>5</v>
      </c>
      <c r="AA68" s="56">
        <v>5</v>
      </c>
      <c r="AB68" s="56">
        <v>6</v>
      </c>
      <c r="AC68" s="287" t="s">
        <v>5</v>
      </c>
      <c r="AD68" s="287" t="s">
        <v>5</v>
      </c>
      <c r="AE68" s="287" t="s">
        <v>5</v>
      </c>
      <c r="AF68" s="287" t="s">
        <v>5</v>
      </c>
      <c r="AG68" s="290" t="s">
        <v>5</v>
      </c>
      <c r="AH68" s="289"/>
      <c r="AI68" s="289"/>
      <c r="AJ68" s="289"/>
      <c r="AK68" s="289"/>
      <c r="AL68" s="289"/>
      <c r="AM68" s="289"/>
      <c r="AN68" s="289"/>
      <c r="AO68" s="289"/>
      <c r="AP68" s="289"/>
    </row>
    <row r="69" spans="1:42" s="281" customFormat="1" ht="41.25" customHeight="1" x14ac:dyDescent="0.2">
      <c r="A69" s="281" t="s">
        <v>307</v>
      </c>
      <c r="B69" s="373"/>
      <c r="C69" s="60" t="s">
        <v>143</v>
      </c>
      <c r="D69" s="384"/>
      <c r="E69" s="332" t="s">
        <v>807</v>
      </c>
      <c r="F69" s="377"/>
      <c r="G69" s="362"/>
      <c r="H69" s="111" t="s">
        <v>43</v>
      </c>
      <c r="I69" s="303" t="s">
        <v>295</v>
      </c>
      <c r="J69" s="287" t="s">
        <v>5</v>
      </c>
      <c r="K69" s="287" t="s">
        <v>5</v>
      </c>
      <c r="L69" s="57" t="s">
        <v>268</v>
      </c>
      <c r="M69" s="57" t="s">
        <v>279</v>
      </c>
      <c r="N69" s="57" t="s">
        <v>268</v>
      </c>
      <c r="O69" s="287" t="s">
        <v>5</v>
      </c>
      <c r="P69" s="287" t="s">
        <v>5</v>
      </c>
      <c r="Q69" s="287" t="s">
        <v>5</v>
      </c>
      <c r="R69" s="287" t="s">
        <v>5</v>
      </c>
      <c r="S69" s="287" t="s">
        <v>5</v>
      </c>
      <c r="T69" s="57" t="s">
        <v>283</v>
      </c>
      <c r="U69" s="287" t="s">
        <v>5</v>
      </c>
      <c r="V69" s="57" t="s">
        <v>302</v>
      </c>
      <c r="W69" s="287" t="s">
        <v>5</v>
      </c>
      <c r="X69" s="287" t="s">
        <v>5</v>
      </c>
      <c r="Y69" s="287" t="s">
        <v>5</v>
      </c>
      <c r="Z69" s="287" t="s">
        <v>5</v>
      </c>
      <c r="AA69" s="287" t="s">
        <v>5</v>
      </c>
      <c r="AB69" s="287" t="s">
        <v>5</v>
      </c>
      <c r="AC69" s="287" t="s">
        <v>5</v>
      </c>
      <c r="AD69" s="287" t="s">
        <v>5</v>
      </c>
      <c r="AE69" s="287" t="s">
        <v>5</v>
      </c>
      <c r="AF69" s="287" t="s">
        <v>5</v>
      </c>
      <c r="AG69" s="290" t="s">
        <v>5</v>
      </c>
      <c r="AH69" s="289"/>
      <c r="AI69" s="289"/>
      <c r="AJ69" s="289"/>
      <c r="AK69" s="289"/>
      <c r="AL69" s="289"/>
      <c r="AM69" s="289"/>
      <c r="AN69" s="289"/>
      <c r="AO69" s="289"/>
      <c r="AP69" s="289"/>
    </row>
    <row r="70" spans="1:42" s="299" customFormat="1" ht="9.75" customHeight="1" x14ac:dyDescent="0.2">
      <c r="A70" s="281" t="s">
        <v>307</v>
      </c>
      <c r="B70" s="291"/>
      <c r="C70" s="292"/>
      <c r="D70" s="293"/>
      <c r="E70" s="293"/>
      <c r="F70" s="293"/>
      <c r="G70" s="294"/>
      <c r="H70" s="295"/>
      <c r="I70" s="296"/>
      <c r="J70" s="297"/>
      <c r="K70" s="297"/>
      <c r="L70" s="297"/>
      <c r="M70" s="297"/>
      <c r="N70" s="297"/>
      <c r="O70" s="297"/>
      <c r="P70" s="297"/>
      <c r="Q70" s="297"/>
      <c r="R70" s="297"/>
      <c r="S70" s="297"/>
      <c r="T70" s="297"/>
      <c r="U70" s="297"/>
      <c r="V70" s="297"/>
      <c r="W70" s="297"/>
      <c r="X70" s="297"/>
      <c r="Y70" s="297"/>
      <c r="Z70" s="297"/>
      <c r="AA70" s="297"/>
      <c r="AB70" s="297"/>
      <c r="AC70" s="297"/>
      <c r="AD70" s="297"/>
      <c r="AE70" s="297"/>
      <c r="AF70" s="297"/>
      <c r="AG70" s="298"/>
    </row>
    <row r="71" spans="1:42" s="281" customFormat="1" ht="41.25" customHeight="1" x14ac:dyDescent="0.2">
      <c r="A71" s="281" t="s">
        <v>307</v>
      </c>
      <c r="B71" s="373"/>
      <c r="C71" s="60" t="s">
        <v>180</v>
      </c>
      <c r="D71" s="384" t="s">
        <v>247</v>
      </c>
      <c r="E71" s="331" t="s">
        <v>598</v>
      </c>
      <c r="F71" s="386" t="s">
        <v>521</v>
      </c>
      <c r="G71" s="394" t="s">
        <v>606</v>
      </c>
      <c r="H71" s="111" t="s">
        <v>36</v>
      </c>
      <c r="I71" s="300">
        <v>1</v>
      </c>
      <c r="J71" s="287" t="s">
        <v>5</v>
      </c>
      <c r="K71" s="287" t="s">
        <v>5</v>
      </c>
      <c r="L71" s="287" t="s">
        <v>5</v>
      </c>
      <c r="M71" s="56">
        <v>1</v>
      </c>
      <c r="N71" s="56">
        <v>5</v>
      </c>
      <c r="O71" s="287" t="s">
        <v>5</v>
      </c>
      <c r="P71" s="287" t="s">
        <v>5</v>
      </c>
      <c r="Q71" s="287" t="s">
        <v>5</v>
      </c>
      <c r="R71" s="287" t="s">
        <v>5</v>
      </c>
      <c r="S71" s="287" t="s">
        <v>5</v>
      </c>
      <c r="T71" s="56">
        <v>4</v>
      </c>
      <c r="U71" s="287" t="s">
        <v>5</v>
      </c>
      <c r="V71" s="287" t="s">
        <v>5</v>
      </c>
      <c r="W71" s="287" t="s">
        <v>5</v>
      </c>
      <c r="X71" s="287" t="s">
        <v>5</v>
      </c>
      <c r="Y71" s="287" t="s">
        <v>5</v>
      </c>
      <c r="Z71" s="287" t="s">
        <v>5</v>
      </c>
      <c r="AA71" s="56">
        <v>5</v>
      </c>
      <c r="AB71" s="56">
        <v>5</v>
      </c>
      <c r="AC71" s="287" t="s">
        <v>5</v>
      </c>
      <c r="AD71" s="287" t="s">
        <v>5</v>
      </c>
      <c r="AE71" s="287" t="s">
        <v>5</v>
      </c>
      <c r="AF71" s="287" t="s">
        <v>5</v>
      </c>
      <c r="AG71" s="290" t="s">
        <v>5</v>
      </c>
      <c r="AH71" s="289"/>
      <c r="AI71" s="289"/>
      <c r="AJ71" s="289"/>
      <c r="AK71" s="289"/>
      <c r="AL71" s="289"/>
      <c r="AM71" s="289"/>
      <c r="AN71" s="289"/>
      <c r="AO71" s="289"/>
      <c r="AP71" s="289"/>
    </row>
    <row r="72" spans="1:42" s="281" customFormat="1" ht="41.25" customHeight="1" x14ac:dyDescent="0.2">
      <c r="A72" s="281" t="s">
        <v>307</v>
      </c>
      <c r="B72" s="373"/>
      <c r="C72" s="60" t="s">
        <v>180</v>
      </c>
      <c r="D72" s="384"/>
      <c r="E72" s="331" t="s">
        <v>598</v>
      </c>
      <c r="F72" s="377"/>
      <c r="G72" s="362"/>
      <c r="H72" s="111" t="s">
        <v>43</v>
      </c>
      <c r="I72" s="331" t="s">
        <v>349</v>
      </c>
      <c r="J72" s="287" t="s">
        <v>5</v>
      </c>
      <c r="K72" s="287" t="s">
        <v>5</v>
      </c>
      <c r="L72" s="287" t="s">
        <v>5</v>
      </c>
      <c r="M72" s="57" t="s">
        <v>279</v>
      </c>
      <c r="N72" s="57" t="s">
        <v>268</v>
      </c>
      <c r="O72" s="287" t="s">
        <v>5</v>
      </c>
      <c r="P72" s="287" t="s">
        <v>5</v>
      </c>
      <c r="Q72" s="287" t="s">
        <v>5</v>
      </c>
      <c r="R72" s="287" t="s">
        <v>5</v>
      </c>
      <c r="S72" s="287" t="s">
        <v>5</v>
      </c>
      <c r="T72" s="57" t="s">
        <v>283</v>
      </c>
      <c r="U72" s="287" t="s">
        <v>5</v>
      </c>
      <c r="V72" s="287" t="s">
        <v>5</v>
      </c>
      <c r="W72" s="287" t="s">
        <v>5</v>
      </c>
      <c r="X72" s="287" t="s">
        <v>5</v>
      </c>
      <c r="Y72" s="287" t="s">
        <v>5</v>
      </c>
      <c r="Z72" s="287" t="s">
        <v>5</v>
      </c>
      <c r="AA72" s="57" t="s">
        <v>299</v>
      </c>
      <c r="AB72" s="57" t="s">
        <v>299</v>
      </c>
      <c r="AC72" s="287" t="s">
        <v>5</v>
      </c>
      <c r="AD72" s="287" t="s">
        <v>5</v>
      </c>
      <c r="AE72" s="287" t="s">
        <v>5</v>
      </c>
      <c r="AF72" s="287" t="s">
        <v>5</v>
      </c>
      <c r="AG72" s="290" t="s">
        <v>5</v>
      </c>
      <c r="AH72" s="289"/>
      <c r="AI72" s="289"/>
      <c r="AJ72" s="289"/>
      <c r="AK72" s="289"/>
      <c r="AL72" s="289"/>
      <c r="AM72" s="289"/>
      <c r="AN72" s="289"/>
      <c r="AO72" s="289"/>
      <c r="AP72" s="289"/>
    </row>
    <row r="73" spans="1:42" s="299" customFormat="1" ht="9.75" customHeight="1" x14ac:dyDescent="0.2">
      <c r="A73" s="281" t="s">
        <v>307</v>
      </c>
      <c r="B73" s="291"/>
      <c r="C73" s="292"/>
      <c r="D73" s="293"/>
      <c r="E73" s="293"/>
      <c r="F73" s="293"/>
      <c r="G73" s="294"/>
      <c r="H73" s="295"/>
      <c r="I73" s="296"/>
      <c r="J73" s="297"/>
      <c r="K73" s="297"/>
      <c r="L73" s="297"/>
      <c r="M73" s="297"/>
      <c r="N73" s="297"/>
      <c r="O73" s="297"/>
      <c r="P73" s="297"/>
      <c r="Q73" s="297"/>
      <c r="R73" s="297"/>
      <c r="S73" s="297"/>
      <c r="T73" s="297"/>
      <c r="U73" s="297"/>
      <c r="V73" s="297"/>
      <c r="W73" s="297"/>
      <c r="X73" s="297"/>
      <c r="Y73" s="297"/>
      <c r="Z73" s="297"/>
      <c r="AA73" s="297"/>
      <c r="AB73" s="297"/>
      <c r="AC73" s="297"/>
      <c r="AD73" s="297"/>
      <c r="AE73" s="297"/>
      <c r="AF73" s="297"/>
      <c r="AG73" s="298"/>
    </row>
    <row r="74" spans="1:42" s="281" customFormat="1" ht="41.25" customHeight="1" x14ac:dyDescent="0.2">
      <c r="A74" s="281" t="s">
        <v>307</v>
      </c>
      <c r="B74" s="373"/>
      <c r="C74" s="60" t="s">
        <v>181</v>
      </c>
      <c r="D74" s="384" t="s">
        <v>237</v>
      </c>
      <c r="E74" s="331" t="s">
        <v>598</v>
      </c>
      <c r="F74" s="386" t="s">
        <v>526</v>
      </c>
      <c r="G74" s="394" t="s">
        <v>606</v>
      </c>
      <c r="H74" s="111" t="s">
        <v>36</v>
      </c>
      <c r="I74" s="287" t="s">
        <v>5</v>
      </c>
      <c r="J74" s="287" t="s">
        <v>5</v>
      </c>
      <c r="K74" s="287" t="s">
        <v>5</v>
      </c>
      <c r="L74" s="287" t="s">
        <v>5</v>
      </c>
      <c r="M74" s="56">
        <v>2</v>
      </c>
      <c r="N74" s="56">
        <v>6</v>
      </c>
      <c r="O74" s="287" t="s">
        <v>5</v>
      </c>
      <c r="P74" s="287" t="s">
        <v>5</v>
      </c>
      <c r="Q74" s="287" t="s">
        <v>5</v>
      </c>
      <c r="R74" s="287" t="s">
        <v>5</v>
      </c>
      <c r="S74" s="287" t="s">
        <v>5</v>
      </c>
      <c r="T74" s="287" t="s">
        <v>5</v>
      </c>
      <c r="U74" s="287" t="s">
        <v>5</v>
      </c>
      <c r="V74" s="287" t="s">
        <v>5</v>
      </c>
      <c r="W74" s="287" t="s">
        <v>5</v>
      </c>
      <c r="X74" s="287" t="s">
        <v>5</v>
      </c>
      <c r="Y74" s="287" t="s">
        <v>5</v>
      </c>
      <c r="Z74" s="287" t="s">
        <v>5</v>
      </c>
      <c r="AA74" s="287" t="s">
        <v>5</v>
      </c>
      <c r="AB74" s="287" t="s">
        <v>5</v>
      </c>
      <c r="AC74" s="287" t="s">
        <v>5</v>
      </c>
      <c r="AD74" s="287" t="s">
        <v>5</v>
      </c>
      <c r="AE74" s="287" t="s">
        <v>5</v>
      </c>
      <c r="AF74" s="287" t="s">
        <v>5</v>
      </c>
      <c r="AG74" s="290" t="s">
        <v>5</v>
      </c>
      <c r="AH74" s="289"/>
      <c r="AI74" s="289"/>
      <c r="AJ74" s="289"/>
      <c r="AK74" s="289"/>
      <c r="AL74" s="289"/>
      <c r="AM74" s="289"/>
      <c r="AN74" s="289"/>
      <c r="AO74" s="289"/>
      <c r="AP74" s="289"/>
    </row>
    <row r="75" spans="1:42" s="281" customFormat="1" ht="41.25" customHeight="1" x14ac:dyDescent="0.2">
      <c r="A75" s="281" t="s">
        <v>307</v>
      </c>
      <c r="B75" s="373"/>
      <c r="C75" s="60" t="s">
        <v>181</v>
      </c>
      <c r="D75" s="384"/>
      <c r="E75" s="331" t="s">
        <v>598</v>
      </c>
      <c r="F75" s="377"/>
      <c r="G75" s="362"/>
      <c r="H75" s="111" t="s">
        <v>43</v>
      </c>
      <c r="I75" s="287" t="s">
        <v>5</v>
      </c>
      <c r="J75" s="287" t="s">
        <v>5</v>
      </c>
      <c r="K75" s="287" t="s">
        <v>5</v>
      </c>
      <c r="L75" s="287" t="s">
        <v>5</v>
      </c>
      <c r="M75" s="57" t="s">
        <v>279</v>
      </c>
      <c r="N75" s="57" t="s">
        <v>268</v>
      </c>
      <c r="O75" s="287" t="s">
        <v>5</v>
      </c>
      <c r="P75" s="287" t="s">
        <v>5</v>
      </c>
      <c r="Q75" s="287" t="s">
        <v>5</v>
      </c>
      <c r="R75" s="287" t="s">
        <v>5</v>
      </c>
      <c r="S75" s="287" t="s">
        <v>5</v>
      </c>
      <c r="T75" s="287" t="s">
        <v>5</v>
      </c>
      <c r="U75" s="287" t="s">
        <v>5</v>
      </c>
      <c r="V75" s="287" t="s">
        <v>5</v>
      </c>
      <c r="W75" s="287" t="s">
        <v>5</v>
      </c>
      <c r="X75" s="287" t="s">
        <v>5</v>
      </c>
      <c r="Y75" s="287" t="s">
        <v>5</v>
      </c>
      <c r="Z75" s="287" t="s">
        <v>5</v>
      </c>
      <c r="AA75" s="287" t="s">
        <v>5</v>
      </c>
      <c r="AB75" s="287" t="s">
        <v>5</v>
      </c>
      <c r="AC75" s="287" t="s">
        <v>5</v>
      </c>
      <c r="AD75" s="287" t="s">
        <v>5</v>
      </c>
      <c r="AE75" s="287" t="s">
        <v>5</v>
      </c>
      <c r="AF75" s="287" t="s">
        <v>5</v>
      </c>
      <c r="AG75" s="290" t="s">
        <v>5</v>
      </c>
      <c r="AH75" s="289"/>
      <c r="AI75" s="289"/>
      <c r="AJ75" s="289"/>
      <c r="AK75" s="289"/>
      <c r="AL75" s="289"/>
      <c r="AM75" s="289"/>
      <c r="AN75" s="289"/>
      <c r="AO75" s="289"/>
      <c r="AP75" s="289"/>
    </row>
    <row r="76" spans="1:42" s="299" customFormat="1" ht="9.75" customHeight="1" x14ac:dyDescent="0.2">
      <c r="A76" s="281" t="s">
        <v>307</v>
      </c>
      <c r="B76" s="291"/>
      <c r="C76" s="292"/>
      <c r="D76" s="293"/>
      <c r="E76" s="293"/>
      <c r="F76" s="293"/>
      <c r="G76" s="294"/>
      <c r="H76" s="295"/>
      <c r="I76" s="296"/>
      <c r="J76" s="297"/>
      <c r="K76" s="297"/>
      <c r="L76" s="297"/>
      <c r="M76" s="297"/>
      <c r="N76" s="297"/>
      <c r="O76" s="297"/>
      <c r="P76" s="297"/>
      <c r="Q76" s="297"/>
      <c r="R76" s="297"/>
      <c r="S76" s="297"/>
      <c r="T76" s="297"/>
      <c r="U76" s="297"/>
      <c r="V76" s="297"/>
      <c r="W76" s="297"/>
      <c r="X76" s="297"/>
      <c r="Y76" s="297"/>
      <c r="Z76" s="297"/>
      <c r="AA76" s="297"/>
      <c r="AB76" s="297"/>
      <c r="AC76" s="297"/>
      <c r="AD76" s="297"/>
      <c r="AE76" s="297"/>
      <c r="AF76" s="297"/>
      <c r="AG76" s="298"/>
    </row>
    <row r="77" spans="1:42" s="281" customFormat="1" ht="41.25" customHeight="1" x14ac:dyDescent="0.2">
      <c r="A77" s="281" t="s">
        <v>307</v>
      </c>
      <c r="B77" s="373"/>
      <c r="C77" s="60" t="s">
        <v>204</v>
      </c>
      <c r="D77" s="384" t="s">
        <v>466</v>
      </c>
      <c r="E77" s="331" t="s">
        <v>598</v>
      </c>
      <c r="F77" s="376" t="s">
        <v>638</v>
      </c>
      <c r="G77" s="392" t="s">
        <v>603</v>
      </c>
      <c r="H77" s="111" t="s">
        <v>36</v>
      </c>
      <c r="I77" s="287" t="s">
        <v>5</v>
      </c>
      <c r="J77" s="287" t="s">
        <v>5</v>
      </c>
      <c r="K77" s="287" t="s">
        <v>5</v>
      </c>
      <c r="L77" s="287" t="s">
        <v>5</v>
      </c>
      <c r="M77" s="56">
        <v>1</v>
      </c>
      <c r="N77" s="56">
        <v>4</v>
      </c>
      <c r="O77" s="287" t="s">
        <v>5</v>
      </c>
      <c r="P77" s="287" t="s">
        <v>5</v>
      </c>
      <c r="Q77" s="287" t="s">
        <v>5</v>
      </c>
      <c r="R77" s="287" t="s">
        <v>5</v>
      </c>
      <c r="S77" s="287" t="s">
        <v>5</v>
      </c>
      <c r="T77" s="287" t="s">
        <v>5</v>
      </c>
      <c r="U77" s="287" t="s">
        <v>5</v>
      </c>
      <c r="V77" s="287" t="s">
        <v>5</v>
      </c>
      <c r="W77" s="287" t="s">
        <v>5</v>
      </c>
      <c r="X77" s="287" t="s">
        <v>5</v>
      </c>
      <c r="Y77" s="287" t="s">
        <v>5</v>
      </c>
      <c r="Z77" s="287" t="s">
        <v>5</v>
      </c>
      <c r="AA77" s="287" t="s">
        <v>5</v>
      </c>
      <c r="AB77" s="287" t="s">
        <v>5</v>
      </c>
      <c r="AC77" s="287" t="s">
        <v>5</v>
      </c>
      <c r="AD77" s="287" t="s">
        <v>5</v>
      </c>
      <c r="AE77" s="287" t="s">
        <v>5</v>
      </c>
      <c r="AF77" s="287" t="s">
        <v>5</v>
      </c>
      <c r="AG77" s="290" t="s">
        <v>5</v>
      </c>
      <c r="AH77" s="289"/>
      <c r="AI77" s="289"/>
      <c r="AJ77" s="289"/>
      <c r="AK77" s="289"/>
      <c r="AL77" s="289"/>
      <c r="AM77" s="289"/>
      <c r="AN77" s="289"/>
      <c r="AO77" s="289"/>
      <c r="AP77" s="289"/>
    </row>
    <row r="78" spans="1:42" s="281" customFormat="1" ht="41.25" customHeight="1" x14ac:dyDescent="0.2">
      <c r="A78" s="281" t="s">
        <v>307</v>
      </c>
      <c r="B78" s="373"/>
      <c r="C78" s="60" t="s">
        <v>204</v>
      </c>
      <c r="D78" s="384"/>
      <c r="E78" s="331" t="s">
        <v>598</v>
      </c>
      <c r="F78" s="377"/>
      <c r="G78" s="392"/>
      <c r="H78" s="111" t="s">
        <v>43</v>
      </c>
      <c r="I78" s="287" t="s">
        <v>5</v>
      </c>
      <c r="J78" s="287" t="s">
        <v>5</v>
      </c>
      <c r="K78" s="287" t="s">
        <v>5</v>
      </c>
      <c r="L78" s="287" t="s">
        <v>5</v>
      </c>
      <c r="M78" s="57" t="s">
        <v>279</v>
      </c>
      <c r="N78" s="57" t="s">
        <v>268</v>
      </c>
      <c r="O78" s="287" t="s">
        <v>5</v>
      </c>
      <c r="P78" s="287" t="s">
        <v>5</v>
      </c>
      <c r="Q78" s="287" t="s">
        <v>5</v>
      </c>
      <c r="R78" s="287" t="s">
        <v>5</v>
      </c>
      <c r="S78" s="287" t="s">
        <v>5</v>
      </c>
      <c r="T78" s="287" t="s">
        <v>5</v>
      </c>
      <c r="U78" s="287" t="s">
        <v>5</v>
      </c>
      <c r="V78" s="287" t="s">
        <v>5</v>
      </c>
      <c r="W78" s="287" t="s">
        <v>5</v>
      </c>
      <c r="X78" s="287" t="s">
        <v>5</v>
      </c>
      <c r="Y78" s="287" t="s">
        <v>5</v>
      </c>
      <c r="Z78" s="287" t="s">
        <v>5</v>
      </c>
      <c r="AA78" s="287" t="s">
        <v>5</v>
      </c>
      <c r="AB78" s="287" t="s">
        <v>5</v>
      </c>
      <c r="AC78" s="287" t="s">
        <v>5</v>
      </c>
      <c r="AD78" s="287" t="s">
        <v>5</v>
      </c>
      <c r="AE78" s="287" t="s">
        <v>5</v>
      </c>
      <c r="AF78" s="287" t="s">
        <v>5</v>
      </c>
      <c r="AG78" s="290" t="s">
        <v>5</v>
      </c>
      <c r="AH78" s="289"/>
      <c r="AI78" s="289"/>
      <c r="AJ78" s="289"/>
      <c r="AK78" s="289"/>
      <c r="AL78" s="289"/>
      <c r="AM78" s="289"/>
      <c r="AN78" s="289"/>
      <c r="AO78" s="289"/>
      <c r="AP78" s="289"/>
    </row>
    <row r="79" spans="1:42" s="299" customFormat="1" ht="9.75" customHeight="1" x14ac:dyDescent="0.2">
      <c r="A79" s="281" t="s">
        <v>307</v>
      </c>
      <c r="B79" s="291"/>
      <c r="C79" s="292"/>
      <c r="D79" s="293"/>
      <c r="E79" s="293"/>
      <c r="F79" s="293"/>
      <c r="G79" s="294"/>
      <c r="H79" s="295"/>
      <c r="I79" s="296"/>
      <c r="J79" s="297"/>
      <c r="K79" s="297"/>
      <c r="L79" s="297"/>
      <c r="M79" s="297"/>
      <c r="N79" s="297"/>
      <c r="O79" s="297"/>
      <c r="P79" s="297"/>
      <c r="Q79" s="297"/>
      <c r="R79" s="297"/>
      <c r="S79" s="297"/>
      <c r="T79" s="297"/>
      <c r="U79" s="297"/>
      <c r="V79" s="297"/>
      <c r="W79" s="297"/>
      <c r="X79" s="297"/>
      <c r="Y79" s="297"/>
      <c r="Z79" s="297"/>
      <c r="AA79" s="297"/>
      <c r="AB79" s="297"/>
      <c r="AC79" s="297"/>
      <c r="AD79" s="297"/>
      <c r="AE79" s="297"/>
      <c r="AF79" s="297"/>
      <c r="AG79" s="298"/>
    </row>
    <row r="80" spans="1:42" s="281" customFormat="1" ht="41.25" customHeight="1" x14ac:dyDescent="0.2">
      <c r="A80" s="281" t="s">
        <v>307</v>
      </c>
      <c r="B80" s="373"/>
      <c r="C80" s="60" t="s">
        <v>208</v>
      </c>
      <c r="D80" s="384" t="s">
        <v>236</v>
      </c>
      <c r="E80" s="331" t="s">
        <v>807</v>
      </c>
      <c r="F80" s="386" t="s">
        <v>536</v>
      </c>
      <c r="G80" s="394" t="s">
        <v>606</v>
      </c>
      <c r="H80" s="111" t="s">
        <v>36</v>
      </c>
      <c r="I80" s="300">
        <v>1</v>
      </c>
      <c r="J80" s="287" t="s">
        <v>5</v>
      </c>
      <c r="K80" s="287" t="s">
        <v>5</v>
      </c>
      <c r="L80" s="287" t="s">
        <v>5</v>
      </c>
      <c r="M80" s="56">
        <v>6</v>
      </c>
      <c r="N80" s="56">
        <v>37</v>
      </c>
      <c r="O80" s="56">
        <v>1</v>
      </c>
      <c r="P80" s="287" t="s">
        <v>5</v>
      </c>
      <c r="Q80" s="287" t="s">
        <v>5</v>
      </c>
      <c r="R80" s="287" t="s">
        <v>5</v>
      </c>
      <c r="S80" s="287" t="s">
        <v>5</v>
      </c>
      <c r="T80" s="56">
        <v>6</v>
      </c>
      <c r="U80" s="287" t="s">
        <v>5</v>
      </c>
      <c r="V80" s="56">
        <v>50</v>
      </c>
      <c r="W80" s="287" t="s">
        <v>5</v>
      </c>
      <c r="X80" s="287" t="s">
        <v>5</v>
      </c>
      <c r="Y80" s="287" t="s">
        <v>5</v>
      </c>
      <c r="Z80" s="287" t="s">
        <v>5</v>
      </c>
      <c r="AA80" s="56">
        <v>12</v>
      </c>
      <c r="AB80" s="56">
        <v>7</v>
      </c>
      <c r="AC80" s="287" t="s">
        <v>5</v>
      </c>
      <c r="AD80" s="287" t="s">
        <v>5</v>
      </c>
      <c r="AE80" s="287" t="s">
        <v>5</v>
      </c>
      <c r="AF80" s="287" t="s">
        <v>5</v>
      </c>
      <c r="AG80" s="290" t="s">
        <v>5</v>
      </c>
      <c r="AH80" s="289"/>
      <c r="AI80" s="289"/>
      <c r="AJ80" s="289"/>
      <c r="AK80" s="289"/>
      <c r="AL80" s="289"/>
      <c r="AM80" s="289"/>
      <c r="AN80" s="289"/>
      <c r="AO80" s="289"/>
      <c r="AP80" s="289"/>
    </row>
    <row r="81" spans="1:42" s="281" customFormat="1" ht="41.25" customHeight="1" x14ac:dyDescent="0.2">
      <c r="A81" s="281" t="s">
        <v>307</v>
      </c>
      <c r="B81" s="373"/>
      <c r="C81" s="60" t="s">
        <v>208</v>
      </c>
      <c r="D81" s="384"/>
      <c r="E81" s="332" t="s">
        <v>807</v>
      </c>
      <c r="F81" s="377"/>
      <c r="G81" s="362"/>
      <c r="H81" s="111" t="s">
        <v>43</v>
      </c>
      <c r="I81" s="56" t="s">
        <v>340</v>
      </c>
      <c r="J81" s="287" t="s">
        <v>5</v>
      </c>
      <c r="K81" s="287" t="s">
        <v>5</v>
      </c>
      <c r="L81" s="287" t="s">
        <v>5</v>
      </c>
      <c r="M81" s="56" t="s">
        <v>279</v>
      </c>
      <c r="N81" s="56" t="s">
        <v>268</v>
      </c>
      <c r="O81" s="56" t="s">
        <v>268</v>
      </c>
      <c r="P81" s="287" t="s">
        <v>5</v>
      </c>
      <c r="Q81" s="287" t="s">
        <v>5</v>
      </c>
      <c r="R81" s="287" t="s">
        <v>5</v>
      </c>
      <c r="S81" s="287" t="s">
        <v>5</v>
      </c>
      <c r="T81" s="56" t="s">
        <v>283</v>
      </c>
      <c r="U81" s="287" t="s">
        <v>5</v>
      </c>
      <c r="V81" s="56" t="s">
        <v>300</v>
      </c>
      <c r="W81" s="287" t="s">
        <v>5</v>
      </c>
      <c r="X81" s="287" t="s">
        <v>5</v>
      </c>
      <c r="Y81" s="287" t="s">
        <v>5</v>
      </c>
      <c r="Z81" s="287" t="s">
        <v>5</v>
      </c>
      <c r="AA81" s="56" t="s">
        <v>300</v>
      </c>
      <c r="AB81" s="56" t="s">
        <v>300</v>
      </c>
      <c r="AC81" s="287" t="s">
        <v>5</v>
      </c>
      <c r="AD81" s="287" t="s">
        <v>5</v>
      </c>
      <c r="AE81" s="287" t="s">
        <v>5</v>
      </c>
      <c r="AF81" s="287" t="s">
        <v>5</v>
      </c>
      <c r="AG81" s="290" t="s">
        <v>5</v>
      </c>
      <c r="AH81" s="289"/>
      <c r="AI81" s="289"/>
      <c r="AJ81" s="289"/>
      <c r="AK81" s="289"/>
      <c r="AL81" s="289"/>
      <c r="AM81" s="289"/>
      <c r="AN81" s="289"/>
      <c r="AO81" s="289"/>
      <c r="AP81" s="289"/>
    </row>
    <row r="82" spans="1:42" s="281" customFormat="1" ht="41.25" customHeight="1" x14ac:dyDescent="0.2">
      <c r="A82" s="281" t="s">
        <v>307</v>
      </c>
      <c r="B82" s="373"/>
      <c r="C82" s="60" t="s">
        <v>208</v>
      </c>
      <c r="D82" s="384" t="s">
        <v>775</v>
      </c>
      <c r="E82" s="331" t="s">
        <v>598</v>
      </c>
      <c r="F82" s="376" t="s">
        <v>5</v>
      </c>
      <c r="G82" s="361" t="s">
        <v>5</v>
      </c>
      <c r="H82" s="111" t="s">
        <v>36</v>
      </c>
      <c r="I82" s="300">
        <v>1</v>
      </c>
      <c r="J82" s="287" t="s">
        <v>5</v>
      </c>
      <c r="K82" s="287" t="s">
        <v>5</v>
      </c>
      <c r="L82" s="287" t="s">
        <v>5</v>
      </c>
      <c r="M82" s="287" t="s">
        <v>5</v>
      </c>
      <c r="N82" s="56">
        <v>1</v>
      </c>
      <c r="O82" s="287" t="s">
        <v>5</v>
      </c>
      <c r="P82" s="287" t="s">
        <v>5</v>
      </c>
      <c r="Q82" s="287" t="s">
        <v>5</v>
      </c>
      <c r="R82" s="287" t="s">
        <v>5</v>
      </c>
      <c r="S82" s="287" t="s">
        <v>5</v>
      </c>
      <c r="T82" s="287" t="s">
        <v>5</v>
      </c>
      <c r="U82" s="287" t="s">
        <v>5</v>
      </c>
      <c r="V82" s="287">
        <v>21</v>
      </c>
      <c r="W82" s="287" t="s">
        <v>5</v>
      </c>
      <c r="X82" s="287" t="s">
        <v>5</v>
      </c>
      <c r="Y82" s="287" t="s">
        <v>5</v>
      </c>
      <c r="Z82" s="287" t="s">
        <v>5</v>
      </c>
      <c r="AA82" s="287" t="s">
        <v>5</v>
      </c>
      <c r="AB82" s="287" t="s">
        <v>5</v>
      </c>
      <c r="AC82" s="287" t="s">
        <v>5</v>
      </c>
      <c r="AD82" s="287" t="s">
        <v>5</v>
      </c>
      <c r="AE82" s="287" t="s">
        <v>5</v>
      </c>
      <c r="AF82" s="287" t="s">
        <v>5</v>
      </c>
      <c r="AG82" s="290" t="s">
        <v>5</v>
      </c>
      <c r="AH82" s="289"/>
      <c r="AI82" s="289"/>
      <c r="AJ82" s="289"/>
      <c r="AK82" s="289"/>
      <c r="AL82" s="289"/>
      <c r="AM82" s="289"/>
      <c r="AN82" s="289"/>
      <c r="AO82" s="289"/>
      <c r="AP82" s="289"/>
    </row>
    <row r="83" spans="1:42" s="281" customFormat="1" ht="41.25" customHeight="1" x14ac:dyDescent="0.2">
      <c r="A83" s="281" t="s">
        <v>307</v>
      </c>
      <c r="B83" s="373"/>
      <c r="C83" s="60" t="s">
        <v>208</v>
      </c>
      <c r="D83" s="384"/>
      <c r="E83" s="331" t="s">
        <v>598</v>
      </c>
      <c r="F83" s="377"/>
      <c r="G83" s="362"/>
      <c r="H83" s="111" t="s">
        <v>43</v>
      </c>
      <c r="I83" s="287" t="s">
        <v>5</v>
      </c>
      <c r="J83" s="287" t="s">
        <v>5</v>
      </c>
      <c r="K83" s="287" t="s">
        <v>5</v>
      </c>
      <c r="L83" s="287" t="s">
        <v>5</v>
      </c>
      <c r="M83" s="287" t="s">
        <v>5</v>
      </c>
      <c r="N83" s="56" t="s">
        <v>268</v>
      </c>
      <c r="O83" s="287" t="s">
        <v>5</v>
      </c>
      <c r="P83" s="287" t="s">
        <v>5</v>
      </c>
      <c r="Q83" s="287" t="s">
        <v>5</v>
      </c>
      <c r="R83" s="287" t="s">
        <v>5</v>
      </c>
      <c r="S83" s="287" t="s">
        <v>5</v>
      </c>
      <c r="T83" s="287" t="s">
        <v>5</v>
      </c>
      <c r="U83" s="287" t="s">
        <v>5</v>
      </c>
      <c r="V83" s="287" t="s">
        <v>5</v>
      </c>
      <c r="W83" s="287" t="s">
        <v>5</v>
      </c>
      <c r="X83" s="287" t="s">
        <v>5</v>
      </c>
      <c r="Y83" s="287" t="s">
        <v>5</v>
      </c>
      <c r="Z83" s="287" t="s">
        <v>5</v>
      </c>
      <c r="AA83" s="287" t="s">
        <v>5</v>
      </c>
      <c r="AB83" s="287" t="s">
        <v>5</v>
      </c>
      <c r="AC83" s="287" t="s">
        <v>5</v>
      </c>
      <c r="AD83" s="287" t="s">
        <v>5</v>
      </c>
      <c r="AE83" s="287" t="s">
        <v>5</v>
      </c>
      <c r="AF83" s="287" t="s">
        <v>5</v>
      </c>
      <c r="AG83" s="290" t="s">
        <v>5</v>
      </c>
      <c r="AH83" s="289"/>
      <c r="AI83" s="289"/>
      <c r="AJ83" s="289"/>
      <c r="AK83" s="289"/>
      <c r="AL83" s="289"/>
      <c r="AM83" s="289"/>
      <c r="AN83" s="289"/>
      <c r="AO83" s="289"/>
      <c r="AP83" s="289"/>
    </row>
    <row r="84" spans="1:42" s="299" customFormat="1" ht="9.75" customHeight="1" x14ac:dyDescent="0.2">
      <c r="A84" s="281" t="s">
        <v>307</v>
      </c>
      <c r="B84" s="291"/>
      <c r="C84" s="292"/>
      <c r="D84" s="293"/>
      <c r="E84" s="293"/>
      <c r="F84" s="293"/>
      <c r="G84" s="294"/>
      <c r="H84" s="295"/>
      <c r="I84" s="296"/>
      <c r="J84" s="297"/>
      <c r="K84" s="297"/>
      <c r="L84" s="297"/>
      <c r="M84" s="297"/>
      <c r="N84" s="297"/>
      <c r="O84" s="297"/>
      <c r="P84" s="297"/>
      <c r="Q84" s="297"/>
      <c r="R84" s="297"/>
      <c r="S84" s="297"/>
      <c r="T84" s="297"/>
      <c r="U84" s="297"/>
      <c r="V84" s="297"/>
      <c r="W84" s="297"/>
      <c r="X84" s="297"/>
      <c r="Y84" s="297"/>
      <c r="Z84" s="297"/>
      <c r="AA84" s="297"/>
      <c r="AB84" s="297"/>
      <c r="AC84" s="297"/>
      <c r="AD84" s="297"/>
      <c r="AE84" s="297"/>
      <c r="AF84" s="297"/>
      <c r="AG84" s="298"/>
    </row>
    <row r="85" spans="1:42" s="281" customFormat="1" ht="41.25" customHeight="1" x14ac:dyDescent="0.2">
      <c r="A85" s="281" t="s">
        <v>307</v>
      </c>
      <c r="B85" s="373"/>
      <c r="C85" s="60" t="s">
        <v>207</v>
      </c>
      <c r="D85" s="384" t="s">
        <v>235</v>
      </c>
      <c r="E85" s="331" t="s">
        <v>598</v>
      </c>
      <c r="F85" s="386" t="s">
        <v>544</v>
      </c>
      <c r="G85" s="392" t="s">
        <v>604</v>
      </c>
      <c r="H85" s="111" t="s">
        <v>36</v>
      </c>
      <c r="I85" s="287" t="s">
        <v>5</v>
      </c>
      <c r="J85" s="287" t="s">
        <v>5</v>
      </c>
      <c r="K85" s="287" t="s">
        <v>5</v>
      </c>
      <c r="L85" s="287" t="s">
        <v>5</v>
      </c>
      <c r="M85" s="56">
        <v>1</v>
      </c>
      <c r="N85" s="56">
        <v>1</v>
      </c>
      <c r="O85" s="287" t="s">
        <v>5</v>
      </c>
      <c r="P85" s="287" t="s">
        <v>5</v>
      </c>
      <c r="Q85" s="287" t="s">
        <v>5</v>
      </c>
      <c r="R85" s="287" t="s">
        <v>5</v>
      </c>
      <c r="S85" s="287" t="s">
        <v>5</v>
      </c>
      <c r="T85" s="287" t="s">
        <v>5</v>
      </c>
      <c r="U85" s="287" t="s">
        <v>5</v>
      </c>
      <c r="V85" s="287" t="s">
        <v>5</v>
      </c>
      <c r="W85" s="287" t="s">
        <v>5</v>
      </c>
      <c r="X85" s="287" t="s">
        <v>5</v>
      </c>
      <c r="Y85" s="287" t="s">
        <v>5</v>
      </c>
      <c r="Z85" s="287" t="s">
        <v>5</v>
      </c>
      <c r="AA85" s="287" t="s">
        <v>5</v>
      </c>
      <c r="AB85" s="287" t="s">
        <v>5</v>
      </c>
      <c r="AC85" s="287" t="s">
        <v>5</v>
      </c>
      <c r="AD85" s="287" t="s">
        <v>5</v>
      </c>
      <c r="AE85" s="287" t="s">
        <v>5</v>
      </c>
      <c r="AF85" s="287" t="s">
        <v>5</v>
      </c>
      <c r="AG85" s="290" t="s">
        <v>5</v>
      </c>
      <c r="AH85" s="289"/>
      <c r="AI85" s="289"/>
      <c r="AJ85" s="289"/>
      <c r="AK85" s="289"/>
      <c r="AL85" s="289"/>
      <c r="AM85" s="289"/>
      <c r="AN85" s="289"/>
      <c r="AO85" s="289"/>
      <c r="AP85" s="289"/>
    </row>
    <row r="86" spans="1:42" s="281" customFormat="1" ht="41.25" customHeight="1" x14ac:dyDescent="0.2">
      <c r="A86" s="281" t="s">
        <v>307</v>
      </c>
      <c r="B86" s="373"/>
      <c r="C86" s="60" t="s">
        <v>207</v>
      </c>
      <c r="D86" s="384"/>
      <c r="E86" s="331" t="s">
        <v>598</v>
      </c>
      <c r="F86" s="377"/>
      <c r="G86" s="392"/>
      <c r="H86" s="111" t="s">
        <v>43</v>
      </c>
      <c r="I86" s="287" t="s">
        <v>5</v>
      </c>
      <c r="J86" s="287" t="s">
        <v>5</v>
      </c>
      <c r="K86" s="287" t="s">
        <v>5</v>
      </c>
      <c r="L86" s="287" t="s">
        <v>5</v>
      </c>
      <c r="M86" s="56" t="s">
        <v>279</v>
      </c>
      <c r="N86" s="56" t="s">
        <v>268</v>
      </c>
      <c r="O86" s="287" t="s">
        <v>5</v>
      </c>
      <c r="P86" s="287" t="s">
        <v>5</v>
      </c>
      <c r="Q86" s="287" t="s">
        <v>5</v>
      </c>
      <c r="R86" s="287" t="s">
        <v>5</v>
      </c>
      <c r="S86" s="287" t="s">
        <v>5</v>
      </c>
      <c r="T86" s="287" t="s">
        <v>5</v>
      </c>
      <c r="U86" s="287" t="s">
        <v>5</v>
      </c>
      <c r="V86" s="287" t="s">
        <v>5</v>
      </c>
      <c r="W86" s="287" t="s">
        <v>5</v>
      </c>
      <c r="X86" s="287" t="s">
        <v>5</v>
      </c>
      <c r="Y86" s="287" t="s">
        <v>5</v>
      </c>
      <c r="Z86" s="287" t="s">
        <v>5</v>
      </c>
      <c r="AA86" s="287" t="s">
        <v>5</v>
      </c>
      <c r="AB86" s="287" t="s">
        <v>5</v>
      </c>
      <c r="AC86" s="287" t="s">
        <v>5</v>
      </c>
      <c r="AD86" s="287" t="s">
        <v>5</v>
      </c>
      <c r="AE86" s="287" t="s">
        <v>5</v>
      </c>
      <c r="AF86" s="287" t="s">
        <v>5</v>
      </c>
      <c r="AG86" s="290" t="s">
        <v>5</v>
      </c>
      <c r="AH86" s="289"/>
      <c r="AI86" s="289"/>
      <c r="AJ86" s="289"/>
      <c r="AK86" s="289"/>
      <c r="AL86" s="289"/>
      <c r="AM86" s="289"/>
      <c r="AN86" s="289"/>
      <c r="AO86" s="289"/>
      <c r="AP86" s="289"/>
    </row>
    <row r="87" spans="1:42" s="299" customFormat="1" ht="9.75" customHeight="1" x14ac:dyDescent="0.2">
      <c r="A87" s="281" t="s">
        <v>307</v>
      </c>
      <c r="B87" s="291"/>
      <c r="C87" s="292"/>
      <c r="D87" s="293"/>
      <c r="E87" s="293"/>
      <c r="F87" s="293"/>
      <c r="G87" s="294"/>
      <c r="H87" s="295"/>
      <c r="I87" s="296"/>
      <c r="J87" s="297"/>
      <c r="K87" s="297"/>
      <c r="L87" s="297"/>
      <c r="M87" s="297"/>
      <c r="N87" s="297"/>
      <c r="O87" s="297"/>
      <c r="P87" s="297"/>
      <c r="Q87" s="297"/>
      <c r="R87" s="297"/>
      <c r="S87" s="297"/>
      <c r="T87" s="297"/>
      <c r="U87" s="297"/>
      <c r="V87" s="297"/>
      <c r="W87" s="297"/>
      <c r="X87" s="297"/>
      <c r="Y87" s="297"/>
      <c r="Z87" s="297"/>
      <c r="AA87" s="297"/>
      <c r="AB87" s="297"/>
      <c r="AC87" s="297"/>
      <c r="AD87" s="297"/>
      <c r="AE87" s="297"/>
      <c r="AF87" s="297"/>
      <c r="AG87" s="298"/>
    </row>
    <row r="88" spans="1:42" s="281" customFormat="1" ht="41.25" customHeight="1" x14ac:dyDescent="0.2">
      <c r="A88" s="281" t="s">
        <v>307</v>
      </c>
      <c r="B88" s="373"/>
      <c r="C88" s="60" t="s">
        <v>166</v>
      </c>
      <c r="D88" s="384" t="s">
        <v>249</v>
      </c>
      <c r="E88" s="331" t="s">
        <v>598</v>
      </c>
      <c r="F88" s="386" t="s">
        <v>541</v>
      </c>
      <c r="G88" s="392" t="s">
        <v>604</v>
      </c>
      <c r="H88" s="111" t="s">
        <v>36</v>
      </c>
      <c r="I88" s="287" t="s">
        <v>5</v>
      </c>
      <c r="J88" s="287" t="s">
        <v>5</v>
      </c>
      <c r="K88" s="287" t="s">
        <v>5</v>
      </c>
      <c r="L88" s="287" t="s">
        <v>5</v>
      </c>
      <c r="M88" s="56">
        <v>1</v>
      </c>
      <c r="N88" s="56">
        <v>1</v>
      </c>
      <c r="O88" s="287" t="s">
        <v>5</v>
      </c>
      <c r="P88" s="287" t="s">
        <v>5</v>
      </c>
      <c r="Q88" s="287" t="s">
        <v>5</v>
      </c>
      <c r="R88" s="287" t="s">
        <v>5</v>
      </c>
      <c r="S88" s="287" t="s">
        <v>5</v>
      </c>
      <c r="T88" s="287" t="s">
        <v>5</v>
      </c>
      <c r="U88" s="287" t="s">
        <v>5</v>
      </c>
      <c r="V88" s="287" t="s">
        <v>5</v>
      </c>
      <c r="W88" s="287" t="s">
        <v>5</v>
      </c>
      <c r="X88" s="287" t="s">
        <v>5</v>
      </c>
      <c r="Y88" s="287" t="s">
        <v>5</v>
      </c>
      <c r="Z88" s="287" t="s">
        <v>5</v>
      </c>
      <c r="AA88" s="287" t="s">
        <v>5</v>
      </c>
      <c r="AB88" s="287" t="s">
        <v>5</v>
      </c>
      <c r="AC88" s="287" t="s">
        <v>5</v>
      </c>
      <c r="AD88" s="287" t="s">
        <v>5</v>
      </c>
      <c r="AE88" s="287" t="s">
        <v>5</v>
      </c>
      <c r="AF88" s="287" t="s">
        <v>5</v>
      </c>
      <c r="AG88" s="290" t="s">
        <v>5</v>
      </c>
      <c r="AH88" s="289"/>
      <c r="AI88" s="289"/>
      <c r="AJ88" s="289"/>
      <c r="AK88" s="289"/>
      <c r="AL88" s="289"/>
      <c r="AM88" s="289"/>
      <c r="AN88" s="289"/>
      <c r="AO88" s="289"/>
      <c r="AP88" s="289"/>
    </row>
    <row r="89" spans="1:42" s="281" customFormat="1" ht="41.25" customHeight="1" x14ac:dyDescent="0.2">
      <c r="A89" s="281" t="s">
        <v>307</v>
      </c>
      <c r="B89" s="373"/>
      <c r="C89" s="60" t="s">
        <v>166</v>
      </c>
      <c r="D89" s="384"/>
      <c r="E89" s="331" t="s">
        <v>598</v>
      </c>
      <c r="F89" s="377"/>
      <c r="G89" s="392"/>
      <c r="H89" s="111" t="s">
        <v>43</v>
      </c>
      <c r="I89" s="287" t="s">
        <v>5</v>
      </c>
      <c r="J89" s="287" t="s">
        <v>5</v>
      </c>
      <c r="K89" s="287" t="s">
        <v>5</v>
      </c>
      <c r="L89" s="287" t="s">
        <v>5</v>
      </c>
      <c r="M89" s="56" t="s">
        <v>279</v>
      </c>
      <c r="N89" s="56" t="s">
        <v>268</v>
      </c>
      <c r="O89" s="287" t="s">
        <v>5</v>
      </c>
      <c r="P89" s="287" t="s">
        <v>5</v>
      </c>
      <c r="Q89" s="287" t="s">
        <v>5</v>
      </c>
      <c r="R89" s="287" t="s">
        <v>5</v>
      </c>
      <c r="S89" s="287" t="s">
        <v>5</v>
      </c>
      <c r="T89" s="287" t="s">
        <v>5</v>
      </c>
      <c r="U89" s="287" t="s">
        <v>5</v>
      </c>
      <c r="V89" s="287" t="s">
        <v>5</v>
      </c>
      <c r="W89" s="287" t="s">
        <v>5</v>
      </c>
      <c r="X89" s="287" t="s">
        <v>5</v>
      </c>
      <c r="Y89" s="287" t="s">
        <v>5</v>
      </c>
      <c r="Z89" s="287" t="s">
        <v>5</v>
      </c>
      <c r="AA89" s="287" t="s">
        <v>5</v>
      </c>
      <c r="AB89" s="287" t="s">
        <v>5</v>
      </c>
      <c r="AC89" s="287" t="s">
        <v>5</v>
      </c>
      <c r="AD89" s="287" t="s">
        <v>5</v>
      </c>
      <c r="AE89" s="287" t="s">
        <v>5</v>
      </c>
      <c r="AF89" s="287" t="s">
        <v>5</v>
      </c>
      <c r="AG89" s="290" t="s">
        <v>5</v>
      </c>
      <c r="AH89" s="289"/>
      <c r="AI89" s="289"/>
      <c r="AJ89" s="289"/>
      <c r="AK89" s="289"/>
      <c r="AL89" s="289"/>
      <c r="AM89" s="289"/>
      <c r="AN89" s="289"/>
      <c r="AO89" s="289"/>
      <c r="AP89" s="289"/>
    </row>
    <row r="90" spans="1:42" s="299" customFormat="1" ht="9.75" customHeight="1" x14ac:dyDescent="0.2">
      <c r="A90" s="281" t="s">
        <v>307</v>
      </c>
      <c r="B90" s="291"/>
      <c r="C90" s="292"/>
      <c r="D90" s="293"/>
      <c r="E90" s="293"/>
      <c r="F90" s="293"/>
      <c r="G90" s="294"/>
      <c r="H90" s="295"/>
      <c r="I90" s="296"/>
      <c r="J90" s="297"/>
      <c r="K90" s="297"/>
      <c r="L90" s="297"/>
      <c r="M90" s="297"/>
      <c r="N90" s="297"/>
      <c r="O90" s="297"/>
      <c r="P90" s="297"/>
      <c r="Q90" s="297"/>
      <c r="R90" s="297"/>
      <c r="S90" s="297"/>
      <c r="T90" s="297"/>
      <c r="U90" s="297"/>
      <c r="V90" s="297"/>
      <c r="W90" s="297"/>
      <c r="X90" s="297"/>
      <c r="Y90" s="297"/>
      <c r="Z90" s="297"/>
      <c r="AA90" s="297"/>
      <c r="AB90" s="297"/>
      <c r="AC90" s="297"/>
      <c r="AD90" s="297"/>
      <c r="AE90" s="297"/>
      <c r="AF90" s="297"/>
      <c r="AG90" s="298"/>
    </row>
    <row r="91" spans="1:42" s="281" customFormat="1" ht="41.25" customHeight="1" x14ac:dyDescent="0.2">
      <c r="A91" s="281" t="s">
        <v>307</v>
      </c>
      <c r="B91" s="373"/>
      <c r="C91" s="60" t="s">
        <v>163</v>
      </c>
      <c r="D91" s="384" t="s">
        <v>234</v>
      </c>
      <c r="E91" s="331" t="s">
        <v>807</v>
      </c>
      <c r="F91" s="386" t="s">
        <v>537</v>
      </c>
      <c r="G91" s="394" t="s">
        <v>606</v>
      </c>
      <c r="H91" s="111" t="s">
        <v>36</v>
      </c>
      <c r="I91" s="300">
        <v>1</v>
      </c>
      <c r="J91" s="287" t="s">
        <v>5</v>
      </c>
      <c r="K91" s="287" t="s">
        <v>5</v>
      </c>
      <c r="L91" s="287" t="s">
        <v>5</v>
      </c>
      <c r="M91" s="56">
        <v>1</v>
      </c>
      <c r="N91" s="56">
        <v>19</v>
      </c>
      <c r="O91" s="287" t="s">
        <v>5</v>
      </c>
      <c r="P91" s="56">
        <v>1</v>
      </c>
      <c r="Q91" s="287" t="s">
        <v>5</v>
      </c>
      <c r="R91" s="287" t="s">
        <v>5</v>
      </c>
      <c r="S91" s="287" t="s">
        <v>5</v>
      </c>
      <c r="T91" s="56">
        <v>11</v>
      </c>
      <c r="U91" s="287" t="s">
        <v>5</v>
      </c>
      <c r="V91" s="56">
        <v>45</v>
      </c>
      <c r="W91" s="287" t="s">
        <v>5</v>
      </c>
      <c r="X91" s="287" t="s">
        <v>5</v>
      </c>
      <c r="Y91" s="287" t="s">
        <v>5</v>
      </c>
      <c r="Z91" s="287" t="s">
        <v>5</v>
      </c>
      <c r="AA91" s="56">
        <v>30</v>
      </c>
      <c r="AB91" s="56">
        <v>18</v>
      </c>
      <c r="AC91" s="287" t="s">
        <v>5</v>
      </c>
      <c r="AD91" s="287" t="s">
        <v>5</v>
      </c>
      <c r="AE91" s="287" t="s">
        <v>5</v>
      </c>
      <c r="AF91" s="287" t="s">
        <v>5</v>
      </c>
      <c r="AG91" s="290" t="s">
        <v>5</v>
      </c>
      <c r="AH91" s="289"/>
      <c r="AI91" s="289"/>
      <c r="AJ91" s="289"/>
      <c r="AK91" s="289"/>
      <c r="AL91" s="289"/>
      <c r="AM91" s="289"/>
      <c r="AN91" s="289"/>
      <c r="AO91" s="289"/>
      <c r="AP91" s="289"/>
    </row>
    <row r="92" spans="1:42" s="281" customFormat="1" ht="58.5" customHeight="1" x14ac:dyDescent="0.2">
      <c r="A92" s="281" t="s">
        <v>307</v>
      </c>
      <c r="B92" s="373"/>
      <c r="C92" s="60" t="s">
        <v>163</v>
      </c>
      <c r="D92" s="384"/>
      <c r="E92" s="332" t="s">
        <v>807</v>
      </c>
      <c r="F92" s="377"/>
      <c r="G92" s="362"/>
      <c r="H92" s="111" t="s">
        <v>43</v>
      </c>
      <c r="I92" s="331" t="s">
        <v>310</v>
      </c>
      <c r="J92" s="287" t="s">
        <v>5</v>
      </c>
      <c r="K92" s="287" t="s">
        <v>5</v>
      </c>
      <c r="L92" s="287" t="s">
        <v>5</v>
      </c>
      <c r="M92" s="56" t="s">
        <v>279</v>
      </c>
      <c r="N92" s="56" t="s">
        <v>268</v>
      </c>
      <c r="O92" s="287" t="s">
        <v>5</v>
      </c>
      <c r="P92" s="56" t="s">
        <v>268</v>
      </c>
      <c r="Q92" s="287" t="s">
        <v>5</v>
      </c>
      <c r="R92" s="287" t="s">
        <v>5</v>
      </c>
      <c r="S92" s="287" t="s">
        <v>5</v>
      </c>
      <c r="T92" s="56" t="s">
        <v>309</v>
      </c>
      <c r="U92" s="287" t="s">
        <v>5</v>
      </c>
      <c r="V92" s="57" t="s">
        <v>352</v>
      </c>
      <c r="W92" s="287" t="s">
        <v>5</v>
      </c>
      <c r="X92" s="287" t="s">
        <v>5</v>
      </c>
      <c r="Y92" s="287" t="s">
        <v>5</v>
      </c>
      <c r="Z92" s="287" t="s">
        <v>5</v>
      </c>
      <c r="AA92" s="57" t="s">
        <v>352</v>
      </c>
      <c r="AB92" s="57" t="s">
        <v>352</v>
      </c>
      <c r="AC92" s="287" t="s">
        <v>5</v>
      </c>
      <c r="AD92" s="287" t="s">
        <v>5</v>
      </c>
      <c r="AE92" s="287" t="s">
        <v>5</v>
      </c>
      <c r="AF92" s="287" t="s">
        <v>5</v>
      </c>
      <c r="AG92" s="290" t="s">
        <v>5</v>
      </c>
      <c r="AH92" s="289"/>
      <c r="AI92" s="289"/>
      <c r="AJ92" s="289"/>
      <c r="AK92" s="289"/>
      <c r="AL92" s="289"/>
      <c r="AM92" s="289"/>
      <c r="AN92" s="289"/>
      <c r="AO92" s="289"/>
      <c r="AP92" s="289"/>
    </row>
    <row r="93" spans="1:42" s="299" customFormat="1" ht="9.75" customHeight="1" x14ac:dyDescent="0.2">
      <c r="A93" s="281" t="s">
        <v>307</v>
      </c>
      <c r="B93" s="291"/>
      <c r="C93" s="292"/>
      <c r="D93" s="293"/>
      <c r="E93" s="293"/>
      <c r="F93" s="293"/>
      <c r="G93" s="294"/>
      <c r="H93" s="295"/>
      <c r="I93" s="296"/>
      <c r="J93" s="297"/>
      <c r="K93" s="297"/>
      <c r="L93" s="297"/>
      <c r="M93" s="297"/>
      <c r="N93" s="297"/>
      <c r="O93" s="297"/>
      <c r="P93" s="297"/>
      <c r="Q93" s="297"/>
      <c r="R93" s="297"/>
      <c r="S93" s="297"/>
      <c r="T93" s="297"/>
      <c r="U93" s="297"/>
      <c r="V93" s="297"/>
      <c r="W93" s="297"/>
      <c r="X93" s="297"/>
      <c r="Y93" s="297"/>
      <c r="Z93" s="297"/>
      <c r="AA93" s="297"/>
      <c r="AB93" s="297"/>
      <c r="AC93" s="297"/>
      <c r="AD93" s="297"/>
      <c r="AE93" s="297"/>
      <c r="AF93" s="297"/>
      <c r="AG93" s="298"/>
    </row>
    <row r="94" spans="1:42" s="281" customFormat="1" ht="41.25" customHeight="1" x14ac:dyDescent="0.2">
      <c r="A94" s="281" t="s">
        <v>307</v>
      </c>
      <c r="B94" s="373"/>
      <c r="C94" s="60" t="s">
        <v>160</v>
      </c>
      <c r="D94" s="384" t="s">
        <v>468</v>
      </c>
      <c r="E94" s="331" t="s">
        <v>598</v>
      </c>
      <c r="F94" s="376" t="s">
        <v>649</v>
      </c>
      <c r="G94" s="394" t="s">
        <v>606</v>
      </c>
      <c r="H94" s="111" t="s">
        <v>36</v>
      </c>
      <c r="I94" s="287" t="s">
        <v>5</v>
      </c>
      <c r="J94" s="287" t="s">
        <v>5</v>
      </c>
      <c r="K94" s="287" t="s">
        <v>5</v>
      </c>
      <c r="L94" s="287" t="s">
        <v>5</v>
      </c>
      <c r="M94" s="56">
        <v>2</v>
      </c>
      <c r="N94" s="56">
        <v>11</v>
      </c>
      <c r="O94" s="287" t="s">
        <v>5</v>
      </c>
      <c r="P94" s="287" t="s">
        <v>5</v>
      </c>
      <c r="Q94" s="287" t="s">
        <v>5</v>
      </c>
      <c r="R94" s="287" t="s">
        <v>5</v>
      </c>
      <c r="S94" s="287" t="s">
        <v>5</v>
      </c>
      <c r="T94" s="56">
        <v>5</v>
      </c>
      <c r="U94" s="287" t="s">
        <v>5</v>
      </c>
      <c r="V94" s="287" t="s">
        <v>5</v>
      </c>
      <c r="W94" s="287" t="s">
        <v>5</v>
      </c>
      <c r="X94" s="287" t="s">
        <v>5</v>
      </c>
      <c r="Y94" s="287" t="s">
        <v>5</v>
      </c>
      <c r="Z94" s="287" t="s">
        <v>5</v>
      </c>
      <c r="AA94" s="287" t="s">
        <v>5</v>
      </c>
      <c r="AB94" s="287" t="s">
        <v>5</v>
      </c>
      <c r="AC94" s="287" t="s">
        <v>5</v>
      </c>
      <c r="AD94" s="287" t="s">
        <v>5</v>
      </c>
      <c r="AE94" s="287" t="s">
        <v>5</v>
      </c>
      <c r="AF94" s="287" t="s">
        <v>5</v>
      </c>
      <c r="AG94" s="290" t="s">
        <v>5</v>
      </c>
      <c r="AH94" s="289"/>
      <c r="AI94" s="289"/>
      <c r="AJ94" s="289"/>
      <c r="AK94" s="289"/>
      <c r="AL94" s="289"/>
      <c r="AM94" s="289"/>
      <c r="AN94" s="289"/>
      <c r="AO94" s="289"/>
      <c r="AP94" s="289"/>
    </row>
    <row r="95" spans="1:42" s="281" customFormat="1" ht="41.25" customHeight="1" x14ac:dyDescent="0.2">
      <c r="A95" s="281" t="s">
        <v>307</v>
      </c>
      <c r="B95" s="373"/>
      <c r="C95" s="60" t="s">
        <v>160</v>
      </c>
      <c r="D95" s="384"/>
      <c r="E95" s="331" t="s">
        <v>598</v>
      </c>
      <c r="F95" s="387"/>
      <c r="G95" s="362"/>
      <c r="H95" s="111" t="s">
        <v>43</v>
      </c>
      <c r="I95" s="287" t="s">
        <v>5</v>
      </c>
      <c r="J95" s="287" t="s">
        <v>5</v>
      </c>
      <c r="K95" s="287" t="s">
        <v>5</v>
      </c>
      <c r="L95" s="287" t="s">
        <v>5</v>
      </c>
      <c r="M95" s="56" t="s">
        <v>279</v>
      </c>
      <c r="N95" s="56" t="s">
        <v>268</v>
      </c>
      <c r="O95" s="287" t="s">
        <v>5</v>
      </c>
      <c r="P95" s="287" t="s">
        <v>5</v>
      </c>
      <c r="Q95" s="287" t="s">
        <v>5</v>
      </c>
      <c r="R95" s="287" t="s">
        <v>5</v>
      </c>
      <c r="S95" s="287" t="s">
        <v>5</v>
      </c>
      <c r="T95" s="56" t="s">
        <v>311</v>
      </c>
      <c r="U95" s="287" t="s">
        <v>5</v>
      </c>
      <c r="V95" s="287" t="s">
        <v>5</v>
      </c>
      <c r="W95" s="287" t="s">
        <v>5</v>
      </c>
      <c r="X95" s="287" t="s">
        <v>5</v>
      </c>
      <c r="Y95" s="287" t="s">
        <v>5</v>
      </c>
      <c r="Z95" s="287" t="s">
        <v>5</v>
      </c>
      <c r="AA95" s="287" t="s">
        <v>5</v>
      </c>
      <c r="AB95" s="287" t="s">
        <v>5</v>
      </c>
      <c r="AC95" s="287" t="s">
        <v>5</v>
      </c>
      <c r="AD95" s="287" t="s">
        <v>5</v>
      </c>
      <c r="AE95" s="287" t="s">
        <v>5</v>
      </c>
      <c r="AF95" s="287" t="s">
        <v>5</v>
      </c>
      <c r="AG95" s="290" t="s">
        <v>5</v>
      </c>
      <c r="AH95" s="289"/>
      <c r="AI95" s="289"/>
      <c r="AJ95" s="289"/>
      <c r="AK95" s="289"/>
      <c r="AL95" s="289"/>
      <c r="AM95" s="289"/>
      <c r="AN95" s="289"/>
      <c r="AO95" s="289"/>
      <c r="AP95" s="289"/>
    </row>
    <row r="96" spans="1:42" s="299" customFormat="1" ht="9.75" customHeight="1" x14ac:dyDescent="0.2">
      <c r="A96" s="281" t="s">
        <v>307</v>
      </c>
      <c r="B96" s="291"/>
      <c r="C96" s="292"/>
      <c r="D96" s="293"/>
      <c r="E96" s="293"/>
      <c r="F96" s="293"/>
      <c r="G96" s="294"/>
      <c r="H96" s="295"/>
      <c r="I96" s="296"/>
      <c r="J96" s="297"/>
      <c r="K96" s="297"/>
      <c r="L96" s="297"/>
      <c r="M96" s="297"/>
      <c r="N96" s="297"/>
      <c r="O96" s="297"/>
      <c r="P96" s="297"/>
      <c r="Q96" s="297"/>
      <c r="R96" s="297"/>
      <c r="S96" s="297"/>
      <c r="T96" s="297"/>
      <c r="U96" s="297"/>
      <c r="V96" s="297"/>
      <c r="W96" s="297"/>
      <c r="X96" s="297"/>
      <c r="Y96" s="297"/>
      <c r="Z96" s="297"/>
      <c r="AA96" s="297"/>
      <c r="AB96" s="297"/>
      <c r="AC96" s="297"/>
      <c r="AD96" s="297"/>
      <c r="AE96" s="297"/>
      <c r="AF96" s="297"/>
      <c r="AG96" s="298"/>
    </row>
    <row r="97" spans="1:42" s="281" customFormat="1" ht="41.25" customHeight="1" x14ac:dyDescent="0.2">
      <c r="A97" s="281" t="s">
        <v>307</v>
      </c>
      <c r="B97" s="373"/>
      <c r="C97" s="60" t="s">
        <v>588</v>
      </c>
      <c r="D97" s="384" t="s">
        <v>589</v>
      </c>
      <c r="E97" s="331" t="s">
        <v>598</v>
      </c>
      <c r="F97" s="376" t="s">
        <v>640</v>
      </c>
      <c r="G97" s="392" t="s">
        <v>776</v>
      </c>
      <c r="H97" s="111" t="s">
        <v>36</v>
      </c>
      <c r="I97" s="287" t="s">
        <v>5</v>
      </c>
      <c r="J97" s="287" t="s">
        <v>5</v>
      </c>
      <c r="K97" s="287" t="s">
        <v>5</v>
      </c>
      <c r="L97" s="287" t="s">
        <v>5</v>
      </c>
      <c r="M97" s="56">
        <v>2</v>
      </c>
      <c r="N97" s="56">
        <v>2</v>
      </c>
      <c r="O97" s="287" t="s">
        <v>5</v>
      </c>
      <c r="P97" s="287" t="s">
        <v>5</v>
      </c>
      <c r="Q97" s="287" t="s">
        <v>5</v>
      </c>
      <c r="R97" s="287" t="s">
        <v>5</v>
      </c>
      <c r="S97" s="287" t="s">
        <v>5</v>
      </c>
      <c r="T97" s="287" t="s">
        <v>5</v>
      </c>
      <c r="U97" s="287" t="s">
        <v>5</v>
      </c>
      <c r="V97" s="287" t="s">
        <v>5</v>
      </c>
      <c r="W97" s="287" t="s">
        <v>5</v>
      </c>
      <c r="X97" s="287" t="s">
        <v>5</v>
      </c>
      <c r="Y97" s="287" t="s">
        <v>5</v>
      </c>
      <c r="Z97" s="287" t="s">
        <v>5</v>
      </c>
      <c r="AA97" s="287" t="s">
        <v>5</v>
      </c>
      <c r="AB97" s="287" t="s">
        <v>5</v>
      </c>
      <c r="AC97" s="287" t="s">
        <v>5</v>
      </c>
      <c r="AD97" s="287" t="s">
        <v>5</v>
      </c>
      <c r="AE97" s="287" t="s">
        <v>5</v>
      </c>
      <c r="AF97" s="287" t="s">
        <v>5</v>
      </c>
      <c r="AG97" s="290" t="s">
        <v>5</v>
      </c>
      <c r="AH97" s="289"/>
      <c r="AI97" s="289"/>
      <c r="AJ97" s="289"/>
      <c r="AK97" s="289"/>
      <c r="AL97" s="289"/>
      <c r="AM97" s="289"/>
      <c r="AN97" s="289"/>
      <c r="AO97" s="289"/>
      <c r="AP97" s="289"/>
    </row>
    <row r="98" spans="1:42" s="281" customFormat="1" ht="41.25" customHeight="1" x14ac:dyDescent="0.2">
      <c r="A98" s="281" t="s">
        <v>307</v>
      </c>
      <c r="B98" s="373"/>
      <c r="C98" s="60" t="s">
        <v>588</v>
      </c>
      <c r="D98" s="384"/>
      <c r="E98" s="331" t="s">
        <v>598</v>
      </c>
      <c r="F98" s="377"/>
      <c r="G98" s="392"/>
      <c r="H98" s="111" t="s">
        <v>43</v>
      </c>
      <c r="I98" s="287" t="s">
        <v>5</v>
      </c>
      <c r="J98" s="287" t="s">
        <v>5</v>
      </c>
      <c r="K98" s="287" t="s">
        <v>5</v>
      </c>
      <c r="L98" s="287" t="s">
        <v>5</v>
      </c>
      <c r="M98" s="56" t="s">
        <v>279</v>
      </c>
      <c r="N98" s="56" t="s">
        <v>268</v>
      </c>
      <c r="O98" s="287" t="s">
        <v>5</v>
      </c>
      <c r="P98" s="287" t="s">
        <v>5</v>
      </c>
      <c r="Q98" s="287" t="s">
        <v>5</v>
      </c>
      <c r="R98" s="287" t="s">
        <v>5</v>
      </c>
      <c r="S98" s="287" t="s">
        <v>5</v>
      </c>
      <c r="T98" s="287" t="s">
        <v>5</v>
      </c>
      <c r="U98" s="287" t="s">
        <v>5</v>
      </c>
      <c r="V98" s="287" t="s">
        <v>5</v>
      </c>
      <c r="W98" s="287" t="s">
        <v>5</v>
      </c>
      <c r="X98" s="287" t="s">
        <v>5</v>
      </c>
      <c r="Y98" s="287" t="s">
        <v>5</v>
      </c>
      <c r="Z98" s="287" t="s">
        <v>5</v>
      </c>
      <c r="AA98" s="287" t="s">
        <v>5</v>
      </c>
      <c r="AB98" s="287" t="s">
        <v>5</v>
      </c>
      <c r="AC98" s="287" t="s">
        <v>5</v>
      </c>
      <c r="AD98" s="287" t="s">
        <v>5</v>
      </c>
      <c r="AE98" s="287" t="s">
        <v>5</v>
      </c>
      <c r="AF98" s="287" t="s">
        <v>5</v>
      </c>
      <c r="AG98" s="290" t="s">
        <v>5</v>
      </c>
      <c r="AH98" s="289"/>
      <c r="AI98" s="289"/>
      <c r="AJ98" s="289"/>
      <c r="AK98" s="289"/>
      <c r="AL98" s="289"/>
      <c r="AM98" s="289"/>
      <c r="AN98" s="289"/>
      <c r="AO98" s="289"/>
      <c r="AP98" s="289"/>
    </row>
    <row r="99" spans="1:42" s="299" customFormat="1" ht="9.75" customHeight="1" x14ac:dyDescent="0.2">
      <c r="A99" s="281"/>
      <c r="B99" s="291"/>
      <c r="C99" s="292"/>
      <c r="D99" s="293"/>
      <c r="E99" s="293"/>
      <c r="F99" s="293"/>
      <c r="G99" s="294"/>
      <c r="H99" s="295"/>
      <c r="I99" s="296"/>
      <c r="J99" s="297"/>
      <c r="K99" s="297"/>
      <c r="L99" s="297"/>
      <c r="M99" s="297"/>
      <c r="N99" s="297"/>
      <c r="O99" s="297"/>
      <c r="P99" s="297"/>
      <c r="Q99" s="297"/>
      <c r="R99" s="297"/>
      <c r="S99" s="297"/>
      <c r="T99" s="297"/>
      <c r="U99" s="297"/>
      <c r="V99" s="297"/>
      <c r="W99" s="297"/>
      <c r="X99" s="297"/>
      <c r="Y99" s="297"/>
      <c r="Z99" s="297"/>
      <c r="AA99" s="297"/>
      <c r="AB99" s="297"/>
      <c r="AC99" s="297"/>
      <c r="AD99" s="297"/>
      <c r="AE99" s="297"/>
      <c r="AF99" s="297"/>
      <c r="AG99" s="298"/>
    </row>
    <row r="100" spans="1:42" s="281" customFormat="1" ht="41.25" customHeight="1" x14ac:dyDescent="0.2">
      <c r="A100" s="281" t="s">
        <v>307</v>
      </c>
      <c r="B100" s="373"/>
      <c r="C100" s="60" t="s">
        <v>161</v>
      </c>
      <c r="D100" s="384" t="s">
        <v>233</v>
      </c>
      <c r="E100" s="331" t="s">
        <v>807</v>
      </c>
      <c r="F100" s="386" t="s">
        <v>538</v>
      </c>
      <c r="G100" s="394" t="s">
        <v>606</v>
      </c>
      <c r="H100" s="111" t="s">
        <v>36</v>
      </c>
      <c r="I100" s="56">
        <v>1</v>
      </c>
      <c r="J100" s="287" t="s">
        <v>5</v>
      </c>
      <c r="K100" s="56">
        <v>4</v>
      </c>
      <c r="L100" s="287" t="s">
        <v>5</v>
      </c>
      <c r="M100" s="56">
        <v>2</v>
      </c>
      <c r="N100" s="56">
        <v>16</v>
      </c>
      <c r="O100" s="287" t="s">
        <v>5</v>
      </c>
      <c r="P100" s="287" t="s">
        <v>5</v>
      </c>
      <c r="Q100" s="287" t="s">
        <v>5</v>
      </c>
      <c r="R100" s="287" t="s">
        <v>5</v>
      </c>
      <c r="S100" s="287" t="s">
        <v>5</v>
      </c>
      <c r="T100" s="56">
        <v>7</v>
      </c>
      <c r="U100" s="287" t="s">
        <v>5</v>
      </c>
      <c r="V100" s="56">
        <v>38</v>
      </c>
      <c r="W100" s="287" t="s">
        <v>5</v>
      </c>
      <c r="X100" s="287" t="s">
        <v>5</v>
      </c>
      <c r="Y100" s="287" t="s">
        <v>5</v>
      </c>
      <c r="Z100" s="287" t="s">
        <v>5</v>
      </c>
      <c r="AA100" s="56">
        <v>7</v>
      </c>
      <c r="AB100" s="56">
        <v>2</v>
      </c>
      <c r="AC100" s="287" t="s">
        <v>5</v>
      </c>
      <c r="AD100" s="287" t="s">
        <v>5</v>
      </c>
      <c r="AE100" s="287" t="s">
        <v>5</v>
      </c>
      <c r="AF100" s="287" t="s">
        <v>306</v>
      </c>
      <c r="AG100" s="290" t="s">
        <v>5</v>
      </c>
      <c r="AH100" s="304"/>
      <c r="AI100" s="289"/>
      <c r="AJ100" s="289"/>
      <c r="AK100" s="289"/>
      <c r="AL100" s="289"/>
      <c r="AM100" s="289"/>
      <c r="AN100" s="289"/>
      <c r="AO100" s="289"/>
      <c r="AP100" s="289"/>
    </row>
    <row r="101" spans="1:42" s="281" customFormat="1" ht="41.25" customHeight="1" x14ac:dyDescent="0.2">
      <c r="A101" s="281" t="s">
        <v>307</v>
      </c>
      <c r="B101" s="373"/>
      <c r="C101" s="60" t="s">
        <v>161</v>
      </c>
      <c r="D101" s="384"/>
      <c r="E101" s="332" t="s">
        <v>807</v>
      </c>
      <c r="F101" s="377"/>
      <c r="G101" s="362"/>
      <c r="H101" s="111" t="s">
        <v>43</v>
      </c>
      <c r="I101" s="56" t="s">
        <v>312</v>
      </c>
      <c r="J101" s="287" t="s">
        <v>5</v>
      </c>
      <c r="K101" s="56" t="s">
        <v>279</v>
      </c>
      <c r="L101" s="287" t="s">
        <v>5</v>
      </c>
      <c r="M101" s="56" t="s">
        <v>279</v>
      </c>
      <c r="N101" s="56" t="s">
        <v>268</v>
      </c>
      <c r="O101" s="287" t="s">
        <v>5</v>
      </c>
      <c r="P101" s="287" t="s">
        <v>5</v>
      </c>
      <c r="Q101" s="287" t="s">
        <v>5</v>
      </c>
      <c r="R101" s="287" t="s">
        <v>5</v>
      </c>
      <c r="S101" s="287" t="s">
        <v>5</v>
      </c>
      <c r="T101" s="56" t="s">
        <v>283</v>
      </c>
      <c r="U101" s="287" t="s">
        <v>5</v>
      </c>
      <c r="V101" s="57" t="s">
        <v>301</v>
      </c>
      <c r="W101" s="287" t="s">
        <v>5</v>
      </c>
      <c r="X101" s="287" t="s">
        <v>5</v>
      </c>
      <c r="Y101" s="287" t="s">
        <v>5</v>
      </c>
      <c r="Z101" s="287" t="s">
        <v>5</v>
      </c>
      <c r="AA101" s="57" t="s">
        <v>300</v>
      </c>
      <c r="AB101" s="57" t="s">
        <v>301</v>
      </c>
      <c r="AC101" s="287" t="s">
        <v>5</v>
      </c>
      <c r="AD101" s="287" t="s">
        <v>5</v>
      </c>
      <c r="AE101" s="287" t="s">
        <v>5</v>
      </c>
      <c r="AF101" s="287" t="s">
        <v>383</v>
      </c>
      <c r="AG101" s="290" t="s">
        <v>5</v>
      </c>
      <c r="AH101" s="289"/>
      <c r="AI101" s="289"/>
      <c r="AJ101" s="289"/>
      <c r="AK101" s="289"/>
      <c r="AL101" s="289"/>
      <c r="AM101" s="289"/>
      <c r="AN101" s="289"/>
      <c r="AO101" s="289"/>
      <c r="AP101" s="289"/>
    </row>
    <row r="102" spans="1:42" s="299" customFormat="1" ht="9.75" customHeight="1" x14ac:dyDescent="0.2">
      <c r="A102" s="281"/>
      <c r="B102" s="291"/>
      <c r="C102" s="292"/>
      <c r="D102" s="293"/>
      <c r="E102" s="293"/>
      <c r="F102" s="293"/>
      <c r="G102" s="311"/>
      <c r="H102" s="295"/>
      <c r="I102" s="296"/>
      <c r="J102" s="297"/>
      <c r="K102" s="297"/>
      <c r="L102" s="297"/>
      <c r="M102" s="297"/>
      <c r="N102" s="297"/>
      <c r="O102" s="297"/>
      <c r="P102" s="297"/>
      <c r="Q102" s="297"/>
      <c r="R102" s="297"/>
      <c r="S102" s="297"/>
      <c r="T102" s="297"/>
      <c r="U102" s="297"/>
      <c r="V102" s="297"/>
      <c r="W102" s="297"/>
      <c r="X102" s="297"/>
      <c r="Y102" s="297"/>
      <c r="Z102" s="297"/>
      <c r="AA102" s="297"/>
      <c r="AB102" s="297"/>
      <c r="AC102" s="297"/>
      <c r="AD102" s="297"/>
      <c r="AE102" s="297"/>
      <c r="AF102" s="297"/>
      <c r="AG102" s="298"/>
    </row>
    <row r="103" spans="1:42" s="281" customFormat="1" ht="41.25" customHeight="1" x14ac:dyDescent="0.2">
      <c r="B103" s="330"/>
      <c r="C103" s="343" t="s">
        <v>835</v>
      </c>
      <c r="D103" s="374" t="s">
        <v>828</v>
      </c>
      <c r="E103" s="341" t="s">
        <v>807</v>
      </c>
      <c r="F103" s="386" t="s">
        <v>836</v>
      </c>
      <c r="G103" s="394" t="s">
        <v>606</v>
      </c>
      <c r="H103" s="111" t="s">
        <v>36</v>
      </c>
      <c r="I103" s="56">
        <v>1</v>
      </c>
      <c r="J103" s="287" t="s">
        <v>5</v>
      </c>
      <c r="K103" s="287">
        <v>1</v>
      </c>
      <c r="L103" s="287" t="s">
        <v>5</v>
      </c>
      <c r="M103" s="287" t="s">
        <v>5</v>
      </c>
      <c r="N103" s="287">
        <v>10</v>
      </c>
      <c r="O103" s="287" t="s">
        <v>5</v>
      </c>
      <c r="P103" s="287" t="s">
        <v>5</v>
      </c>
      <c r="Q103" s="287" t="s">
        <v>5</v>
      </c>
      <c r="R103" s="287" t="s">
        <v>5</v>
      </c>
      <c r="S103" s="287">
        <v>1</v>
      </c>
      <c r="T103" s="287" t="s">
        <v>5</v>
      </c>
      <c r="U103" s="287">
        <v>2</v>
      </c>
      <c r="V103" s="287">
        <v>21</v>
      </c>
      <c r="W103" s="287" t="s">
        <v>5</v>
      </c>
      <c r="X103" s="287" t="s">
        <v>5</v>
      </c>
      <c r="Y103" s="287" t="s">
        <v>5</v>
      </c>
      <c r="Z103" s="287" t="s">
        <v>5</v>
      </c>
      <c r="AA103" s="287">
        <v>2</v>
      </c>
      <c r="AB103" s="287">
        <v>1</v>
      </c>
      <c r="AC103" s="287" t="s">
        <v>5</v>
      </c>
      <c r="AD103" s="287" t="s">
        <v>5</v>
      </c>
      <c r="AE103" s="287" t="s">
        <v>5</v>
      </c>
      <c r="AF103" s="287" t="s">
        <v>5</v>
      </c>
      <c r="AG103" s="287" t="s">
        <v>5</v>
      </c>
      <c r="AH103" s="289"/>
      <c r="AI103" s="289"/>
      <c r="AJ103" s="289"/>
      <c r="AK103" s="289"/>
      <c r="AL103" s="289"/>
      <c r="AM103" s="289"/>
      <c r="AN103" s="289"/>
      <c r="AO103" s="289"/>
      <c r="AP103" s="289"/>
    </row>
    <row r="104" spans="1:42" s="281" customFormat="1" ht="58.5" customHeight="1" x14ac:dyDescent="0.2">
      <c r="B104" s="330"/>
      <c r="C104" s="343" t="s">
        <v>835</v>
      </c>
      <c r="D104" s="375"/>
      <c r="E104" s="341" t="s">
        <v>807</v>
      </c>
      <c r="F104" s="387"/>
      <c r="G104" s="362"/>
      <c r="H104" s="111" t="s">
        <v>43</v>
      </c>
      <c r="I104" s="56" t="s">
        <v>284</v>
      </c>
      <c r="J104" s="287" t="s">
        <v>5</v>
      </c>
      <c r="K104" s="56" t="s">
        <v>279</v>
      </c>
      <c r="L104" s="287" t="s">
        <v>5</v>
      </c>
      <c r="M104" s="287" t="s">
        <v>5</v>
      </c>
      <c r="N104" s="56" t="s">
        <v>268</v>
      </c>
      <c r="O104" s="287" t="s">
        <v>5</v>
      </c>
      <c r="P104" s="287" t="s">
        <v>5</v>
      </c>
      <c r="Q104" s="287" t="s">
        <v>5</v>
      </c>
      <c r="R104" s="287" t="s">
        <v>5</v>
      </c>
      <c r="S104" s="287" t="s">
        <v>5</v>
      </c>
      <c r="T104" s="287" t="s">
        <v>5</v>
      </c>
      <c r="U104" s="287" t="s">
        <v>5</v>
      </c>
      <c r="V104" s="287" t="s">
        <v>5</v>
      </c>
      <c r="W104" s="287" t="s">
        <v>5</v>
      </c>
      <c r="X104" s="287" t="s">
        <v>5</v>
      </c>
      <c r="Y104" s="287" t="s">
        <v>5</v>
      </c>
      <c r="Z104" s="287" t="s">
        <v>5</v>
      </c>
      <c r="AA104" s="287" t="s">
        <v>5</v>
      </c>
      <c r="AB104" s="287" t="s">
        <v>5</v>
      </c>
      <c r="AC104" s="287" t="s">
        <v>5</v>
      </c>
      <c r="AD104" s="287" t="s">
        <v>5</v>
      </c>
      <c r="AE104" s="287" t="s">
        <v>5</v>
      </c>
      <c r="AF104" s="287" t="s">
        <v>5</v>
      </c>
      <c r="AG104" s="287" t="s">
        <v>5</v>
      </c>
      <c r="AH104" s="289"/>
      <c r="AI104" s="289"/>
      <c r="AJ104" s="289"/>
      <c r="AK104" s="289"/>
      <c r="AL104" s="289"/>
      <c r="AM104" s="289"/>
      <c r="AN104" s="289"/>
      <c r="AO104" s="289"/>
      <c r="AP104" s="289"/>
    </row>
    <row r="105" spans="1:42" s="299" customFormat="1" ht="9.75" customHeight="1" x14ac:dyDescent="0.2">
      <c r="A105" s="281"/>
      <c r="B105" s="291"/>
      <c r="C105" s="292"/>
      <c r="D105" s="293"/>
      <c r="E105" s="293"/>
      <c r="F105" s="293"/>
      <c r="G105" s="344"/>
      <c r="H105" s="295"/>
      <c r="I105" s="296"/>
      <c r="J105" s="297"/>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8"/>
    </row>
    <row r="106" spans="1:42" s="281" customFormat="1" ht="41.25" customHeight="1" x14ac:dyDescent="0.2">
      <c r="B106" s="330"/>
      <c r="C106" s="343" t="s">
        <v>837</v>
      </c>
      <c r="D106" s="374" t="s">
        <v>838</v>
      </c>
      <c r="E106" s="341" t="s">
        <v>845</v>
      </c>
      <c r="F106" s="386" t="s">
        <v>839</v>
      </c>
      <c r="G106" s="394" t="s">
        <v>606</v>
      </c>
      <c r="H106" s="111" t="s">
        <v>36</v>
      </c>
      <c r="I106" s="56">
        <v>1</v>
      </c>
      <c r="J106" s="287" t="s">
        <v>5</v>
      </c>
      <c r="K106" s="287">
        <v>37</v>
      </c>
      <c r="L106" s="287" t="s">
        <v>5</v>
      </c>
      <c r="M106" s="287" t="s">
        <v>5</v>
      </c>
      <c r="N106" s="287">
        <v>58</v>
      </c>
      <c r="O106" s="287" t="s">
        <v>5</v>
      </c>
      <c r="P106" s="287" t="s">
        <v>5</v>
      </c>
      <c r="Q106" s="287" t="s">
        <v>5</v>
      </c>
      <c r="R106" s="287" t="s">
        <v>5</v>
      </c>
      <c r="S106" s="287" t="s">
        <v>5</v>
      </c>
      <c r="T106" s="287" t="s">
        <v>5</v>
      </c>
      <c r="U106" s="287">
        <v>31</v>
      </c>
      <c r="V106" s="287">
        <v>112</v>
      </c>
      <c r="W106" s="287" t="s">
        <v>5</v>
      </c>
      <c r="X106" s="287" t="s">
        <v>5</v>
      </c>
      <c r="Y106" s="287">
        <v>1</v>
      </c>
      <c r="Z106" s="287" t="s">
        <v>5</v>
      </c>
      <c r="AA106" s="287">
        <v>38</v>
      </c>
      <c r="AB106" s="287">
        <v>4</v>
      </c>
      <c r="AC106" s="287" t="s">
        <v>5</v>
      </c>
      <c r="AD106" s="371" t="s">
        <v>840</v>
      </c>
      <c r="AE106" s="287">
        <v>106</v>
      </c>
      <c r="AF106" s="287" t="s">
        <v>5</v>
      </c>
      <c r="AG106" s="287" t="s">
        <v>5</v>
      </c>
      <c r="AH106" s="289"/>
      <c r="AI106" s="289"/>
      <c r="AJ106" s="289"/>
      <c r="AK106" s="289"/>
      <c r="AL106" s="289"/>
      <c r="AM106" s="289"/>
      <c r="AN106" s="289"/>
      <c r="AO106" s="289"/>
      <c r="AP106" s="289"/>
    </row>
    <row r="107" spans="1:42" s="281" customFormat="1" ht="41.25" customHeight="1" x14ac:dyDescent="0.2">
      <c r="B107" s="330"/>
      <c r="C107" s="343" t="s">
        <v>837</v>
      </c>
      <c r="D107" s="375"/>
      <c r="E107" s="341" t="s">
        <v>845</v>
      </c>
      <c r="F107" s="387"/>
      <c r="G107" s="362"/>
      <c r="H107" s="111" t="s">
        <v>43</v>
      </c>
      <c r="I107" s="287" t="s">
        <v>5</v>
      </c>
      <c r="J107" s="287" t="s">
        <v>5</v>
      </c>
      <c r="K107" s="56" t="s">
        <v>279</v>
      </c>
      <c r="L107" s="287" t="s">
        <v>5</v>
      </c>
      <c r="M107" s="287" t="s">
        <v>5</v>
      </c>
      <c r="N107" s="56" t="s">
        <v>268</v>
      </c>
      <c r="O107" s="287" t="s">
        <v>5</v>
      </c>
      <c r="P107" s="287" t="s">
        <v>5</v>
      </c>
      <c r="Q107" s="287" t="s">
        <v>5</v>
      </c>
      <c r="R107" s="287" t="s">
        <v>5</v>
      </c>
      <c r="S107" s="287" t="s">
        <v>5</v>
      </c>
      <c r="T107" s="287" t="s">
        <v>5</v>
      </c>
      <c r="U107" s="287" t="s">
        <v>841</v>
      </c>
      <c r="V107" s="287" t="s">
        <v>5</v>
      </c>
      <c r="W107" s="287" t="s">
        <v>5</v>
      </c>
      <c r="X107" s="287" t="s">
        <v>5</v>
      </c>
      <c r="Y107" s="287" t="s">
        <v>842</v>
      </c>
      <c r="Z107" s="287" t="s">
        <v>5</v>
      </c>
      <c r="AA107" s="287" t="s">
        <v>5</v>
      </c>
      <c r="AB107" s="287" t="s">
        <v>5</v>
      </c>
      <c r="AC107" s="287" t="s">
        <v>5</v>
      </c>
      <c r="AD107" s="372"/>
      <c r="AE107" s="287" t="s">
        <v>843</v>
      </c>
      <c r="AF107" s="287" t="s">
        <v>5</v>
      </c>
      <c r="AG107" s="287" t="s">
        <v>5</v>
      </c>
      <c r="AH107" s="289"/>
      <c r="AI107" s="289"/>
      <c r="AJ107" s="289"/>
      <c r="AK107" s="289"/>
      <c r="AL107" s="289"/>
      <c r="AM107" s="289"/>
      <c r="AN107" s="289"/>
      <c r="AO107" s="289"/>
      <c r="AP107" s="289"/>
    </row>
    <row r="108" spans="1:42" s="299" customFormat="1" ht="9.75" customHeight="1" x14ac:dyDescent="0.2">
      <c r="A108" s="281" t="s">
        <v>307</v>
      </c>
      <c r="B108" s="291"/>
      <c r="C108" s="292"/>
      <c r="D108" s="293"/>
      <c r="E108" s="293"/>
      <c r="F108" s="293"/>
      <c r="G108" s="345"/>
      <c r="H108" s="295"/>
      <c r="I108" s="296"/>
      <c r="J108" s="297"/>
      <c r="K108" s="297"/>
      <c r="L108" s="297"/>
      <c r="M108" s="297"/>
      <c r="N108" s="297"/>
      <c r="O108" s="297"/>
      <c r="P108" s="297"/>
      <c r="Q108" s="297"/>
      <c r="R108" s="297"/>
      <c r="S108" s="297"/>
      <c r="T108" s="297"/>
      <c r="U108" s="297"/>
      <c r="V108" s="297"/>
      <c r="W108" s="297"/>
      <c r="X108" s="297"/>
      <c r="Y108" s="297"/>
      <c r="Z108" s="297"/>
      <c r="AA108" s="297"/>
      <c r="AB108" s="297"/>
      <c r="AC108" s="297"/>
      <c r="AD108" s="297"/>
      <c r="AE108" s="297"/>
      <c r="AF108" s="297"/>
      <c r="AG108" s="298"/>
    </row>
    <row r="109" spans="1:42" s="281" customFormat="1" ht="41.25" customHeight="1" x14ac:dyDescent="0.2">
      <c r="A109" s="281" t="s">
        <v>307</v>
      </c>
      <c r="B109" s="373"/>
      <c r="C109" s="60" t="s">
        <v>151</v>
      </c>
      <c r="D109" s="384" t="s">
        <v>248</v>
      </c>
      <c r="E109" s="331" t="s">
        <v>598</v>
      </c>
      <c r="F109" s="386" t="s">
        <v>547</v>
      </c>
      <c r="G109" s="392" t="s">
        <v>603</v>
      </c>
      <c r="H109" s="111" t="s">
        <v>36</v>
      </c>
      <c r="I109" s="300">
        <v>1</v>
      </c>
      <c r="J109" s="287" t="s">
        <v>5</v>
      </c>
      <c r="K109" s="287" t="s">
        <v>5</v>
      </c>
      <c r="L109" s="287" t="s">
        <v>5</v>
      </c>
      <c r="M109" s="56">
        <v>1</v>
      </c>
      <c r="N109" s="56">
        <v>3</v>
      </c>
      <c r="O109" s="287" t="s">
        <v>5</v>
      </c>
      <c r="P109" s="287" t="s">
        <v>5</v>
      </c>
      <c r="Q109" s="287" t="s">
        <v>5</v>
      </c>
      <c r="R109" s="287" t="s">
        <v>5</v>
      </c>
      <c r="S109" s="287" t="s">
        <v>5</v>
      </c>
      <c r="T109" s="287" t="s">
        <v>5</v>
      </c>
      <c r="U109" s="287" t="s">
        <v>5</v>
      </c>
      <c r="V109" s="56">
        <v>9</v>
      </c>
      <c r="W109" s="56">
        <v>1</v>
      </c>
      <c r="X109" s="287" t="s">
        <v>5</v>
      </c>
      <c r="Y109" s="287" t="s">
        <v>5</v>
      </c>
      <c r="Z109" s="287" t="s">
        <v>5</v>
      </c>
      <c r="AA109" s="56">
        <v>2</v>
      </c>
      <c r="AB109" s="56">
        <v>2</v>
      </c>
      <c r="AC109" s="287" t="s">
        <v>5</v>
      </c>
      <c r="AD109" s="287" t="s">
        <v>5</v>
      </c>
      <c r="AE109" s="287" t="s">
        <v>5</v>
      </c>
      <c r="AF109" s="287" t="s">
        <v>5</v>
      </c>
      <c r="AG109" s="290" t="s">
        <v>5</v>
      </c>
      <c r="AH109" s="289"/>
      <c r="AI109" s="289"/>
      <c r="AJ109" s="289"/>
      <c r="AK109" s="289"/>
      <c r="AL109" s="289"/>
      <c r="AM109" s="289"/>
      <c r="AN109" s="289"/>
      <c r="AO109" s="289"/>
      <c r="AP109" s="289"/>
    </row>
    <row r="110" spans="1:42" s="281" customFormat="1" ht="41.25" customHeight="1" x14ac:dyDescent="0.2">
      <c r="A110" s="281" t="s">
        <v>307</v>
      </c>
      <c r="B110" s="373"/>
      <c r="C110" s="60" t="s">
        <v>151</v>
      </c>
      <c r="D110" s="384"/>
      <c r="E110" s="331" t="s">
        <v>598</v>
      </c>
      <c r="F110" s="377"/>
      <c r="G110" s="392"/>
      <c r="H110" s="111" t="s">
        <v>43</v>
      </c>
      <c r="I110" s="331" t="s">
        <v>844</v>
      </c>
      <c r="J110" s="287" t="s">
        <v>5</v>
      </c>
      <c r="K110" s="287" t="s">
        <v>5</v>
      </c>
      <c r="L110" s="287" t="s">
        <v>5</v>
      </c>
      <c r="M110" s="56" t="s">
        <v>279</v>
      </c>
      <c r="N110" s="56" t="s">
        <v>268</v>
      </c>
      <c r="O110" s="287" t="s">
        <v>5</v>
      </c>
      <c r="P110" s="287" t="s">
        <v>5</v>
      </c>
      <c r="Q110" s="287" t="s">
        <v>5</v>
      </c>
      <c r="R110" s="287" t="s">
        <v>5</v>
      </c>
      <c r="S110" s="287" t="s">
        <v>5</v>
      </c>
      <c r="T110" s="287" t="s">
        <v>5</v>
      </c>
      <c r="U110" s="287" t="s">
        <v>5</v>
      </c>
      <c r="V110" s="57" t="s">
        <v>300</v>
      </c>
      <c r="W110" s="57" t="s">
        <v>300</v>
      </c>
      <c r="X110" s="287" t="s">
        <v>5</v>
      </c>
      <c r="Y110" s="287" t="s">
        <v>5</v>
      </c>
      <c r="Z110" s="287" t="s">
        <v>5</v>
      </c>
      <c r="AA110" s="57" t="s">
        <v>302</v>
      </c>
      <c r="AB110" s="57" t="s">
        <v>300</v>
      </c>
      <c r="AC110" s="287" t="s">
        <v>5</v>
      </c>
      <c r="AD110" s="287" t="s">
        <v>5</v>
      </c>
      <c r="AE110" s="287" t="s">
        <v>5</v>
      </c>
      <c r="AF110" s="287" t="s">
        <v>5</v>
      </c>
      <c r="AG110" s="290" t="s">
        <v>5</v>
      </c>
      <c r="AH110" s="289"/>
      <c r="AI110" s="289"/>
      <c r="AJ110" s="289"/>
      <c r="AK110" s="289"/>
      <c r="AL110" s="289"/>
      <c r="AM110" s="289"/>
      <c r="AN110" s="289"/>
      <c r="AO110" s="289"/>
      <c r="AP110" s="289"/>
    </row>
    <row r="111" spans="1:42" s="299" customFormat="1" ht="9.75" customHeight="1" x14ac:dyDescent="0.2">
      <c r="A111" s="281" t="s">
        <v>307</v>
      </c>
      <c r="B111" s="291"/>
      <c r="C111" s="292"/>
      <c r="D111" s="293"/>
      <c r="E111" s="293"/>
      <c r="F111" s="293"/>
      <c r="G111" s="294"/>
      <c r="H111" s="295"/>
      <c r="I111" s="296"/>
      <c r="J111" s="297"/>
      <c r="K111" s="297"/>
      <c r="L111" s="297"/>
      <c r="M111" s="297"/>
      <c r="N111" s="297"/>
      <c r="O111" s="297"/>
      <c r="P111" s="297"/>
      <c r="Q111" s="297"/>
      <c r="R111" s="297"/>
      <c r="S111" s="297"/>
      <c r="T111" s="297"/>
      <c r="U111" s="297"/>
      <c r="V111" s="297"/>
      <c r="W111" s="297"/>
      <c r="X111" s="297"/>
      <c r="Y111" s="297"/>
      <c r="Z111" s="297"/>
      <c r="AA111" s="297"/>
      <c r="AB111" s="297"/>
      <c r="AC111" s="297"/>
      <c r="AD111" s="297"/>
      <c r="AE111" s="297"/>
      <c r="AF111" s="297"/>
      <c r="AG111" s="298"/>
    </row>
    <row r="112" spans="1:42" s="281" customFormat="1" ht="41.25" customHeight="1" x14ac:dyDescent="0.2">
      <c r="A112" s="281" t="s">
        <v>307</v>
      </c>
      <c r="B112" s="373"/>
      <c r="C112" s="60" t="s">
        <v>147</v>
      </c>
      <c r="D112" s="384" t="s">
        <v>232</v>
      </c>
      <c r="E112" s="331" t="s">
        <v>598</v>
      </c>
      <c r="F112" s="386" t="s">
        <v>548</v>
      </c>
      <c r="G112" s="392" t="s">
        <v>603</v>
      </c>
      <c r="H112" s="111" t="s">
        <v>36</v>
      </c>
      <c r="I112" s="287" t="s">
        <v>5</v>
      </c>
      <c r="J112" s="287" t="s">
        <v>5</v>
      </c>
      <c r="K112" s="287" t="s">
        <v>5</v>
      </c>
      <c r="L112" s="287" t="s">
        <v>5</v>
      </c>
      <c r="M112" s="287" t="s">
        <v>5</v>
      </c>
      <c r="N112" s="56">
        <v>2</v>
      </c>
      <c r="O112" s="287" t="s">
        <v>5</v>
      </c>
      <c r="P112" s="287" t="s">
        <v>5</v>
      </c>
      <c r="Q112" s="287" t="s">
        <v>5</v>
      </c>
      <c r="R112" s="287" t="s">
        <v>5</v>
      </c>
      <c r="S112" s="287" t="s">
        <v>5</v>
      </c>
      <c r="T112" s="287" t="s">
        <v>5</v>
      </c>
      <c r="U112" s="287" t="s">
        <v>5</v>
      </c>
      <c r="V112" s="287" t="s">
        <v>5</v>
      </c>
      <c r="W112" s="287" t="s">
        <v>5</v>
      </c>
      <c r="X112" s="287" t="s">
        <v>5</v>
      </c>
      <c r="Y112" s="287" t="s">
        <v>5</v>
      </c>
      <c r="Z112" s="287" t="s">
        <v>5</v>
      </c>
      <c r="AA112" s="287" t="s">
        <v>5</v>
      </c>
      <c r="AB112" s="287" t="s">
        <v>5</v>
      </c>
      <c r="AC112" s="287" t="s">
        <v>5</v>
      </c>
      <c r="AD112" s="287" t="s">
        <v>5</v>
      </c>
      <c r="AE112" s="287" t="s">
        <v>5</v>
      </c>
      <c r="AF112" s="287" t="s">
        <v>5</v>
      </c>
      <c r="AG112" s="290" t="s">
        <v>5</v>
      </c>
      <c r="AH112" s="289"/>
      <c r="AI112" s="289"/>
      <c r="AJ112" s="289"/>
      <c r="AK112" s="289"/>
      <c r="AL112" s="289"/>
      <c r="AM112" s="289"/>
      <c r="AN112" s="289"/>
      <c r="AO112" s="289"/>
      <c r="AP112" s="289"/>
    </row>
    <row r="113" spans="1:42" s="281" customFormat="1" ht="41.25" customHeight="1" x14ac:dyDescent="0.2">
      <c r="A113" s="281" t="s">
        <v>307</v>
      </c>
      <c r="B113" s="373"/>
      <c r="C113" s="60" t="s">
        <v>147</v>
      </c>
      <c r="D113" s="384"/>
      <c r="E113" s="331" t="s">
        <v>598</v>
      </c>
      <c r="F113" s="377"/>
      <c r="G113" s="392"/>
      <c r="H113" s="111" t="s">
        <v>43</v>
      </c>
      <c r="I113" s="287" t="s">
        <v>5</v>
      </c>
      <c r="J113" s="287" t="s">
        <v>5</v>
      </c>
      <c r="K113" s="287" t="s">
        <v>5</v>
      </c>
      <c r="L113" s="287" t="s">
        <v>5</v>
      </c>
      <c r="M113" s="287" t="s">
        <v>5</v>
      </c>
      <c r="N113" s="56" t="s">
        <v>268</v>
      </c>
      <c r="O113" s="287" t="s">
        <v>5</v>
      </c>
      <c r="P113" s="287" t="s">
        <v>5</v>
      </c>
      <c r="Q113" s="287" t="s">
        <v>5</v>
      </c>
      <c r="R113" s="287" t="s">
        <v>5</v>
      </c>
      <c r="S113" s="287" t="s">
        <v>5</v>
      </c>
      <c r="T113" s="287" t="s">
        <v>5</v>
      </c>
      <c r="U113" s="287" t="s">
        <v>5</v>
      </c>
      <c r="V113" s="287" t="s">
        <v>5</v>
      </c>
      <c r="W113" s="287" t="s">
        <v>5</v>
      </c>
      <c r="X113" s="287" t="s">
        <v>5</v>
      </c>
      <c r="Y113" s="287" t="s">
        <v>5</v>
      </c>
      <c r="Z113" s="287" t="s">
        <v>5</v>
      </c>
      <c r="AA113" s="287" t="s">
        <v>5</v>
      </c>
      <c r="AB113" s="287" t="s">
        <v>5</v>
      </c>
      <c r="AC113" s="287" t="s">
        <v>5</v>
      </c>
      <c r="AD113" s="287" t="s">
        <v>5</v>
      </c>
      <c r="AE113" s="287" t="s">
        <v>5</v>
      </c>
      <c r="AF113" s="287" t="s">
        <v>5</v>
      </c>
      <c r="AG113" s="290" t="s">
        <v>5</v>
      </c>
      <c r="AH113" s="289"/>
      <c r="AI113" s="289"/>
      <c r="AJ113" s="289"/>
      <c r="AK113" s="289"/>
      <c r="AL113" s="289"/>
      <c r="AM113" s="289"/>
      <c r="AN113" s="289"/>
      <c r="AO113" s="289"/>
      <c r="AP113" s="289"/>
    </row>
    <row r="114" spans="1:42" s="299" customFormat="1" ht="9.75" customHeight="1" x14ac:dyDescent="0.2">
      <c r="A114" s="281" t="s">
        <v>307</v>
      </c>
      <c r="B114" s="291"/>
      <c r="C114" s="292"/>
      <c r="D114" s="293"/>
      <c r="E114" s="293"/>
      <c r="F114" s="293"/>
      <c r="G114" s="294"/>
      <c r="H114" s="295"/>
      <c r="I114" s="296"/>
      <c r="J114" s="297"/>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8"/>
    </row>
    <row r="115" spans="1:42" s="281" customFormat="1" ht="41.25" customHeight="1" x14ac:dyDescent="0.2">
      <c r="A115" s="281" t="s">
        <v>307</v>
      </c>
      <c r="B115" s="373"/>
      <c r="C115" s="305" t="s">
        <v>584</v>
      </c>
      <c r="D115" s="374" t="s">
        <v>583</v>
      </c>
      <c r="E115" s="331" t="s">
        <v>598</v>
      </c>
      <c r="F115" s="386" t="s">
        <v>591</v>
      </c>
      <c r="G115" s="392" t="s">
        <v>603</v>
      </c>
      <c r="H115" s="111" t="s">
        <v>36</v>
      </c>
      <c r="I115" s="287" t="s">
        <v>5</v>
      </c>
      <c r="J115" s="287" t="s">
        <v>5</v>
      </c>
      <c r="K115" s="287" t="s">
        <v>5</v>
      </c>
      <c r="L115" s="287" t="s">
        <v>5</v>
      </c>
      <c r="M115" s="56">
        <v>1</v>
      </c>
      <c r="N115" s="56">
        <v>2</v>
      </c>
      <c r="O115" s="287" t="s">
        <v>5</v>
      </c>
      <c r="P115" s="287" t="s">
        <v>5</v>
      </c>
      <c r="Q115" s="287" t="s">
        <v>5</v>
      </c>
      <c r="R115" s="287" t="s">
        <v>5</v>
      </c>
      <c r="S115" s="287" t="s">
        <v>5</v>
      </c>
      <c r="T115" s="287" t="s">
        <v>5</v>
      </c>
      <c r="U115" s="287" t="s">
        <v>5</v>
      </c>
      <c r="V115" s="287" t="s">
        <v>5</v>
      </c>
      <c r="W115" s="287" t="s">
        <v>5</v>
      </c>
      <c r="X115" s="287" t="s">
        <v>5</v>
      </c>
      <c r="Y115" s="287" t="s">
        <v>5</v>
      </c>
      <c r="Z115" s="287" t="s">
        <v>5</v>
      </c>
      <c r="AA115" s="287" t="s">
        <v>5</v>
      </c>
      <c r="AB115" s="287" t="s">
        <v>5</v>
      </c>
      <c r="AC115" s="287" t="s">
        <v>5</v>
      </c>
      <c r="AD115" s="287" t="s">
        <v>5</v>
      </c>
      <c r="AE115" s="287" t="s">
        <v>5</v>
      </c>
      <c r="AF115" s="287" t="s">
        <v>5</v>
      </c>
      <c r="AG115" s="290" t="s">
        <v>5</v>
      </c>
      <c r="AH115" s="289"/>
      <c r="AI115" s="289"/>
      <c r="AJ115" s="289"/>
      <c r="AK115" s="289"/>
      <c r="AL115" s="289"/>
      <c r="AM115" s="289"/>
      <c r="AN115" s="289"/>
      <c r="AO115" s="289"/>
      <c r="AP115" s="289"/>
    </row>
    <row r="116" spans="1:42" s="281" customFormat="1" ht="41.25" customHeight="1" x14ac:dyDescent="0.2">
      <c r="A116" s="281" t="s">
        <v>307</v>
      </c>
      <c r="B116" s="373"/>
      <c r="C116" s="60" t="s">
        <v>584</v>
      </c>
      <c r="D116" s="375"/>
      <c r="E116" s="331" t="s">
        <v>598</v>
      </c>
      <c r="F116" s="377"/>
      <c r="G116" s="392"/>
      <c r="H116" s="111" t="s">
        <v>43</v>
      </c>
      <c r="I116" s="287" t="s">
        <v>5</v>
      </c>
      <c r="J116" s="287" t="s">
        <v>5</v>
      </c>
      <c r="K116" s="287" t="s">
        <v>5</v>
      </c>
      <c r="L116" s="287" t="s">
        <v>5</v>
      </c>
      <c r="M116" s="56" t="s">
        <v>279</v>
      </c>
      <c r="N116" s="56" t="s">
        <v>268</v>
      </c>
      <c r="O116" s="287" t="s">
        <v>5</v>
      </c>
      <c r="P116" s="287" t="s">
        <v>5</v>
      </c>
      <c r="Q116" s="287" t="s">
        <v>5</v>
      </c>
      <c r="R116" s="287" t="s">
        <v>5</v>
      </c>
      <c r="S116" s="287" t="s">
        <v>5</v>
      </c>
      <c r="T116" s="287" t="s">
        <v>5</v>
      </c>
      <c r="U116" s="287" t="s">
        <v>5</v>
      </c>
      <c r="V116" s="287" t="s">
        <v>5</v>
      </c>
      <c r="W116" s="287" t="s">
        <v>5</v>
      </c>
      <c r="X116" s="287" t="s">
        <v>5</v>
      </c>
      <c r="Y116" s="287" t="s">
        <v>5</v>
      </c>
      <c r="Z116" s="287" t="s">
        <v>5</v>
      </c>
      <c r="AA116" s="287" t="s">
        <v>5</v>
      </c>
      <c r="AB116" s="287" t="s">
        <v>5</v>
      </c>
      <c r="AC116" s="287" t="s">
        <v>5</v>
      </c>
      <c r="AD116" s="287" t="s">
        <v>5</v>
      </c>
      <c r="AE116" s="287" t="s">
        <v>5</v>
      </c>
      <c r="AF116" s="287" t="s">
        <v>5</v>
      </c>
      <c r="AG116" s="290" t="s">
        <v>5</v>
      </c>
      <c r="AH116" s="289"/>
      <c r="AI116" s="289"/>
      <c r="AJ116" s="289"/>
      <c r="AK116" s="289"/>
      <c r="AL116" s="289"/>
      <c r="AM116" s="289"/>
      <c r="AN116" s="289"/>
      <c r="AO116" s="289"/>
      <c r="AP116" s="289"/>
    </row>
    <row r="117" spans="1:42" s="299" customFormat="1" ht="9.75" customHeight="1" x14ac:dyDescent="0.2">
      <c r="A117" s="281"/>
      <c r="B117" s="291"/>
      <c r="C117" s="292"/>
      <c r="D117" s="293"/>
      <c r="E117" s="293"/>
      <c r="F117" s="293"/>
      <c r="G117" s="294"/>
      <c r="H117" s="295"/>
      <c r="I117" s="296"/>
      <c r="J117" s="297"/>
      <c r="K117" s="297"/>
      <c r="L117" s="297"/>
      <c r="M117" s="297"/>
      <c r="N117" s="297"/>
      <c r="O117" s="297"/>
      <c r="P117" s="297"/>
      <c r="Q117" s="297"/>
      <c r="R117" s="297"/>
      <c r="S117" s="297"/>
      <c r="T117" s="297"/>
      <c r="U117" s="297"/>
      <c r="V117" s="297"/>
      <c r="W117" s="297"/>
      <c r="X117" s="297"/>
      <c r="Y117" s="297"/>
      <c r="Z117" s="297"/>
      <c r="AA117" s="297"/>
      <c r="AB117" s="297"/>
      <c r="AC117" s="297"/>
      <c r="AD117" s="297"/>
      <c r="AE117" s="297"/>
      <c r="AF117" s="297"/>
      <c r="AG117" s="298"/>
    </row>
    <row r="118" spans="1:42" s="281" customFormat="1" ht="41.25" customHeight="1" x14ac:dyDescent="0.2">
      <c r="A118" s="281" t="s">
        <v>307</v>
      </c>
      <c r="B118" s="373"/>
      <c r="C118" s="60" t="s">
        <v>495</v>
      </c>
      <c r="D118" s="374" t="s">
        <v>250</v>
      </c>
      <c r="E118" s="331" t="s">
        <v>598</v>
      </c>
      <c r="F118" s="386" t="s">
        <v>552</v>
      </c>
      <c r="G118" s="392" t="s">
        <v>603</v>
      </c>
      <c r="H118" s="111" t="s">
        <v>36</v>
      </c>
      <c r="I118" s="287" t="s">
        <v>5</v>
      </c>
      <c r="J118" s="287" t="s">
        <v>5</v>
      </c>
      <c r="K118" s="56">
        <v>1</v>
      </c>
      <c r="L118" s="287" t="s">
        <v>5</v>
      </c>
      <c r="M118" s="56">
        <v>1</v>
      </c>
      <c r="N118" s="56">
        <v>4</v>
      </c>
      <c r="O118" s="287" t="s">
        <v>5</v>
      </c>
      <c r="P118" s="287" t="s">
        <v>5</v>
      </c>
      <c r="Q118" s="287" t="s">
        <v>5</v>
      </c>
      <c r="R118" s="287" t="s">
        <v>5</v>
      </c>
      <c r="S118" s="287" t="s">
        <v>5</v>
      </c>
      <c r="T118" s="287" t="s">
        <v>5</v>
      </c>
      <c r="U118" s="287" t="s">
        <v>5</v>
      </c>
      <c r="V118" s="287" t="s">
        <v>5</v>
      </c>
      <c r="W118" s="287" t="s">
        <v>5</v>
      </c>
      <c r="X118" s="287" t="s">
        <v>5</v>
      </c>
      <c r="Y118" s="287" t="s">
        <v>5</v>
      </c>
      <c r="Z118" s="287" t="s">
        <v>5</v>
      </c>
      <c r="AA118" s="287" t="s">
        <v>5</v>
      </c>
      <c r="AB118" s="287" t="s">
        <v>5</v>
      </c>
      <c r="AC118" s="287" t="s">
        <v>5</v>
      </c>
      <c r="AD118" s="287" t="s">
        <v>5</v>
      </c>
      <c r="AE118" s="287" t="s">
        <v>5</v>
      </c>
      <c r="AF118" s="287" t="s">
        <v>5</v>
      </c>
      <c r="AG118" s="290" t="s">
        <v>5</v>
      </c>
      <c r="AH118" s="289"/>
      <c r="AI118" s="289"/>
      <c r="AJ118" s="289"/>
      <c r="AK118" s="289"/>
      <c r="AL118" s="289"/>
      <c r="AM118" s="289"/>
      <c r="AN118" s="289"/>
      <c r="AO118" s="289"/>
      <c r="AP118" s="289"/>
    </row>
    <row r="119" spans="1:42" s="281" customFormat="1" ht="41.25" customHeight="1" x14ac:dyDescent="0.2">
      <c r="A119" s="281" t="s">
        <v>307</v>
      </c>
      <c r="B119" s="373"/>
      <c r="C119" s="60" t="s">
        <v>495</v>
      </c>
      <c r="D119" s="375"/>
      <c r="E119" s="331" t="s">
        <v>598</v>
      </c>
      <c r="F119" s="377"/>
      <c r="G119" s="392"/>
      <c r="H119" s="111" t="s">
        <v>43</v>
      </c>
      <c r="I119" s="287" t="s">
        <v>5</v>
      </c>
      <c r="J119" s="287" t="s">
        <v>5</v>
      </c>
      <c r="K119" s="56" t="s">
        <v>279</v>
      </c>
      <c r="L119" s="287" t="s">
        <v>5</v>
      </c>
      <c r="M119" s="56" t="s">
        <v>279</v>
      </c>
      <c r="N119" s="56" t="s">
        <v>268</v>
      </c>
      <c r="O119" s="287" t="s">
        <v>5</v>
      </c>
      <c r="P119" s="287" t="s">
        <v>5</v>
      </c>
      <c r="Q119" s="287" t="s">
        <v>5</v>
      </c>
      <c r="R119" s="287" t="s">
        <v>5</v>
      </c>
      <c r="S119" s="287" t="s">
        <v>5</v>
      </c>
      <c r="T119" s="287" t="s">
        <v>5</v>
      </c>
      <c r="U119" s="287" t="s">
        <v>5</v>
      </c>
      <c r="V119" s="287" t="s">
        <v>5</v>
      </c>
      <c r="W119" s="287" t="s">
        <v>5</v>
      </c>
      <c r="X119" s="287" t="s">
        <v>5</v>
      </c>
      <c r="Y119" s="287" t="s">
        <v>5</v>
      </c>
      <c r="Z119" s="287" t="s">
        <v>5</v>
      </c>
      <c r="AA119" s="287" t="s">
        <v>5</v>
      </c>
      <c r="AB119" s="287" t="s">
        <v>5</v>
      </c>
      <c r="AC119" s="287" t="s">
        <v>5</v>
      </c>
      <c r="AD119" s="287" t="s">
        <v>5</v>
      </c>
      <c r="AE119" s="287" t="s">
        <v>5</v>
      </c>
      <c r="AF119" s="287" t="s">
        <v>5</v>
      </c>
      <c r="AG119" s="290" t="s">
        <v>5</v>
      </c>
      <c r="AH119" s="289"/>
      <c r="AI119" s="289"/>
      <c r="AJ119" s="289"/>
      <c r="AK119" s="289"/>
      <c r="AL119" s="289"/>
      <c r="AM119" s="289"/>
      <c r="AN119" s="289"/>
      <c r="AO119" s="289"/>
      <c r="AP119" s="289"/>
    </row>
    <row r="120" spans="1:42" s="299" customFormat="1" ht="9.75" customHeight="1" x14ac:dyDescent="0.2">
      <c r="A120" s="281" t="s">
        <v>307</v>
      </c>
      <c r="B120" s="291"/>
      <c r="C120" s="292"/>
      <c r="D120" s="293"/>
      <c r="E120" s="293"/>
      <c r="F120" s="293"/>
      <c r="G120" s="294"/>
      <c r="H120" s="295"/>
      <c r="I120" s="296"/>
      <c r="J120" s="297"/>
      <c r="K120" s="297"/>
      <c r="L120" s="297"/>
      <c r="M120" s="297"/>
      <c r="N120" s="297"/>
      <c r="O120" s="297"/>
      <c r="P120" s="297"/>
      <c r="Q120" s="297"/>
      <c r="R120" s="297"/>
      <c r="S120" s="297"/>
      <c r="T120" s="297"/>
      <c r="U120" s="297"/>
      <c r="V120" s="297"/>
      <c r="W120" s="297"/>
      <c r="X120" s="297"/>
      <c r="Y120" s="297"/>
      <c r="Z120" s="297"/>
      <c r="AA120" s="297"/>
      <c r="AB120" s="297"/>
      <c r="AC120" s="297"/>
      <c r="AD120" s="297"/>
      <c r="AE120" s="297"/>
      <c r="AF120" s="297"/>
      <c r="AG120" s="298"/>
    </row>
    <row r="121" spans="1:42" s="281" customFormat="1" ht="41.25" customHeight="1" x14ac:dyDescent="0.2">
      <c r="A121" s="281" t="s">
        <v>307</v>
      </c>
      <c r="B121" s="373"/>
      <c r="C121" s="305" t="s">
        <v>136</v>
      </c>
      <c r="D121" s="374" t="s">
        <v>231</v>
      </c>
      <c r="E121" s="331" t="s">
        <v>598</v>
      </c>
      <c r="F121" s="386" t="s">
        <v>551</v>
      </c>
      <c r="G121" s="392" t="s">
        <v>603</v>
      </c>
      <c r="H121" s="111" t="s">
        <v>36</v>
      </c>
      <c r="I121" s="287" t="s">
        <v>5</v>
      </c>
      <c r="J121" s="287" t="s">
        <v>5</v>
      </c>
      <c r="K121" s="56">
        <v>2</v>
      </c>
      <c r="L121" s="287" t="s">
        <v>5</v>
      </c>
      <c r="M121" s="287" t="s">
        <v>5</v>
      </c>
      <c r="N121" s="56">
        <v>3</v>
      </c>
      <c r="O121" s="287" t="s">
        <v>5</v>
      </c>
      <c r="P121" s="287" t="s">
        <v>5</v>
      </c>
      <c r="Q121" s="287" t="s">
        <v>5</v>
      </c>
      <c r="R121" s="287" t="s">
        <v>5</v>
      </c>
      <c r="S121" s="287" t="s">
        <v>5</v>
      </c>
      <c r="T121" s="287" t="s">
        <v>5</v>
      </c>
      <c r="U121" s="287" t="s">
        <v>5</v>
      </c>
      <c r="V121" s="287" t="s">
        <v>5</v>
      </c>
      <c r="W121" s="287" t="s">
        <v>5</v>
      </c>
      <c r="X121" s="287" t="s">
        <v>5</v>
      </c>
      <c r="Y121" s="287" t="s">
        <v>5</v>
      </c>
      <c r="Z121" s="287" t="s">
        <v>5</v>
      </c>
      <c r="AA121" s="287" t="s">
        <v>5</v>
      </c>
      <c r="AB121" s="287" t="s">
        <v>5</v>
      </c>
      <c r="AC121" s="287" t="s">
        <v>5</v>
      </c>
      <c r="AD121" s="287" t="s">
        <v>5</v>
      </c>
      <c r="AE121" s="287" t="s">
        <v>5</v>
      </c>
      <c r="AF121" s="287" t="s">
        <v>5</v>
      </c>
      <c r="AG121" s="290" t="s">
        <v>5</v>
      </c>
      <c r="AH121" s="289"/>
      <c r="AI121" s="289"/>
      <c r="AJ121" s="289"/>
      <c r="AK121" s="289"/>
      <c r="AL121" s="289"/>
      <c r="AM121" s="289"/>
      <c r="AN121" s="289"/>
      <c r="AO121" s="289"/>
      <c r="AP121" s="289"/>
    </row>
    <row r="122" spans="1:42" s="281" customFormat="1" ht="41.25" customHeight="1" x14ac:dyDescent="0.2">
      <c r="A122" s="281" t="s">
        <v>307</v>
      </c>
      <c r="B122" s="373"/>
      <c r="C122" s="60" t="s">
        <v>136</v>
      </c>
      <c r="D122" s="375"/>
      <c r="E122" s="331" t="s">
        <v>598</v>
      </c>
      <c r="F122" s="377"/>
      <c r="G122" s="392"/>
      <c r="H122" s="111" t="s">
        <v>43</v>
      </c>
      <c r="I122" s="287" t="s">
        <v>5</v>
      </c>
      <c r="J122" s="287" t="s">
        <v>5</v>
      </c>
      <c r="K122" s="56" t="s">
        <v>279</v>
      </c>
      <c r="L122" s="287" t="s">
        <v>5</v>
      </c>
      <c r="M122" s="287" t="s">
        <v>5</v>
      </c>
      <c r="N122" s="56" t="s">
        <v>268</v>
      </c>
      <c r="O122" s="287" t="s">
        <v>5</v>
      </c>
      <c r="P122" s="287" t="s">
        <v>5</v>
      </c>
      <c r="Q122" s="287" t="s">
        <v>5</v>
      </c>
      <c r="R122" s="287" t="s">
        <v>5</v>
      </c>
      <c r="S122" s="287" t="s">
        <v>5</v>
      </c>
      <c r="T122" s="287" t="s">
        <v>5</v>
      </c>
      <c r="U122" s="287" t="s">
        <v>5</v>
      </c>
      <c r="V122" s="287" t="s">
        <v>5</v>
      </c>
      <c r="W122" s="287" t="s">
        <v>5</v>
      </c>
      <c r="X122" s="287" t="s">
        <v>5</v>
      </c>
      <c r="Y122" s="287" t="s">
        <v>5</v>
      </c>
      <c r="Z122" s="287" t="s">
        <v>5</v>
      </c>
      <c r="AA122" s="287" t="s">
        <v>5</v>
      </c>
      <c r="AB122" s="287" t="s">
        <v>5</v>
      </c>
      <c r="AC122" s="287" t="s">
        <v>5</v>
      </c>
      <c r="AD122" s="287" t="s">
        <v>5</v>
      </c>
      <c r="AE122" s="287" t="s">
        <v>5</v>
      </c>
      <c r="AF122" s="287" t="s">
        <v>5</v>
      </c>
      <c r="AG122" s="290" t="s">
        <v>5</v>
      </c>
      <c r="AH122" s="289"/>
      <c r="AI122" s="289"/>
      <c r="AJ122" s="289"/>
      <c r="AK122" s="289"/>
      <c r="AL122" s="289"/>
      <c r="AM122" s="289"/>
      <c r="AN122" s="289"/>
      <c r="AO122" s="289"/>
      <c r="AP122" s="289"/>
    </row>
    <row r="123" spans="1:42" s="299" customFormat="1" ht="9.75" customHeight="1" x14ac:dyDescent="0.2">
      <c r="A123" s="281" t="s">
        <v>307</v>
      </c>
      <c r="B123" s="291"/>
      <c r="C123" s="306"/>
      <c r="D123" s="293"/>
      <c r="E123" s="293"/>
      <c r="F123" s="293"/>
      <c r="G123" s="294"/>
      <c r="H123" s="295"/>
      <c r="I123" s="296"/>
      <c r="J123" s="297"/>
      <c r="K123" s="297"/>
      <c r="L123" s="297"/>
      <c r="M123" s="297"/>
      <c r="N123" s="297"/>
      <c r="O123" s="297"/>
      <c r="P123" s="297"/>
      <c r="Q123" s="297"/>
      <c r="R123" s="297"/>
      <c r="S123" s="297"/>
      <c r="T123" s="297"/>
      <c r="U123" s="297"/>
      <c r="V123" s="297"/>
      <c r="W123" s="297"/>
      <c r="X123" s="297"/>
      <c r="Y123" s="297"/>
      <c r="Z123" s="297"/>
      <c r="AA123" s="297"/>
      <c r="AB123" s="297"/>
      <c r="AC123" s="297"/>
      <c r="AD123" s="297"/>
      <c r="AE123" s="297"/>
      <c r="AF123" s="297"/>
      <c r="AG123" s="298"/>
    </row>
    <row r="124" spans="1:42" s="281" customFormat="1" ht="41.25" customHeight="1" x14ac:dyDescent="0.2">
      <c r="A124" s="281" t="s">
        <v>307</v>
      </c>
      <c r="B124" s="373"/>
      <c r="C124" s="305" t="s">
        <v>191</v>
      </c>
      <c r="D124" s="374" t="s">
        <v>230</v>
      </c>
      <c r="E124" s="331" t="s">
        <v>598</v>
      </c>
      <c r="F124" s="386" t="s">
        <v>550</v>
      </c>
      <c r="G124" s="392" t="s">
        <v>603</v>
      </c>
      <c r="H124" s="111" t="s">
        <v>36</v>
      </c>
      <c r="I124" s="287" t="s">
        <v>5</v>
      </c>
      <c r="J124" s="287" t="s">
        <v>5</v>
      </c>
      <c r="K124" s="56">
        <v>2</v>
      </c>
      <c r="L124" s="287" t="s">
        <v>5</v>
      </c>
      <c r="M124" s="287" t="s">
        <v>5</v>
      </c>
      <c r="N124" s="56">
        <v>6</v>
      </c>
      <c r="O124" s="287" t="s">
        <v>5</v>
      </c>
      <c r="P124" s="287" t="s">
        <v>5</v>
      </c>
      <c r="Q124" s="287" t="s">
        <v>5</v>
      </c>
      <c r="R124" s="287" t="s">
        <v>5</v>
      </c>
      <c r="S124" s="287" t="s">
        <v>5</v>
      </c>
      <c r="T124" s="287" t="s">
        <v>5</v>
      </c>
      <c r="U124" s="287" t="s">
        <v>5</v>
      </c>
      <c r="V124" s="287" t="s">
        <v>5</v>
      </c>
      <c r="W124" s="287" t="s">
        <v>5</v>
      </c>
      <c r="X124" s="287" t="s">
        <v>5</v>
      </c>
      <c r="Y124" s="287" t="s">
        <v>5</v>
      </c>
      <c r="Z124" s="287" t="s">
        <v>5</v>
      </c>
      <c r="AA124" s="287" t="s">
        <v>5</v>
      </c>
      <c r="AB124" s="287" t="s">
        <v>5</v>
      </c>
      <c r="AC124" s="287" t="s">
        <v>5</v>
      </c>
      <c r="AD124" s="287" t="s">
        <v>5</v>
      </c>
      <c r="AE124" s="287" t="s">
        <v>5</v>
      </c>
      <c r="AF124" s="287" t="s">
        <v>5</v>
      </c>
      <c r="AG124" s="290" t="s">
        <v>5</v>
      </c>
      <c r="AH124" s="289"/>
      <c r="AI124" s="289"/>
      <c r="AJ124" s="289"/>
      <c r="AK124" s="289"/>
      <c r="AL124" s="289"/>
      <c r="AM124" s="289"/>
      <c r="AN124" s="289"/>
      <c r="AO124" s="289"/>
      <c r="AP124" s="289"/>
    </row>
    <row r="125" spans="1:42" s="281" customFormat="1" ht="41.25" customHeight="1" x14ac:dyDescent="0.2">
      <c r="A125" s="281" t="s">
        <v>307</v>
      </c>
      <c r="B125" s="373"/>
      <c r="C125" s="60" t="s">
        <v>191</v>
      </c>
      <c r="D125" s="375"/>
      <c r="E125" s="331" t="s">
        <v>598</v>
      </c>
      <c r="F125" s="377"/>
      <c r="G125" s="392"/>
      <c r="H125" s="111" t="s">
        <v>43</v>
      </c>
      <c r="I125" s="287" t="s">
        <v>5</v>
      </c>
      <c r="J125" s="287" t="s">
        <v>5</v>
      </c>
      <c r="K125" s="56" t="s">
        <v>279</v>
      </c>
      <c r="L125" s="287" t="s">
        <v>5</v>
      </c>
      <c r="M125" s="287" t="s">
        <v>5</v>
      </c>
      <c r="N125" s="56" t="s">
        <v>268</v>
      </c>
      <c r="O125" s="287" t="s">
        <v>5</v>
      </c>
      <c r="P125" s="287" t="s">
        <v>5</v>
      </c>
      <c r="Q125" s="287" t="s">
        <v>5</v>
      </c>
      <c r="R125" s="287" t="s">
        <v>5</v>
      </c>
      <c r="S125" s="287" t="s">
        <v>5</v>
      </c>
      <c r="T125" s="287" t="s">
        <v>5</v>
      </c>
      <c r="U125" s="287" t="s">
        <v>5</v>
      </c>
      <c r="V125" s="287" t="s">
        <v>5</v>
      </c>
      <c r="W125" s="287" t="s">
        <v>5</v>
      </c>
      <c r="X125" s="287" t="s">
        <v>5</v>
      </c>
      <c r="Y125" s="287" t="s">
        <v>5</v>
      </c>
      <c r="Z125" s="287" t="s">
        <v>5</v>
      </c>
      <c r="AA125" s="287" t="s">
        <v>5</v>
      </c>
      <c r="AB125" s="287" t="s">
        <v>5</v>
      </c>
      <c r="AC125" s="287" t="s">
        <v>5</v>
      </c>
      <c r="AD125" s="287" t="s">
        <v>5</v>
      </c>
      <c r="AE125" s="287" t="s">
        <v>5</v>
      </c>
      <c r="AF125" s="287" t="s">
        <v>5</v>
      </c>
      <c r="AG125" s="290" t="s">
        <v>5</v>
      </c>
      <c r="AH125" s="289"/>
      <c r="AI125" s="289"/>
      <c r="AJ125" s="289"/>
      <c r="AK125" s="289"/>
      <c r="AL125" s="289"/>
      <c r="AM125" s="289"/>
      <c r="AN125" s="289"/>
      <c r="AO125" s="289"/>
      <c r="AP125" s="289"/>
    </row>
    <row r="126" spans="1:42" s="299" customFormat="1" ht="9.75" customHeight="1" x14ac:dyDescent="0.2">
      <c r="A126" s="281" t="s">
        <v>307</v>
      </c>
      <c r="B126" s="291"/>
      <c r="C126" s="292"/>
      <c r="D126" s="293"/>
      <c r="E126" s="293"/>
      <c r="F126" s="293"/>
      <c r="G126" s="294"/>
      <c r="H126" s="295"/>
      <c r="I126" s="296"/>
      <c r="J126" s="297"/>
      <c r="K126" s="297"/>
      <c r="L126" s="297"/>
      <c r="M126" s="297"/>
      <c r="N126" s="297"/>
      <c r="O126" s="297"/>
      <c r="P126" s="297"/>
      <c r="Q126" s="297"/>
      <c r="R126" s="297"/>
      <c r="S126" s="297"/>
      <c r="T126" s="297"/>
      <c r="U126" s="297"/>
      <c r="V126" s="297"/>
      <c r="W126" s="297"/>
      <c r="X126" s="297"/>
      <c r="Y126" s="297"/>
      <c r="Z126" s="297"/>
      <c r="AA126" s="297"/>
      <c r="AB126" s="297"/>
      <c r="AC126" s="297"/>
      <c r="AD126" s="297"/>
      <c r="AE126" s="297"/>
      <c r="AF126" s="297"/>
      <c r="AG126" s="298"/>
    </row>
    <row r="127" spans="1:42" s="281" customFormat="1" ht="41.25" customHeight="1" x14ac:dyDescent="0.2">
      <c r="A127" s="281" t="s">
        <v>307</v>
      </c>
      <c r="B127" s="373"/>
      <c r="C127" s="305" t="s">
        <v>152</v>
      </c>
      <c r="D127" s="374" t="s">
        <v>251</v>
      </c>
      <c r="E127" s="331" t="s">
        <v>598</v>
      </c>
      <c r="F127" s="386" t="s">
        <v>549</v>
      </c>
      <c r="G127" s="392" t="s">
        <v>603</v>
      </c>
      <c r="H127" s="111" t="s">
        <v>36</v>
      </c>
      <c r="I127" s="300">
        <v>1</v>
      </c>
      <c r="J127" s="287" t="s">
        <v>5</v>
      </c>
      <c r="K127" s="287" t="s">
        <v>5</v>
      </c>
      <c r="L127" s="287" t="s">
        <v>5</v>
      </c>
      <c r="M127" s="56">
        <v>1</v>
      </c>
      <c r="N127" s="56">
        <v>3</v>
      </c>
      <c r="O127" s="287" t="s">
        <v>5</v>
      </c>
      <c r="P127" s="287" t="s">
        <v>5</v>
      </c>
      <c r="Q127" s="287" t="s">
        <v>5</v>
      </c>
      <c r="R127" s="287" t="s">
        <v>5</v>
      </c>
      <c r="S127" s="287" t="s">
        <v>5</v>
      </c>
      <c r="T127" s="287" t="s">
        <v>5</v>
      </c>
      <c r="U127" s="287" t="s">
        <v>5</v>
      </c>
      <c r="V127" s="56">
        <v>10</v>
      </c>
      <c r="W127" s="56">
        <v>1</v>
      </c>
      <c r="X127" s="287" t="s">
        <v>5</v>
      </c>
      <c r="Y127" s="287" t="s">
        <v>5</v>
      </c>
      <c r="Z127" s="287" t="s">
        <v>5</v>
      </c>
      <c r="AA127" s="56">
        <v>2</v>
      </c>
      <c r="AB127" s="56">
        <v>2</v>
      </c>
      <c r="AC127" s="287" t="s">
        <v>5</v>
      </c>
      <c r="AD127" s="287" t="s">
        <v>5</v>
      </c>
      <c r="AE127" s="287" t="s">
        <v>5</v>
      </c>
      <c r="AF127" s="287" t="s">
        <v>5</v>
      </c>
      <c r="AG127" s="290" t="s">
        <v>5</v>
      </c>
      <c r="AH127" s="289"/>
      <c r="AI127" s="289"/>
      <c r="AJ127" s="289"/>
      <c r="AK127" s="289"/>
      <c r="AL127" s="289"/>
      <c r="AM127" s="289"/>
      <c r="AN127" s="289"/>
      <c r="AO127" s="289"/>
      <c r="AP127" s="289"/>
    </row>
    <row r="128" spans="1:42" s="281" customFormat="1" ht="41.25" customHeight="1" x14ac:dyDescent="0.2">
      <c r="A128" s="281" t="s">
        <v>307</v>
      </c>
      <c r="B128" s="373"/>
      <c r="C128" s="60" t="s">
        <v>152</v>
      </c>
      <c r="D128" s="375"/>
      <c r="E128" s="331" t="s">
        <v>598</v>
      </c>
      <c r="F128" s="377"/>
      <c r="G128" s="392"/>
      <c r="H128" s="111" t="s">
        <v>43</v>
      </c>
      <c r="I128" s="331" t="s">
        <v>339</v>
      </c>
      <c r="J128" s="287" t="s">
        <v>5</v>
      </c>
      <c r="K128" s="287" t="s">
        <v>5</v>
      </c>
      <c r="L128" s="287" t="s">
        <v>5</v>
      </c>
      <c r="M128" s="56" t="s">
        <v>279</v>
      </c>
      <c r="N128" s="56" t="s">
        <v>268</v>
      </c>
      <c r="O128" s="287" t="s">
        <v>5</v>
      </c>
      <c r="P128" s="287" t="s">
        <v>5</v>
      </c>
      <c r="Q128" s="287" t="s">
        <v>5</v>
      </c>
      <c r="R128" s="287" t="s">
        <v>5</v>
      </c>
      <c r="S128" s="287" t="s">
        <v>5</v>
      </c>
      <c r="T128" s="287" t="s">
        <v>5</v>
      </c>
      <c r="U128" s="287" t="s">
        <v>5</v>
      </c>
      <c r="V128" s="57" t="s">
        <v>300</v>
      </c>
      <c r="W128" s="57" t="s">
        <v>300</v>
      </c>
      <c r="X128" s="287" t="s">
        <v>5</v>
      </c>
      <c r="Y128" s="287" t="s">
        <v>5</v>
      </c>
      <c r="Z128" s="287" t="s">
        <v>5</v>
      </c>
      <c r="AA128" s="57" t="s">
        <v>300</v>
      </c>
      <c r="AB128" s="57" t="s">
        <v>300</v>
      </c>
      <c r="AC128" s="287" t="s">
        <v>5</v>
      </c>
      <c r="AD128" s="287" t="s">
        <v>5</v>
      </c>
      <c r="AE128" s="287" t="s">
        <v>5</v>
      </c>
      <c r="AF128" s="287" t="s">
        <v>5</v>
      </c>
      <c r="AG128" s="290" t="s">
        <v>5</v>
      </c>
      <c r="AH128" s="289"/>
      <c r="AI128" s="289"/>
      <c r="AJ128" s="289"/>
      <c r="AK128" s="289"/>
      <c r="AL128" s="289"/>
      <c r="AM128" s="289"/>
      <c r="AN128" s="289"/>
      <c r="AO128" s="289"/>
      <c r="AP128" s="289"/>
    </row>
    <row r="129" spans="1:42" s="299" customFormat="1" ht="9.75" customHeight="1" x14ac:dyDescent="0.2">
      <c r="A129" s="281" t="s">
        <v>307</v>
      </c>
      <c r="B129" s="291"/>
      <c r="C129" s="292"/>
      <c r="D129" s="293"/>
      <c r="E129" s="293"/>
      <c r="F129" s="293"/>
      <c r="G129" s="294"/>
      <c r="H129" s="295"/>
      <c r="I129" s="296"/>
      <c r="J129" s="297"/>
      <c r="K129" s="297"/>
      <c r="L129" s="297"/>
      <c r="M129" s="297"/>
      <c r="N129" s="297"/>
      <c r="O129" s="297"/>
      <c r="P129" s="297"/>
      <c r="Q129" s="297"/>
      <c r="R129" s="297"/>
      <c r="S129" s="297"/>
      <c r="T129" s="297"/>
      <c r="U129" s="297"/>
      <c r="V129" s="297"/>
      <c r="W129" s="297"/>
      <c r="X129" s="297"/>
      <c r="Y129" s="297"/>
      <c r="Z129" s="297"/>
      <c r="AA129" s="297"/>
      <c r="AB129" s="297"/>
      <c r="AC129" s="297"/>
      <c r="AD129" s="297"/>
      <c r="AE129" s="297"/>
      <c r="AF129" s="297"/>
      <c r="AG129" s="298"/>
    </row>
    <row r="130" spans="1:42" s="281" customFormat="1" ht="41.25" customHeight="1" x14ac:dyDescent="0.2">
      <c r="A130" s="281" t="s">
        <v>307</v>
      </c>
      <c r="B130" s="373"/>
      <c r="C130" s="305" t="s">
        <v>332</v>
      </c>
      <c r="D130" s="374" t="s">
        <v>252</v>
      </c>
      <c r="E130" s="331" t="s">
        <v>807</v>
      </c>
      <c r="F130" s="386" t="s">
        <v>568</v>
      </c>
      <c r="G130" s="392" t="s">
        <v>603</v>
      </c>
      <c r="H130" s="111" t="s">
        <v>36</v>
      </c>
      <c r="I130" s="300">
        <v>2</v>
      </c>
      <c r="J130" s="287" t="s">
        <v>5</v>
      </c>
      <c r="K130" s="56">
        <v>1</v>
      </c>
      <c r="L130" s="56">
        <v>1</v>
      </c>
      <c r="M130" s="56">
        <v>5</v>
      </c>
      <c r="N130" s="56">
        <v>27</v>
      </c>
      <c r="O130" s="287" t="s">
        <v>5</v>
      </c>
      <c r="P130" s="287" t="s">
        <v>5</v>
      </c>
      <c r="Q130" s="287" t="s">
        <v>5</v>
      </c>
      <c r="R130" s="287" t="s">
        <v>5</v>
      </c>
      <c r="S130" s="287" t="s">
        <v>5</v>
      </c>
      <c r="T130" s="56">
        <v>7</v>
      </c>
      <c r="U130" s="287" t="s">
        <v>5</v>
      </c>
      <c r="V130" s="56">
        <v>42</v>
      </c>
      <c r="W130" s="287">
        <v>2</v>
      </c>
      <c r="X130" s="287" t="s">
        <v>5</v>
      </c>
      <c r="Y130" s="287" t="s">
        <v>5</v>
      </c>
      <c r="Z130" s="287" t="s">
        <v>5</v>
      </c>
      <c r="AA130" s="56">
        <f>7+1</f>
        <v>8</v>
      </c>
      <c r="AB130" s="56">
        <f>10+1</f>
        <v>11</v>
      </c>
      <c r="AC130" s="287" t="s">
        <v>5</v>
      </c>
      <c r="AD130" s="287" t="s">
        <v>5</v>
      </c>
      <c r="AE130" s="287" t="s">
        <v>5</v>
      </c>
      <c r="AF130" s="56" t="s">
        <v>369</v>
      </c>
      <c r="AG130" s="290" t="s">
        <v>5</v>
      </c>
      <c r="AH130" s="304"/>
      <c r="AI130" s="289"/>
      <c r="AJ130" s="289"/>
      <c r="AK130" s="289"/>
      <c r="AL130" s="289"/>
      <c r="AM130" s="289"/>
      <c r="AN130" s="289"/>
      <c r="AO130" s="289"/>
      <c r="AP130" s="289"/>
    </row>
    <row r="131" spans="1:42" s="281" customFormat="1" ht="89.25" customHeight="1" x14ac:dyDescent="0.2">
      <c r="A131" s="281" t="s">
        <v>307</v>
      </c>
      <c r="B131" s="373"/>
      <c r="C131" s="60" t="s">
        <v>332</v>
      </c>
      <c r="D131" s="375"/>
      <c r="E131" s="332" t="s">
        <v>807</v>
      </c>
      <c r="F131" s="387"/>
      <c r="G131" s="392"/>
      <c r="H131" s="111" t="s">
        <v>43</v>
      </c>
      <c r="I131" s="331" t="s">
        <v>296</v>
      </c>
      <c r="J131" s="287" t="s">
        <v>5</v>
      </c>
      <c r="K131" s="57" t="s">
        <v>279</v>
      </c>
      <c r="L131" s="57" t="s">
        <v>268</v>
      </c>
      <c r="M131" s="57" t="s">
        <v>279</v>
      </c>
      <c r="N131" s="57" t="s">
        <v>268</v>
      </c>
      <c r="O131" s="287" t="s">
        <v>5</v>
      </c>
      <c r="P131" s="287" t="s">
        <v>5</v>
      </c>
      <c r="Q131" s="287" t="s">
        <v>5</v>
      </c>
      <c r="R131" s="287" t="s">
        <v>5</v>
      </c>
      <c r="S131" s="287" t="s">
        <v>5</v>
      </c>
      <c r="T131" s="57" t="s">
        <v>283</v>
      </c>
      <c r="U131" s="287" t="s">
        <v>5</v>
      </c>
      <c r="V131" s="287" t="s">
        <v>333</v>
      </c>
      <c r="W131" s="287" t="s">
        <v>354</v>
      </c>
      <c r="X131" s="287" t="s">
        <v>5</v>
      </c>
      <c r="Y131" s="287" t="s">
        <v>5</v>
      </c>
      <c r="Z131" s="287" t="s">
        <v>5</v>
      </c>
      <c r="AA131" s="287" t="s">
        <v>355</v>
      </c>
      <c r="AB131" s="287" t="s">
        <v>356</v>
      </c>
      <c r="AC131" s="287" t="s">
        <v>5</v>
      </c>
      <c r="AD131" s="287" t="s">
        <v>5</v>
      </c>
      <c r="AE131" s="287" t="s">
        <v>5</v>
      </c>
      <c r="AF131" s="57" t="s">
        <v>379</v>
      </c>
      <c r="AG131" s="290" t="s">
        <v>5</v>
      </c>
      <c r="AH131" s="289"/>
      <c r="AI131" s="289"/>
      <c r="AJ131" s="289"/>
      <c r="AK131" s="289"/>
      <c r="AL131" s="289"/>
      <c r="AM131" s="289"/>
      <c r="AN131" s="289"/>
      <c r="AO131" s="289"/>
      <c r="AP131" s="289"/>
    </row>
    <row r="132" spans="1:42" s="299" customFormat="1" ht="9.75" customHeight="1" x14ac:dyDescent="0.2">
      <c r="A132" s="281" t="s">
        <v>307</v>
      </c>
      <c r="B132" s="291"/>
      <c r="C132" s="292"/>
      <c r="D132" s="293"/>
      <c r="E132" s="293"/>
      <c r="F132" s="293"/>
      <c r="G132" s="294"/>
      <c r="H132" s="295"/>
      <c r="I132" s="296"/>
      <c r="J132" s="297"/>
      <c r="K132" s="297"/>
      <c r="L132" s="297"/>
      <c r="M132" s="297"/>
      <c r="N132" s="297"/>
      <c r="O132" s="297"/>
      <c r="P132" s="297"/>
      <c r="Q132" s="297"/>
      <c r="R132" s="297"/>
      <c r="S132" s="297"/>
      <c r="T132" s="297"/>
      <c r="U132" s="297"/>
      <c r="V132" s="297"/>
      <c r="W132" s="297"/>
      <c r="X132" s="297"/>
      <c r="Y132" s="297"/>
      <c r="Z132" s="297"/>
      <c r="AA132" s="297"/>
      <c r="AB132" s="297"/>
      <c r="AC132" s="297"/>
      <c r="AD132" s="297"/>
      <c r="AE132" s="297"/>
      <c r="AF132" s="297"/>
      <c r="AG132" s="298"/>
    </row>
    <row r="133" spans="1:42" s="281" customFormat="1" ht="41.25" customHeight="1" x14ac:dyDescent="0.2">
      <c r="A133" s="281" t="s">
        <v>307</v>
      </c>
      <c r="B133" s="373"/>
      <c r="C133" s="305" t="s">
        <v>149</v>
      </c>
      <c r="D133" s="374" t="s">
        <v>253</v>
      </c>
      <c r="E133" s="331" t="s">
        <v>807</v>
      </c>
      <c r="F133" s="386" t="s">
        <v>569</v>
      </c>
      <c r="G133" s="392" t="s">
        <v>603</v>
      </c>
      <c r="H133" s="111" t="s">
        <v>36</v>
      </c>
      <c r="I133" s="300">
        <v>1</v>
      </c>
      <c r="J133" s="56">
        <v>1</v>
      </c>
      <c r="K133" s="287" t="s">
        <v>5</v>
      </c>
      <c r="L133" s="287" t="s">
        <v>5</v>
      </c>
      <c r="M133" s="56">
        <v>6</v>
      </c>
      <c r="N133" s="56">
        <v>17</v>
      </c>
      <c r="O133" s="287" t="s">
        <v>5</v>
      </c>
      <c r="P133" s="287" t="s">
        <v>5</v>
      </c>
      <c r="Q133" s="287" t="s">
        <v>5</v>
      </c>
      <c r="R133" s="287" t="s">
        <v>5</v>
      </c>
      <c r="S133" s="287" t="s">
        <v>5</v>
      </c>
      <c r="T133" s="56">
        <v>5</v>
      </c>
      <c r="U133" s="287" t="s">
        <v>5</v>
      </c>
      <c r="V133" s="56">
        <v>2</v>
      </c>
      <c r="W133" s="287" t="s">
        <v>5</v>
      </c>
      <c r="X133" s="287" t="s">
        <v>5</v>
      </c>
      <c r="Y133" s="287" t="s">
        <v>5</v>
      </c>
      <c r="Z133" s="287" t="s">
        <v>5</v>
      </c>
      <c r="AA133" s="56">
        <v>20</v>
      </c>
      <c r="AB133" s="56">
        <v>9</v>
      </c>
      <c r="AC133" s="287" t="s">
        <v>5</v>
      </c>
      <c r="AD133" s="287" t="s">
        <v>5</v>
      </c>
      <c r="AE133" s="287" t="s">
        <v>5</v>
      </c>
      <c r="AF133" s="287" t="s">
        <v>5</v>
      </c>
      <c r="AG133" s="290" t="s">
        <v>306</v>
      </c>
      <c r="AH133" s="304"/>
      <c r="AI133" s="289"/>
      <c r="AJ133" s="289"/>
      <c r="AK133" s="289"/>
      <c r="AL133" s="289"/>
      <c r="AM133" s="289"/>
      <c r="AN133" s="289"/>
      <c r="AO133" s="289"/>
      <c r="AP133" s="289"/>
    </row>
    <row r="134" spans="1:42" s="281" customFormat="1" ht="53.25" customHeight="1" x14ac:dyDescent="0.2">
      <c r="A134" s="281" t="s">
        <v>307</v>
      </c>
      <c r="B134" s="373"/>
      <c r="C134" s="60" t="s">
        <v>149</v>
      </c>
      <c r="D134" s="375"/>
      <c r="E134" s="332" t="s">
        <v>807</v>
      </c>
      <c r="F134" s="387"/>
      <c r="G134" s="392"/>
      <c r="H134" s="111" t="s">
        <v>43</v>
      </c>
      <c r="I134" s="331" t="s">
        <v>315</v>
      </c>
      <c r="J134" s="57" t="s">
        <v>314</v>
      </c>
      <c r="K134" s="287" t="s">
        <v>5</v>
      </c>
      <c r="L134" s="287" t="s">
        <v>5</v>
      </c>
      <c r="M134" s="57" t="s">
        <v>279</v>
      </c>
      <c r="N134" s="57" t="s">
        <v>268</v>
      </c>
      <c r="O134" s="287" t="s">
        <v>5</v>
      </c>
      <c r="P134" s="287" t="s">
        <v>5</v>
      </c>
      <c r="Q134" s="287" t="s">
        <v>5</v>
      </c>
      <c r="R134" s="287" t="s">
        <v>5</v>
      </c>
      <c r="S134" s="287" t="s">
        <v>5</v>
      </c>
      <c r="T134" s="57" t="s">
        <v>283</v>
      </c>
      <c r="U134" s="287" t="s">
        <v>5</v>
      </c>
      <c r="V134" s="57" t="s">
        <v>300</v>
      </c>
      <c r="W134" s="287" t="s">
        <v>5</v>
      </c>
      <c r="X134" s="287" t="s">
        <v>5</v>
      </c>
      <c r="Y134" s="287" t="s">
        <v>5</v>
      </c>
      <c r="Z134" s="287" t="s">
        <v>5</v>
      </c>
      <c r="AA134" s="57" t="s">
        <v>300</v>
      </c>
      <c r="AB134" s="57" t="s">
        <v>300</v>
      </c>
      <c r="AC134" s="287" t="s">
        <v>5</v>
      </c>
      <c r="AD134" s="287" t="s">
        <v>5</v>
      </c>
      <c r="AE134" s="287" t="s">
        <v>5</v>
      </c>
      <c r="AF134" s="287" t="s">
        <v>5</v>
      </c>
      <c r="AG134" s="290" t="s">
        <v>377</v>
      </c>
      <c r="AH134" s="289"/>
      <c r="AI134" s="289"/>
      <c r="AJ134" s="289"/>
      <c r="AK134" s="289"/>
      <c r="AL134" s="289"/>
      <c r="AM134" s="289"/>
      <c r="AN134" s="289"/>
      <c r="AO134" s="289"/>
      <c r="AP134" s="289"/>
    </row>
    <row r="135" spans="1:42" s="299" customFormat="1" ht="9.75" customHeight="1" x14ac:dyDescent="0.2">
      <c r="A135" s="281" t="s">
        <v>307</v>
      </c>
      <c r="B135" s="291"/>
      <c r="C135" s="292"/>
      <c r="D135" s="293"/>
      <c r="E135" s="293"/>
      <c r="F135" s="293"/>
      <c r="G135" s="294"/>
      <c r="H135" s="295"/>
      <c r="I135" s="296"/>
      <c r="J135" s="297"/>
      <c r="K135" s="297"/>
      <c r="L135" s="297"/>
      <c r="M135" s="297"/>
      <c r="N135" s="297"/>
      <c r="O135" s="297"/>
      <c r="P135" s="297"/>
      <c r="Q135" s="297"/>
      <c r="R135" s="297"/>
      <c r="S135" s="297"/>
      <c r="T135" s="297"/>
      <c r="U135" s="297"/>
      <c r="V135" s="297"/>
      <c r="W135" s="297"/>
      <c r="X135" s="297"/>
      <c r="Y135" s="297"/>
      <c r="Z135" s="297"/>
      <c r="AA135" s="297"/>
      <c r="AB135" s="297"/>
      <c r="AC135" s="297"/>
      <c r="AD135" s="297"/>
      <c r="AE135" s="297"/>
      <c r="AF135" s="297"/>
      <c r="AG135" s="298"/>
    </row>
    <row r="136" spans="1:42" s="281" customFormat="1" ht="41.25" customHeight="1" x14ac:dyDescent="0.2">
      <c r="A136" s="281" t="s">
        <v>307</v>
      </c>
      <c r="B136" s="373"/>
      <c r="C136" s="305" t="s">
        <v>153</v>
      </c>
      <c r="D136" s="374" t="s">
        <v>229</v>
      </c>
      <c r="E136" s="331" t="s">
        <v>807</v>
      </c>
      <c r="F136" s="386" t="s">
        <v>570</v>
      </c>
      <c r="G136" s="392" t="s">
        <v>603</v>
      </c>
      <c r="H136" s="111" t="s">
        <v>36</v>
      </c>
      <c r="I136" s="287" t="s">
        <v>5</v>
      </c>
      <c r="J136" s="56">
        <v>1</v>
      </c>
      <c r="K136" s="56">
        <v>4</v>
      </c>
      <c r="L136" s="287" t="s">
        <v>5</v>
      </c>
      <c r="M136" s="56">
        <v>4</v>
      </c>
      <c r="N136" s="56">
        <v>34</v>
      </c>
      <c r="O136" s="56">
        <v>1</v>
      </c>
      <c r="P136" s="287" t="s">
        <v>5</v>
      </c>
      <c r="Q136" s="287" t="s">
        <v>5</v>
      </c>
      <c r="R136" s="287" t="s">
        <v>5</v>
      </c>
      <c r="S136" s="287" t="s">
        <v>5</v>
      </c>
      <c r="T136" s="56">
        <v>5</v>
      </c>
      <c r="U136" s="56">
        <v>8</v>
      </c>
      <c r="V136" s="287" t="s">
        <v>5</v>
      </c>
      <c r="W136" s="287" t="s">
        <v>5</v>
      </c>
      <c r="X136" s="287" t="s">
        <v>5</v>
      </c>
      <c r="Y136" s="287" t="s">
        <v>5</v>
      </c>
      <c r="Z136" s="287" t="s">
        <v>5</v>
      </c>
      <c r="AA136" s="287" t="s">
        <v>5</v>
      </c>
      <c r="AB136" s="287" t="s">
        <v>5</v>
      </c>
      <c r="AC136" s="287" t="s">
        <v>5</v>
      </c>
      <c r="AD136" s="287" t="s">
        <v>5</v>
      </c>
      <c r="AE136" s="287" t="s">
        <v>5</v>
      </c>
      <c r="AF136" s="287" t="s">
        <v>5</v>
      </c>
      <c r="AG136" s="290" t="s">
        <v>282</v>
      </c>
      <c r="AH136" s="304"/>
      <c r="AI136" s="289"/>
      <c r="AJ136" s="289"/>
      <c r="AK136" s="289"/>
      <c r="AL136" s="289"/>
      <c r="AM136" s="289"/>
      <c r="AN136" s="289"/>
      <c r="AO136" s="289"/>
      <c r="AP136" s="289"/>
    </row>
    <row r="137" spans="1:42" s="281" customFormat="1" ht="41.25" customHeight="1" x14ac:dyDescent="0.2">
      <c r="A137" s="281" t="s">
        <v>307</v>
      </c>
      <c r="B137" s="373"/>
      <c r="C137" s="60" t="s">
        <v>153</v>
      </c>
      <c r="D137" s="375"/>
      <c r="E137" s="332" t="s">
        <v>807</v>
      </c>
      <c r="F137" s="387"/>
      <c r="G137" s="392"/>
      <c r="H137" s="111" t="s">
        <v>43</v>
      </c>
      <c r="I137" s="287" t="s">
        <v>5</v>
      </c>
      <c r="J137" s="57" t="s">
        <v>314</v>
      </c>
      <c r="K137" s="57" t="s">
        <v>279</v>
      </c>
      <c r="L137" s="287" t="s">
        <v>5</v>
      </c>
      <c r="M137" s="57" t="s">
        <v>279</v>
      </c>
      <c r="N137" s="57" t="s">
        <v>268</v>
      </c>
      <c r="O137" s="57" t="s">
        <v>268</v>
      </c>
      <c r="P137" s="287" t="s">
        <v>5</v>
      </c>
      <c r="Q137" s="287" t="s">
        <v>5</v>
      </c>
      <c r="R137" s="287" t="s">
        <v>5</v>
      </c>
      <c r="S137" s="287" t="s">
        <v>5</v>
      </c>
      <c r="T137" s="56" t="s">
        <v>316</v>
      </c>
      <c r="U137" s="56" t="s">
        <v>317</v>
      </c>
      <c r="V137" s="287" t="s">
        <v>5</v>
      </c>
      <c r="W137" s="287" t="s">
        <v>5</v>
      </c>
      <c r="X137" s="287" t="s">
        <v>5</v>
      </c>
      <c r="Y137" s="287" t="s">
        <v>5</v>
      </c>
      <c r="Z137" s="287" t="s">
        <v>5</v>
      </c>
      <c r="AA137" s="287" t="s">
        <v>5</v>
      </c>
      <c r="AB137" s="287" t="s">
        <v>5</v>
      </c>
      <c r="AC137" s="287" t="s">
        <v>5</v>
      </c>
      <c r="AD137" s="287" t="s">
        <v>5</v>
      </c>
      <c r="AE137" s="287" t="s">
        <v>5</v>
      </c>
      <c r="AF137" s="287" t="s">
        <v>5</v>
      </c>
      <c r="AG137" s="307" t="s">
        <v>378</v>
      </c>
      <c r="AH137" s="289"/>
      <c r="AI137" s="289"/>
      <c r="AJ137" s="289"/>
      <c r="AK137" s="289"/>
      <c r="AL137" s="289"/>
      <c r="AM137" s="289"/>
      <c r="AN137" s="289"/>
      <c r="AO137" s="289"/>
      <c r="AP137" s="289"/>
    </row>
    <row r="138" spans="1:42" s="299" customFormat="1" ht="9.75" customHeight="1" x14ac:dyDescent="0.2">
      <c r="A138" s="281" t="s">
        <v>307</v>
      </c>
      <c r="B138" s="291"/>
      <c r="C138" s="292"/>
      <c r="D138" s="293"/>
      <c r="E138" s="293"/>
      <c r="F138" s="293"/>
      <c r="G138" s="294"/>
      <c r="H138" s="295"/>
      <c r="I138" s="296"/>
      <c r="J138" s="297"/>
      <c r="K138" s="297"/>
      <c r="L138" s="297"/>
      <c r="M138" s="297"/>
      <c r="N138" s="297"/>
      <c r="O138" s="297"/>
      <c r="P138" s="297"/>
      <c r="Q138" s="297"/>
      <c r="R138" s="297"/>
      <c r="S138" s="297"/>
      <c r="T138" s="297"/>
      <c r="U138" s="297"/>
      <c r="V138" s="297"/>
      <c r="W138" s="297"/>
      <c r="X138" s="297"/>
      <c r="Y138" s="297"/>
      <c r="Z138" s="297"/>
      <c r="AA138" s="297"/>
      <c r="AB138" s="297"/>
      <c r="AC138" s="297"/>
      <c r="AD138" s="297"/>
      <c r="AE138" s="297"/>
      <c r="AF138" s="297"/>
      <c r="AG138" s="298"/>
    </row>
    <row r="139" spans="1:42" s="281" customFormat="1" ht="41.25" customHeight="1" x14ac:dyDescent="0.2">
      <c r="A139" s="281" t="s">
        <v>307</v>
      </c>
      <c r="B139" s="373"/>
      <c r="C139" s="305" t="s">
        <v>133</v>
      </c>
      <c r="D139" s="374" t="s">
        <v>228</v>
      </c>
      <c r="E139" s="332" t="s">
        <v>807</v>
      </c>
      <c r="F139" s="386" t="s">
        <v>567</v>
      </c>
      <c r="G139" s="392" t="s">
        <v>603</v>
      </c>
      <c r="H139" s="111" t="s">
        <v>36</v>
      </c>
      <c r="I139" s="300">
        <v>1</v>
      </c>
      <c r="J139" s="287" t="s">
        <v>5</v>
      </c>
      <c r="K139" s="56">
        <v>7</v>
      </c>
      <c r="L139" s="287" t="s">
        <v>5</v>
      </c>
      <c r="M139" s="56">
        <v>4</v>
      </c>
      <c r="N139" s="56">
        <v>30</v>
      </c>
      <c r="O139" s="287" t="s">
        <v>5</v>
      </c>
      <c r="P139" s="287" t="s">
        <v>5</v>
      </c>
      <c r="Q139" s="287" t="s">
        <v>5</v>
      </c>
      <c r="R139" s="287" t="s">
        <v>5</v>
      </c>
      <c r="S139" s="287" t="s">
        <v>5</v>
      </c>
      <c r="T139" s="287" t="s">
        <v>5</v>
      </c>
      <c r="U139" s="287" t="s">
        <v>5</v>
      </c>
      <c r="V139" s="287" t="s">
        <v>5</v>
      </c>
      <c r="W139" s="287" t="s">
        <v>5</v>
      </c>
      <c r="X139" s="287" t="s">
        <v>5</v>
      </c>
      <c r="Y139" s="287" t="s">
        <v>5</v>
      </c>
      <c r="Z139" s="287" t="s">
        <v>5</v>
      </c>
      <c r="AA139" s="56">
        <v>3</v>
      </c>
      <c r="AB139" s="56">
        <v>4</v>
      </c>
      <c r="AC139" s="287" t="s">
        <v>5</v>
      </c>
      <c r="AD139" s="287" t="s">
        <v>5</v>
      </c>
      <c r="AE139" s="287" t="s">
        <v>5</v>
      </c>
      <c r="AF139" s="287" t="s">
        <v>5</v>
      </c>
      <c r="AG139" s="290" t="s">
        <v>5</v>
      </c>
      <c r="AH139" s="289"/>
      <c r="AI139" s="289"/>
      <c r="AJ139" s="289"/>
      <c r="AK139" s="289"/>
      <c r="AL139" s="289"/>
      <c r="AM139" s="289"/>
      <c r="AN139" s="289"/>
      <c r="AO139" s="289"/>
      <c r="AP139" s="289"/>
    </row>
    <row r="140" spans="1:42" s="281" customFormat="1" ht="41.25" customHeight="1" x14ac:dyDescent="0.2">
      <c r="A140" s="281" t="s">
        <v>307</v>
      </c>
      <c r="B140" s="373"/>
      <c r="C140" s="60" t="s">
        <v>133</v>
      </c>
      <c r="D140" s="375"/>
      <c r="E140" s="332" t="s">
        <v>807</v>
      </c>
      <c r="F140" s="377"/>
      <c r="G140" s="392"/>
      <c r="H140" s="111" t="s">
        <v>43</v>
      </c>
      <c r="I140" s="331" t="s">
        <v>318</v>
      </c>
      <c r="J140" s="287" t="s">
        <v>5</v>
      </c>
      <c r="K140" s="57" t="s">
        <v>279</v>
      </c>
      <c r="L140" s="287" t="s">
        <v>5</v>
      </c>
      <c r="M140" s="57" t="s">
        <v>279</v>
      </c>
      <c r="N140" s="57" t="s">
        <v>268</v>
      </c>
      <c r="O140" s="287" t="s">
        <v>5</v>
      </c>
      <c r="P140" s="287" t="s">
        <v>5</v>
      </c>
      <c r="Q140" s="287" t="s">
        <v>5</v>
      </c>
      <c r="R140" s="287" t="s">
        <v>5</v>
      </c>
      <c r="S140" s="287" t="s">
        <v>5</v>
      </c>
      <c r="T140" s="287" t="s">
        <v>5</v>
      </c>
      <c r="U140" s="287" t="s">
        <v>5</v>
      </c>
      <c r="V140" s="287" t="s">
        <v>5</v>
      </c>
      <c r="W140" s="287" t="s">
        <v>5</v>
      </c>
      <c r="X140" s="287" t="s">
        <v>5</v>
      </c>
      <c r="Y140" s="287" t="s">
        <v>5</v>
      </c>
      <c r="Z140" s="287" t="s">
        <v>5</v>
      </c>
      <c r="AA140" s="287" t="s">
        <v>5</v>
      </c>
      <c r="AB140" s="287" t="s">
        <v>5</v>
      </c>
      <c r="AC140" s="287" t="s">
        <v>5</v>
      </c>
      <c r="AD140" s="287" t="s">
        <v>5</v>
      </c>
      <c r="AE140" s="287" t="s">
        <v>5</v>
      </c>
      <c r="AF140" s="287" t="s">
        <v>5</v>
      </c>
      <c r="AG140" s="290" t="s">
        <v>5</v>
      </c>
      <c r="AH140" s="289"/>
      <c r="AI140" s="289"/>
      <c r="AJ140" s="289"/>
      <c r="AK140" s="289"/>
      <c r="AL140" s="289"/>
      <c r="AM140" s="289"/>
      <c r="AN140" s="289"/>
      <c r="AO140" s="289"/>
      <c r="AP140" s="289"/>
    </row>
    <row r="141" spans="1:42" s="299" customFormat="1" ht="9.75" customHeight="1" x14ac:dyDescent="0.2">
      <c r="A141" s="281" t="s">
        <v>307</v>
      </c>
      <c r="B141" s="291"/>
      <c r="C141" s="292"/>
      <c r="D141" s="293"/>
      <c r="E141" s="293"/>
      <c r="F141" s="293"/>
      <c r="G141" s="294"/>
      <c r="H141" s="295"/>
      <c r="I141" s="296"/>
      <c r="J141" s="297"/>
      <c r="K141" s="297"/>
      <c r="L141" s="297"/>
      <c r="M141" s="297"/>
      <c r="N141" s="297"/>
      <c r="O141" s="297"/>
      <c r="P141" s="297"/>
      <c r="Q141" s="297"/>
      <c r="R141" s="297"/>
      <c r="S141" s="297"/>
      <c r="T141" s="297"/>
      <c r="U141" s="297"/>
      <c r="V141" s="297"/>
      <c r="W141" s="297"/>
      <c r="X141" s="297"/>
      <c r="Y141" s="297"/>
      <c r="Z141" s="297"/>
      <c r="AA141" s="297"/>
      <c r="AB141" s="297"/>
      <c r="AC141" s="297"/>
      <c r="AD141" s="297"/>
      <c r="AE141" s="297"/>
      <c r="AF141" s="297"/>
      <c r="AG141" s="298"/>
    </row>
    <row r="142" spans="1:42" s="281" customFormat="1" ht="41.25" customHeight="1" x14ac:dyDescent="0.2">
      <c r="A142" s="281" t="s">
        <v>307</v>
      </c>
      <c r="B142" s="373"/>
      <c r="C142" s="305" t="s">
        <v>170</v>
      </c>
      <c r="D142" s="374" t="s">
        <v>265</v>
      </c>
      <c r="E142" s="332" t="s">
        <v>807</v>
      </c>
      <c r="F142" s="386" t="s">
        <v>571</v>
      </c>
      <c r="G142" s="392" t="s">
        <v>603</v>
      </c>
      <c r="H142" s="111" t="s">
        <v>36</v>
      </c>
      <c r="I142" s="287" t="s">
        <v>5</v>
      </c>
      <c r="J142" s="287" t="s">
        <v>5</v>
      </c>
      <c r="K142" s="56">
        <v>2</v>
      </c>
      <c r="L142" s="287" t="s">
        <v>5</v>
      </c>
      <c r="M142" s="287" t="s">
        <v>5</v>
      </c>
      <c r="N142" s="56">
        <v>6</v>
      </c>
      <c r="O142" s="287" t="s">
        <v>5</v>
      </c>
      <c r="P142" s="287" t="s">
        <v>5</v>
      </c>
      <c r="Q142" s="287" t="s">
        <v>5</v>
      </c>
      <c r="R142" s="287" t="s">
        <v>5</v>
      </c>
      <c r="S142" s="287" t="s">
        <v>5</v>
      </c>
      <c r="T142" s="287" t="s">
        <v>5</v>
      </c>
      <c r="U142" s="287" t="s">
        <v>5</v>
      </c>
      <c r="V142" s="287" t="s">
        <v>5</v>
      </c>
      <c r="W142" s="287" t="s">
        <v>5</v>
      </c>
      <c r="X142" s="287" t="s">
        <v>5</v>
      </c>
      <c r="Y142" s="287" t="s">
        <v>5</v>
      </c>
      <c r="Z142" s="287" t="s">
        <v>5</v>
      </c>
      <c r="AA142" s="287" t="s">
        <v>5</v>
      </c>
      <c r="AB142" s="287" t="s">
        <v>5</v>
      </c>
      <c r="AC142" s="287" t="s">
        <v>5</v>
      </c>
      <c r="AD142" s="287" t="s">
        <v>5</v>
      </c>
      <c r="AE142" s="287" t="s">
        <v>5</v>
      </c>
      <c r="AF142" s="287" t="s">
        <v>5</v>
      </c>
      <c r="AG142" s="290" t="s">
        <v>5</v>
      </c>
      <c r="AH142" s="289"/>
      <c r="AI142" s="289"/>
      <c r="AJ142" s="289"/>
      <c r="AK142" s="289"/>
      <c r="AL142" s="289"/>
      <c r="AM142" s="289"/>
      <c r="AN142" s="289"/>
      <c r="AO142" s="289"/>
      <c r="AP142" s="289"/>
    </row>
    <row r="143" spans="1:42" s="281" customFormat="1" ht="41.25" customHeight="1" x14ac:dyDescent="0.2">
      <c r="A143" s="281" t="s">
        <v>307</v>
      </c>
      <c r="B143" s="373"/>
      <c r="C143" s="60" t="s">
        <v>170</v>
      </c>
      <c r="D143" s="375"/>
      <c r="E143" s="332" t="s">
        <v>807</v>
      </c>
      <c r="F143" s="387"/>
      <c r="G143" s="392"/>
      <c r="H143" s="111" t="s">
        <v>43</v>
      </c>
      <c r="I143" s="287" t="s">
        <v>5</v>
      </c>
      <c r="J143" s="287" t="s">
        <v>5</v>
      </c>
      <c r="K143" s="57" t="s">
        <v>279</v>
      </c>
      <c r="L143" s="287" t="s">
        <v>5</v>
      </c>
      <c r="M143" s="287" t="s">
        <v>5</v>
      </c>
      <c r="N143" s="57" t="s">
        <v>268</v>
      </c>
      <c r="O143" s="287" t="s">
        <v>5</v>
      </c>
      <c r="P143" s="287" t="s">
        <v>5</v>
      </c>
      <c r="Q143" s="287" t="s">
        <v>5</v>
      </c>
      <c r="R143" s="287" t="s">
        <v>5</v>
      </c>
      <c r="S143" s="287" t="s">
        <v>5</v>
      </c>
      <c r="T143" s="287" t="s">
        <v>5</v>
      </c>
      <c r="U143" s="287" t="s">
        <v>5</v>
      </c>
      <c r="V143" s="287" t="s">
        <v>5</v>
      </c>
      <c r="W143" s="287" t="s">
        <v>5</v>
      </c>
      <c r="X143" s="287" t="s">
        <v>5</v>
      </c>
      <c r="Y143" s="287" t="s">
        <v>5</v>
      </c>
      <c r="Z143" s="287" t="s">
        <v>5</v>
      </c>
      <c r="AA143" s="287" t="s">
        <v>5</v>
      </c>
      <c r="AB143" s="287" t="s">
        <v>5</v>
      </c>
      <c r="AC143" s="287" t="s">
        <v>5</v>
      </c>
      <c r="AD143" s="287" t="s">
        <v>5</v>
      </c>
      <c r="AE143" s="287" t="s">
        <v>5</v>
      </c>
      <c r="AF143" s="287" t="s">
        <v>5</v>
      </c>
      <c r="AG143" s="290" t="s">
        <v>5</v>
      </c>
      <c r="AH143" s="289"/>
      <c r="AI143" s="289"/>
      <c r="AJ143" s="289"/>
      <c r="AK143" s="289"/>
      <c r="AL143" s="289"/>
      <c r="AM143" s="289"/>
      <c r="AN143" s="289"/>
      <c r="AO143" s="289"/>
      <c r="AP143" s="289"/>
    </row>
    <row r="144" spans="1:42" s="299" customFormat="1" ht="9.75" customHeight="1" x14ac:dyDescent="0.2">
      <c r="A144" s="281" t="s">
        <v>307</v>
      </c>
      <c r="B144" s="291"/>
      <c r="C144" s="292"/>
      <c r="D144" s="293"/>
      <c r="E144" s="293"/>
      <c r="F144" s="293"/>
      <c r="G144" s="294"/>
      <c r="H144" s="295"/>
      <c r="I144" s="296"/>
      <c r="J144" s="297"/>
      <c r="K144" s="297"/>
      <c r="L144" s="297"/>
      <c r="M144" s="297"/>
      <c r="N144" s="297"/>
      <c r="O144" s="297"/>
      <c r="P144" s="297"/>
      <c r="Q144" s="297"/>
      <c r="R144" s="297"/>
      <c r="S144" s="297"/>
      <c r="T144" s="297"/>
      <c r="U144" s="297"/>
      <c r="V144" s="297"/>
      <c r="W144" s="297"/>
      <c r="X144" s="297"/>
      <c r="Y144" s="297"/>
      <c r="Z144" s="297"/>
      <c r="AA144" s="297"/>
      <c r="AB144" s="297"/>
      <c r="AC144" s="297"/>
      <c r="AD144" s="297"/>
      <c r="AE144" s="297"/>
      <c r="AF144" s="297"/>
      <c r="AG144" s="298"/>
    </row>
    <row r="145" spans="1:42" s="281" customFormat="1" ht="41.25" customHeight="1" x14ac:dyDescent="0.2">
      <c r="A145" s="281" t="s">
        <v>307</v>
      </c>
      <c r="B145" s="373"/>
      <c r="C145" s="305" t="s">
        <v>205</v>
      </c>
      <c r="D145" s="374" t="s">
        <v>254</v>
      </c>
      <c r="E145" s="331" t="s">
        <v>807</v>
      </c>
      <c r="F145" s="386" t="s">
        <v>572</v>
      </c>
      <c r="G145" s="392" t="s">
        <v>603</v>
      </c>
      <c r="H145" s="111" t="s">
        <v>36</v>
      </c>
      <c r="I145" s="300">
        <v>2</v>
      </c>
      <c r="J145" s="287" t="s">
        <v>5</v>
      </c>
      <c r="K145" s="56">
        <v>1</v>
      </c>
      <c r="L145" s="287" t="s">
        <v>5</v>
      </c>
      <c r="M145" s="56">
        <v>2</v>
      </c>
      <c r="N145" s="56">
        <v>20</v>
      </c>
      <c r="O145" s="287" t="s">
        <v>5</v>
      </c>
      <c r="P145" s="287" t="s">
        <v>5</v>
      </c>
      <c r="Q145" s="287" t="s">
        <v>5</v>
      </c>
      <c r="R145" s="287" t="s">
        <v>5</v>
      </c>
      <c r="S145" s="287" t="s">
        <v>5</v>
      </c>
      <c r="T145" s="56">
        <v>7</v>
      </c>
      <c r="U145" s="287" t="s">
        <v>5</v>
      </c>
      <c r="V145" s="56">
        <v>19</v>
      </c>
      <c r="W145" s="287">
        <v>1</v>
      </c>
      <c r="X145" s="287" t="s">
        <v>5</v>
      </c>
      <c r="Y145" s="287" t="s">
        <v>5</v>
      </c>
      <c r="Z145" s="287" t="s">
        <v>5</v>
      </c>
      <c r="AA145" s="56">
        <f>2+8+1</f>
        <v>11</v>
      </c>
      <c r="AB145" s="56">
        <f>4+8</f>
        <v>12</v>
      </c>
      <c r="AC145" s="308" t="s">
        <v>369</v>
      </c>
      <c r="AD145" s="287" t="s">
        <v>5</v>
      </c>
      <c r="AE145" s="287" t="s">
        <v>5</v>
      </c>
      <c r="AF145" s="287" t="s">
        <v>5</v>
      </c>
      <c r="AG145" s="290" t="s">
        <v>5</v>
      </c>
      <c r="AH145" s="304"/>
      <c r="AI145" s="289"/>
      <c r="AJ145" s="289"/>
      <c r="AK145" s="289"/>
      <c r="AL145" s="289"/>
      <c r="AM145" s="289"/>
      <c r="AN145" s="289"/>
      <c r="AO145" s="289"/>
      <c r="AP145" s="289"/>
    </row>
    <row r="146" spans="1:42" s="281" customFormat="1" ht="66" customHeight="1" x14ac:dyDescent="0.2">
      <c r="A146" s="281" t="s">
        <v>307</v>
      </c>
      <c r="B146" s="373"/>
      <c r="C146" s="60" t="s">
        <v>205</v>
      </c>
      <c r="D146" s="375"/>
      <c r="E146" s="332" t="s">
        <v>807</v>
      </c>
      <c r="F146" s="387"/>
      <c r="G146" s="392"/>
      <c r="H146" s="111" t="s">
        <v>43</v>
      </c>
      <c r="I146" s="331" t="s">
        <v>341</v>
      </c>
      <c r="J146" s="287" t="s">
        <v>5</v>
      </c>
      <c r="K146" s="57" t="s">
        <v>279</v>
      </c>
      <c r="L146" s="287" t="s">
        <v>5</v>
      </c>
      <c r="M146" s="57" t="s">
        <v>279</v>
      </c>
      <c r="N146" s="57" t="s">
        <v>268</v>
      </c>
      <c r="O146" s="287" t="s">
        <v>5</v>
      </c>
      <c r="P146" s="287" t="s">
        <v>5</v>
      </c>
      <c r="Q146" s="287" t="s">
        <v>5</v>
      </c>
      <c r="R146" s="287" t="s">
        <v>5</v>
      </c>
      <c r="S146" s="287" t="s">
        <v>5</v>
      </c>
      <c r="T146" s="57" t="s">
        <v>283</v>
      </c>
      <c r="U146" s="287" t="s">
        <v>5</v>
      </c>
      <c r="V146" s="57" t="s">
        <v>342</v>
      </c>
      <c r="W146" s="287" t="s">
        <v>358</v>
      </c>
      <c r="X146" s="287" t="s">
        <v>5</v>
      </c>
      <c r="Y146" s="287" t="s">
        <v>5</v>
      </c>
      <c r="Z146" s="287" t="s">
        <v>5</v>
      </c>
      <c r="AA146" s="57" t="s">
        <v>362</v>
      </c>
      <c r="AB146" s="57" t="s">
        <v>343</v>
      </c>
      <c r="AC146" s="309" t="s">
        <v>370</v>
      </c>
      <c r="AD146" s="287" t="s">
        <v>5</v>
      </c>
      <c r="AE146" s="287" t="s">
        <v>5</v>
      </c>
      <c r="AF146" s="287" t="s">
        <v>5</v>
      </c>
      <c r="AG146" s="290" t="s">
        <v>5</v>
      </c>
      <c r="AH146" s="289"/>
      <c r="AI146" s="289"/>
      <c r="AJ146" s="289"/>
      <c r="AK146" s="289"/>
      <c r="AL146" s="289"/>
      <c r="AM146" s="289"/>
      <c r="AN146" s="289"/>
      <c r="AO146" s="289"/>
      <c r="AP146" s="289"/>
    </row>
    <row r="147" spans="1:42" s="299" customFormat="1" ht="9.75" customHeight="1" x14ac:dyDescent="0.2">
      <c r="A147" s="281" t="s">
        <v>307</v>
      </c>
      <c r="B147" s="291"/>
      <c r="C147" s="292"/>
      <c r="D147" s="293"/>
      <c r="E147" s="293"/>
      <c r="F147" s="293"/>
      <c r="G147" s="294"/>
      <c r="H147" s="295"/>
      <c r="I147" s="296"/>
      <c r="J147" s="297"/>
      <c r="K147" s="297"/>
      <c r="L147" s="297"/>
      <c r="M147" s="297"/>
      <c r="N147" s="297"/>
      <c r="O147" s="297"/>
      <c r="P147" s="297"/>
      <c r="Q147" s="297"/>
      <c r="R147" s="297"/>
      <c r="S147" s="297"/>
      <c r="T147" s="297"/>
      <c r="U147" s="297"/>
      <c r="V147" s="297"/>
      <c r="W147" s="297"/>
      <c r="X147" s="297"/>
      <c r="Y147" s="297"/>
      <c r="Z147" s="297"/>
      <c r="AA147" s="297"/>
      <c r="AB147" s="297"/>
      <c r="AC147" s="297"/>
      <c r="AD147" s="297"/>
      <c r="AE147" s="297"/>
      <c r="AF147" s="297"/>
      <c r="AG147" s="298"/>
    </row>
    <row r="148" spans="1:42" s="281" customFormat="1" ht="41.25" customHeight="1" x14ac:dyDescent="0.2">
      <c r="A148" s="281" t="s">
        <v>307</v>
      </c>
      <c r="B148" s="373"/>
      <c r="C148" s="305" t="s">
        <v>164</v>
      </c>
      <c r="D148" s="374" t="s">
        <v>266</v>
      </c>
      <c r="E148" s="331" t="s">
        <v>807</v>
      </c>
      <c r="F148" s="386" t="s">
        <v>573</v>
      </c>
      <c r="G148" s="392" t="s">
        <v>603</v>
      </c>
      <c r="H148" s="111" t="s">
        <v>36</v>
      </c>
      <c r="I148" s="300">
        <v>2</v>
      </c>
      <c r="J148" s="287" t="s">
        <v>5</v>
      </c>
      <c r="K148" s="287" t="s">
        <v>5</v>
      </c>
      <c r="L148" s="287" t="s">
        <v>5</v>
      </c>
      <c r="M148" s="56">
        <v>6</v>
      </c>
      <c r="N148" s="56">
        <v>22</v>
      </c>
      <c r="O148" s="287" t="s">
        <v>5</v>
      </c>
      <c r="P148" s="287" t="s">
        <v>5</v>
      </c>
      <c r="Q148" s="287" t="s">
        <v>5</v>
      </c>
      <c r="R148" s="287" t="s">
        <v>5</v>
      </c>
      <c r="S148" s="287" t="s">
        <v>5</v>
      </c>
      <c r="T148" s="56">
        <v>9</v>
      </c>
      <c r="U148" s="287" t="s">
        <v>5</v>
      </c>
      <c r="V148" s="56">
        <v>4</v>
      </c>
      <c r="W148" s="287">
        <v>1</v>
      </c>
      <c r="X148" s="287" t="s">
        <v>5</v>
      </c>
      <c r="Y148" s="287" t="s">
        <v>5</v>
      </c>
      <c r="Z148" s="287" t="s">
        <v>5</v>
      </c>
      <c r="AA148" s="56">
        <f>10+1</f>
        <v>11</v>
      </c>
      <c r="AB148" s="56">
        <f>6+1</f>
        <v>7</v>
      </c>
      <c r="AC148" s="308" t="s">
        <v>306</v>
      </c>
      <c r="AD148" s="287" t="s">
        <v>5</v>
      </c>
      <c r="AE148" s="287" t="s">
        <v>5</v>
      </c>
      <c r="AF148" s="287" t="s">
        <v>306</v>
      </c>
      <c r="AG148" s="290" t="s">
        <v>5</v>
      </c>
      <c r="AH148" s="304"/>
      <c r="AI148" s="289"/>
      <c r="AJ148" s="289"/>
      <c r="AK148" s="289"/>
      <c r="AL148" s="289"/>
      <c r="AM148" s="289"/>
      <c r="AN148" s="289"/>
      <c r="AO148" s="289"/>
      <c r="AP148" s="289"/>
    </row>
    <row r="149" spans="1:42" s="281" customFormat="1" ht="75" customHeight="1" x14ac:dyDescent="0.2">
      <c r="A149" s="281" t="s">
        <v>307</v>
      </c>
      <c r="B149" s="373"/>
      <c r="C149" s="60" t="s">
        <v>164</v>
      </c>
      <c r="D149" s="375"/>
      <c r="E149" s="332" t="s">
        <v>807</v>
      </c>
      <c r="F149" s="387"/>
      <c r="G149" s="392"/>
      <c r="H149" s="111" t="s">
        <v>43</v>
      </c>
      <c r="I149" s="331" t="s">
        <v>319</v>
      </c>
      <c r="J149" s="287" t="s">
        <v>5</v>
      </c>
      <c r="K149" s="287" t="s">
        <v>5</v>
      </c>
      <c r="L149" s="287" t="s">
        <v>5</v>
      </c>
      <c r="M149" s="57" t="s">
        <v>279</v>
      </c>
      <c r="N149" s="57" t="s">
        <v>268</v>
      </c>
      <c r="O149" s="287" t="s">
        <v>5</v>
      </c>
      <c r="P149" s="287" t="s">
        <v>5</v>
      </c>
      <c r="Q149" s="287" t="s">
        <v>5</v>
      </c>
      <c r="R149" s="287" t="s">
        <v>5</v>
      </c>
      <c r="S149" s="287" t="s">
        <v>5</v>
      </c>
      <c r="T149" s="57" t="s">
        <v>283</v>
      </c>
      <c r="U149" s="287" t="s">
        <v>5</v>
      </c>
      <c r="V149" s="287" t="s">
        <v>351</v>
      </c>
      <c r="W149" s="287" t="s">
        <v>363</v>
      </c>
      <c r="X149" s="287" t="s">
        <v>5</v>
      </c>
      <c r="Y149" s="287" t="s">
        <v>5</v>
      </c>
      <c r="Z149" s="287" t="s">
        <v>5</v>
      </c>
      <c r="AA149" s="287" t="s">
        <v>364</v>
      </c>
      <c r="AB149" s="287" t="s">
        <v>365</v>
      </c>
      <c r="AC149" s="309" t="s">
        <v>279</v>
      </c>
      <c r="AD149" s="287" t="s">
        <v>5</v>
      </c>
      <c r="AE149" s="287" t="s">
        <v>5</v>
      </c>
      <c r="AF149" s="287" t="s">
        <v>382</v>
      </c>
      <c r="AG149" s="290" t="s">
        <v>5</v>
      </c>
      <c r="AH149" s="289"/>
      <c r="AI149" s="289"/>
      <c r="AJ149" s="289"/>
      <c r="AK149" s="289"/>
      <c r="AL149" s="289"/>
      <c r="AM149" s="289"/>
      <c r="AN149" s="289"/>
      <c r="AO149" s="289"/>
      <c r="AP149" s="289"/>
    </row>
    <row r="150" spans="1:42" s="299" customFormat="1" ht="9.75" customHeight="1" x14ac:dyDescent="0.2">
      <c r="A150" s="281" t="s">
        <v>307</v>
      </c>
      <c r="B150" s="291"/>
      <c r="C150" s="292"/>
      <c r="D150" s="293"/>
      <c r="E150" s="293"/>
      <c r="F150" s="293"/>
      <c r="G150" s="294"/>
      <c r="H150" s="295"/>
      <c r="I150" s="296"/>
      <c r="J150" s="297"/>
      <c r="K150" s="297"/>
      <c r="L150" s="297"/>
      <c r="M150" s="297"/>
      <c r="N150" s="297"/>
      <c r="O150" s="297"/>
      <c r="P150" s="297"/>
      <c r="Q150" s="297"/>
      <c r="R150" s="297"/>
      <c r="S150" s="297"/>
      <c r="T150" s="297"/>
      <c r="U150" s="297"/>
      <c r="V150" s="297"/>
      <c r="W150" s="297"/>
      <c r="X150" s="297"/>
      <c r="Y150" s="297"/>
      <c r="Z150" s="297"/>
      <c r="AA150" s="297"/>
      <c r="AB150" s="297"/>
      <c r="AC150" s="297"/>
      <c r="AD150" s="297"/>
      <c r="AE150" s="297"/>
      <c r="AF150" s="297"/>
      <c r="AG150" s="298"/>
    </row>
    <row r="151" spans="1:42" s="281" customFormat="1" ht="41.25" customHeight="1" x14ac:dyDescent="0.2">
      <c r="A151" s="281" t="s">
        <v>307</v>
      </c>
      <c r="B151" s="373"/>
      <c r="C151" s="305" t="s">
        <v>135</v>
      </c>
      <c r="D151" s="374" t="s">
        <v>227</v>
      </c>
      <c r="E151" s="331" t="s">
        <v>807</v>
      </c>
      <c r="F151" s="386" t="s">
        <v>574</v>
      </c>
      <c r="G151" s="392" t="s">
        <v>603</v>
      </c>
      <c r="H151" s="111" t="s">
        <v>36</v>
      </c>
      <c r="I151" s="300">
        <v>2</v>
      </c>
      <c r="J151" s="287" t="s">
        <v>5</v>
      </c>
      <c r="K151" s="56">
        <v>9</v>
      </c>
      <c r="L151" s="287" t="s">
        <v>5</v>
      </c>
      <c r="M151" s="56">
        <v>1</v>
      </c>
      <c r="N151" s="56">
        <v>27</v>
      </c>
      <c r="O151" s="56">
        <v>1</v>
      </c>
      <c r="P151" s="287" t="s">
        <v>5</v>
      </c>
      <c r="Q151" s="287" t="s">
        <v>5</v>
      </c>
      <c r="R151" s="287" t="s">
        <v>5</v>
      </c>
      <c r="S151" s="287" t="s">
        <v>5</v>
      </c>
      <c r="T151" s="56">
        <v>6</v>
      </c>
      <c r="U151" s="287" t="s">
        <v>5</v>
      </c>
      <c r="V151" s="287" t="s">
        <v>5</v>
      </c>
      <c r="W151" s="287">
        <v>3</v>
      </c>
      <c r="X151" s="287" t="s">
        <v>5</v>
      </c>
      <c r="Y151" s="287" t="s">
        <v>5</v>
      </c>
      <c r="Z151" s="287" t="s">
        <v>5</v>
      </c>
      <c r="AA151" s="56">
        <f>7+1</f>
        <v>8</v>
      </c>
      <c r="AB151" s="56">
        <v>12</v>
      </c>
      <c r="AC151" s="287" t="s">
        <v>5</v>
      </c>
      <c r="AD151" s="287" t="s">
        <v>5</v>
      </c>
      <c r="AE151" s="287" t="s">
        <v>5</v>
      </c>
      <c r="AF151" s="308" t="s">
        <v>306</v>
      </c>
      <c r="AG151" s="290" t="s">
        <v>5</v>
      </c>
      <c r="AH151" s="304"/>
      <c r="AI151" s="289"/>
      <c r="AJ151" s="289"/>
      <c r="AK151" s="289"/>
      <c r="AL151" s="289"/>
      <c r="AM151" s="289"/>
      <c r="AN151" s="289"/>
      <c r="AO151" s="289"/>
      <c r="AP151" s="289"/>
    </row>
    <row r="152" spans="1:42" s="281" customFormat="1" ht="90" customHeight="1" x14ac:dyDescent="0.2">
      <c r="A152" s="281" t="s">
        <v>307</v>
      </c>
      <c r="B152" s="373"/>
      <c r="C152" s="60" t="s">
        <v>135</v>
      </c>
      <c r="D152" s="375"/>
      <c r="E152" s="332" t="s">
        <v>807</v>
      </c>
      <c r="F152" s="387"/>
      <c r="G152" s="392"/>
      <c r="H152" s="111" t="s">
        <v>43</v>
      </c>
      <c r="I152" s="331" t="s">
        <v>337</v>
      </c>
      <c r="J152" s="287" t="s">
        <v>5</v>
      </c>
      <c r="K152" s="57" t="s">
        <v>279</v>
      </c>
      <c r="L152" s="287" t="s">
        <v>5</v>
      </c>
      <c r="M152" s="57" t="s">
        <v>279</v>
      </c>
      <c r="N152" s="57" t="s">
        <v>268</v>
      </c>
      <c r="O152" s="57" t="s">
        <v>268</v>
      </c>
      <c r="P152" s="287" t="s">
        <v>5</v>
      </c>
      <c r="Q152" s="287" t="s">
        <v>5</v>
      </c>
      <c r="R152" s="287" t="s">
        <v>5</v>
      </c>
      <c r="S152" s="287" t="s">
        <v>5</v>
      </c>
      <c r="T152" s="57" t="s">
        <v>283</v>
      </c>
      <c r="U152" s="287" t="s">
        <v>5</v>
      </c>
      <c r="V152" s="287" t="s">
        <v>5</v>
      </c>
      <c r="W152" s="287" t="s">
        <v>298</v>
      </c>
      <c r="X152" s="287" t="s">
        <v>5</v>
      </c>
      <c r="Y152" s="287" t="s">
        <v>5</v>
      </c>
      <c r="Z152" s="287" t="s">
        <v>5</v>
      </c>
      <c r="AA152" s="57" t="s">
        <v>360</v>
      </c>
      <c r="AB152" s="57" t="s">
        <v>300</v>
      </c>
      <c r="AC152" s="287" t="s">
        <v>5</v>
      </c>
      <c r="AD152" s="287" t="s">
        <v>5</v>
      </c>
      <c r="AE152" s="287" t="s">
        <v>5</v>
      </c>
      <c r="AF152" s="309" t="s">
        <v>381</v>
      </c>
      <c r="AG152" s="290" t="s">
        <v>5</v>
      </c>
      <c r="AH152" s="289"/>
      <c r="AI152" s="289"/>
      <c r="AJ152" s="289"/>
      <c r="AK152" s="289"/>
      <c r="AL152" s="289"/>
      <c r="AM152" s="289"/>
      <c r="AN152" s="289"/>
      <c r="AO152" s="289"/>
      <c r="AP152" s="289"/>
    </row>
    <row r="153" spans="1:42" s="299" customFormat="1" ht="9.75" customHeight="1" x14ac:dyDescent="0.2">
      <c r="A153" s="281" t="s">
        <v>307</v>
      </c>
      <c r="B153" s="291"/>
      <c r="C153" s="292"/>
      <c r="D153" s="293"/>
      <c r="E153" s="293"/>
      <c r="F153" s="293"/>
      <c r="G153" s="294"/>
      <c r="H153" s="295"/>
      <c r="I153" s="296"/>
      <c r="J153" s="297"/>
      <c r="K153" s="297"/>
      <c r="L153" s="297"/>
      <c r="M153" s="297"/>
      <c r="N153" s="297"/>
      <c r="O153" s="297"/>
      <c r="P153" s="297"/>
      <c r="Q153" s="297"/>
      <c r="R153" s="297"/>
      <c r="S153" s="297"/>
      <c r="T153" s="297"/>
      <c r="U153" s="297"/>
      <c r="V153" s="297"/>
      <c r="W153" s="297"/>
      <c r="X153" s="297"/>
      <c r="Y153" s="297"/>
      <c r="Z153" s="297"/>
      <c r="AA153" s="297"/>
      <c r="AB153" s="297"/>
      <c r="AC153" s="297"/>
      <c r="AD153" s="297"/>
      <c r="AE153" s="297"/>
      <c r="AF153" s="297"/>
      <c r="AG153" s="298"/>
    </row>
    <row r="154" spans="1:42" s="281" customFormat="1" ht="41.25" customHeight="1" x14ac:dyDescent="0.2">
      <c r="A154" s="281" t="s">
        <v>307</v>
      </c>
      <c r="B154" s="373"/>
      <c r="C154" s="305" t="s">
        <v>206</v>
      </c>
      <c r="D154" s="374" t="s">
        <v>226</v>
      </c>
      <c r="E154" s="331" t="s">
        <v>807</v>
      </c>
      <c r="F154" s="386" t="s">
        <v>575</v>
      </c>
      <c r="G154" s="392" t="s">
        <v>603</v>
      </c>
      <c r="H154" s="111" t="s">
        <v>36</v>
      </c>
      <c r="I154" s="300">
        <v>1</v>
      </c>
      <c r="J154" s="287" t="s">
        <v>5</v>
      </c>
      <c r="K154" s="287" t="s">
        <v>5</v>
      </c>
      <c r="L154" s="287" t="s">
        <v>5</v>
      </c>
      <c r="M154" s="56">
        <v>9</v>
      </c>
      <c r="N154" s="56">
        <v>24</v>
      </c>
      <c r="O154" s="287" t="s">
        <v>5</v>
      </c>
      <c r="P154" s="287" t="s">
        <v>5</v>
      </c>
      <c r="Q154" s="287" t="s">
        <v>5</v>
      </c>
      <c r="R154" s="287" t="s">
        <v>5</v>
      </c>
      <c r="S154" s="287" t="s">
        <v>5</v>
      </c>
      <c r="T154" s="56">
        <v>10</v>
      </c>
      <c r="U154" s="287" t="s">
        <v>5</v>
      </c>
      <c r="V154" s="287" t="s">
        <v>5</v>
      </c>
      <c r="W154" s="56">
        <v>1</v>
      </c>
      <c r="X154" s="287" t="s">
        <v>5</v>
      </c>
      <c r="Y154" s="287" t="s">
        <v>5</v>
      </c>
      <c r="Z154" s="287" t="s">
        <v>5</v>
      </c>
      <c r="AA154" s="56">
        <f>17+1</f>
        <v>18</v>
      </c>
      <c r="AB154" s="56">
        <f>8+1</f>
        <v>9</v>
      </c>
      <c r="AC154" s="308" t="s">
        <v>306</v>
      </c>
      <c r="AD154" s="287" t="s">
        <v>5</v>
      </c>
      <c r="AE154" s="287" t="s">
        <v>5</v>
      </c>
      <c r="AF154" s="287" t="s">
        <v>5</v>
      </c>
      <c r="AG154" s="290" t="s">
        <v>5</v>
      </c>
      <c r="AH154" s="304"/>
      <c r="AI154" s="289"/>
      <c r="AJ154" s="289"/>
      <c r="AK154" s="289"/>
      <c r="AL154" s="289"/>
      <c r="AM154" s="289"/>
      <c r="AN154" s="289"/>
      <c r="AO154" s="289"/>
      <c r="AP154" s="289"/>
    </row>
    <row r="155" spans="1:42" s="281" customFormat="1" ht="60" customHeight="1" x14ac:dyDescent="0.2">
      <c r="A155" s="281" t="s">
        <v>307</v>
      </c>
      <c r="B155" s="373"/>
      <c r="C155" s="60" t="s">
        <v>206</v>
      </c>
      <c r="D155" s="375"/>
      <c r="E155" s="332" t="s">
        <v>807</v>
      </c>
      <c r="F155" s="387"/>
      <c r="G155" s="392"/>
      <c r="H155" s="111" t="s">
        <v>43</v>
      </c>
      <c r="I155" s="331" t="s">
        <v>361</v>
      </c>
      <c r="J155" s="287" t="s">
        <v>5</v>
      </c>
      <c r="K155" s="287" t="s">
        <v>5</v>
      </c>
      <c r="L155" s="287" t="s">
        <v>5</v>
      </c>
      <c r="M155" s="57" t="s">
        <v>279</v>
      </c>
      <c r="N155" s="57" t="s">
        <v>268</v>
      </c>
      <c r="O155" s="287" t="s">
        <v>5</v>
      </c>
      <c r="P155" s="287" t="s">
        <v>5</v>
      </c>
      <c r="Q155" s="287" t="s">
        <v>5</v>
      </c>
      <c r="R155" s="287" t="s">
        <v>5</v>
      </c>
      <c r="S155" s="287" t="s">
        <v>5</v>
      </c>
      <c r="T155" s="57" t="s">
        <v>283</v>
      </c>
      <c r="U155" s="287" t="s">
        <v>5</v>
      </c>
      <c r="V155" s="287" t="s">
        <v>5</v>
      </c>
      <c r="W155" s="57" t="s">
        <v>302</v>
      </c>
      <c r="X155" s="287" t="s">
        <v>5</v>
      </c>
      <c r="Y155" s="287" t="s">
        <v>5</v>
      </c>
      <c r="Z155" s="287" t="s">
        <v>5</v>
      </c>
      <c r="AA155" s="310" t="s">
        <v>385</v>
      </c>
      <c r="AB155" s="310" t="s">
        <v>386</v>
      </c>
      <c r="AC155" s="309" t="s">
        <v>371</v>
      </c>
      <c r="AD155" s="287" t="s">
        <v>5</v>
      </c>
      <c r="AE155" s="287" t="s">
        <v>5</v>
      </c>
      <c r="AF155" s="287" t="s">
        <v>5</v>
      </c>
      <c r="AG155" s="290" t="s">
        <v>5</v>
      </c>
      <c r="AH155" s="289"/>
      <c r="AI155" s="289"/>
      <c r="AJ155" s="289"/>
      <c r="AK155" s="289"/>
      <c r="AL155" s="289"/>
      <c r="AM155" s="289"/>
      <c r="AN155" s="289"/>
      <c r="AO155" s="289"/>
      <c r="AP155" s="289"/>
    </row>
    <row r="156" spans="1:42" s="299" customFormat="1" ht="9.75" customHeight="1" x14ac:dyDescent="0.2">
      <c r="A156" s="281" t="s">
        <v>307</v>
      </c>
      <c r="B156" s="291"/>
      <c r="C156" s="306"/>
      <c r="D156" s="293"/>
      <c r="E156" s="293"/>
      <c r="F156" s="293"/>
      <c r="G156" s="294"/>
      <c r="H156" s="295"/>
      <c r="I156" s="296"/>
      <c r="J156" s="297"/>
      <c r="K156" s="297"/>
      <c r="L156" s="297"/>
      <c r="M156" s="297"/>
      <c r="N156" s="297"/>
      <c r="O156" s="297"/>
      <c r="P156" s="297"/>
      <c r="Q156" s="297"/>
      <c r="R156" s="297"/>
      <c r="S156" s="297"/>
      <c r="T156" s="297"/>
      <c r="U156" s="297"/>
      <c r="V156" s="297"/>
      <c r="W156" s="297"/>
      <c r="X156" s="297"/>
      <c r="Y156" s="297"/>
      <c r="Z156" s="297"/>
      <c r="AA156" s="297"/>
      <c r="AB156" s="297"/>
      <c r="AC156" s="297"/>
      <c r="AD156" s="297"/>
      <c r="AE156" s="297"/>
      <c r="AF156" s="297"/>
      <c r="AG156" s="298"/>
    </row>
    <row r="157" spans="1:42" s="281" customFormat="1" ht="41.25" customHeight="1" x14ac:dyDescent="0.2">
      <c r="A157" s="281" t="s">
        <v>307</v>
      </c>
      <c r="B157" s="373"/>
      <c r="C157" s="305" t="s">
        <v>134</v>
      </c>
      <c r="D157" s="374" t="s">
        <v>264</v>
      </c>
      <c r="E157" s="331" t="s">
        <v>807</v>
      </c>
      <c r="F157" s="386" t="s">
        <v>519</v>
      </c>
      <c r="G157" s="392" t="s">
        <v>603</v>
      </c>
      <c r="H157" s="111" t="s">
        <v>36</v>
      </c>
      <c r="I157" s="300">
        <v>3</v>
      </c>
      <c r="J157" s="287" t="s">
        <v>5</v>
      </c>
      <c r="K157" s="56">
        <v>6</v>
      </c>
      <c r="L157" s="287" t="s">
        <v>5</v>
      </c>
      <c r="M157" s="56">
        <v>8</v>
      </c>
      <c r="N157" s="56">
        <v>36</v>
      </c>
      <c r="O157" s="287" t="s">
        <v>5</v>
      </c>
      <c r="P157" s="287" t="s">
        <v>5</v>
      </c>
      <c r="Q157" s="287" t="s">
        <v>5</v>
      </c>
      <c r="R157" s="287" t="s">
        <v>5</v>
      </c>
      <c r="S157" s="287" t="s">
        <v>5</v>
      </c>
      <c r="T157" s="56">
        <v>6</v>
      </c>
      <c r="U157" s="287" t="s">
        <v>5</v>
      </c>
      <c r="V157" s="287">
        <v>16</v>
      </c>
      <c r="W157" s="287">
        <v>1</v>
      </c>
      <c r="X157" s="287" t="s">
        <v>5</v>
      </c>
      <c r="Y157" s="287" t="s">
        <v>5</v>
      </c>
      <c r="Z157" s="287" t="s">
        <v>5</v>
      </c>
      <c r="AA157" s="56">
        <f>5+6+1</f>
        <v>12</v>
      </c>
      <c r="AB157" s="56">
        <f>4+7</f>
        <v>11</v>
      </c>
      <c r="AC157" s="308" t="s">
        <v>306</v>
      </c>
      <c r="AD157" s="287" t="s">
        <v>5</v>
      </c>
      <c r="AE157" s="287" t="s">
        <v>5</v>
      </c>
      <c r="AF157" s="308" t="s">
        <v>306</v>
      </c>
      <c r="AG157" s="290" t="s">
        <v>5</v>
      </c>
      <c r="AH157" s="304"/>
      <c r="AI157" s="289"/>
      <c r="AJ157" s="289"/>
      <c r="AK157" s="289"/>
      <c r="AL157" s="289"/>
      <c r="AM157" s="289"/>
      <c r="AN157" s="289"/>
      <c r="AO157" s="289"/>
      <c r="AP157" s="289"/>
    </row>
    <row r="158" spans="1:42" s="281" customFormat="1" ht="120.75" customHeight="1" x14ac:dyDescent="0.2">
      <c r="A158" s="281" t="s">
        <v>307</v>
      </c>
      <c r="B158" s="373"/>
      <c r="C158" s="60" t="s">
        <v>134</v>
      </c>
      <c r="D158" s="375"/>
      <c r="E158" s="332" t="s">
        <v>807</v>
      </c>
      <c r="F158" s="387"/>
      <c r="G158" s="392"/>
      <c r="H158" s="111" t="s">
        <v>43</v>
      </c>
      <c r="I158" s="331" t="s">
        <v>334</v>
      </c>
      <c r="J158" s="287" t="s">
        <v>5</v>
      </c>
      <c r="K158" s="57" t="s">
        <v>279</v>
      </c>
      <c r="L158" s="287" t="s">
        <v>5</v>
      </c>
      <c r="M158" s="57" t="s">
        <v>279</v>
      </c>
      <c r="N158" s="57" t="s">
        <v>268</v>
      </c>
      <c r="O158" s="287" t="s">
        <v>5</v>
      </c>
      <c r="P158" s="287" t="s">
        <v>5</v>
      </c>
      <c r="Q158" s="287" t="s">
        <v>5</v>
      </c>
      <c r="R158" s="287" t="s">
        <v>5</v>
      </c>
      <c r="S158" s="287" t="s">
        <v>5</v>
      </c>
      <c r="T158" s="57" t="s">
        <v>283</v>
      </c>
      <c r="U158" s="287" t="s">
        <v>5</v>
      </c>
      <c r="V158" s="287" t="s">
        <v>335</v>
      </c>
      <c r="W158" s="287" t="s">
        <v>359</v>
      </c>
      <c r="X158" s="287" t="s">
        <v>5</v>
      </c>
      <c r="Y158" s="287" t="s">
        <v>5</v>
      </c>
      <c r="Z158" s="287" t="s">
        <v>5</v>
      </c>
      <c r="AA158" s="57" t="s">
        <v>357</v>
      </c>
      <c r="AB158" s="57" t="s">
        <v>336</v>
      </c>
      <c r="AC158" s="310" t="s">
        <v>372</v>
      </c>
      <c r="AD158" s="287" t="s">
        <v>5</v>
      </c>
      <c r="AE158" s="287" t="s">
        <v>5</v>
      </c>
      <c r="AF158" s="287" t="s">
        <v>380</v>
      </c>
      <c r="AG158" s="290" t="s">
        <v>5</v>
      </c>
      <c r="AH158" s="289"/>
      <c r="AI158" s="289"/>
      <c r="AJ158" s="289"/>
      <c r="AK158" s="289"/>
      <c r="AL158" s="289"/>
      <c r="AM158" s="289"/>
      <c r="AN158" s="289"/>
      <c r="AO158" s="289"/>
      <c r="AP158" s="289"/>
    </row>
    <row r="159" spans="1:42" s="299" customFormat="1" ht="9.75" customHeight="1" x14ac:dyDescent="0.2">
      <c r="A159" s="281" t="s">
        <v>307</v>
      </c>
      <c r="B159" s="291"/>
      <c r="C159" s="292"/>
      <c r="D159" s="293"/>
      <c r="E159" s="293"/>
      <c r="F159" s="293"/>
      <c r="G159" s="294"/>
      <c r="H159" s="295"/>
      <c r="I159" s="296"/>
      <c r="J159" s="297"/>
      <c r="K159" s="297"/>
      <c r="L159" s="297"/>
      <c r="M159" s="297"/>
      <c r="N159" s="297"/>
      <c r="O159" s="297"/>
      <c r="P159" s="297"/>
      <c r="Q159" s="297"/>
      <c r="R159" s="297"/>
      <c r="S159" s="297"/>
      <c r="T159" s="297"/>
      <c r="U159" s="297"/>
      <c r="V159" s="297"/>
      <c r="W159" s="297"/>
      <c r="X159" s="297"/>
      <c r="Y159" s="297"/>
      <c r="Z159" s="297"/>
      <c r="AA159" s="297"/>
      <c r="AB159" s="297"/>
      <c r="AC159" s="297"/>
      <c r="AD159" s="297"/>
      <c r="AE159" s="297"/>
      <c r="AF159" s="297"/>
      <c r="AG159" s="298"/>
    </row>
    <row r="160" spans="1:42" s="281" customFormat="1" ht="41.25" customHeight="1" x14ac:dyDescent="0.2">
      <c r="A160" s="281" t="s">
        <v>307</v>
      </c>
      <c r="B160" s="373"/>
      <c r="C160" s="305" t="s">
        <v>150</v>
      </c>
      <c r="D160" s="374" t="s">
        <v>580</v>
      </c>
      <c r="E160" s="331" t="s">
        <v>807</v>
      </c>
      <c r="F160" s="386" t="s">
        <v>553</v>
      </c>
      <c r="G160" s="392" t="s">
        <v>603</v>
      </c>
      <c r="H160" s="111" t="s">
        <v>36</v>
      </c>
      <c r="I160" s="287" t="s">
        <v>5</v>
      </c>
      <c r="J160" s="287" t="s">
        <v>5</v>
      </c>
      <c r="K160" s="287" t="s">
        <v>5</v>
      </c>
      <c r="L160" s="287" t="s">
        <v>5</v>
      </c>
      <c r="M160" s="56">
        <v>2</v>
      </c>
      <c r="N160" s="56">
        <v>7</v>
      </c>
      <c r="O160" s="287" t="s">
        <v>5</v>
      </c>
      <c r="P160" s="287" t="s">
        <v>5</v>
      </c>
      <c r="Q160" s="287" t="s">
        <v>5</v>
      </c>
      <c r="R160" s="287" t="s">
        <v>5</v>
      </c>
      <c r="S160" s="287" t="s">
        <v>5</v>
      </c>
      <c r="T160" s="287" t="s">
        <v>5</v>
      </c>
      <c r="U160" s="287" t="s">
        <v>5</v>
      </c>
      <c r="V160" s="287" t="s">
        <v>5</v>
      </c>
      <c r="W160" s="287" t="s">
        <v>5</v>
      </c>
      <c r="X160" s="287" t="s">
        <v>5</v>
      </c>
      <c r="Y160" s="287" t="s">
        <v>5</v>
      </c>
      <c r="Z160" s="287" t="s">
        <v>5</v>
      </c>
      <c r="AA160" s="287" t="s">
        <v>5</v>
      </c>
      <c r="AB160" s="287" t="s">
        <v>5</v>
      </c>
      <c r="AC160" s="287" t="s">
        <v>5</v>
      </c>
      <c r="AD160" s="287" t="s">
        <v>5</v>
      </c>
      <c r="AE160" s="287" t="s">
        <v>5</v>
      </c>
      <c r="AF160" s="287" t="s">
        <v>5</v>
      </c>
      <c r="AG160" s="290" t="s">
        <v>5</v>
      </c>
      <c r="AH160" s="289"/>
      <c r="AI160" s="289"/>
      <c r="AJ160" s="289"/>
      <c r="AK160" s="289"/>
      <c r="AL160" s="289"/>
      <c r="AM160" s="289"/>
      <c r="AN160" s="289"/>
      <c r="AO160" s="289"/>
      <c r="AP160" s="289"/>
    </row>
    <row r="161" spans="1:42" s="281" customFormat="1" ht="41.25" customHeight="1" x14ac:dyDescent="0.2">
      <c r="A161" s="281" t="s">
        <v>307</v>
      </c>
      <c r="B161" s="373"/>
      <c r="C161" s="60" t="s">
        <v>150</v>
      </c>
      <c r="D161" s="375"/>
      <c r="E161" s="332" t="s">
        <v>807</v>
      </c>
      <c r="F161" s="377"/>
      <c r="G161" s="392"/>
      <c r="H161" s="111" t="s">
        <v>43</v>
      </c>
      <c r="I161" s="287" t="s">
        <v>5</v>
      </c>
      <c r="J161" s="287" t="s">
        <v>5</v>
      </c>
      <c r="K161" s="287" t="s">
        <v>5</v>
      </c>
      <c r="L161" s="287" t="s">
        <v>5</v>
      </c>
      <c r="M161" s="57" t="s">
        <v>279</v>
      </c>
      <c r="N161" s="57" t="s">
        <v>268</v>
      </c>
      <c r="O161" s="287" t="s">
        <v>5</v>
      </c>
      <c r="P161" s="287" t="s">
        <v>5</v>
      </c>
      <c r="Q161" s="287" t="s">
        <v>5</v>
      </c>
      <c r="R161" s="287" t="s">
        <v>5</v>
      </c>
      <c r="S161" s="287" t="s">
        <v>5</v>
      </c>
      <c r="T161" s="287" t="s">
        <v>5</v>
      </c>
      <c r="U161" s="287" t="s">
        <v>5</v>
      </c>
      <c r="V161" s="287" t="s">
        <v>5</v>
      </c>
      <c r="W161" s="287" t="s">
        <v>5</v>
      </c>
      <c r="X161" s="287" t="s">
        <v>5</v>
      </c>
      <c r="Y161" s="287" t="s">
        <v>5</v>
      </c>
      <c r="Z161" s="287" t="s">
        <v>5</v>
      </c>
      <c r="AA161" s="287" t="s">
        <v>5</v>
      </c>
      <c r="AB161" s="287" t="s">
        <v>5</v>
      </c>
      <c r="AC161" s="287" t="s">
        <v>5</v>
      </c>
      <c r="AD161" s="287" t="s">
        <v>5</v>
      </c>
      <c r="AE161" s="287" t="s">
        <v>5</v>
      </c>
      <c r="AF161" s="287" t="s">
        <v>5</v>
      </c>
      <c r="AG161" s="290" t="s">
        <v>5</v>
      </c>
      <c r="AH161" s="289"/>
      <c r="AI161" s="289"/>
      <c r="AJ161" s="289"/>
      <c r="AK161" s="289"/>
      <c r="AL161" s="289"/>
      <c r="AM161" s="289"/>
      <c r="AN161" s="289"/>
      <c r="AO161" s="289"/>
      <c r="AP161" s="289"/>
    </row>
    <row r="162" spans="1:42" s="299" customFormat="1" ht="9.75" customHeight="1" x14ac:dyDescent="0.2">
      <c r="A162" s="281" t="s">
        <v>307</v>
      </c>
      <c r="B162" s="291"/>
      <c r="C162" s="292"/>
      <c r="D162" s="293"/>
      <c r="E162" s="293"/>
      <c r="F162" s="293"/>
      <c r="G162" s="294"/>
      <c r="H162" s="295"/>
      <c r="I162" s="296"/>
      <c r="J162" s="297"/>
      <c r="K162" s="297"/>
      <c r="L162" s="297"/>
      <c r="M162" s="297"/>
      <c r="N162" s="297"/>
      <c r="O162" s="297"/>
      <c r="P162" s="297"/>
      <c r="Q162" s="297"/>
      <c r="R162" s="297"/>
      <c r="S162" s="297"/>
      <c r="T162" s="297"/>
      <c r="U162" s="297"/>
      <c r="V162" s="297"/>
      <c r="W162" s="297"/>
      <c r="X162" s="297"/>
      <c r="Y162" s="297"/>
      <c r="Z162" s="297"/>
      <c r="AA162" s="297"/>
      <c r="AB162" s="297"/>
      <c r="AC162" s="297"/>
      <c r="AD162" s="297"/>
      <c r="AE162" s="297"/>
      <c r="AF162" s="297"/>
      <c r="AG162" s="298"/>
    </row>
    <row r="163" spans="1:42" s="281" customFormat="1" ht="41.25" customHeight="1" x14ac:dyDescent="0.2">
      <c r="A163" s="281" t="s">
        <v>307</v>
      </c>
      <c r="B163" s="373"/>
      <c r="C163" s="305" t="s">
        <v>128</v>
      </c>
      <c r="D163" s="374" t="s">
        <v>129</v>
      </c>
      <c r="E163" s="331" t="s">
        <v>807</v>
      </c>
      <c r="F163" s="386" t="s">
        <v>576</v>
      </c>
      <c r="G163" s="392" t="s">
        <v>603</v>
      </c>
      <c r="H163" s="111" t="s">
        <v>36</v>
      </c>
      <c r="I163" s="300">
        <v>1</v>
      </c>
      <c r="J163" s="287" t="s">
        <v>5</v>
      </c>
      <c r="K163" s="56">
        <v>1</v>
      </c>
      <c r="L163" s="287" t="s">
        <v>5</v>
      </c>
      <c r="M163" s="56">
        <v>7</v>
      </c>
      <c r="N163" s="56">
        <v>15</v>
      </c>
      <c r="O163" s="287" t="s">
        <v>5</v>
      </c>
      <c r="P163" s="287" t="s">
        <v>5</v>
      </c>
      <c r="Q163" s="287" t="s">
        <v>5</v>
      </c>
      <c r="R163" s="287" t="s">
        <v>5</v>
      </c>
      <c r="S163" s="287" t="s">
        <v>5</v>
      </c>
      <c r="T163" s="287" t="s">
        <v>5</v>
      </c>
      <c r="U163" s="287" t="s">
        <v>5</v>
      </c>
      <c r="V163" s="287" t="s">
        <v>5</v>
      </c>
      <c r="W163" s="287" t="s">
        <v>5</v>
      </c>
      <c r="X163" s="287" t="s">
        <v>5</v>
      </c>
      <c r="Y163" s="287" t="s">
        <v>5</v>
      </c>
      <c r="Z163" s="287" t="s">
        <v>5</v>
      </c>
      <c r="AA163" s="56">
        <v>5</v>
      </c>
      <c r="AB163" s="56">
        <v>6</v>
      </c>
      <c r="AC163" s="287" t="s">
        <v>5</v>
      </c>
      <c r="AD163" s="287" t="s">
        <v>5</v>
      </c>
      <c r="AE163" s="287" t="s">
        <v>5</v>
      </c>
      <c r="AF163" s="287" t="s">
        <v>5</v>
      </c>
      <c r="AG163" s="290" t="s">
        <v>5</v>
      </c>
      <c r="AH163" s="289"/>
      <c r="AI163" s="289"/>
      <c r="AJ163" s="289"/>
      <c r="AK163" s="289"/>
      <c r="AL163" s="289"/>
      <c r="AM163" s="289"/>
      <c r="AN163" s="289"/>
      <c r="AO163" s="289"/>
      <c r="AP163" s="289"/>
    </row>
    <row r="164" spans="1:42" s="281" customFormat="1" ht="41.25" customHeight="1" x14ac:dyDescent="0.2">
      <c r="A164" s="281" t="s">
        <v>307</v>
      </c>
      <c r="B164" s="373"/>
      <c r="C164" s="60" t="s">
        <v>128</v>
      </c>
      <c r="D164" s="375"/>
      <c r="E164" s="332" t="s">
        <v>807</v>
      </c>
      <c r="F164" s="387"/>
      <c r="G164" s="392"/>
      <c r="H164" s="111" t="s">
        <v>43</v>
      </c>
      <c r="I164" s="331" t="s">
        <v>320</v>
      </c>
      <c r="J164" s="287" t="s">
        <v>5</v>
      </c>
      <c r="K164" s="57" t="s">
        <v>279</v>
      </c>
      <c r="L164" s="287" t="s">
        <v>5</v>
      </c>
      <c r="M164" s="57" t="s">
        <v>279</v>
      </c>
      <c r="N164" s="57" t="s">
        <v>268</v>
      </c>
      <c r="O164" s="287" t="s">
        <v>5</v>
      </c>
      <c r="P164" s="287" t="s">
        <v>5</v>
      </c>
      <c r="Q164" s="287" t="s">
        <v>5</v>
      </c>
      <c r="R164" s="287" t="s">
        <v>5</v>
      </c>
      <c r="S164" s="287" t="s">
        <v>5</v>
      </c>
      <c r="T164" s="287" t="s">
        <v>5</v>
      </c>
      <c r="U164" s="287" t="s">
        <v>5</v>
      </c>
      <c r="V164" s="287" t="s">
        <v>5</v>
      </c>
      <c r="W164" s="287" t="s">
        <v>5</v>
      </c>
      <c r="X164" s="287" t="s">
        <v>5</v>
      </c>
      <c r="Y164" s="287" t="s">
        <v>5</v>
      </c>
      <c r="Z164" s="287" t="s">
        <v>5</v>
      </c>
      <c r="AA164" s="57" t="s">
        <v>300</v>
      </c>
      <c r="AB164" s="57" t="s">
        <v>300</v>
      </c>
      <c r="AC164" s="287" t="s">
        <v>5</v>
      </c>
      <c r="AD164" s="287" t="s">
        <v>5</v>
      </c>
      <c r="AE164" s="287" t="s">
        <v>5</v>
      </c>
      <c r="AF164" s="287" t="s">
        <v>5</v>
      </c>
      <c r="AG164" s="290" t="s">
        <v>5</v>
      </c>
      <c r="AH164" s="289"/>
      <c r="AI164" s="289"/>
      <c r="AJ164" s="289"/>
      <c r="AK164" s="289"/>
      <c r="AL164" s="289"/>
      <c r="AM164" s="289"/>
      <c r="AN164" s="289"/>
      <c r="AO164" s="289"/>
      <c r="AP164" s="289"/>
    </row>
    <row r="165" spans="1:42" s="299" customFormat="1" ht="9.75" customHeight="1" x14ac:dyDescent="0.2">
      <c r="A165" s="281" t="s">
        <v>307</v>
      </c>
      <c r="B165" s="291"/>
      <c r="C165" s="292"/>
      <c r="D165" s="293"/>
      <c r="E165" s="293"/>
      <c r="F165" s="293"/>
      <c r="G165" s="294"/>
      <c r="H165" s="295"/>
      <c r="I165" s="296"/>
      <c r="J165" s="297"/>
      <c r="K165" s="297"/>
      <c r="L165" s="297"/>
      <c r="M165" s="297"/>
      <c r="N165" s="297"/>
      <c r="O165" s="297"/>
      <c r="P165" s="297"/>
      <c r="Q165" s="297"/>
      <c r="R165" s="297"/>
      <c r="S165" s="297"/>
      <c r="T165" s="297"/>
      <c r="U165" s="297"/>
      <c r="V165" s="297"/>
      <c r="W165" s="297"/>
      <c r="X165" s="297"/>
      <c r="Y165" s="297"/>
      <c r="Z165" s="297"/>
      <c r="AA165" s="297"/>
      <c r="AB165" s="297"/>
      <c r="AC165" s="297"/>
      <c r="AD165" s="297"/>
      <c r="AE165" s="297"/>
      <c r="AF165" s="297"/>
      <c r="AG165" s="298"/>
    </row>
    <row r="166" spans="1:42" s="281" customFormat="1" ht="41.25" customHeight="1" x14ac:dyDescent="0.2">
      <c r="A166" s="281" t="s">
        <v>307</v>
      </c>
      <c r="B166" s="373"/>
      <c r="C166" s="305" t="s">
        <v>187</v>
      </c>
      <c r="D166" s="374" t="s">
        <v>263</v>
      </c>
      <c r="E166" s="331" t="s">
        <v>807</v>
      </c>
      <c r="F166" s="386" t="s">
        <v>535</v>
      </c>
      <c r="G166" s="392" t="s">
        <v>603</v>
      </c>
      <c r="H166" s="111" t="s">
        <v>36</v>
      </c>
      <c r="I166" s="300">
        <v>2</v>
      </c>
      <c r="J166" s="287" t="s">
        <v>5</v>
      </c>
      <c r="K166" s="56">
        <v>5</v>
      </c>
      <c r="L166" s="287" t="s">
        <v>5</v>
      </c>
      <c r="M166" s="287" t="s">
        <v>5</v>
      </c>
      <c r="N166" s="56">
        <v>32</v>
      </c>
      <c r="O166" s="287" t="s">
        <v>5</v>
      </c>
      <c r="P166" s="287" t="s">
        <v>5</v>
      </c>
      <c r="Q166" s="287" t="s">
        <v>5</v>
      </c>
      <c r="R166" s="287" t="s">
        <v>5</v>
      </c>
      <c r="S166" s="287" t="s">
        <v>5</v>
      </c>
      <c r="T166" s="56">
        <v>6</v>
      </c>
      <c r="U166" s="56">
        <v>3</v>
      </c>
      <c r="V166" s="56">
        <f>47+63</f>
        <v>110</v>
      </c>
      <c r="W166" s="287" t="s">
        <v>5</v>
      </c>
      <c r="X166" s="287">
        <v>2</v>
      </c>
      <c r="Y166" s="287" t="s">
        <v>5</v>
      </c>
      <c r="Z166" s="287" t="s">
        <v>5</v>
      </c>
      <c r="AA166" s="56">
        <f>5+8</f>
        <v>13</v>
      </c>
      <c r="AB166" s="56">
        <f>5+3</f>
        <v>8</v>
      </c>
      <c r="AC166" s="287" t="s">
        <v>5</v>
      </c>
      <c r="AD166" s="287" t="s">
        <v>5</v>
      </c>
      <c r="AE166" s="287" t="s">
        <v>5</v>
      </c>
      <c r="AF166" s="287" t="s">
        <v>5</v>
      </c>
      <c r="AG166" s="290" t="s">
        <v>5</v>
      </c>
      <c r="AH166" s="289"/>
      <c r="AI166" s="289"/>
      <c r="AJ166" s="289"/>
      <c r="AK166" s="289"/>
      <c r="AL166" s="289"/>
      <c r="AM166" s="289"/>
      <c r="AN166" s="289"/>
      <c r="AO166" s="289"/>
      <c r="AP166" s="289"/>
    </row>
    <row r="167" spans="1:42" s="281" customFormat="1" ht="81" customHeight="1" x14ac:dyDescent="0.2">
      <c r="A167" s="281" t="s">
        <v>307</v>
      </c>
      <c r="B167" s="373"/>
      <c r="C167" s="60" t="s">
        <v>187</v>
      </c>
      <c r="D167" s="375"/>
      <c r="E167" s="332" t="s">
        <v>807</v>
      </c>
      <c r="F167" s="377"/>
      <c r="G167" s="392"/>
      <c r="H167" s="111" t="s">
        <v>43</v>
      </c>
      <c r="I167" s="331" t="s">
        <v>321</v>
      </c>
      <c r="J167" s="287" t="s">
        <v>5</v>
      </c>
      <c r="K167" s="57" t="s">
        <v>279</v>
      </c>
      <c r="L167" s="287" t="s">
        <v>5</v>
      </c>
      <c r="M167" s="287" t="s">
        <v>5</v>
      </c>
      <c r="N167" s="57" t="s">
        <v>268</v>
      </c>
      <c r="O167" s="287" t="s">
        <v>5</v>
      </c>
      <c r="P167" s="287" t="s">
        <v>5</v>
      </c>
      <c r="Q167" s="287" t="s">
        <v>5</v>
      </c>
      <c r="R167" s="287" t="s">
        <v>5</v>
      </c>
      <c r="S167" s="287" t="s">
        <v>5</v>
      </c>
      <c r="T167" s="57" t="s">
        <v>283</v>
      </c>
      <c r="U167" s="57" t="s">
        <v>283</v>
      </c>
      <c r="V167" s="57" t="s">
        <v>345</v>
      </c>
      <c r="W167" s="287" t="s">
        <v>5</v>
      </c>
      <c r="X167" s="287" t="s">
        <v>5</v>
      </c>
      <c r="Y167" s="287" t="s">
        <v>5</v>
      </c>
      <c r="Z167" s="287" t="s">
        <v>5</v>
      </c>
      <c r="AA167" s="57" t="s">
        <v>346</v>
      </c>
      <c r="AB167" s="57" t="s">
        <v>347</v>
      </c>
      <c r="AC167" s="287" t="s">
        <v>5</v>
      </c>
      <c r="AD167" s="287" t="s">
        <v>5</v>
      </c>
      <c r="AE167" s="287" t="s">
        <v>5</v>
      </c>
      <c r="AF167" s="287" t="s">
        <v>5</v>
      </c>
      <c r="AG167" s="290" t="s">
        <v>5</v>
      </c>
      <c r="AH167" s="289"/>
      <c r="AI167" s="289"/>
      <c r="AJ167" s="289"/>
      <c r="AK167" s="289"/>
      <c r="AL167" s="289"/>
      <c r="AM167" s="289"/>
      <c r="AN167" s="289"/>
      <c r="AO167" s="289"/>
      <c r="AP167" s="289"/>
    </row>
    <row r="168" spans="1:42" s="299" customFormat="1" ht="9.75" customHeight="1" x14ac:dyDescent="0.2">
      <c r="A168" s="281" t="s">
        <v>307</v>
      </c>
      <c r="B168" s="291"/>
      <c r="C168" s="292"/>
      <c r="D168" s="293"/>
      <c r="E168" s="293"/>
      <c r="F168" s="293"/>
      <c r="G168" s="294"/>
      <c r="H168" s="295"/>
      <c r="I168" s="296"/>
      <c r="J168" s="297"/>
      <c r="K168" s="297"/>
      <c r="L168" s="297"/>
      <c r="M168" s="297"/>
      <c r="N168" s="297"/>
      <c r="O168" s="297"/>
      <c r="P168" s="297"/>
      <c r="Q168" s="297"/>
      <c r="R168" s="297"/>
      <c r="S168" s="297"/>
      <c r="T168" s="297"/>
      <c r="U168" s="297"/>
      <c r="V168" s="297"/>
      <c r="W168" s="297"/>
      <c r="X168" s="297"/>
      <c r="Y168" s="297"/>
      <c r="Z168" s="297"/>
      <c r="AA168" s="297"/>
      <c r="AB168" s="297"/>
      <c r="AC168" s="297"/>
      <c r="AD168" s="297"/>
      <c r="AE168" s="297"/>
      <c r="AF168" s="297"/>
      <c r="AG168" s="298"/>
    </row>
    <row r="169" spans="1:42" s="281" customFormat="1" ht="41.25" customHeight="1" x14ac:dyDescent="0.2">
      <c r="A169" s="281" t="s">
        <v>307</v>
      </c>
      <c r="B169" s="373"/>
      <c r="C169" s="305" t="s">
        <v>168</v>
      </c>
      <c r="D169" s="374" t="s">
        <v>475</v>
      </c>
      <c r="E169" s="331" t="s">
        <v>598</v>
      </c>
      <c r="F169" s="386" t="s">
        <v>534</v>
      </c>
      <c r="G169" s="392" t="s">
        <v>603</v>
      </c>
      <c r="H169" s="111" t="s">
        <v>36</v>
      </c>
      <c r="I169" s="56">
        <v>1</v>
      </c>
      <c r="J169" s="287" t="s">
        <v>5</v>
      </c>
      <c r="K169" s="287" t="s">
        <v>5</v>
      </c>
      <c r="L169" s="287" t="s">
        <v>5</v>
      </c>
      <c r="M169" s="56">
        <v>1</v>
      </c>
      <c r="N169" s="56">
        <v>1</v>
      </c>
      <c r="O169" s="287" t="s">
        <v>5</v>
      </c>
      <c r="P169" s="287" t="s">
        <v>5</v>
      </c>
      <c r="Q169" s="287" t="s">
        <v>5</v>
      </c>
      <c r="R169" s="287" t="s">
        <v>5</v>
      </c>
      <c r="S169" s="287" t="s">
        <v>5</v>
      </c>
      <c r="T169" s="287" t="s">
        <v>5</v>
      </c>
      <c r="U169" s="287" t="s">
        <v>5</v>
      </c>
      <c r="V169" s="56">
        <v>5</v>
      </c>
      <c r="W169" s="287" t="s">
        <v>5</v>
      </c>
      <c r="X169" s="287" t="s">
        <v>5</v>
      </c>
      <c r="Y169" s="287" t="s">
        <v>5</v>
      </c>
      <c r="Z169" s="287" t="s">
        <v>5</v>
      </c>
      <c r="AA169" s="56">
        <v>2</v>
      </c>
      <c r="AB169" s="56">
        <v>2</v>
      </c>
      <c r="AC169" s="287" t="s">
        <v>5</v>
      </c>
      <c r="AD169" s="287" t="s">
        <v>5</v>
      </c>
      <c r="AE169" s="287" t="s">
        <v>5</v>
      </c>
      <c r="AF169" s="287" t="s">
        <v>5</v>
      </c>
      <c r="AG169" s="290" t="s">
        <v>5</v>
      </c>
      <c r="AH169" s="289"/>
      <c r="AI169" s="289"/>
      <c r="AJ169" s="289"/>
      <c r="AK169" s="289"/>
      <c r="AL169" s="289"/>
      <c r="AM169" s="289"/>
      <c r="AN169" s="289"/>
      <c r="AO169" s="289"/>
      <c r="AP169" s="289"/>
    </row>
    <row r="170" spans="1:42" s="281" customFormat="1" ht="41.25" customHeight="1" x14ac:dyDescent="0.2">
      <c r="A170" s="281" t="s">
        <v>307</v>
      </c>
      <c r="B170" s="373"/>
      <c r="C170" s="60" t="s">
        <v>168</v>
      </c>
      <c r="D170" s="375"/>
      <c r="E170" s="331" t="s">
        <v>598</v>
      </c>
      <c r="F170" s="387"/>
      <c r="G170" s="392"/>
      <c r="H170" s="111" t="s">
        <v>43</v>
      </c>
      <c r="I170" s="56" t="s">
        <v>322</v>
      </c>
      <c r="J170" s="287" t="s">
        <v>5</v>
      </c>
      <c r="K170" s="287" t="s">
        <v>5</v>
      </c>
      <c r="L170" s="287" t="s">
        <v>5</v>
      </c>
      <c r="M170" s="57" t="s">
        <v>279</v>
      </c>
      <c r="N170" s="57" t="s">
        <v>268</v>
      </c>
      <c r="O170" s="287" t="s">
        <v>5</v>
      </c>
      <c r="P170" s="287" t="s">
        <v>5</v>
      </c>
      <c r="Q170" s="287" t="s">
        <v>5</v>
      </c>
      <c r="R170" s="287" t="s">
        <v>5</v>
      </c>
      <c r="S170" s="287" t="s">
        <v>5</v>
      </c>
      <c r="T170" s="287" t="s">
        <v>5</v>
      </c>
      <c r="U170" s="287" t="s">
        <v>5</v>
      </c>
      <c r="V170" s="287" t="s">
        <v>5</v>
      </c>
      <c r="W170" s="287" t="s">
        <v>5</v>
      </c>
      <c r="X170" s="287" t="s">
        <v>5</v>
      </c>
      <c r="Y170" s="287" t="s">
        <v>5</v>
      </c>
      <c r="Z170" s="287" t="s">
        <v>5</v>
      </c>
      <c r="AA170" s="287" t="s">
        <v>5</v>
      </c>
      <c r="AB170" s="287" t="s">
        <v>5</v>
      </c>
      <c r="AC170" s="287" t="s">
        <v>5</v>
      </c>
      <c r="AD170" s="287" t="s">
        <v>5</v>
      </c>
      <c r="AE170" s="287" t="s">
        <v>5</v>
      </c>
      <c r="AF170" s="287" t="s">
        <v>5</v>
      </c>
      <c r="AG170" s="290" t="s">
        <v>5</v>
      </c>
      <c r="AH170" s="289"/>
      <c r="AI170" s="289"/>
      <c r="AJ170" s="289"/>
      <c r="AK170" s="289"/>
      <c r="AL170" s="289"/>
      <c r="AM170" s="289"/>
      <c r="AN170" s="289"/>
      <c r="AO170" s="289"/>
      <c r="AP170" s="289"/>
    </row>
    <row r="171" spans="1:42" s="299" customFormat="1" ht="9.75" customHeight="1" x14ac:dyDescent="0.2">
      <c r="A171" s="281" t="s">
        <v>307</v>
      </c>
      <c r="B171" s="291"/>
      <c r="C171" s="292"/>
      <c r="D171" s="293"/>
      <c r="E171" s="293"/>
      <c r="F171" s="293"/>
      <c r="G171" s="294"/>
      <c r="H171" s="295"/>
      <c r="I171" s="296"/>
      <c r="J171" s="297"/>
      <c r="K171" s="297"/>
      <c r="L171" s="297"/>
      <c r="M171" s="297"/>
      <c r="N171" s="297"/>
      <c r="O171" s="297"/>
      <c r="P171" s="297"/>
      <c r="Q171" s="297"/>
      <c r="R171" s="297"/>
      <c r="S171" s="297"/>
      <c r="T171" s="297"/>
      <c r="U171" s="297"/>
      <c r="V171" s="297"/>
      <c r="W171" s="297"/>
      <c r="X171" s="297"/>
      <c r="Y171" s="297"/>
      <c r="Z171" s="297"/>
      <c r="AA171" s="297"/>
      <c r="AB171" s="297"/>
      <c r="AC171" s="297"/>
      <c r="AD171" s="297"/>
      <c r="AE171" s="297"/>
      <c r="AF171" s="297"/>
      <c r="AG171" s="298"/>
    </row>
    <row r="172" spans="1:42" s="281" customFormat="1" ht="41.25" customHeight="1" x14ac:dyDescent="0.2">
      <c r="A172" s="281" t="s">
        <v>307</v>
      </c>
      <c r="B172" s="373"/>
      <c r="C172" s="305" t="s">
        <v>201</v>
      </c>
      <c r="D172" s="374" t="s">
        <v>581</v>
      </c>
      <c r="E172" s="331" t="s">
        <v>598</v>
      </c>
      <c r="F172" s="376" t="s">
        <v>641</v>
      </c>
      <c r="G172" s="394" t="s">
        <v>606</v>
      </c>
      <c r="H172" s="111" t="s">
        <v>36</v>
      </c>
      <c r="I172" s="287" t="s">
        <v>5</v>
      </c>
      <c r="J172" s="287" t="s">
        <v>5</v>
      </c>
      <c r="K172" s="287" t="s">
        <v>5</v>
      </c>
      <c r="L172" s="287" t="s">
        <v>5</v>
      </c>
      <c r="M172" s="287" t="s">
        <v>5</v>
      </c>
      <c r="N172" s="56">
        <v>1</v>
      </c>
      <c r="O172" s="287" t="s">
        <v>5</v>
      </c>
      <c r="P172" s="287" t="s">
        <v>5</v>
      </c>
      <c r="Q172" s="287" t="s">
        <v>5</v>
      </c>
      <c r="R172" s="287" t="s">
        <v>5</v>
      </c>
      <c r="S172" s="287" t="s">
        <v>5</v>
      </c>
      <c r="T172" s="287" t="s">
        <v>5</v>
      </c>
      <c r="U172" s="287" t="s">
        <v>5</v>
      </c>
      <c r="V172" s="287" t="s">
        <v>5</v>
      </c>
      <c r="W172" s="287" t="s">
        <v>5</v>
      </c>
      <c r="X172" s="287" t="s">
        <v>5</v>
      </c>
      <c r="Y172" s="287" t="s">
        <v>5</v>
      </c>
      <c r="Z172" s="287" t="s">
        <v>5</v>
      </c>
      <c r="AA172" s="287" t="s">
        <v>5</v>
      </c>
      <c r="AB172" s="287" t="s">
        <v>5</v>
      </c>
      <c r="AC172" s="287" t="s">
        <v>5</v>
      </c>
      <c r="AD172" s="287" t="s">
        <v>5</v>
      </c>
      <c r="AE172" s="287" t="s">
        <v>5</v>
      </c>
      <c r="AF172" s="287" t="s">
        <v>5</v>
      </c>
      <c r="AG172" s="290" t="s">
        <v>5</v>
      </c>
      <c r="AH172" s="289"/>
      <c r="AI172" s="289"/>
      <c r="AJ172" s="289"/>
      <c r="AK172" s="289"/>
      <c r="AL172" s="289"/>
      <c r="AM172" s="289"/>
      <c r="AN172" s="289"/>
      <c r="AO172" s="289"/>
      <c r="AP172" s="289"/>
    </row>
    <row r="173" spans="1:42" s="281" customFormat="1" ht="41.25" customHeight="1" x14ac:dyDescent="0.2">
      <c r="A173" s="281" t="s">
        <v>307</v>
      </c>
      <c r="B173" s="373"/>
      <c r="C173" s="60" t="s">
        <v>201</v>
      </c>
      <c r="D173" s="375"/>
      <c r="E173" s="331" t="s">
        <v>598</v>
      </c>
      <c r="F173" s="387"/>
      <c r="G173" s="362"/>
      <c r="H173" s="111" t="s">
        <v>43</v>
      </c>
      <c r="I173" s="287" t="s">
        <v>5</v>
      </c>
      <c r="J173" s="287" t="s">
        <v>5</v>
      </c>
      <c r="K173" s="287" t="s">
        <v>5</v>
      </c>
      <c r="L173" s="287" t="s">
        <v>5</v>
      </c>
      <c r="M173" s="287" t="s">
        <v>5</v>
      </c>
      <c r="N173" s="57" t="s">
        <v>268</v>
      </c>
      <c r="O173" s="287" t="s">
        <v>5</v>
      </c>
      <c r="P173" s="287" t="s">
        <v>5</v>
      </c>
      <c r="Q173" s="287" t="s">
        <v>5</v>
      </c>
      <c r="R173" s="287" t="s">
        <v>5</v>
      </c>
      <c r="S173" s="287" t="s">
        <v>5</v>
      </c>
      <c r="T173" s="287" t="s">
        <v>5</v>
      </c>
      <c r="U173" s="287" t="s">
        <v>5</v>
      </c>
      <c r="V173" s="287" t="s">
        <v>5</v>
      </c>
      <c r="W173" s="287" t="s">
        <v>5</v>
      </c>
      <c r="X173" s="287" t="s">
        <v>5</v>
      </c>
      <c r="Y173" s="287" t="s">
        <v>5</v>
      </c>
      <c r="Z173" s="287" t="s">
        <v>5</v>
      </c>
      <c r="AA173" s="287" t="s">
        <v>5</v>
      </c>
      <c r="AB173" s="287" t="s">
        <v>5</v>
      </c>
      <c r="AC173" s="287" t="s">
        <v>5</v>
      </c>
      <c r="AD173" s="287" t="s">
        <v>5</v>
      </c>
      <c r="AE173" s="287" t="s">
        <v>5</v>
      </c>
      <c r="AF173" s="287" t="s">
        <v>5</v>
      </c>
      <c r="AG173" s="290" t="s">
        <v>5</v>
      </c>
      <c r="AH173" s="289"/>
      <c r="AI173" s="289"/>
      <c r="AJ173" s="289"/>
      <c r="AK173" s="289"/>
      <c r="AL173" s="289"/>
      <c r="AM173" s="289"/>
      <c r="AN173" s="289"/>
      <c r="AO173" s="289"/>
      <c r="AP173" s="289"/>
    </row>
    <row r="174" spans="1:42" s="299" customFormat="1" ht="9.75" customHeight="1" x14ac:dyDescent="0.2">
      <c r="A174" s="281" t="s">
        <v>307</v>
      </c>
      <c r="B174" s="291"/>
      <c r="C174" s="292"/>
      <c r="D174" s="293"/>
      <c r="E174" s="293"/>
      <c r="F174" s="293"/>
      <c r="G174" s="294"/>
      <c r="H174" s="295"/>
      <c r="I174" s="296"/>
      <c r="J174" s="297"/>
      <c r="K174" s="297"/>
      <c r="L174" s="297"/>
      <c r="M174" s="297"/>
      <c r="N174" s="297"/>
      <c r="O174" s="297"/>
      <c r="P174" s="297"/>
      <c r="Q174" s="297"/>
      <c r="R174" s="297"/>
      <c r="S174" s="297"/>
      <c r="T174" s="297"/>
      <c r="U174" s="297"/>
      <c r="V174" s="297"/>
      <c r="W174" s="297"/>
      <c r="X174" s="297"/>
      <c r="Y174" s="297"/>
      <c r="Z174" s="297"/>
      <c r="AA174" s="297"/>
      <c r="AB174" s="297"/>
      <c r="AC174" s="297"/>
      <c r="AD174" s="297"/>
      <c r="AE174" s="297"/>
      <c r="AF174" s="297"/>
      <c r="AG174" s="298"/>
    </row>
    <row r="175" spans="1:42" s="281" customFormat="1" ht="41.25" customHeight="1" x14ac:dyDescent="0.2">
      <c r="A175" s="281" t="s">
        <v>307</v>
      </c>
      <c r="B175" s="373"/>
      <c r="C175" s="305" t="s">
        <v>197</v>
      </c>
      <c r="D175" s="374" t="s">
        <v>477</v>
      </c>
      <c r="E175" s="331" t="s">
        <v>598</v>
      </c>
      <c r="F175" s="376" t="s">
        <v>642</v>
      </c>
      <c r="G175" s="394" t="s">
        <v>606</v>
      </c>
      <c r="H175" s="111" t="s">
        <v>36</v>
      </c>
      <c r="I175" s="287" t="s">
        <v>5</v>
      </c>
      <c r="J175" s="287" t="s">
        <v>5</v>
      </c>
      <c r="K175" s="287" t="s">
        <v>5</v>
      </c>
      <c r="L175" s="287" t="s">
        <v>5</v>
      </c>
      <c r="M175" s="287" t="s">
        <v>5</v>
      </c>
      <c r="N175" s="56">
        <v>1</v>
      </c>
      <c r="O175" s="287" t="s">
        <v>5</v>
      </c>
      <c r="P175" s="287" t="s">
        <v>5</v>
      </c>
      <c r="Q175" s="287" t="s">
        <v>5</v>
      </c>
      <c r="R175" s="287" t="s">
        <v>5</v>
      </c>
      <c r="S175" s="287" t="s">
        <v>5</v>
      </c>
      <c r="T175" s="287" t="s">
        <v>5</v>
      </c>
      <c r="U175" s="287" t="s">
        <v>5</v>
      </c>
      <c r="V175" s="287" t="s">
        <v>5</v>
      </c>
      <c r="W175" s="287" t="s">
        <v>5</v>
      </c>
      <c r="X175" s="287" t="s">
        <v>5</v>
      </c>
      <c r="Y175" s="287" t="s">
        <v>5</v>
      </c>
      <c r="Z175" s="287" t="s">
        <v>5</v>
      </c>
      <c r="AA175" s="287" t="s">
        <v>5</v>
      </c>
      <c r="AB175" s="287" t="s">
        <v>5</v>
      </c>
      <c r="AC175" s="287" t="s">
        <v>5</v>
      </c>
      <c r="AD175" s="287" t="s">
        <v>5</v>
      </c>
      <c r="AE175" s="287" t="s">
        <v>5</v>
      </c>
      <c r="AF175" s="287" t="s">
        <v>5</v>
      </c>
      <c r="AG175" s="290" t="s">
        <v>5</v>
      </c>
      <c r="AH175" s="289"/>
      <c r="AI175" s="289"/>
      <c r="AJ175" s="289"/>
      <c r="AK175" s="289"/>
      <c r="AL175" s="289"/>
      <c r="AM175" s="289"/>
      <c r="AN175" s="289"/>
      <c r="AO175" s="289"/>
      <c r="AP175" s="289"/>
    </row>
    <row r="176" spans="1:42" s="281" customFormat="1" ht="41.25" customHeight="1" x14ac:dyDescent="0.2">
      <c r="A176" s="281" t="s">
        <v>307</v>
      </c>
      <c r="B176" s="373"/>
      <c r="C176" s="60" t="s">
        <v>197</v>
      </c>
      <c r="D176" s="375"/>
      <c r="E176" s="331" t="s">
        <v>598</v>
      </c>
      <c r="F176" s="387"/>
      <c r="G176" s="362"/>
      <c r="H176" s="111" t="s">
        <v>43</v>
      </c>
      <c r="I176" s="287" t="s">
        <v>5</v>
      </c>
      <c r="J176" s="287" t="s">
        <v>5</v>
      </c>
      <c r="K176" s="287" t="s">
        <v>5</v>
      </c>
      <c r="L176" s="287" t="s">
        <v>5</v>
      </c>
      <c r="M176" s="287" t="s">
        <v>5</v>
      </c>
      <c r="N176" s="57" t="s">
        <v>268</v>
      </c>
      <c r="O176" s="287" t="s">
        <v>5</v>
      </c>
      <c r="P176" s="287" t="s">
        <v>5</v>
      </c>
      <c r="Q176" s="287" t="s">
        <v>5</v>
      </c>
      <c r="R176" s="287" t="s">
        <v>5</v>
      </c>
      <c r="S176" s="287" t="s">
        <v>5</v>
      </c>
      <c r="T176" s="287" t="s">
        <v>5</v>
      </c>
      <c r="U176" s="287" t="s">
        <v>5</v>
      </c>
      <c r="V176" s="287" t="s">
        <v>5</v>
      </c>
      <c r="W176" s="287" t="s">
        <v>5</v>
      </c>
      <c r="X176" s="287" t="s">
        <v>5</v>
      </c>
      <c r="Y176" s="287" t="s">
        <v>5</v>
      </c>
      <c r="Z176" s="287" t="s">
        <v>5</v>
      </c>
      <c r="AA176" s="287" t="s">
        <v>5</v>
      </c>
      <c r="AB176" s="287" t="s">
        <v>5</v>
      </c>
      <c r="AC176" s="287" t="s">
        <v>5</v>
      </c>
      <c r="AD176" s="287" t="s">
        <v>5</v>
      </c>
      <c r="AE176" s="287" t="s">
        <v>5</v>
      </c>
      <c r="AF176" s="287" t="s">
        <v>5</v>
      </c>
      <c r="AG176" s="290" t="s">
        <v>5</v>
      </c>
      <c r="AH176" s="289"/>
      <c r="AI176" s="289"/>
      <c r="AJ176" s="289"/>
      <c r="AK176" s="289"/>
      <c r="AL176" s="289"/>
      <c r="AM176" s="289"/>
      <c r="AN176" s="289"/>
      <c r="AO176" s="289"/>
      <c r="AP176" s="289"/>
    </row>
    <row r="177" spans="1:42" s="299" customFormat="1" ht="9.75" customHeight="1" x14ac:dyDescent="0.2">
      <c r="A177" s="281" t="s">
        <v>307</v>
      </c>
      <c r="B177" s="291"/>
      <c r="C177" s="292"/>
      <c r="D177" s="293"/>
      <c r="E177" s="293"/>
      <c r="F177" s="293"/>
      <c r="G177" s="294"/>
      <c r="H177" s="295"/>
      <c r="I177" s="296"/>
      <c r="J177" s="297"/>
      <c r="K177" s="297"/>
      <c r="L177" s="297"/>
      <c r="M177" s="297"/>
      <c r="N177" s="297"/>
      <c r="O177" s="297"/>
      <c r="P177" s="297"/>
      <c r="Q177" s="297"/>
      <c r="R177" s="297"/>
      <c r="S177" s="297"/>
      <c r="T177" s="297"/>
      <c r="U177" s="297"/>
      <c r="V177" s="297"/>
      <c r="W177" s="297"/>
      <c r="X177" s="297"/>
      <c r="Y177" s="297"/>
      <c r="Z177" s="297"/>
      <c r="AA177" s="297"/>
      <c r="AB177" s="297"/>
      <c r="AC177" s="297"/>
      <c r="AD177" s="297"/>
      <c r="AE177" s="297"/>
      <c r="AF177" s="297"/>
      <c r="AG177" s="298"/>
    </row>
    <row r="178" spans="1:42" s="281" customFormat="1" ht="41.25" customHeight="1" x14ac:dyDescent="0.2">
      <c r="A178" s="281" t="s">
        <v>307</v>
      </c>
      <c r="B178" s="373"/>
      <c r="C178" s="305" t="s">
        <v>202</v>
      </c>
      <c r="D178" s="374" t="s">
        <v>225</v>
      </c>
      <c r="E178" s="331" t="s">
        <v>598</v>
      </c>
      <c r="F178" s="376" t="s">
        <v>643</v>
      </c>
      <c r="G178" s="394" t="s">
        <v>606</v>
      </c>
      <c r="H178" s="111" t="s">
        <v>36</v>
      </c>
      <c r="I178" s="287" t="s">
        <v>5</v>
      </c>
      <c r="J178" s="287" t="s">
        <v>5</v>
      </c>
      <c r="K178" s="287" t="s">
        <v>5</v>
      </c>
      <c r="L178" s="287" t="s">
        <v>5</v>
      </c>
      <c r="M178" s="287" t="s">
        <v>5</v>
      </c>
      <c r="N178" s="56">
        <v>1</v>
      </c>
      <c r="O178" s="287" t="s">
        <v>5</v>
      </c>
      <c r="P178" s="287" t="s">
        <v>5</v>
      </c>
      <c r="Q178" s="287" t="s">
        <v>5</v>
      </c>
      <c r="R178" s="287" t="s">
        <v>5</v>
      </c>
      <c r="S178" s="287" t="s">
        <v>5</v>
      </c>
      <c r="T178" s="287" t="s">
        <v>5</v>
      </c>
      <c r="U178" s="287" t="s">
        <v>5</v>
      </c>
      <c r="V178" s="287" t="s">
        <v>5</v>
      </c>
      <c r="W178" s="287" t="s">
        <v>5</v>
      </c>
      <c r="X178" s="287" t="s">
        <v>5</v>
      </c>
      <c r="Y178" s="287" t="s">
        <v>5</v>
      </c>
      <c r="Z178" s="287" t="s">
        <v>5</v>
      </c>
      <c r="AA178" s="287" t="s">
        <v>5</v>
      </c>
      <c r="AB178" s="287" t="s">
        <v>5</v>
      </c>
      <c r="AC178" s="287" t="s">
        <v>5</v>
      </c>
      <c r="AD178" s="287" t="s">
        <v>5</v>
      </c>
      <c r="AE178" s="287" t="s">
        <v>5</v>
      </c>
      <c r="AF178" s="287" t="s">
        <v>5</v>
      </c>
      <c r="AG178" s="290" t="s">
        <v>5</v>
      </c>
      <c r="AH178" s="289"/>
      <c r="AI178" s="289"/>
      <c r="AJ178" s="289"/>
      <c r="AK178" s="289"/>
      <c r="AL178" s="289"/>
      <c r="AM178" s="289"/>
      <c r="AN178" s="289"/>
      <c r="AO178" s="289"/>
      <c r="AP178" s="289"/>
    </row>
    <row r="179" spans="1:42" s="281" customFormat="1" ht="41.25" customHeight="1" x14ac:dyDescent="0.2">
      <c r="A179" s="281" t="s">
        <v>307</v>
      </c>
      <c r="B179" s="373"/>
      <c r="C179" s="60" t="s">
        <v>202</v>
      </c>
      <c r="D179" s="375"/>
      <c r="E179" s="331" t="s">
        <v>598</v>
      </c>
      <c r="F179" s="387"/>
      <c r="G179" s="362"/>
      <c r="H179" s="111" t="s">
        <v>43</v>
      </c>
      <c r="I179" s="287" t="s">
        <v>5</v>
      </c>
      <c r="J179" s="287" t="s">
        <v>5</v>
      </c>
      <c r="K179" s="287" t="s">
        <v>5</v>
      </c>
      <c r="L179" s="287" t="s">
        <v>5</v>
      </c>
      <c r="M179" s="287" t="s">
        <v>5</v>
      </c>
      <c r="N179" s="57" t="s">
        <v>268</v>
      </c>
      <c r="O179" s="287" t="s">
        <v>5</v>
      </c>
      <c r="P179" s="287" t="s">
        <v>5</v>
      </c>
      <c r="Q179" s="287" t="s">
        <v>5</v>
      </c>
      <c r="R179" s="287" t="s">
        <v>5</v>
      </c>
      <c r="S179" s="287" t="s">
        <v>5</v>
      </c>
      <c r="T179" s="287" t="s">
        <v>5</v>
      </c>
      <c r="U179" s="287" t="s">
        <v>5</v>
      </c>
      <c r="V179" s="287" t="s">
        <v>5</v>
      </c>
      <c r="W179" s="287" t="s">
        <v>5</v>
      </c>
      <c r="X179" s="287" t="s">
        <v>5</v>
      </c>
      <c r="Y179" s="287" t="s">
        <v>5</v>
      </c>
      <c r="Z179" s="287" t="s">
        <v>5</v>
      </c>
      <c r="AA179" s="287" t="s">
        <v>5</v>
      </c>
      <c r="AB179" s="287" t="s">
        <v>5</v>
      </c>
      <c r="AC179" s="287" t="s">
        <v>5</v>
      </c>
      <c r="AD179" s="287" t="s">
        <v>5</v>
      </c>
      <c r="AE179" s="287" t="s">
        <v>5</v>
      </c>
      <c r="AF179" s="287" t="s">
        <v>5</v>
      </c>
      <c r="AG179" s="290" t="s">
        <v>5</v>
      </c>
      <c r="AH179" s="289"/>
      <c r="AI179" s="289"/>
      <c r="AJ179" s="289"/>
      <c r="AK179" s="289"/>
      <c r="AL179" s="289"/>
      <c r="AM179" s="289"/>
      <c r="AN179" s="289"/>
      <c r="AO179" s="289"/>
      <c r="AP179" s="289"/>
    </row>
    <row r="180" spans="1:42" s="299" customFormat="1" ht="9.75" customHeight="1" x14ac:dyDescent="0.2">
      <c r="A180" s="281" t="s">
        <v>307</v>
      </c>
      <c r="B180" s="291"/>
      <c r="C180" s="292"/>
      <c r="D180" s="293"/>
      <c r="E180" s="293"/>
      <c r="F180" s="293"/>
      <c r="G180" s="294"/>
      <c r="H180" s="295"/>
      <c r="I180" s="296"/>
      <c r="J180" s="297"/>
      <c r="K180" s="297"/>
      <c r="L180" s="297"/>
      <c r="M180" s="297"/>
      <c r="N180" s="297"/>
      <c r="O180" s="297"/>
      <c r="P180" s="297"/>
      <c r="Q180" s="297"/>
      <c r="R180" s="297"/>
      <c r="S180" s="297"/>
      <c r="T180" s="297"/>
      <c r="U180" s="297"/>
      <c r="V180" s="297"/>
      <c r="W180" s="297"/>
      <c r="X180" s="297"/>
      <c r="Y180" s="297"/>
      <c r="Z180" s="297"/>
      <c r="AA180" s="297"/>
      <c r="AB180" s="297"/>
      <c r="AC180" s="297"/>
      <c r="AD180" s="297"/>
      <c r="AE180" s="297"/>
      <c r="AF180" s="297"/>
      <c r="AG180" s="298"/>
    </row>
    <row r="181" spans="1:42" s="281" customFormat="1" ht="41.25" customHeight="1" x14ac:dyDescent="0.2">
      <c r="A181" s="281" t="s">
        <v>307</v>
      </c>
      <c r="B181" s="373"/>
      <c r="C181" s="305" t="s">
        <v>140</v>
      </c>
      <c r="D181" s="374" t="s">
        <v>224</v>
      </c>
      <c r="E181" s="331" t="s">
        <v>598</v>
      </c>
      <c r="F181" s="386" t="s">
        <v>554</v>
      </c>
      <c r="G181" s="394" t="s">
        <v>606</v>
      </c>
      <c r="H181" s="111" t="s">
        <v>36</v>
      </c>
      <c r="I181" s="287" t="s">
        <v>5</v>
      </c>
      <c r="J181" s="287" t="s">
        <v>5</v>
      </c>
      <c r="K181" s="287" t="s">
        <v>5</v>
      </c>
      <c r="L181" s="287" t="s">
        <v>5</v>
      </c>
      <c r="M181" s="287" t="s">
        <v>5</v>
      </c>
      <c r="N181" s="56">
        <v>1</v>
      </c>
      <c r="O181" s="56">
        <v>1</v>
      </c>
      <c r="P181" s="287" t="s">
        <v>5</v>
      </c>
      <c r="Q181" s="287" t="s">
        <v>5</v>
      </c>
      <c r="R181" s="287" t="s">
        <v>5</v>
      </c>
      <c r="S181" s="287" t="s">
        <v>5</v>
      </c>
      <c r="T181" s="287" t="s">
        <v>5</v>
      </c>
      <c r="U181" s="287" t="s">
        <v>5</v>
      </c>
      <c r="V181" s="287" t="s">
        <v>5</v>
      </c>
      <c r="W181" s="287" t="s">
        <v>5</v>
      </c>
      <c r="X181" s="287" t="s">
        <v>5</v>
      </c>
      <c r="Y181" s="287" t="s">
        <v>5</v>
      </c>
      <c r="Z181" s="287" t="s">
        <v>5</v>
      </c>
      <c r="AA181" s="287" t="s">
        <v>5</v>
      </c>
      <c r="AB181" s="287" t="s">
        <v>5</v>
      </c>
      <c r="AC181" s="287" t="s">
        <v>5</v>
      </c>
      <c r="AD181" s="287" t="s">
        <v>5</v>
      </c>
      <c r="AE181" s="287" t="s">
        <v>5</v>
      </c>
      <c r="AF181" s="287" t="s">
        <v>5</v>
      </c>
      <c r="AG181" s="290" t="s">
        <v>5</v>
      </c>
      <c r="AH181" s="289"/>
      <c r="AI181" s="289"/>
      <c r="AJ181" s="289"/>
      <c r="AK181" s="289"/>
      <c r="AL181" s="289"/>
      <c r="AM181" s="289"/>
      <c r="AN181" s="289"/>
      <c r="AO181" s="289"/>
      <c r="AP181" s="289"/>
    </row>
    <row r="182" spans="1:42" s="281" customFormat="1" ht="41.25" customHeight="1" x14ac:dyDescent="0.2">
      <c r="A182" s="281" t="s">
        <v>307</v>
      </c>
      <c r="B182" s="373"/>
      <c r="C182" s="60" t="s">
        <v>140</v>
      </c>
      <c r="D182" s="375"/>
      <c r="E182" s="331" t="s">
        <v>598</v>
      </c>
      <c r="F182" s="377"/>
      <c r="G182" s="362"/>
      <c r="H182" s="111" t="s">
        <v>43</v>
      </c>
      <c r="I182" s="287" t="s">
        <v>5</v>
      </c>
      <c r="J182" s="287" t="s">
        <v>5</v>
      </c>
      <c r="K182" s="287" t="s">
        <v>5</v>
      </c>
      <c r="L182" s="287" t="s">
        <v>5</v>
      </c>
      <c r="M182" s="287" t="s">
        <v>5</v>
      </c>
      <c r="N182" s="57" t="s">
        <v>268</v>
      </c>
      <c r="O182" s="57" t="s">
        <v>268</v>
      </c>
      <c r="P182" s="287" t="s">
        <v>5</v>
      </c>
      <c r="Q182" s="287" t="s">
        <v>5</v>
      </c>
      <c r="R182" s="287" t="s">
        <v>5</v>
      </c>
      <c r="S182" s="287" t="s">
        <v>5</v>
      </c>
      <c r="T182" s="287" t="s">
        <v>5</v>
      </c>
      <c r="U182" s="287" t="s">
        <v>5</v>
      </c>
      <c r="V182" s="287" t="s">
        <v>5</v>
      </c>
      <c r="W182" s="287" t="s">
        <v>5</v>
      </c>
      <c r="X182" s="287" t="s">
        <v>5</v>
      </c>
      <c r="Y182" s="287" t="s">
        <v>5</v>
      </c>
      <c r="Z182" s="287" t="s">
        <v>5</v>
      </c>
      <c r="AA182" s="287" t="s">
        <v>5</v>
      </c>
      <c r="AB182" s="287" t="s">
        <v>5</v>
      </c>
      <c r="AC182" s="287" t="s">
        <v>5</v>
      </c>
      <c r="AD182" s="287" t="s">
        <v>5</v>
      </c>
      <c r="AE182" s="287" t="s">
        <v>5</v>
      </c>
      <c r="AF182" s="287" t="s">
        <v>5</v>
      </c>
      <c r="AG182" s="290" t="s">
        <v>5</v>
      </c>
      <c r="AH182" s="289"/>
      <c r="AI182" s="289"/>
      <c r="AJ182" s="289"/>
      <c r="AK182" s="289"/>
      <c r="AL182" s="289"/>
      <c r="AM182" s="289"/>
      <c r="AN182" s="289"/>
      <c r="AO182" s="289"/>
      <c r="AP182" s="289"/>
    </row>
    <row r="183" spans="1:42" s="299" customFormat="1" ht="9.75" customHeight="1" x14ac:dyDescent="0.2">
      <c r="A183" s="281" t="s">
        <v>307</v>
      </c>
      <c r="B183" s="291"/>
      <c r="C183" s="292"/>
      <c r="D183" s="293"/>
      <c r="E183" s="293"/>
      <c r="F183" s="293"/>
      <c r="G183" s="294"/>
      <c r="H183" s="295"/>
      <c r="I183" s="296"/>
      <c r="J183" s="297"/>
      <c r="K183" s="297"/>
      <c r="L183" s="297"/>
      <c r="M183" s="297"/>
      <c r="N183" s="297"/>
      <c r="O183" s="297"/>
      <c r="P183" s="297"/>
      <c r="Q183" s="297"/>
      <c r="R183" s="297"/>
      <c r="S183" s="297"/>
      <c r="T183" s="297"/>
      <c r="U183" s="297"/>
      <c r="V183" s="297"/>
      <c r="W183" s="297"/>
      <c r="X183" s="297"/>
      <c r="Y183" s="297"/>
      <c r="Z183" s="297"/>
      <c r="AA183" s="297"/>
      <c r="AB183" s="297"/>
      <c r="AC183" s="297"/>
      <c r="AD183" s="297"/>
      <c r="AE183" s="297"/>
      <c r="AF183" s="297"/>
      <c r="AG183" s="298"/>
    </row>
    <row r="184" spans="1:42" s="281" customFormat="1" ht="41.25" customHeight="1" x14ac:dyDescent="0.2">
      <c r="A184" s="281" t="s">
        <v>307</v>
      </c>
      <c r="B184" s="373"/>
      <c r="C184" s="305" t="s">
        <v>144</v>
      </c>
      <c r="D184" s="374" t="s">
        <v>223</v>
      </c>
      <c r="E184" s="331" t="s">
        <v>598</v>
      </c>
      <c r="F184" s="386" t="s">
        <v>555</v>
      </c>
      <c r="G184" s="394" t="s">
        <v>606</v>
      </c>
      <c r="H184" s="111" t="s">
        <v>36</v>
      </c>
      <c r="I184" s="287" t="s">
        <v>5</v>
      </c>
      <c r="J184" s="287" t="s">
        <v>5</v>
      </c>
      <c r="K184" s="56">
        <v>1</v>
      </c>
      <c r="L184" s="287" t="s">
        <v>5</v>
      </c>
      <c r="M184" s="56">
        <v>2</v>
      </c>
      <c r="N184" s="56">
        <v>3</v>
      </c>
      <c r="O184" s="287" t="s">
        <v>5</v>
      </c>
      <c r="P184" s="287" t="s">
        <v>5</v>
      </c>
      <c r="Q184" s="287" t="s">
        <v>5</v>
      </c>
      <c r="R184" s="287" t="s">
        <v>5</v>
      </c>
      <c r="S184" s="287" t="s">
        <v>5</v>
      </c>
      <c r="T184" s="287" t="s">
        <v>5</v>
      </c>
      <c r="U184" s="287" t="s">
        <v>5</v>
      </c>
      <c r="V184" s="287" t="s">
        <v>5</v>
      </c>
      <c r="W184" s="287" t="s">
        <v>5</v>
      </c>
      <c r="X184" s="287" t="s">
        <v>5</v>
      </c>
      <c r="Y184" s="287" t="s">
        <v>5</v>
      </c>
      <c r="Z184" s="287" t="s">
        <v>5</v>
      </c>
      <c r="AA184" s="287" t="s">
        <v>5</v>
      </c>
      <c r="AB184" s="287" t="s">
        <v>5</v>
      </c>
      <c r="AC184" s="287" t="s">
        <v>5</v>
      </c>
      <c r="AD184" s="287" t="s">
        <v>5</v>
      </c>
      <c r="AE184" s="287" t="s">
        <v>5</v>
      </c>
      <c r="AF184" s="287" t="s">
        <v>5</v>
      </c>
      <c r="AG184" s="290" t="s">
        <v>5</v>
      </c>
      <c r="AH184" s="289"/>
      <c r="AI184" s="289"/>
      <c r="AJ184" s="289"/>
      <c r="AK184" s="289"/>
      <c r="AL184" s="289"/>
      <c r="AM184" s="289"/>
      <c r="AN184" s="289"/>
      <c r="AO184" s="289"/>
      <c r="AP184" s="289"/>
    </row>
    <row r="185" spans="1:42" s="281" customFormat="1" ht="41.25" customHeight="1" x14ac:dyDescent="0.2">
      <c r="A185" s="281" t="s">
        <v>307</v>
      </c>
      <c r="B185" s="373"/>
      <c r="C185" s="60" t="s">
        <v>144</v>
      </c>
      <c r="D185" s="375"/>
      <c r="E185" s="331" t="s">
        <v>598</v>
      </c>
      <c r="F185" s="377"/>
      <c r="G185" s="362"/>
      <c r="H185" s="111" t="s">
        <v>43</v>
      </c>
      <c r="I185" s="287" t="s">
        <v>5</v>
      </c>
      <c r="J185" s="287" t="s">
        <v>5</v>
      </c>
      <c r="K185" s="57" t="s">
        <v>279</v>
      </c>
      <c r="L185" s="287" t="s">
        <v>5</v>
      </c>
      <c r="M185" s="57" t="s">
        <v>279</v>
      </c>
      <c r="N185" s="57" t="s">
        <v>268</v>
      </c>
      <c r="O185" s="287" t="s">
        <v>5</v>
      </c>
      <c r="P185" s="287" t="s">
        <v>5</v>
      </c>
      <c r="Q185" s="287" t="s">
        <v>5</v>
      </c>
      <c r="R185" s="287" t="s">
        <v>5</v>
      </c>
      <c r="S185" s="287" t="s">
        <v>5</v>
      </c>
      <c r="T185" s="287" t="s">
        <v>5</v>
      </c>
      <c r="U185" s="287" t="s">
        <v>5</v>
      </c>
      <c r="V185" s="287" t="s">
        <v>5</v>
      </c>
      <c r="W185" s="287" t="s">
        <v>5</v>
      </c>
      <c r="X185" s="287" t="s">
        <v>5</v>
      </c>
      <c r="Y185" s="287" t="s">
        <v>5</v>
      </c>
      <c r="Z185" s="287" t="s">
        <v>5</v>
      </c>
      <c r="AA185" s="287" t="s">
        <v>5</v>
      </c>
      <c r="AB185" s="287" t="s">
        <v>5</v>
      </c>
      <c r="AC185" s="287" t="s">
        <v>5</v>
      </c>
      <c r="AD185" s="287" t="s">
        <v>5</v>
      </c>
      <c r="AE185" s="287" t="s">
        <v>5</v>
      </c>
      <c r="AF185" s="287" t="s">
        <v>5</v>
      </c>
      <c r="AG185" s="290" t="s">
        <v>5</v>
      </c>
      <c r="AH185" s="289"/>
      <c r="AI185" s="289"/>
      <c r="AJ185" s="289"/>
      <c r="AK185" s="289"/>
      <c r="AL185" s="289"/>
      <c r="AM185" s="289"/>
      <c r="AN185" s="289"/>
      <c r="AO185" s="289"/>
      <c r="AP185" s="289"/>
    </row>
    <row r="186" spans="1:42" s="299" customFormat="1" ht="9.75" customHeight="1" x14ac:dyDescent="0.2">
      <c r="A186" s="281" t="s">
        <v>307</v>
      </c>
      <c r="B186" s="291"/>
      <c r="C186" s="292"/>
      <c r="D186" s="293"/>
      <c r="E186" s="293"/>
      <c r="F186" s="293"/>
      <c r="G186" s="294"/>
      <c r="H186" s="295"/>
      <c r="I186" s="296"/>
      <c r="J186" s="297"/>
      <c r="K186" s="297"/>
      <c r="L186" s="297"/>
      <c r="M186" s="297"/>
      <c r="N186" s="297"/>
      <c r="O186" s="297"/>
      <c r="P186" s="297"/>
      <c r="Q186" s="297"/>
      <c r="R186" s="297"/>
      <c r="S186" s="297"/>
      <c r="T186" s="297"/>
      <c r="U186" s="297"/>
      <c r="V186" s="297"/>
      <c r="W186" s="297"/>
      <c r="X186" s="297"/>
      <c r="Y186" s="297"/>
      <c r="Z186" s="297"/>
      <c r="AA186" s="297"/>
      <c r="AB186" s="297"/>
      <c r="AC186" s="297"/>
      <c r="AD186" s="297"/>
      <c r="AE186" s="297"/>
      <c r="AF186" s="297"/>
      <c r="AG186" s="298"/>
    </row>
    <row r="187" spans="1:42" s="281" customFormat="1" ht="41.25" customHeight="1" x14ac:dyDescent="0.2">
      <c r="A187" s="281" t="s">
        <v>307</v>
      </c>
      <c r="B187" s="373"/>
      <c r="C187" s="305" t="s">
        <v>141</v>
      </c>
      <c r="D187" s="374" t="s">
        <v>142</v>
      </c>
      <c r="E187" s="331" t="s">
        <v>807</v>
      </c>
      <c r="F187" s="386" t="s">
        <v>556</v>
      </c>
      <c r="G187" s="394" t="s">
        <v>606</v>
      </c>
      <c r="H187" s="111" t="s">
        <v>36</v>
      </c>
      <c r="I187" s="287" t="s">
        <v>5</v>
      </c>
      <c r="J187" s="287" t="s">
        <v>5</v>
      </c>
      <c r="K187" s="287" t="s">
        <v>5</v>
      </c>
      <c r="L187" s="287" t="s">
        <v>5</v>
      </c>
      <c r="M187" s="56">
        <v>1</v>
      </c>
      <c r="N187" s="56">
        <v>9</v>
      </c>
      <c r="O187" s="56">
        <v>2</v>
      </c>
      <c r="P187" s="287" t="s">
        <v>5</v>
      </c>
      <c r="Q187" s="287" t="s">
        <v>5</v>
      </c>
      <c r="R187" s="287" t="s">
        <v>5</v>
      </c>
      <c r="S187" s="287" t="s">
        <v>5</v>
      </c>
      <c r="T187" s="287" t="s">
        <v>5</v>
      </c>
      <c r="U187" s="287" t="s">
        <v>5</v>
      </c>
      <c r="V187" s="287" t="s">
        <v>5</v>
      </c>
      <c r="W187" s="287" t="s">
        <v>5</v>
      </c>
      <c r="X187" s="287" t="s">
        <v>5</v>
      </c>
      <c r="Y187" s="287" t="s">
        <v>5</v>
      </c>
      <c r="Z187" s="287" t="s">
        <v>5</v>
      </c>
      <c r="AA187" s="287" t="s">
        <v>5</v>
      </c>
      <c r="AB187" s="287" t="s">
        <v>5</v>
      </c>
      <c r="AC187" s="287" t="s">
        <v>5</v>
      </c>
      <c r="AD187" s="287" t="s">
        <v>5</v>
      </c>
      <c r="AE187" s="287" t="s">
        <v>5</v>
      </c>
      <c r="AF187" s="287" t="s">
        <v>5</v>
      </c>
      <c r="AG187" s="290" t="s">
        <v>5</v>
      </c>
      <c r="AH187" s="289"/>
      <c r="AI187" s="289"/>
      <c r="AJ187" s="289"/>
      <c r="AK187" s="289"/>
      <c r="AL187" s="289"/>
      <c r="AM187" s="289"/>
      <c r="AN187" s="289"/>
      <c r="AO187" s="289"/>
      <c r="AP187" s="289"/>
    </row>
    <row r="188" spans="1:42" s="281" customFormat="1" ht="41.25" customHeight="1" x14ac:dyDescent="0.2">
      <c r="A188" s="281" t="s">
        <v>307</v>
      </c>
      <c r="B188" s="373"/>
      <c r="C188" s="60" t="s">
        <v>141</v>
      </c>
      <c r="D188" s="375"/>
      <c r="E188" s="332" t="s">
        <v>807</v>
      </c>
      <c r="F188" s="377"/>
      <c r="G188" s="362"/>
      <c r="H188" s="111" t="s">
        <v>43</v>
      </c>
      <c r="I188" s="287" t="s">
        <v>5</v>
      </c>
      <c r="J188" s="287" t="s">
        <v>5</v>
      </c>
      <c r="K188" s="287" t="s">
        <v>5</v>
      </c>
      <c r="L188" s="287" t="s">
        <v>5</v>
      </c>
      <c r="M188" s="57" t="s">
        <v>279</v>
      </c>
      <c r="N188" s="57" t="s">
        <v>268</v>
      </c>
      <c r="O188" s="57" t="s">
        <v>268</v>
      </c>
      <c r="P188" s="287" t="s">
        <v>5</v>
      </c>
      <c r="Q188" s="287" t="s">
        <v>5</v>
      </c>
      <c r="R188" s="287" t="s">
        <v>5</v>
      </c>
      <c r="S188" s="287" t="s">
        <v>5</v>
      </c>
      <c r="T188" s="287" t="s">
        <v>5</v>
      </c>
      <c r="U188" s="287" t="s">
        <v>5</v>
      </c>
      <c r="V188" s="287" t="s">
        <v>5</v>
      </c>
      <c r="W188" s="287" t="s">
        <v>5</v>
      </c>
      <c r="X188" s="287" t="s">
        <v>5</v>
      </c>
      <c r="Y188" s="287" t="s">
        <v>5</v>
      </c>
      <c r="Z188" s="287" t="s">
        <v>5</v>
      </c>
      <c r="AA188" s="287" t="s">
        <v>5</v>
      </c>
      <c r="AB188" s="287" t="s">
        <v>5</v>
      </c>
      <c r="AC188" s="287" t="s">
        <v>5</v>
      </c>
      <c r="AD188" s="287" t="s">
        <v>5</v>
      </c>
      <c r="AE188" s="287" t="s">
        <v>5</v>
      </c>
      <c r="AF188" s="287" t="s">
        <v>5</v>
      </c>
      <c r="AG188" s="290" t="s">
        <v>5</v>
      </c>
      <c r="AH188" s="289"/>
      <c r="AI188" s="289"/>
      <c r="AJ188" s="289"/>
      <c r="AK188" s="289"/>
      <c r="AL188" s="289"/>
      <c r="AM188" s="289"/>
      <c r="AN188" s="289"/>
      <c r="AO188" s="289"/>
      <c r="AP188" s="289"/>
    </row>
    <row r="189" spans="1:42" s="299" customFormat="1" ht="9.75" customHeight="1" x14ac:dyDescent="0.2">
      <c r="A189" s="281" t="s">
        <v>307</v>
      </c>
      <c r="B189" s="291"/>
      <c r="C189" s="292"/>
      <c r="D189" s="293"/>
      <c r="E189" s="293"/>
      <c r="F189" s="293"/>
      <c r="G189" s="294"/>
      <c r="H189" s="295"/>
      <c r="I189" s="296"/>
      <c r="J189" s="297"/>
      <c r="K189" s="297"/>
      <c r="L189" s="297"/>
      <c r="M189" s="297"/>
      <c r="N189" s="297"/>
      <c r="O189" s="297"/>
      <c r="P189" s="297"/>
      <c r="Q189" s="297"/>
      <c r="R189" s="297"/>
      <c r="S189" s="297"/>
      <c r="T189" s="297"/>
      <c r="U189" s="297"/>
      <c r="V189" s="297"/>
      <c r="W189" s="297"/>
      <c r="X189" s="297"/>
      <c r="Y189" s="297"/>
      <c r="Z189" s="297"/>
      <c r="AA189" s="297"/>
      <c r="AB189" s="297"/>
      <c r="AC189" s="297"/>
      <c r="AD189" s="297"/>
      <c r="AE189" s="297"/>
      <c r="AF189" s="297"/>
      <c r="AG189" s="298"/>
    </row>
    <row r="190" spans="1:42" s="281" customFormat="1" ht="41.25" customHeight="1" x14ac:dyDescent="0.2">
      <c r="A190" s="281" t="s">
        <v>307</v>
      </c>
      <c r="B190" s="373"/>
      <c r="C190" s="305" t="s">
        <v>145</v>
      </c>
      <c r="D190" s="374" t="s">
        <v>480</v>
      </c>
      <c r="E190" s="331" t="s">
        <v>807</v>
      </c>
      <c r="F190" s="386" t="s">
        <v>577</v>
      </c>
      <c r="G190" s="394" t="s">
        <v>606</v>
      </c>
      <c r="H190" s="111" t="s">
        <v>36</v>
      </c>
      <c r="I190" s="287" t="s">
        <v>5</v>
      </c>
      <c r="J190" s="287" t="s">
        <v>5</v>
      </c>
      <c r="K190" s="287" t="s">
        <v>5</v>
      </c>
      <c r="L190" s="287" t="s">
        <v>5</v>
      </c>
      <c r="M190" s="56">
        <v>2</v>
      </c>
      <c r="N190" s="56">
        <v>3</v>
      </c>
      <c r="O190" s="287" t="s">
        <v>5</v>
      </c>
      <c r="P190" s="287" t="s">
        <v>5</v>
      </c>
      <c r="Q190" s="287" t="s">
        <v>5</v>
      </c>
      <c r="R190" s="287" t="s">
        <v>5</v>
      </c>
      <c r="S190" s="287" t="s">
        <v>5</v>
      </c>
      <c r="T190" s="287" t="s">
        <v>5</v>
      </c>
      <c r="U190" s="287" t="s">
        <v>5</v>
      </c>
      <c r="V190" s="287" t="s">
        <v>5</v>
      </c>
      <c r="W190" s="287" t="s">
        <v>5</v>
      </c>
      <c r="X190" s="287" t="s">
        <v>5</v>
      </c>
      <c r="Y190" s="287" t="s">
        <v>5</v>
      </c>
      <c r="Z190" s="287" t="s">
        <v>5</v>
      </c>
      <c r="AA190" s="287" t="s">
        <v>5</v>
      </c>
      <c r="AB190" s="287" t="s">
        <v>5</v>
      </c>
      <c r="AC190" s="287" t="s">
        <v>5</v>
      </c>
      <c r="AD190" s="287" t="s">
        <v>5</v>
      </c>
      <c r="AE190" s="287" t="s">
        <v>5</v>
      </c>
      <c r="AF190" s="287" t="s">
        <v>5</v>
      </c>
      <c r="AG190" s="290" t="s">
        <v>5</v>
      </c>
      <c r="AH190" s="289"/>
      <c r="AI190" s="289"/>
      <c r="AJ190" s="289"/>
      <c r="AK190" s="289"/>
      <c r="AL190" s="289"/>
      <c r="AM190" s="289"/>
      <c r="AN190" s="289"/>
      <c r="AO190" s="289"/>
      <c r="AP190" s="289"/>
    </row>
    <row r="191" spans="1:42" s="281" customFormat="1" ht="41.25" customHeight="1" x14ac:dyDescent="0.2">
      <c r="A191" s="281" t="s">
        <v>307</v>
      </c>
      <c r="B191" s="373"/>
      <c r="C191" s="60" t="s">
        <v>145</v>
      </c>
      <c r="D191" s="375"/>
      <c r="E191" s="332" t="s">
        <v>807</v>
      </c>
      <c r="F191" s="387"/>
      <c r="G191" s="362"/>
      <c r="H191" s="111" t="s">
        <v>43</v>
      </c>
      <c r="I191" s="287" t="s">
        <v>5</v>
      </c>
      <c r="J191" s="287" t="s">
        <v>5</v>
      </c>
      <c r="K191" s="287" t="s">
        <v>5</v>
      </c>
      <c r="L191" s="287" t="s">
        <v>5</v>
      </c>
      <c r="M191" s="57" t="s">
        <v>279</v>
      </c>
      <c r="N191" s="57" t="s">
        <v>268</v>
      </c>
      <c r="O191" s="287" t="s">
        <v>5</v>
      </c>
      <c r="P191" s="287" t="s">
        <v>5</v>
      </c>
      <c r="Q191" s="287" t="s">
        <v>5</v>
      </c>
      <c r="R191" s="287" t="s">
        <v>5</v>
      </c>
      <c r="S191" s="287" t="s">
        <v>5</v>
      </c>
      <c r="T191" s="287" t="s">
        <v>5</v>
      </c>
      <c r="U191" s="287" t="s">
        <v>5</v>
      </c>
      <c r="V191" s="287" t="s">
        <v>5</v>
      </c>
      <c r="W191" s="287" t="s">
        <v>5</v>
      </c>
      <c r="X191" s="287" t="s">
        <v>5</v>
      </c>
      <c r="Y191" s="287" t="s">
        <v>5</v>
      </c>
      <c r="Z191" s="287" t="s">
        <v>5</v>
      </c>
      <c r="AA191" s="287" t="s">
        <v>5</v>
      </c>
      <c r="AB191" s="287" t="s">
        <v>5</v>
      </c>
      <c r="AC191" s="287" t="s">
        <v>5</v>
      </c>
      <c r="AD191" s="287" t="s">
        <v>5</v>
      </c>
      <c r="AE191" s="287" t="s">
        <v>5</v>
      </c>
      <c r="AF191" s="287" t="s">
        <v>5</v>
      </c>
      <c r="AG191" s="290" t="s">
        <v>5</v>
      </c>
      <c r="AH191" s="289"/>
      <c r="AI191" s="289"/>
      <c r="AJ191" s="289"/>
      <c r="AK191" s="289"/>
      <c r="AL191" s="289"/>
      <c r="AM191" s="289"/>
      <c r="AN191" s="289"/>
      <c r="AO191" s="289"/>
      <c r="AP191" s="289"/>
    </row>
    <row r="192" spans="1:42" s="299" customFormat="1" ht="9.75" customHeight="1" x14ac:dyDescent="0.2">
      <c r="A192" s="281" t="s">
        <v>307</v>
      </c>
      <c r="B192" s="291"/>
      <c r="C192" s="292"/>
      <c r="D192" s="293"/>
      <c r="E192" s="293"/>
      <c r="F192" s="293"/>
      <c r="G192" s="294"/>
      <c r="H192" s="295"/>
      <c r="I192" s="296"/>
      <c r="J192" s="297"/>
      <c r="K192" s="297"/>
      <c r="L192" s="297"/>
      <c r="M192" s="297"/>
      <c r="N192" s="297"/>
      <c r="O192" s="297"/>
      <c r="P192" s="297"/>
      <c r="Q192" s="297"/>
      <c r="R192" s="297"/>
      <c r="S192" s="297"/>
      <c r="T192" s="297"/>
      <c r="U192" s="297"/>
      <c r="V192" s="297"/>
      <c r="W192" s="297"/>
      <c r="X192" s="297"/>
      <c r="Y192" s="297"/>
      <c r="Z192" s="297"/>
      <c r="AA192" s="297"/>
      <c r="AB192" s="297"/>
      <c r="AC192" s="297"/>
      <c r="AD192" s="297"/>
      <c r="AE192" s="297"/>
      <c r="AF192" s="297"/>
      <c r="AG192" s="298"/>
    </row>
    <row r="193" spans="1:42" s="281" customFormat="1" ht="41.25" customHeight="1" x14ac:dyDescent="0.2">
      <c r="A193" s="281" t="s">
        <v>307</v>
      </c>
      <c r="B193" s="373"/>
      <c r="C193" s="305" t="s">
        <v>188</v>
      </c>
      <c r="D193" s="374" t="s">
        <v>582</v>
      </c>
      <c r="E193" s="331" t="s">
        <v>598</v>
      </c>
      <c r="F193" s="386" t="s">
        <v>545</v>
      </c>
      <c r="G193" s="394" t="s">
        <v>604</v>
      </c>
      <c r="H193" s="111" t="s">
        <v>36</v>
      </c>
      <c r="I193" s="56">
        <v>1</v>
      </c>
      <c r="J193" s="287" t="s">
        <v>5</v>
      </c>
      <c r="K193" s="287" t="s">
        <v>5</v>
      </c>
      <c r="L193" s="287" t="s">
        <v>5</v>
      </c>
      <c r="M193" s="56">
        <v>3</v>
      </c>
      <c r="N193" s="56">
        <v>1</v>
      </c>
      <c r="O193" s="287" t="s">
        <v>5</v>
      </c>
      <c r="P193" s="287" t="s">
        <v>5</v>
      </c>
      <c r="Q193" s="287" t="s">
        <v>5</v>
      </c>
      <c r="R193" s="287" t="s">
        <v>5</v>
      </c>
      <c r="S193" s="287" t="s">
        <v>5</v>
      </c>
      <c r="T193" s="56">
        <v>1</v>
      </c>
      <c r="U193" s="287" t="s">
        <v>5</v>
      </c>
      <c r="V193" s="56">
        <v>5</v>
      </c>
      <c r="W193" s="287" t="s">
        <v>5</v>
      </c>
      <c r="X193" s="287" t="s">
        <v>5</v>
      </c>
      <c r="Y193" s="287" t="s">
        <v>5</v>
      </c>
      <c r="Z193" s="287" t="s">
        <v>5</v>
      </c>
      <c r="AA193" s="56">
        <v>2</v>
      </c>
      <c r="AB193" s="56">
        <v>2</v>
      </c>
      <c r="AC193" s="287" t="s">
        <v>5</v>
      </c>
      <c r="AD193" s="287" t="s">
        <v>5</v>
      </c>
      <c r="AE193" s="287" t="s">
        <v>5</v>
      </c>
      <c r="AF193" s="287" t="s">
        <v>5</v>
      </c>
      <c r="AG193" s="290" t="s">
        <v>5</v>
      </c>
      <c r="AH193" s="289"/>
      <c r="AI193" s="289"/>
      <c r="AJ193" s="289"/>
      <c r="AK193" s="289"/>
      <c r="AL193" s="289"/>
      <c r="AM193" s="289"/>
      <c r="AN193" s="289"/>
      <c r="AO193" s="289"/>
      <c r="AP193" s="289"/>
    </row>
    <row r="194" spans="1:42" s="281" customFormat="1" ht="41.25" customHeight="1" x14ac:dyDescent="0.2">
      <c r="A194" s="281" t="s">
        <v>307</v>
      </c>
      <c r="B194" s="373"/>
      <c r="C194" s="60" t="s">
        <v>188</v>
      </c>
      <c r="D194" s="375"/>
      <c r="E194" s="331" t="s">
        <v>598</v>
      </c>
      <c r="F194" s="377"/>
      <c r="G194" s="362"/>
      <c r="H194" s="111" t="s">
        <v>43</v>
      </c>
      <c r="I194" s="331" t="s">
        <v>323</v>
      </c>
      <c r="J194" s="287" t="s">
        <v>5</v>
      </c>
      <c r="K194" s="287" t="s">
        <v>5</v>
      </c>
      <c r="L194" s="287" t="s">
        <v>5</v>
      </c>
      <c r="M194" s="57" t="s">
        <v>279</v>
      </c>
      <c r="N194" s="57" t="s">
        <v>268</v>
      </c>
      <c r="O194" s="287" t="s">
        <v>5</v>
      </c>
      <c r="P194" s="287" t="s">
        <v>5</v>
      </c>
      <c r="Q194" s="287" t="s">
        <v>5</v>
      </c>
      <c r="R194" s="287" t="s">
        <v>5</v>
      </c>
      <c r="S194" s="287" t="s">
        <v>5</v>
      </c>
      <c r="T194" s="57" t="s">
        <v>283</v>
      </c>
      <c r="U194" s="287" t="s">
        <v>5</v>
      </c>
      <c r="V194" s="287" t="s">
        <v>5</v>
      </c>
      <c r="W194" s="287" t="s">
        <v>5</v>
      </c>
      <c r="X194" s="287" t="s">
        <v>5</v>
      </c>
      <c r="Y194" s="287" t="s">
        <v>5</v>
      </c>
      <c r="Z194" s="287" t="s">
        <v>5</v>
      </c>
      <c r="AA194" s="287" t="s">
        <v>5</v>
      </c>
      <c r="AB194" s="287" t="s">
        <v>5</v>
      </c>
      <c r="AC194" s="287" t="s">
        <v>5</v>
      </c>
      <c r="AD194" s="287" t="s">
        <v>5</v>
      </c>
      <c r="AE194" s="287" t="s">
        <v>5</v>
      </c>
      <c r="AF194" s="287" t="s">
        <v>5</v>
      </c>
      <c r="AG194" s="290" t="s">
        <v>5</v>
      </c>
      <c r="AH194" s="289"/>
      <c r="AI194" s="289"/>
      <c r="AJ194" s="289"/>
      <c r="AK194" s="289"/>
      <c r="AL194" s="289"/>
      <c r="AM194" s="289"/>
      <c r="AN194" s="289"/>
      <c r="AO194" s="289"/>
      <c r="AP194" s="289"/>
    </row>
    <row r="195" spans="1:42" s="299" customFormat="1" ht="9.75" customHeight="1" x14ac:dyDescent="0.2">
      <c r="A195" s="281" t="s">
        <v>307</v>
      </c>
      <c r="B195" s="291"/>
      <c r="C195" s="292"/>
      <c r="D195" s="293"/>
      <c r="E195" s="293"/>
      <c r="F195" s="293"/>
      <c r="G195" s="294"/>
      <c r="H195" s="295"/>
      <c r="I195" s="296"/>
      <c r="J195" s="297"/>
      <c r="K195" s="297"/>
      <c r="L195" s="297"/>
      <c r="M195" s="297"/>
      <c r="N195" s="297"/>
      <c r="O195" s="297"/>
      <c r="P195" s="297"/>
      <c r="Q195" s="297"/>
      <c r="R195" s="297"/>
      <c r="S195" s="297"/>
      <c r="T195" s="297"/>
      <c r="U195" s="297"/>
      <c r="V195" s="297"/>
      <c r="W195" s="297"/>
      <c r="X195" s="297"/>
      <c r="Y195" s="297"/>
      <c r="Z195" s="297"/>
      <c r="AA195" s="297"/>
      <c r="AB195" s="297"/>
      <c r="AC195" s="297"/>
      <c r="AD195" s="297"/>
      <c r="AE195" s="297"/>
      <c r="AF195" s="297"/>
      <c r="AG195" s="298"/>
    </row>
    <row r="196" spans="1:42" s="281" customFormat="1" ht="41.25" customHeight="1" x14ac:dyDescent="0.2">
      <c r="A196" s="281" t="s">
        <v>307</v>
      </c>
      <c r="B196" s="373"/>
      <c r="C196" s="305" t="s">
        <v>324</v>
      </c>
      <c r="D196" s="374" t="s">
        <v>138</v>
      </c>
      <c r="E196" s="331" t="s">
        <v>598</v>
      </c>
      <c r="F196" s="386" t="s">
        <v>559</v>
      </c>
      <c r="G196" s="394" t="s">
        <v>606</v>
      </c>
      <c r="H196" s="111" t="s">
        <v>36</v>
      </c>
      <c r="I196" s="287" t="s">
        <v>5</v>
      </c>
      <c r="J196" s="287" t="s">
        <v>5</v>
      </c>
      <c r="K196" s="287" t="s">
        <v>5</v>
      </c>
      <c r="L196" s="287" t="s">
        <v>5</v>
      </c>
      <c r="M196" s="287" t="s">
        <v>5</v>
      </c>
      <c r="N196" s="56">
        <v>4</v>
      </c>
      <c r="O196" s="287" t="s">
        <v>5</v>
      </c>
      <c r="P196" s="287" t="s">
        <v>5</v>
      </c>
      <c r="Q196" s="287" t="s">
        <v>5</v>
      </c>
      <c r="R196" s="287" t="s">
        <v>5</v>
      </c>
      <c r="S196" s="287" t="s">
        <v>5</v>
      </c>
      <c r="T196" s="287" t="s">
        <v>5</v>
      </c>
      <c r="U196" s="287" t="s">
        <v>5</v>
      </c>
      <c r="V196" s="287" t="s">
        <v>5</v>
      </c>
      <c r="W196" s="287" t="s">
        <v>5</v>
      </c>
      <c r="X196" s="287" t="s">
        <v>5</v>
      </c>
      <c r="Y196" s="287" t="s">
        <v>5</v>
      </c>
      <c r="Z196" s="287" t="s">
        <v>5</v>
      </c>
      <c r="AA196" s="287" t="s">
        <v>5</v>
      </c>
      <c r="AB196" s="287" t="s">
        <v>5</v>
      </c>
      <c r="AC196" s="287" t="s">
        <v>5</v>
      </c>
      <c r="AD196" s="287" t="s">
        <v>5</v>
      </c>
      <c r="AE196" s="287" t="s">
        <v>5</v>
      </c>
      <c r="AF196" s="287" t="s">
        <v>5</v>
      </c>
      <c r="AG196" s="290" t="s">
        <v>5</v>
      </c>
      <c r="AH196" s="289"/>
      <c r="AI196" s="289"/>
      <c r="AJ196" s="289"/>
      <c r="AK196" s="289"/>
      <c r="AL196" s="289"/>
      <c r="AM196" s="289"/>
      <c r="AN196" s="289"/>
      <c r="AO196" s="289"/>
      <c r="AP196" s="289"/>
    </row>
    <row r="197" spans="1:42" s="281" customFormat="1" ht="41.25" customHeight="1" x14ac:dyDescent="0.2">
      <c r="A197" s="281" t="s">
        <v>307</v>
      </c>
      <c r="B197" s="373"/>
      <c r="C197" s="60" t="s">
        <v>324</v>
      </c>
      <c r="D197" s="375"/>
      <c r="E197" s="331" t="s">
        <v>598</v>
      </c>
      <c r="F197" s="377"/>
      <c r="G197" s="362"/>
      <c r="H197" s="111" t="s">
        <v>43</v>
      </c>
      <c r="I197" s="287" t="s">
        <v>5</v>
      </c>
      <c r="J197" s="287" t="s">
        <v>5</v>
      </c>
      <c r="K197" s="287" t="s">
        <v>5</v>
      </c>
      <c r="L197" s="287" t="s">
        <v>5</v>
      </c>
      <c r="M197" s="287" t="s">
        <v>5</v>
      </c>
      <c r="N197" s="57" t="s">
        <v>268</v>
      </c>
      <c r="O197" s="287" t="s">
        <v>5</v>
      </c>
      <c r="P197" s="287" t="s">
        <v>5</v>
      </c>
      <c r="Q197" s="287" t="s">
        <v>5</v>
      </c>
      <c r="R197" s="287" t="s">
        <v>5</v>
      </c>
      <c r="S197" s="287" t="s">
        <v>5</v>
      </c>
      <c r="T197" s="287" t="s">
        <v>5</v>
      </c>
      <c r="U197" s="287" t="s">
        <v>5</v>
      </c>
      <c r="V197" s="287" t="s">
        <v>5</v>
      </c>
      <c r="W197" s="287" t="s">
        <v>5</v>
      </c>
      <c r="X197" s="287" t="s">
        <v>5</v>
      </c>
      <c r="Y197" s="287" t="s">
        <v>5</v>
      </c>
      <c r="Z197" s="287" t="s">
        <v>5</v>
      </c>
      <c r="AA197" s="287" t="s">
        <v>5</v>
      </c>
      <c r="AB197" s="287" t="s">
        <v>5</v>
      </c>
      <c r="AC197" s="287" t="s">
        <v>5</v>
      </c>
      <c r="AD197" s="287" t="s">
        <v>5</v>
      </c>
      <c r="AE197" s="287" t="s">
        <v>5</v>
      </c>
      <c r="AF197" s="287" t="s">
        <v>5</v>
      </c>
      <c r="AG197" s="290" t="s">
        <v>5</v>
      </c>
      <c r="AH197" s="289"/>
      <c r="AI197" s="289"/>
      <c r="AJ197" s="289"/>
      <c r="AK197" s="289"/>
      <c r="AL197" s="289"/>
      <c r="AM197" s="289"/>
      <c r="AN197" s="289"/>
      <c r="AO197" s="289"/>
      <c r="AP197" s="289"/>
    </row>
    <row r="198" spans="1:42" s="299" customFormat="1" ht="9.75" customHeight="1" x14ac:dyDescent="0.2">
      <c r="A198" s="281" t="s">
        <v>307</v>
      </c>
      <c r="B198" s="291"/>
      <c r="C198" s="292"/>
      <c r="D198" s="293"/>
      <c r="E198" s="293"/>
      <c r="F198" s="293"/>
      <c r="G198" s="294"/>
      <c r="H198" s="295"/>
      <c r="I198" s="296"/>
      <c r="J198" s="297"/>
      <c r="K198" s="297"/>
      <c r="L198" s="297"/>
      <c r="M198" s="297"/>
      <c r="N198" s="297"/>
      <c r="O198" s="297"/>
      <c r="P198" s="297"/>
      <c r="Q198" s="297"/>
      <c r="R198" s="297"/>
      <c r="S198" s="297"/>
      <c r="T198" s="297"/>
      <c r="U198" s="297"/>
      <c r="V198" s="297"/>
      <c r="W198" s="297"/>
      <c r="X198" s="297"/>
      <c r="Y198" s="297"/>
      <c r="Z198" s="297"/>
      <c r="AA198" s="297"/>
      <c r="AB198" s="297"/>
      <c r="AC198" s="297"/>
      <c r="AD198" s="297"/>
      <c r="AE198" s="297"/>
      <c r="AF198" s="297"/>
      <c r="AG198" s="298"/>
    </row>
    <row r="199" spans="1:42" s="281" customFormat="1" ht="41.25" customHeight="1" x14ac:dyDescent="0.2">
      <c r="A199" s="281" t="s">
        <v>307</v>
      </c>
      <c r="B199" s="373"/>
      <c r="C199" s="305" t="s">
        <v>154</v>
      </c>
      <c r="D199" s="374" t="s">
        <v>262</v>
      </c>
      <c r="E199" s="331" t="s">
        <v>598</v>
      </c>
      <c r="F199" s="386" t="s">
        <v>558</v>
      </c>
      <c r="G199" s="394" t="s">
        <v>606</v>
      </c>
      <c r="H199" s="111" t="s">
        <v>36</v>
      </c>
      <c r="I199" s="287" t="s">
        <v>5</v>
      </c>
      <c r="J199" s="287" t="s">
        <v>5</v>
      </c>
      <c r="K199" s="287" t="s">
        <v>5</v>
      </c>
      <c r="L199" s="287" t="s">
        <v>5</v>
      </c>
      <c r="M199" s="56">
        <v>1</v>
      </c>
      <c r="N199" s="56">
        <v>1</v>
      </c>
      <c r="O199" s="287" t="s">
        <v>5</v>
      </c>
      <c r="P199" s="287" t="s">
        <v>5</v>
      </c>
      <c r="Q199" s="287" t="s">
        <v>5</v>
      </c>
      <c r="R199" s="287" t="s">
        <v>5</v>
      </c>
      <c r="S199" s="287" t="s">
        <v>5</v>
      </c>
      <c r="T199" s="287" t="s">
        <v>5</v>
      </c>
      <c r="U199" s="287" t="s">
        <v>5</v>
      </c>
      <c r="V199" s="287" t="s">
        <v>5</v>
      </c>
      <c r="W199" s="287" t="s">
        <v>5</v>
      </c>
      <c r="X199" s="287" t="s">
        <v>5</v>
      </c>
      <c r="Y199" s="287" t="s">
        <v>5</v>
      </c>
      <c r="Z199" s="287" t="s">
        <v>5</v>
      </c>
      <c r="AA199" s="287" t="s">
        <v>5</v>
      </c>
      <c r="AB199" s="287" t="s">
        <v>5</v>
      </c>
      <c r="AC199" s="287" t="s">
        <v>5</v>
      </c>
      <c r="AD199" s="287" t="s">
        <v>5</v>
      </c>
      <c r="AE199" s="287" t="s">
        <v>5</v>
      </c>
      <c r="AF199" s="287" t="s">
        <v>5</v>
      </c>
      <c r="AG199" s="290" t="s">
        <v>5</v>
      </c>
      <c r="AH199" s="289"/>
      <c r="AI199" s="289"/>
      <c r="AJ199" s="289"/>
      <c r="AK199" s="289"/>
      <c r="AL199" s="289"/>
      <c r="AM199" s="289"/>
      <c r="AN199" s="289"/>
      <c r="AO199" s="289"/>
      <c r="AP199" s="289"/>
    </row>
    <row r="200" spans="1:42" s="281" customFormat="1" ht="41.25" customHeight="1" x14ac:dyDescent="0.2">
      <c r="A200" s="281" t="s">
        <v>307</v>
      </c>
      <c r="B200" s="373"/>
      <c r="C200" s="60" t="s">
        <v>154</v>
      </c>
      <c r="D200" s="375"/>
      <c r="E200" s="331" t="s">
        <v>598</v>
      </c>
      <c r="F200" s="377"/>
      <c r="G200" s="362"/>
      <c r="H200" s="111" t="s">
        <v>43</v>
      </c>
      <c r="I200" s="287" t="s">
        <v>5</v>
      </c>
      <c r="J200" s="287" t="s">
        <v>5</v>
      </c>
      <c r="K200" s="287" t="s">
        <v>5</v>
      </c>
      <c r="L200" s="287" t="s">
        <v>5</v>
      </c>
      <c r="M200" s="57" t="s">
        <v>279</v>
      </c>
      <c r="N200" s="57" t="s">
        <v>268</v>
      </c>
      <c r="O200" s="287" t="s">
        <v>5</v>
      </c>
      <c r="P200" s="287" t="s">
        <v>5</v>
      </c>
      <c r="Q200" s="287" t="s">
        <v>5</v>
      </c>
      <c r="R200" s="287" t="s">
        <v>5</v>
      </c>
      <c r="S200" s="287" t="s">
        <v>5</v>
      </c>
      <c r="T200" s="287" t="s">
        <v>5</v>
      </c>
      <c r="U200" s="287" t="s">
        <v>5</v>
      </c>
      <c r="V200" s="287" t="s">
        <v>5</v>
      </c>
      <c r="W200" s="287" t="s">
        <v>5</v>
      </c>
      <c r="X200" s="287" t="s">
        <v>5</v>
      </c>
      <c r="Y200" s="287" t="s">
        <v>5</v>
      </c>
      <c r="Z200" s="287" t="s">
        <v>5</v>
      </c>
      <c r="AA200" s="287" t="s">
        <v>5</v>
      </c>
      <c r="AB200" s="287" t="s">
        <v>5</v>
      </c>
      <c r="AC200" s="287" t="s">
        <v>5</v>
      </c>
      <c r="AD200" s="287" t="s">
        <v>5</v>
      </c>
      <c r="AE200" s="287" t="s">
        <v>5</v>
      </c>
      <c r="AF200" s="287" t="s">
        <v>5</v>
      </c>
      <c r="AG200" s="290" t="s">
        <v>5</v>
      </c>
      <c r="AH200" s="289"/>
      <c r="AI200" s="289"/>
      <c r="AJ200" s="289"/>
      <c r="AK200" s="289"/>
      <c r="AL200" s="289"/>
      <c r="AM200" s="289"/>
      <c r="AN200" s="289"/>
      <c r="AO200" s="289"/>
      <c r="AP200" s="289"/>
    </row>
    <row r="201" spans="1:42" s="299" customFormat="1" ht="9.75" customHeight="1" x14ac:dyDescent="0.2">
      <c r="A201" s="281" t="s">
        <v>307</v>
      </c>
      <c r="B201" s="291"/>
      <c r="C201" s="292"/>
      <c r="D201" s="293"/>
      <c r="E201" s="293"/>
      <c r="F201" s="293"/>
      <c r="G201" s="294"/>
      <c r="H201" s="295"/>
      <c r="I201" s="296"/>
      <c r="J201" s="297"/>
      <c r="K201" s="297"/>
      <c r="L201" s="297"/>
      <c r="M201" s="297"/>
      <c r="N201" s="297"/>
      <c r="O201" s="297"/>
      <c r="P201" s="297"/>
      <c r="Q201" s="297"/>
      <c r="R201" s="297"/>
      <c r="S201" s="297"/>
      <c r="T201" s="297"/>
      <c r="U201" s="297"/>
      <c r="V201" s="297"/>
      <c r="W201" s="297"/>
      <c r="X201" s="297"/>
      <c r="Y201" s="297"/>
      <c r="Z201" s="297"/>
      <c r="AA201" s="297"/>
      <c r="AB201" s="297"/>
      <c r="AC201" s="297"/>
      <c r="AD201" s="297"/>
      <c r="AE201" s="297"/>
      <c r="AF201" s="297"/>
      <c r="AG201" s="298"/>
    </row>
    <row r="202" spans="1:42" s="281" customFormat="1" ht="41.25" customHeight="1" x14ac:dyDescent="0.2">
      <c r="A202" s="281" t="s">
        <v>307</v>
      </c>
      <c r="B202" s="373"/>
      <c r="C202" s="305" t="s">
        <v>196</v>
      </c>
      <c r="D202" s="374" t="s">
        <v>222</v>
      </c>
      <c r="E202" s="331" t="s">
        <v>807</v>
      </c>
      <c r="F202" s="386" t="s">
        <v>560</v>
      </c>
      <c r="G202" s="394" t="s">
        <v>606</v>
      </c>
      <c r="H202" s="111" t="s">
        <v>36</v>
      </c>
      <c r="I202" s="287" t="s">
        <v>5</v>
      </c>
      <c r="J202" s="287" t="s">
        <v>5</v>
      </c>
      <c r="K202" s="287" t="s">
        <v>5</v>
      </c>
      <c r="L202" s="287" t="s">
        <v>5</v>
      </c>
      <c r="M202" s="56">
        <v>1</v>
      </c>
      <c r="N202" s="56">
        <v>4</v>
      </c>
      <c r="O202" s="287" t="s">
        <v>5</v>
      </c>
      <c r="P202" s="287" t="s">
        <v>5</v>
      </c>
      <c r="Q202" s="287" t="s">
        <v>5</v>
      </c>
      <c r="R202" s="287" t="s">
        <v>5</v>
      </c>
      <c r="S202" s="287" t="s">
        <v>5</v>
      </c>
      <c r="T202" s="287" t="s">
        <v>5</v>
      </c>
      <c r="U202" s="287" t="s">
        <v>5</v>
      </c>
      <c r="V202" s="287" t="s">
        <v>5</v>
      </c>
      <c r="W202" s="287" t="s">
        <v>5</v>
      </c>
      <c r="X202" s="287" t="s">
        <v>5</v>
      </c>
      <c r="Y202" s="287" t="s">
        <v>5</v>
      </c>
      <c r="Z202" s="287" t="s">
        <v>5</v>
      </c>
      <c r="AA202" s="287" t="s">
        <v>5</v>
      </c>
      <c r="AB202" s="287" t="s">
        <v>5</v>
      </c>
      <c r="AC202" s="287" t="s">
        <v>5</v>
      </c>
      <c r="AD202" s="287" t="s">
        <v>5</v>
      </c>
      <c r="AE202" s="287" t="s">
        <v>5</v>
      </c>
      <c r="AF202" s="287" t="s">
        <v>5</v>
      </c>
      <c r="AG202" s="290" t="s">
        <v>5</v>
      </c>
      <c r="AH202" s="289"/>
      <c r="AI202" s="289"/>
      <c r="AJ202" s="289"/>
      <c r="AK202" s="289"/>
      <c r="AL202" s="289"/>
      <c r="AM202" s="289"/>
      <c r="AN202" s="289"/>
      <c r="AO202" s="289"/>
      <c r="AP202" s="289"/>
    </row>
    <row r="203" spans="1:42" s="281" customFormat="1" ht="41.25" customHeight="1" x14ac:dyDescent="0.2">
      <c r="A203" s="281" t="s">
        <v>307</v>
      </c>
      <c r="B203" s="373"/>
      <c r="C203" s="60" t="s">
        <v>196</v>
      </c>
      <c r="D203" s="375"/>
      <c r="E203" s="332" t="s">
        <v>807</v>
      </c>
      <c r="F203" s="377"/>
      <c r="G203" s="362"/>
      <c r="H203" s="111" t="s">
        <v>43</v>
      </c>
      <c r="I203" s="287" t="s">
        <v>5</v>
      </c>
      <c r="J203" s="287" t="s">
        <v>5</v>
      </c>
      <c r="K203" s="287" t="s">
        <v>5</v>
      </c>
      <c r="L203" s="287" t="s">
        <v>5</v>
      </c>
      <c r="M203" s="57" t="s">
        <v>279</v>
      </c>
      <c r="N203" s="57" t="s">
        <v>268</v>
      </c>
      <c r="O203" s="287" t="s">
        <v>5</v>
      </c>
      <c r="P203" s="287" t="s">
        <v>5</v>
      </c>
      <c r="Q203" s="287" t="s">
        <v>5</v>
      </c>
      <c r="R203" s="287" t="s">
        <v>5</v>
      </c>
      <c r="S203" s="287" t="s">
        <v>5</v>
      </c>
      <c r="T203" s="287" t="s">
        <v>5</v>
      </c>
      <c r="U203" s="287" t="s">
        <v>5</v>
      </c>
      <c r="V203" s="287" t="s">
        <v>5</v>
      </c>
      <c r="W203" s="287" t="s">
        <v>5</v>
      </c>
      <c r="X203" s="287" t="s">
        <v>5</v>
      </c>
      <c r="Y203" s="287" t="s">
        <v>5</v>
      </c>
      <c r="Z203" s="287" t="s">
        <v>5</v>
      </c>
      <c r="AA203" s="287" t="s">
        <v>5</v>
      </c>
      <c r="AB203" s="287" t="s">
        <v>5</v>
      </c>
      <c r="AC203" s="287" t="s">
        <v>5</v>
      </c>
      <c r="AD203" s="287" t="s">
        <v>5</v>
      </c>
      <c r="AE203" s="287" t="s">
        <v>5</v>
      </c>
      <c r="AF203" s="287" t="s">
        <v>5</v>
      </c>
      <c r="AG203" s="290" t="s">
        <v>5</v>
      </c>
      <c r="AH203" s="289"/>
      <c r="AI203" s="289"/>
      <c r="AJ203" s="289"/>
      <c r="AK203" s="289"/>
      <c r="AL203" s="289"/>
      <c r="AM203" s="289"/>
      <c r="AN203" s="289"/>
      <c r="AO203" s="289"/>
      <c r="AP203" s="289"/>
    </row>
    <row r="204" spans="1:42" s="299" customFormat="1" ht="9.75" customHeight="1" x14ac:dyDescent="0.2">
      <c r="A204" s="281" t="s">
        <v>307</v>
      </c>
      <c r="B204" s="291"/>
      <c r="C204" s="292"/>
      <c r="D204" s="293"/>
      <c r="E204" s="293"/>
      <c r="F204" s="293"/>
      <c r="G204" s="294"/>
      <c r="H204" s="295"/>
      <c r="I204" s="296"/>
      <c r="J204" s="297"/>
      <c r="K204" s="297"/>
      <c r="L204" s="297"/>
      <c r="M204" s="297"/>
      <c r="N204" s="297"/>
      <c r="O204" s="297"/>
      <c r="P204" s="297"/>
      <c r="Q204" s="297"/>
      <c r="R204" s="297"/>
      <c r="S204" s="297"/>
      <c r="T204" s="297"/>
      <c r="U204" s="297"/>
      <c r="V204" s="297"/>
      <c r="W204" s="297"/>
      <c r="X204" s="297"/>
      <c r="Y204" s="297"/>
      <c r="Z204" s="297"/>
      <c r="AA204" s="297"/>
      <c r="AB204" s="297"/>
      <c r="AC204" s="297"/>
      <c r="AD204" s="297"/>
      <c r="AE204" s="297"/>
      <c r="AF204" s="297"/>
      <c r="AG204" s="298"/>
    </row>
    <row r="205" spans="1:42" s="281" customFormat="1" ht="41.25" customHeight="1" x14ac:dyDescent="0.2">
      <c r="A205" s="281" t="s">
        <v>307</v>
      </c>
      <c r="B205" s="373"/>
      <c r="C205" s="305" t="s">
        <v>176</v>
      </c>
      <c r="D205" s="374" t="s">
        <v>221</v>
      </c>
      <c r="E205" s="331" t="s">
        <v>807</v>
      </c>
      <c r="F205" s="386" t="s">
        <v>557</v>
      </c>
      <c r="G205" s="394" t="s">
        <v>606</v>
      </c>
      <c r="H205" s="111" t="s">
        <v>36</v>
      </c>
      <c r="I205" s="300">
        <v>1</v>
      </c>
      <c r="J205" s="287" t="s">
        <v>5</v>
      </c>
      <c r="K205" s="287" t="s">
        <v>5</v>
      </c>
      <c r="L205" s="287" t="s">
        <v>5</v>
      </c>
      <c r="M205" s="56">
        <v>11</v>
      </c>
      <c r="N205" s="56">
        <v>25</v>
      </c>
      <c r="O205" s="287" t="s">
        <v>5</v>
      </c>
      <c r="P205" s="287" t="s">
        <v>5</v>
      </c>
      <c r="Q205" s="287" t="s">
        <v>5</v>
      </c>
      <c r="R205" s="287" t="s">
        <v>5</v>
      </c>
      <c r="S205" s="287" t="s">
        <v>5</v>
      </c>
      <c r="T205" s="56">
        <v>15</v>
      </c>
      <c r="U205" s="287" t="s">
        <v>5</v>
      </c>
      <c r="V205" s="56">
        <v>30</v>
      </c>
      <c r="W205" s="287" t="s">
        <v>5</v>
      </c>
      <c r="X205" s="56">
        <v>3</v>
      </c>
      <c r="Y205" s="287" t="s">
        <v>5</v>
      </c>
      <c r="Z205" s="287" t="s">
        <v>5</v>
      </c>
      <c r="AA205" s="56">
        <v>18</v>
      </c>
      <c r="AB205" s="56">
        <v>18</v>
      </c>
      <c r="AC205" s="287" t="s">
        <v>5</v>
      </c>
      <c r="AD205" s="287" t="s">
        <v>5</v>
      </c>
      <c r="AE205" s="287" t="s">
        <v>5</v>
      </c>
      <c r="AF205" s="287" t="s">
        <v>5</v>
      </c>
      <c r="AG205" s="290" t="s">
        <v>5</v>
      </c>
      <c r="AH205" s="289"/>
      <c r="AI205" s="289"/>
      <c r="AJ205" s="289"/>
      <c r="AK205" s="289"/>
      <c r="AL205" s="289"/>
      <c r="AM205" s="289"/>
      <c r="AN205" s="289"/>
      <c r="AO205" s="289"/>
      <c r="AP205" s="289"/>
    </row>
    <row r="206" spans="1:42" s="281" customFormat="1" ht="41.25" customHeight="1" x14ac:dyDescent="0.2">
      <c r="A206" s="281" t="s">
        <v>307</v>
      </c>
      <c r="B206" s="373"/>
      <c r="C206" s="60" t="s">
        <v>176</v>
      </c>
      <c r="D206" s="375"/>
      <c r="E206" s="332" t="s">
        <v>807</v>
      </c>
      <c r="F206" s="377"/>
      <c r="G206" s="362"/>
      <c r="H206" s="111" t="s">
        <v>43</v>
      </c>
      <c r="I206" s="331" t="s">
        <v>325</v>
      </c>
      <c r="J206" s="287" t="s">
        <v>5</v>
      </c>
      <c r="K206" s="287" t="s">
        <v>5</v>
      </c>
      <c r="L206" s="287" t="s">
        <v>5</v>
      </c>
      <c r="M206" s="57" t="s">
        <v>279</v>
      </c>
      <c r="N206" s="57" t="s">
        <v>268</v>
      </c>
      <c r="O206" s="287" t="s">
        <v>5</v>
      </c>
      <c r="P206" s="287" t="s">
        <v>5</v>
      </c>
      <c r="Q206" s="287" t="s">
        <v>5</v>
      </c>
      <c r="R206" s="287" t="s">
        <v>5</v>
      </c>
      <c r="S206" s="287" t="s">
        <v>5</v>
      </c>
      <c r="T206" s="57" t="s">
        <v>283</v>
      </c>
      <c r="U206" s="287" t="s">
        <v>5</v>
      </c>
      <c r="V206" s="287" t="s">
        <v>5</v>
      </c>
      <c r="W206" s="287" t="s">
        <v>5</v>
      </c>
      <c r="X206" s="287" t="s">
        <v>5</v>
      </c>
      <c r="Y206" s="287" t="s">
        <v>5</v>
      </c>
      <c r="Z206" s="287" t="s">
        <v>5</v>
      </c>
      <c r="AA206" s="57" t="s">
        <v>300</v>
      </c>
      <c r="AB206" s="57" t="s">
        <v>300</v>
      </c>
      <c r="AC206" s="287" t="s">
        <v>5</v>
      </c>
      <c r="AD206" s="287" t="s">
        <v>5</v>
      </c>
      <c r="AE206" s="287" t="s">
        <v>5</v>
      </c>
      <c r="AF206" s="287" t="s">
        <v>5</v>
      </c>
      <c r="AG206" s="290" t="s">
        <v>5</v>
      </c>
      <c r="AH206" s="289"/>
      <c r="AI206" s="289"/>
      <c r="AJ206" s="289"/>
      <c r="AK206" s="289"/>
      <c r="AL206" s="289"/>
      <c r="AM206" s="289"/>
      <c r="AN206" s="289"/>
      <c r="AO206" s="289"/>
      <c r="AP206" s="289"/>
    </row>
    <row r="207" spans="1:42" s="299" customFormat="1" ht="9.75" customHeight="1" x14ac:dyDescent="0.2">
      <c r="A207" s="281" t="s">
        <v>307</v>
      </c>
      <c r="B207" s="291"/>
      <c r="C207" s="292"/>
      <c r="D207" s="293"/>
      <c r="E207" s="293"/>
      <c r="F207" s="293"/>
      <c r="G207" s="294"/>
      <c r="H207" s="295"/>
      <c r="I207" s="296"/>
      <c r="J207" s="297"/>
      <c r="K207" s="297"/>
      <c r="L207" s="297"/>
      <c r="M207" s="297"/>
      <c r="N207" s="297"/>
      <c r="O207" s="297"/>
      <c r="P207" s="297"/>
      <c r="Q207" s="297"/>
      <c r="R207" s="297"/>
      <c r="S207" s="297"/>
      <c r="T207" s="297"/>
      <c r="U207" s="297"/>
      <c r="V207" s="297"/>
      <c r="W207" s="297"/>
      <c r="X207" s="297"/>
      <c r="Y207" s="297"/>
      <c r="Z207" s="297"/>
      <c r="AA207" s="297"/>
      <c r="AB207" s="297"/>
      <c r="AC207" s="297"/>
      <c r="AD207" s="297"/>
      <c r="AE207" s="297"/>
      <c r="AF207" s="297"/>
      <c r="AG207" s="298"/>
    </row>
    <row r="208" spans="1:42" s="281" customFormat="1" ht="41.25" customHeight="1" x14ac:dyDescent="0.2">
      <c r="A208" s="281" t="s">
        <v>307</v>
      </c>
      <c r="B208" s="373"/>
      <c r="C208" s="305" t="s">
        <v>175</v>
      </c>
      <c r="D208" s="374" t="s">
        <v>220</v>
      </c>
      <c r="E208" s="331" t="s">
        <v>598</v>
      </c>
      <c r="F208" s="386" t="s">
        <v>561</v>
      </c>
      <c r="G208" s="394" t="s">
        <v>606</v>
      </c>
      <c r="H208" s="111" t="s">
        <v>36</v>
      </c>
      <c r="I208" s="287" t="s">
        <v>5</v>
      </c>
      <c r="J208" s="287" t="s">
        <v>5</v>
      </c>
      <c r="K208" s="56">
        <v>1</v>
      </c>
      <c r="L208" s="287" t="s">
        <v>5</v>
      </c>
      <c r="M208" s="56">
        <v>1</v>
      </c>
      <c r="N208" s="56">
        <v>5</v>
      </c>
      <c r="O208" s="287" t="s">
        <v>5</v>
      </c>
      <c r="P208" s="287" t="s">
        <v>5</v>
      </c>
      <c r="Q208" s="287" t="s">
        <v>5</v>
      </c>
      <c r="R208" s="287" t="s">
        <v>5</v>
      </c>
      <c r="S208" s="287" t="s">
        <v>5</v>
      </c>
      <c r="T208" s="287" t="s">
        <v>5</v>
      </c>
      <c r="U208" s="287" t="s">
        <v>5</v>
      </c>
      <c r="V208" s="287" t="s">
        <v>5</v>
      </c>
      <c r="W208" s="287" t="s">
        <v>5</v>
      </c>
      <c r="X208" s="287" t="s">
        <v>5</v>
      </c>
      <c r="Y208" s="287" t="s">
        <v>5</v>
      </c>
      <c r="Z208" s="287" t="s">
        <v>5</v>
      </c>
      <c r="AA208" s="287" t="s">
        <v>5</v>
      </c>
      <c r="AB208" s="287" t="s">
        <v>5</v>
      </c>
      <c r="AC208" s="287" t="s">
        <v>5</v>
      </c>
      <c r="AD208" s="287" t="s">
        <v>5</v>
      </c>
      <c r="AE208" s="287" t="s">
        <v>5</v>
      </c>
      <c r="AF208" s="287" t="s">
        <v>5</v>
      </c>
      <c r="AG208" s="290" t="s">
        <v>5</v>
      </c>
      <c r="AH208" s="289"/>
      <c r="AI208" s="289"/>
      <c r="AJ208" s="289"/>
      <c r="AK208" s="289"/>
      <c r="AL208" s="289"/>
      <c r="AM208" s="289"/>
      <c r="AN208" s="289"/>
      <c r="AO208" s="289"/>
      <c r="AP208" s="289"/>
    </row>
    <row r="209" spans="1:42" s="281" customFormat="1" ht="41.25" customHeight="1" x14ac:dyDescent="0.2">
      <c r="A209" s="281" t="s">
        <v>307</v>
      </c>
      <c r="B209" s="373"/>
      <c r="C209" s="60" t="s">
        <v>175</v>
      </c>
      <c r="D209" s="375"/>
      <c r="E209" s="331" t="s">
        <v>598</v>
      </c>
      <c r="F209" s="377"/>
      <c r="G209" s="362"/>
      <c r="H209" s="111" t="s">
        <v>43</v>
      </c>
      <c r="I209" s="287" t="s">
        <v>5</v>
      </c>
      <c r="J209" s="287" t="s">
        <v>5</v>
      </c>
      <c r="K209" s="57" t="s">
        <v>279</v>
      </c>
      <c r="L209" s="287" t="s">
        <v>5</v>
      </c>
      <c r="M209" s="57" t="s">
        <v>279</v>
      </c>
      <c r="N209" s="57" t="s">
        <v>268</v>
      </c>
      <c r="O209" s="287" t="s">
        <v>5</v>
      </c>
      <c r="P209" s="287" t="s">
        <v>5</v>
      </c>
      <c r="Q209" s="287" t="s">
        <v>5</v>
      </c>
      <c r="R209" s="287" t="s">
        <v>5</v>
      </c>
      <c r="S209" s="287" t="s">
        <v>5</v>
      </c>
      <c r="T209" s="287" t="s">
        <v>5</v>
      </c>
      <c r="U209" s="287" t="s">
        <v>5</v>
      </c>
      <c r="V209" s="287" t="s">
        <v>5</v>
      </c>
      <c r="W209" s="287" t="s">
        <v>5</v>
      </c>
      <c r="X209" s="287" t="s">
        <v>5</v>
      </c>
      <c r="Y209" s="287" t="s">
        <v>5</v>
      </c>
      <c r="Z209" s="287" t="s">
        <v>5</v>
      </c>
      <c r="AA209" s="287" t="s">
        <v>5</v>
      </c>
      <c r="AB209" s="287" t="s">
        <v>5</v>
      </c>
      <c r="AC209" s="287" t="s">
        <v>5</v>
      </c>
      <c r="AD209" s="287" t="s">
        <v>5</v>
      </c>
      <c r="AE209" s="287" t="s">
        <v>5</v>
      </c>
      <c r="AF209" s="287" t="s">
        <v>5</v>
      </c>
      <c r="AG209" s="290" t="s">
        <v>5</v>
      </c>
      <c r="AH209" s="289"/>
      <c r="AI209" s="289"/>
      <c r="AJ209" s="289"/>
      <c r="AK209" s="289"/>
      <c r="AL209" s="289"/>
      <c r="AM209" s="289"/>
      <c r="AN209" s="289"/>
      <c r="AO209" s="289"/>
      <c r="AP209" s="289"/>
    </row>
    <row r="210" spans="1:42" s="299" customFormat="1" ht="9.75" customHeight="1" x14ac:dyDescent="0.2">
      <c r="A210" s="281" t="s">
        <v>307</v>
      </c>
      <c r="B210" s="291"/>
      <c r="C210" s="292"/>
      <c r="D210" s="293"/>
      <c r="E210" s="293"/>
      <c r="F210" s="293"/>
      <c r="G210" s="294"/>
      <c r="H210" s="295"/>
      <c r="I210" s="296"/>
      <c r="J210" s="297"/>
      <c r="K210" s="297"/>
      <c r="L210" s="297"/>
      <c r="M210" s="297"/>
      <c r="N210" s="297"/>
      <c r="O210" s="297"/>
      <c r="P210" s="297"/>
      <c r="Q210" s="297"/>
      <c r="R210" s="297"/>
      <c r="S210" s="297"/>
      <c r="T210" s="297"/>
      <c r="U210" s="297"/>
      <c r="V210" s="297"/>
      <c r="W210" s="297"/>
      <c r="X210" s="297"/>
      <c r="Y210" s="297"/>
      <c r="Z210" s="297"/>
      <c r="AA210" s="297"/>
      <c r="AB210" s="297"/>
      <c r="AC210" s="297"/>
      <c r="AD210" s="297"/>
      <c r="AE210" s="297"/>
      <c r="AF210" s="297"/>
      <c r="AG210" s="298"/>
    </row>
    <row r="211" spans="1:42" s="281" customFormat="1" ht="41.25" customHeight="1" x14ac:dyDescent="0.2">
      <c r="A211" s="281" t="s">
        <v>307</v>
      </c>
      <c r="B211" s="373"/>
      <c r="C211" s="305" t="s">
        <v>203</v>
      </c>
      <c r="D211" s="374" t="s">
        <v>219</v>
      </c>
      <c r="E211" s="331" t="s">
        <v>807</v>
      </c>
      <c r="F211" s="386" t="s">
        <v>562</v>
      </c>
      <c r="G211" s="394" t="s">
        <v>606</v>
      </c>
      <c r="H211" s="111" t="s">
        <v>36</v>
      </c>
      <c r="I211" s="300">
        <v>2</v>
      </c>
      <c r="J211" s="287" t="s">
        <v>5</v>
      </c>
      <c r="K211" s="56">
        <v>1</v>
      </c>
      <c r="L211" s="287" t="s">
        <v>5</v>
      </c>
      <c r="M211" s="56">
        <f>5+2</f>
        <v>7</v>
      </c>
      <c r="N211" s="56">
        <v>30</v>
      </c>
      <c r="O211" s="56">
        <v>1</v>
      </c>
      <c r="P211" s="287" t="s">
        <v>5</v>
      </c>
      <c r="Q211" s="287" t="s">
        <v>5</v>
      </c>
      <c r="R211" s="287" t="s">
        <v>5</v>
      </c>
      <c r="S211" s="287" t="s">
        <v>5</v>
      </c>
      <c r="T211" s="56">
        <v>12</v>
      </c>
      <c r="U211" s="287" t="s">
        <v>5</v>
      </c>
      <c r="V211" s="56">
        <f>23+37</f>
        <v>60</v>
      </c>
      <c r="W211" s="56">
        <v>10</v>
      </c>
      <c r="X211" s="56">
        <v>6</v>
      </c>
      <c r="Y211" s="287" t="s">
        <v>5</v>
      </c>
      <c r="Z211" s="287" t="s">
        <v>5</v>
      </c>
      <c r="AA211" s="56">
        <f>5+9</f>
        <v>14</v>
      </c>
      <c r="AB211" s="56">
        <f>6+9</f>
        <v>15</v>
      </c>
      <c r="AC211" s="287" t="s">
        <v>5</v>
      </c>
      <c r="AD211" s="287" t="s">
        <v>5</v>
      </c>
      <c r="AE211" s="287" t="s">
        <v>5</v>
      </c>
      <c r="AF211" s="287" t="s">
        <v>5</v>
      </c>
      <c r="AG211" s="290" t="s">
        <v>5</v>
      </c>
      <c r="AH211" s="289"/>
      <c r="AI211" s="289"/>
      <c r="AJ211" s="289"/>
      <c r="AK211" s="289"/>
      <c r="AL211" s="289"/>
      <c r="AM211" s="289"/>
      <c r="AN211" s="289"/>
      <c r="AO211" s="289"/>
      <c r="AP211" s="289"/>
    </row>
    <row r="212" spans="1:42" s="281" customFormat="1" ht="41.25" customHeight="1" x14ac:dyDescent="0.2">
      <c r="A212" s="281" t="s">
        <v>307</v>
      </c>
      <c r="B212" s="373"/>
      <c r="C212" s="60" t="s">
        <v>203</v>
      </c>
      <c r="D212" s="375"/>
      <c r="E212" s="332" t="s">
        <v>807</v>
      </c>
      <c r="F212" s="377"/>
      <c r="G212" s="362"/>
      <c r="H212" s="111" t="s">
        <v>43</v>
      </c>
      <c r="I212" s="331" t="s">
        <v>326</v>
      </c>
      <c r="J212" s="287" t="s">
        <v>5</v>
      </c>
      <c r="K212" s="57" t="s">
        <v>279</v>
      </c>
      <c r="L212" s="287" t="s">
        <v>5</v>
      </c>
      <c r="M212" s="57" t="s">
        <v>279</v>
      </c>
      <c r="N212" s="57" t="s">
        <v>268</v>
      </c>
      <c r="O212" s="57" t="s">
        <v>268</v>
      </c>
      <c r="P212" s="287" t="s">
        <v>5</v>
      </c>
      <c r="Q212" s="287" t="s">
        <v>5</v>
      </c>
      <c r="R212" s="287" t="s">
        <v>5</v>
      </c>
      <c r="S212" s="287" t="s">
        <v>5</v>
      </c>
      <c r="T212" s="57" t="s">
        <v>283</v>
      </c>
      <c r="U212" s="287" t="s">
        <v>5</v>
      </c>
      <c r="V212" s="57" t="s">
        <v>305</v>
      </c>
      <c r="W212" s="57" t="s">
        <v>305</v>
      </c>
      <c r="X212" s="287" t="s">
        <v>5</v>
      </c>
      <c r="Y212" s="287" t="s">
        <v>5</v>
      </c>
      <c r="Z212" s="287" t="s">
        <v>5</v>
      </c>
      <c r="AA212" s="287" t="s">
        <v>5</v>
      </c>
      <c r="AB212" s="287" t="s">
        <v>5</v>
      </c>
      <c r="AC212" s="287" t="s">
        <v>5</v>
      </c>
      <c r="AD212" s="287" t="s">
        <v>5</v>
      </c>
      <c r="AE212" s="287" t="s">
        <v>5</v>
      </c>
      <c r="AF212" s="287" t="s">
        <v>5</v>
      </c>
      <c r="AG212" s="290" t="s">
        <v>5</v>
      </c>
      <c r="AH212" s="289"/>
      <c r="AI212" s="289"/>
      <c r="AJ212" s="289"/>
      <c r="AK212" s="289"/>
      <c r="AL212" s="289"/>
      <c r="AM212" s="289"/>
      <c r="AN212" s="289"/>
      <c r="AO212" s="289"/>
      <c r="AP212" s="289"/>
    </row>
    <row r="213" spans="1:42" s="299" customFormat="1" ht="9.75" customHeight="1" x14ac:dyDescent="0.2">
      <c r="A213" s="281" t="s">
        <v>307</v>
      </c>
      <c r="B213" s="291"/>
      <c r="C213" s="292"/>
      <c r="D213" s="293"/>
      <c r="E213" s="293"/>
      <c r="F213" s="293"/>
      <c r="G213" s="294"/>
      <c r="H213" s="295"/>
      <c r="I213" s="296"/>
      <c r="J213" s="297"/>
      <c r="K213" s="297"/>
      <c r="L213" s="297"/>
      <c r="M213" s="297"/>
      <c r="N213" s="297"/>
      <c r="O213" s="297"/>
      <c r="P213" s="297"/>
      <c r="Q213" s="297"/>
      <c r="R213" s="297"/>
      <c r="S213" s="297"/>
      <c r="T213" s="297"/>
      <c r="U213" s="297"/>
      <c r="V213" s="297"/>
      <c r="W213" s="297"/>
      <c r="X213" s="297"/>
      <c r="Y213" s="297"/>
      <c r="Z213" s="297"/>
      <c r="AA213" s="297"/>
      <c r="AB213" s="297"/>
      <c r="AC213" s="297"/>
      <c r="AD213" s="297"/>
      <c r="AE213" s="297"/>
      <c r="AF213" s="297"/>
      <c r="AG213" s="298"/>
    </row>
    <row r="214" spans="1:42" s="281" customFormat="1" ht="41.25" customHeight="1" x14ac:dyDescent="0.2">
      <c r="A214" s="281" t="s">
        <v>307</v>
      </c>
      <c r="B214" s="373"/>
      <c r="C214" s="305" t="s">
        <v>179</v>
      </c>
      <c r="D214" s="374" t="s">
        <v>218</v>
      </c>
      <c r="E214" s="331" t="s">
        <v>598</v>
      </c>
      <c r="F214" s="376" t="s">
        <v>644</v>
      </c>
      <c r="G214" s="394" t="s">
        <v>604</v>
      </c>
      <c r="H214" s="111" t="s">
        <v>36</v>
      </c>
      <c r="I214" s="287" t="s">
        <v>5</v>
      </c>
      <c r="J214" s="287" t="s">
        <v>5</v>
      </c>
      <c r="K214" s="287" t="s">
        <v>5</v>
      </c>
      <c r="L214" s="287" t="s">
        <v>5</v>
      </c>
      <c r="M214" s="56">
        <v>1</v>
      </c>
      <c r="N214" s="56">
        <v>2</v>
      </c>
      <c r="O214" s="56">
        <v>3</v>
      </c>
      <c r="P214" s="287" t="s">
        <v>5</v>
      </c>
      <c r="Q214" s="287" t="s">
        <v>5</v>
      </c>
      <c r="R214" s="287" t="s">
        <v>5</v>
      </c>
      <c r="S214" s="287" t="s">
        <v>5</v>
      </c>
      <c r="T214" s="287" t="s">
        <v>5</v>
      </c>
      <c r="U214" s="287" t="s">
        <v>5</v>
      </c>
      <c r="V214" s="287" t="s">
        <v>5</v>
      </c>
      <c r="W214" s="287" t="s">
        <v>5</v>
      </c>
      <c r="X214" s="287" t="s">
        <v>5</v>
      </c>
      <c r="Y214" s="287" t="s">
        <v>5</v>
      </c>
      <c r="Z214" s="287" t="s">
        <v>5</v>
      </c>
      <c r="AA214" s="287" t="s">
        <v>5</v>
      </c>
      <c r="AB214" s="287" t="s">
        <v>5</v>
      </c>
      <c r="AC214" s="287" t="s">
        <v>5</v>
      </c>
      <c r="AD214" s="287" t="s">
        <v>5</v>
      </c>
      <c r="AE214" s="287" t="s">
        <v>5</v>
      </c>
      <c r="AF214" s="287" t="s">
        <v>5</v>
      </c>
      <c r="AG214" s="290" t="s">
        <v>5</v>
      </c>
      <c r="AH214" s="289"/>
      <c r="AI214" s="289"/>
      <c r="AJ214" s="289"/>
      <c r="AK214" s="289"/>
      <c r="AL214" s="289"/>
      <c r="AM214" s="289"/>
      <c r="AN214" s="289"/>
      <c r="AO214" s="289"/>
      <c r="AP214" s="289"/>
    </row>
    <row r="215" spans="1:42" s="281" customFormat="1" ht="41.25" customHeight="1" x14ac:dyDescent="0.2">
      <c r="A215" s="281" t="s">
        <v>307</v>
      </c>
      <c r="B215" s="373"/>
      <c r="C215" s="60" t="s">
        <v>179</v>
      </c>
      <c r="D215" s="375"/>
      <c r="E215" s="331" t="s">
        <v>598</v>
      </c>
      <c r="F215" s="377"/>
      <c r="G215" s="362"/>
      <c r="H215" s="111" t="s">
        <v>43</v>
      </c>
      <c r="I215" s="287" t="s">
        <v>5</v>
      </c>
      <c r="J215" s="287" t="s">
        <v>5</v>
      </c>
      <c r="K215" s="287" t="s">
        <v>5</v>
      </c>
      <c r="L215" s="287" t="s">
        <v>5</v>
      </c>
      <c r="M215" s="57" t="s">
        <v>279</v>
      </c>
      <c r="N215" s="57" t="s">
        <v>268</v>
      </c>
      <c r="O215" s="57" t="s">
        <v>268</v>
      </c>
      <c r="P215" s="287" t="s">
        <v>5</v>
      </c>
      <c r="Q215" s="287" t="s">
        <v>5</v>
      </c>
      <c r="R215" s="287" t="s">
        <v>5</v>
      </c>
      <c r="S215" s="287" t="s">
        <v>5</v>
      </c>
      <c r="T215" s="287" t="s">
        <v>5</v>
      </c>
      <c r="U215" s="287" t="s">
        <v>5</v>
      </c>
      <c r="V215" s="287" t="s">
        <v>5</v>
      </c>
      <c r="W215" s="287" t="s">
        <v>5</v>
      </c>
      <c r="X215" s="287" t="s">
        <v>5</v>
      </c>
      <c r="Y215" s="287" t="s">
        <v>5</v>
      </c>
      <c r="Z215" s="287" t="s">
        <v>5</v>
      </c>
      <c r="AA215" s="287" t="s">
        <v>5</v>
      </c>
      <c r="AB215" s="287" t="s">
        <v>5</v>
      </c>
      <c r="AC215" s="287" t="s">
        <v>5</v>
      </c>
      <c r="AD215" s="287" t="s">
        <v>5</v>
      </c>
      <c r="AE215" s="287" t="s">
        <v>5</v>
      </c>
      <c r="AF215" s="287" t="s">
        <v>5</v>
      </c>
      <c r="AG215" s="290" t="s">
        <v>5</v>
      </c>
      <c r="AH215" s="289"/>
      <c r="AI215" s="289"/>
      <c r="AJ215" s="289"/>
      <c r="AK215" s="289"/>
      <c r="AL215" s="289"/>
      <c r="AM215" s="289"/>
      <c r="AN215" s="289"/>
      <c r="AO215" s="289"/>
      <c r="AP215" s="289"/>
    </row>
    <row r="216" spans="1:42" s="299" customFormat="1" ht="9.75" customHeight="1" x14ac:dyDescent="0.2">
      <c r="A216" s="281" t="s">
        <v>307</v>
      </c>
      <c r="B216" s="291"/>
      <c r="C216" s="292"/>
      <c r="D216" s="293"/>
      <c r="E216" s="293"/>
      <c r="F216" s="293"/>
      <c r="G216" s="294"/>
      <c r="H216" s="295"/>
      <c r="I216" s="296"/>
      <c r="J216" s="297"/>
      <c r="K216" s="297"/>
      <c r="L216" s="297"/>
      <c r="M216" s="297"/>
      <c r="N216" s="297"/>
      <c r="O216" s="297"/>
      <c r="P216" s="297"/>
      <c r="Q216" s="297"/>
      <c r="R216" s="297"/>
      <c r="S216" s="297"/>
      <c r="T216" s="297"/>
      <c r="U216" s="297"/>
      <c r="V216" s="297"/>
      <c r="W216" s="297"/>
      <c r="X216" s="297"/>
      <c r="Y216" s="297"/>
      <c r="Z216" s="297"/>
      <c r="AA216" s="297"/>
      <c r="AB216" s="297"/>
      <c r="AC216" s="297"/>
      <c r="AD216" s="297"/>
      <c r="AE216" s="297"/>
      <c r="AF216" s="297"/>
      <c r="AG216" s="298"/>
    </row>
    <row r="217" spans="1:42" s="281" customFormat="1" ht="41.25" customHeight="1" x14ac:dyDescent="0.2">
      <c r="A217" s="281" t="s">
        <v>307</v>
      </c>
      <c r="B217" s="373"/>
      <c r="C217" s="305" t="s">
        <v>178</v>
      </c>
      <c r="D217" s="374" t="s">
        <v>217</v>
      </c>
      <c r="E217" s="331" t="s">
        <v>598</v>
      </c>
      <c r="F217" s="386" t="s">
        <v>542</v>
      </c>
      <c r="G217" s="392" t="s">
        <v>603</v>
      </c>
      <c r="H217" s="111" t="s">
        <v>36</v>
      </c>
      <c r="I217" s="287" t="s">
        <v>5</v>
      </c>
      <c r="J217" s="287" t="s">
        <v>5</v>
      </c>
      <c r="K217" s="56">
        <v>2</v>
      </c>
      <c r="L217" s="287" t="s">
        <v>5</v>
      </c>
      <c r="M217" s="287" t="s">
        <v>5</v>
      </c>
      <c r="N217" s="56">
        <v>2</v>
      </c>
      <c r="O217" s="56">
        <v>1</v>
      </c>
      <c r="P217" s="287" t="s">
        <v>5</v>
      </c>
      <c r="Q217" s="287" t="s">
        <v>5</v>
      </c>
      <c r="R217" s="287" t="s">
        <v>5</v>
      </c>
      <c r="S217" s="287" t="s">
        <v>5</v>
      </c>
      <c r="T217" s="287" t="s">
        <v>5</v>
      </c>
      <c r="U217" s="287" t="s">
        <v>5</v>
      </c>
      <c r="V217" s="287" t="s">
        <v>5</v>
      </c>
      <c r="W217" s="287" t="s">
        <v>5</v>
      </c>
      <c r="X217" s="287" t="s">
        <v>5</v>
      </c>
      <c r="Y217" s="287" t="s">
        <v>5</v>
      </c>
      <c r="Z217" s="287" t="s">
        <v>5</v>
      </c>
      <c r="AA217" s="287" t="s">
        <v>5</v>
      </c>
      <c r="AB217" s="287" t="s">
        <v>5</v>
      </c>
      <c r="AC217" s="287" t="s">
        <v>5</v>
      </c>
      <c r="AD217" s="287" t="s">
        <v>5</v>
      </c>
      <c r="AE217" s="287" t="s">
        <v>5</v>
      </c>
      <c r="AF217" s="287" t="s">
        <v>5</v>
      </c>
      <c r="AG217" s="290" t="s">
        <v>5</v>
      </c>
      <c r="AH217" s="289"/>
      <c r="AI217" s="289"/>
      <c r="AJ217" s="289"/>
      <c r="AK217" s="289"/>
      <c r="AL217" s="289"/>
      <c r="AM217" s="289"/>
      <c r="AN217" s="289"/>
      <c r="AO217" s="289"/>
      <c r="AP217" s="289"/>
    </row>
    <row r="218" spans="1:42" s="281" customFormat="1" ht="41.25" customHeight="1" x14ac:dyDescent="0.2">
      <c r="A218" s="281" t="s">
        <v>307</v>
      </c>
      <c r="B218" s="373"/>
      <c r="C218" s="60" t="s">
        <v>178</v>
      </c>
      <c r="D218" s="375"/>
      <c r="E218" s="331" t="s">
        <v>598</v>
      </c>
      <c r="F218" s="377"/>
      <c r="G218" s="392"/>
      <c r="H218" s="111" t="s">
        <v>43</v>
      </c>
      <c r="I218" s="287" t="s">
        <v>5</v>
      </c>
      <c r="J218" s="287" t="s">
        <v>5</v>
      </c>
      <c r="K218" s="57" t="s">
        <v>279</v>
      </c>
      <c r="L218" s="287" t="s">
        <v>5</v>
      </c>
      <c r="M218" s="287" t="s">
        <v>5</v>
      </c>
      <c r="N218" s="57" t="s">
        <v>268</v>
      </c>
      <c r="O218" s="57" t="s">
        <v>268</v>
      </c>
      <c r="P218" s="287" t="s">
        <v>5</v>
      </c>
      <c r="Q218" s="287" t="s">
        <v>5</v>
      </c>
      <c r="R218" s="287" t="s">
        <v>5</v>
      </c>
      <c r="S218" s="287" t="s">
        <v>5</v>
      </c>
      <c r="T218" s="287" t="s">
        <v>5</v>
      </c>
      <c r="U218" s="287" t="s">
        <v>5</v>
      </c>
      <c r="V218" s="287" t="s">
        <v>5</v>
      </c>
      <c r="W218" s="287" t="s">
        <v>5</v>
      </c>
      <c r="X218" s="287" t="s">
        <v>5</v>
      </c>
      <c r="Y218" s="287" t="s">
        <v>5</v>
      </c>
      <c r="Z218" s="287" t="s">
        <v>5</v>
      </c>
      <c r="AA218" s="287" t="s">
        <v>5</v>
      </c>
      <c r="AB218" s="287" t="s">
        <v>5</v>
      </c>
      <c r="AC218" s="287" t="s">
        <v>5</v>
      </c>
      <c r="AD218" s="287" t="s">
        <v>5</v>
      </c>
      <c r="AE218" s="287" t="s">
        <v>5</v>
      </c>
      <c r="AF218" s="287" t="s">
        <v>5</v>
      </c>
      <c r="AG218" s="290" t="s">
        <v>5</v>
      </c>
      <c r="AH218" s="289"/>
      <c r="AI218" s="289"/>
      <c r="AJ218" s="289"/>
      <c r="AK218" s="289"/>
      <c r="AL218" s="289"/>
      <c r="AM218" s="289"/>
      <c r="AN218" s="289"/>
      <c r="AO218" s="289"/>
      <c r="AP218" s="289"/>
    </row>
    <row r="219" spans="1:42" s="299" customFormat="1" ht="9.75" customHeight="1" x14ac:dyDescent="0.2">
      <c r="A219" s="281" t="s">
        <v>307</v>
      </c>
      <c r="B219" s="291"/>
      <c r="C219" s="292"/>
      <c r="D219" s="293"/>
      <c r="E219" s="293"/>
      <c r="F219" s="293"/>
      <c r="G219" s="294"/>
      <c r="H219" s="295"/>
      <c r="I219" s="296"/>
      <c r="J219" s="297"/>
      <c r="K219" s="297"/>
      <c r="L219" s="297"/>
      <c r="M219" s="297"/>
      <c r="N219" s="297"/>
      <c r="O219" s="297"/>
      <c r="P219" s="297"/>
      <c r="Q219" s="297"/>
      <c r="R219" s="297"/>
      <c r="S219" s="297"/>
      <c r="T219" s="297"/>
      <c r="U219" s="297"/>
      <c r="V219" s="297"/>
      <c r="W219" s="297"/>
      <c r="X219" s="297"/>
      <c r="Y219" s="297"/>
      <c r="Z219" s="297"/>
      <c r="AA219" s="297"/>
      <c r="AB219" s="297"/>
      <c r="AC219" s="297"/>
      <c r="AD219" s="297"/>
      <c r="AE219" s="297"/>
      <c r="AF219" s="297"/>
      <c r="AG219" s="298"/>
    </row>
    <row r="220" spans="1:42" s="281" customFormat="1" ht="41.25" customHeight="1" x14ac:dyDescent="0.2">
      <c r="A220" s="281" t="s">
        <v>307</v>
      </c>
      <c r="B220" s="373"/>
      <c r="C220" s="305" t="s">
        <v>177</v>
      </c>
      <c r="D220" s="374" t="s">
        <v>216</v>
      </c>
      <c r="E220" s="331" t="s">
        <v>598</v>
      </c>
      <c r="F220" s="386" t="s">
        <v>532</v>
      </c>
      <c r="G220" s="392" t="s">
        <v>603</v>
      </c>
      <c r="H220" s="111" t="s">
        <v>36</v>
      </c>
      <c r="I220" s="287" t="s">
        <v>5</v>
      </c>
      <c r="J220" s="287" t="s">
        <v>5</v>
      </c>
      <c r="K220" s="287" t="s">
        <v>5</v>
      </c>
      <c r="L220" s="287" t="s">
        <v>5</v>
      </c>
      <c r="M220" s="56">
        <v>1</v>
      </c>
      <c r="N220" s="56">
        <v>1</v>
      </c>
      <c r="O220" s="56">
        <v>1</v>
      </c>
      <c r="P220" s="287" t="s">
        <v>5</v>
      </c>
      <c r="Q220" s="287" t="s">
        <v>5</v>
      </c>
      <c r="R220" s="287" t="s">
        <v>5</v>
      </c>
      <c r="S220" s="287" t="s">
        <v>5</v>
      </c>
      <c r="T220" s="287" t="s">
        <v>5</v>
      </c>
      <c r="U220" s="287" t="s">
        <v>5</v>
      </c>
      <c r="V220" s="287" t="s">
        <v>5</v>
      </c>
      <c r="W220" s="287" t="s">
        <v>5</v>
      </c>
      <c r="X220" s="287" t="s">
        <v>5</v>
      </c>
      <c r="Y220" s="287" t="s">
        <v>5</v>
      </c>
      <c r="Z220" s="287" t="s">
        <v>5</v>
      </c>
      <c r="AA220" s="287" t="s">
        <v>5</v>
      </c>
      <c r="AB220" s="287" t="s">
        <v>5</v>
      </c>
      <c r="AC220" s="287" t="s">
        <v>5</v>
      </c>
      <c r="AD220" s="287" t="s">
        <v>5</v>
      </c>
      <c r="AE220" s="287" t="s">
        <v>5</v>
      </c>
      <c r="AF220" s="287" t="s">
        <v>5</v>
      </c>
      <c r="AG220" s="290" t="s">
        <v>5</v>
      </c>
      <c r="AH220" s="289"/>
      <c r="AI220" s="289"/>
      <c r="AJ220" s="289"/>
      <c r="AK220" s="289"/>
      <c r="AL220" s="289"/>
      <c r="AM220" s="289"/>
      <c r="AN220" s="289"/>
      <c r="AO220" s="289"/>
      <c r="AP220" s="289"/>
    </row>
    <row r="221" spans="1:42" s="281" customFormat="1" ht="41.25" customHeight="1" x14ac:dyDescent="0.2">
      <c r="A221" s="281" t="s">
        <v>307</v>
      </c>
      <c r="B221" s="373"/>
      <c r="C221" s="60" t="s">
        <v>177</v>
      </c>
      <c r="D221" s="375"/>
      <c r="E221" s="331" t="s">
        <v>598</v>
      </c>
      <c r="F221" s="377"/>
      <c r="G221" s="392"/>
      <c r="H221" s="111" t="s">
        <v>43</v>
      </c>
      <c r="I221" s="287" t="s">
        <v>5</v>
      </c>
      <c r="J221" s="287" t="s">
        <v>5</v>
      </c>
      <c r="K221" s="287" t="s">
        <v>5</v>
      </c>
      <c r="L221" s="287" t="s">
        <v>5</v>
      </c>
      <c r="M221" s="57" t="s">
        <v>279</v>
      </c>
      <c r="N221" s="57" t="s">
        <v>268</v>
      </c>
      <c r="O221" s="57" t="s">
        <v>268</v>
      </c>
      <c r="P221" s="287" t="s">
        <v>5</v>
      </c>
      <c r="Q221" s="287" t="s">
        <v>5</v>
      </c>
      <c r="R221" s="287" t="s">
        <v>5</v>
      </c>
      <c r="S221" s="287" t="s">
        <v>5</v>
      </c>
      <c r="T221" s="287" t="s">
        <v>5</v>
      </c>
      <c r="U221" s="287" t="s">
        <v>5</v>
      </c>
      <c r="V221" s="287" t="s">
        <v>5</v>
      </c>
      <c r="W221" s="287" t="s">
        <v>5</v>
      </c>
      <c r="X221" s="287" t="s">
        <v>5</v>
      </c>
      <c r="Y221" s="287" t="s">
        <v>5</v>
      </c>
      <c r="Z221" s="287" t="s">
        <v>5</v>
      </c>
      <c r="AA221" s="287" t="s">
        <v>5</v>
      </c>
      <c r="AB221" s="287" t="s">
        <v>5</v>
      </c>
      <c r="AC221" s="287" t="s">
        <v>5</v>
      </c>
      <c r="AD221" s="287" t="s">
        <v>5</v>
      </c>
      <c r="AE221" s="287" t="s">
        <v>5</v>
      </c>
      <c r="AF221" s="287" t="s">
        <v>5</v>
      </c>
      <c r="AG221" s="290" t="s">
        <v>5</v>
      </c>
      <c r="AH221" s="289"/>
      <c r="AI221" s="289"/>
      <c r="AJ221" s="289"/>
      <c r="AK221" s="289"/>
      <c r="AL221" s="289"/>
      <c r="AM221" s="289"/>
      <c r="AN221" s="289"/>
      <c r="AO221" s="289"/>
      <c r="AP221" s="289"/>
    </row>
    <row r="222" spans="1:42" s="299" customFormat="1" ht="9.75" customHeight="1" x14ac:dyDescent="0.2">
      <c r="A222" s="281" t="s">
        <v>307</v>
      </c>
      <c r="B222" s="291"/>
      <c r="C222" s="292"/>
      <c r="D222" s="293"/>
      <c r="E222" s="293"/>
      <c r="F222" s="293"/>
      <c r="G222" s="294"/>
      <c r="H222" s="295"/>
      <c r="I222" s="296"/>
      <c r="J222" s="297"/>
      <c r="K222" s="297"/>
      <c r="L222" s="297"/>
      <c r="M222" s="297"/>
      <c r="N222" s="297"/>
      <c r="O222" s="297"/>
      <c r="P222" s="297"/>
      <c r="Q222" s="297"/>
      <c r="R222" s="297"/>
      <c r="S222" s="297"/>
      <c r="T222" s="297"/>
      <c r="U222" s="297"/>
      <c r="V222" s="297"/>
      <c r="W222" s="297"/>
      <c r="X222" s="297"/>
      <c r="Y222" s="297"/>
      <c r="Z222" s="297"/>
      <c r="AA222" s="297"/>
      <c r="AB222" s="297"/>
      <c r="AC222" s="297"/>
      <c r="AD222" s="297"/>
      <c r="AE222" s="297"/>
      <c r="AF222" s="297"/>
      <c r="AG222" s="298"/>
    </row>
    <row r="223" spans="1:42" s="281" customFormat="1" ht="41.25" customHeight="1" x14ac:dyDescent="0.2">
      <c r="A223" s="281" t="s">
        <v>307</v>
      </c>
      <c r="B223" s="373"/>
      <c r="C223" s="305" t="s">
        <v>146</v>
      </c>
      <c r="D223" s="374" t="s">
        <v>215</v>
      </c>
      <c r="E223" s="331" t="s">
        <v>807</v>
      </c>
      <c r="F223" s="386" t="s">
        <v>527</v>
      </c>
      <c r="G223" s="394" t="s">
        <v>604</v>
      </c>
      <c r="H223" s="111" t="s">
        <v>36</v>
      </c>
      <c r="I223" s="300">
        <v>1</v>
      </c>
      <c r="J223" s="287" t="s">
        <v>5</v>
      </c>
      <c r="K223" s="287" t="s">
        <v>5</v>
      </c>
      <c r="L223" s="287" t="s">
        <v>5</v>
      </c>
      <c r="M223" s="56">
        <v>5</v>
      </c>
      <c r="N223" s="56">
        <v>9</v>
      </c>
      <c r="O223" s="287" t="s">
        <v>5</v>
      </c>
      <c r="P223" s="287" t="s">
        <v>5</v>
      </c>
      <c r="Q223" s="287" t="s">
        <v>5</v>
      </c>
      <c r="R223" s="287" t="s">
        <v>5</v>
      </c>
      <c r="S223" s="287" t="s">
        <v>5</v>
      </c>
      <c r="T223" s="56">
        <v>1</v>
      </c>
      <c r="U223" s="56">
        <v>4</v>
      </c>
      <c r="V223" s="56">
        <v>22</v>
      </c>
      <c r="W223" s="287" t="s">
        <v>5</v>
      </c>
      <c r="X223" s="287" t="s">
        <v>5</v>
      </c>
      <c r="Y223" s="287" t="s">
        <v>5</v>
      </c>
      <c r="Z223" s="287" t="s">
        <v>5</v>
      </c>
      <c r="AA223" s="56">
        <v>2</v>
      </c>
      <c r="AB223" s="56">
        <v>3</v>
      </c>
      <c r="AC223" s="287" t="s">
        <v>5</v>
      </c>
      <c r="AD223" s="287" t="s">
        <v>5</v>
      </c>
      <c r="AE223" s="287" t="s">
        <v>5</v>
      </c>
      <c r="AF223" s="287" t="s">
        <v>5</v>
      </c>
      <c r="AG223" s="290" t="s">
        <v>5</v>
      </c>
      <c r="AH223" s="289"/>
      <c r="AI223" s="289"/>
      <c r="AJ223" s="289"/>
      <c r="AK223" s="289"/>
      <c r="AL223" s="289"/>
      <c r="AM223" s="289"/>
      <c r="AN223" s="289"/>
      <c r="AO223" s="289"/>
      <c r="AP223" s="289"/>
    </row>
    <row r="224" spans="1:42" s="281" customFormat="1" ht="41.25" customHeight="1" x14ac:dyDescent="0.2">
      <c r="A224" s="281" t="s">
        <v>307</v>
      </c>
      <c r="B224" s="373"/>
      <c r="C224" s="60" t="s">
        <v>146</v>
      </c>
      <c r="D224" s="375"/>
      <c r="E224" s="332" t="s">
        <v>807</v>
      </c>
      <c r="F224" s="377"/>
      <c r="G224" s="362"/>
      <c r="H224" s="111" t="s">
        <v>43</v>
      </c>
      <c r="I224" s="303" t="s">
        <v>313</v>
      </c>
      <c r="J224" s="287" t="s">
        <v>5</v>
      </c>
      <c r="K224" s="287" t="s">
        <v>5</v>
      </c>
      <c r="L224" s="287" t="s">
        <v>5</v>
      </c>
      <c r="M224" s="57" t="s">
        <v>279</v>
      </c>
      <c r="N224" s="57" t="s">
        <v>268</v>
      </c>
      <c r="O224" s="287" t="s">
        <v>5</v>
      </c>
      <c r="P224" s="287" t="s">
        <v>5</v>
      </c>
      <c r="Q224" s="287" t="s">
        <v>5</v>
      </c>
      <c r="R224" s="287" t="s">
        <v>5</v>
      </c>
      <c r="S224" s="287" t="s">
        <v>5</v>
      </c>
      <c r="T224" s="57" t="s">
        <v>283</v>
      </c>
      <c r="U224" s="57" t="s">
        <v>283</v>
      </c>
      <c r="V224" s="287" t="s">
        <v>5</v>
      </c>
      <c r="W224" s="287" t="s">
        <v>5</v>
      </c>
      <c r="X224" s="287" t="s">
        <v>5</v>
      </c>
      <c r="Y224" s="287" t="s">
        <v>5</v>
      </c>
      <c r="Z224" s="287" t="s">
        <v>5</v>
      </c>
      <c r="AA224" s="287" t="s">
        <v>5</v>
      </c>
      <c r="AB224" s="287" t="s">
        <v>5</v>
      </c>
      <c r="AC224" s="287" t="s">
        <v>5</v>
      </c>
      <c r="AD224" s="287" t="s">
        <v>5</v>
      </c>
      <c r="AE224" s="287" t="s">
        <v>5</v>
      </c>
      <c r="AF224" s="287" t="s">
        <v>5</v>
      </c>
      <c r="AG224" s="290" t="s">
        <v>5</v>
      </c>
      <c r="AH224" s="289"/>
      <c r="AI224" s="289"/>
      <c r="AJ224" s="289"/>
      <c r="AK224" s="289"/>
      <c r="AL224" s="289"/>
      <c r="AM224" s="289"/>
      <c r="AN224" s="289"/>
      <c r="AO224" s="289"/>
      <c r="AP224" s="289"/>
    </row>
    <row r="225" spans="1:42" s="299" customFormat="1" ht="9.75" customHeight="1" x14ac:dyDescent="0.2">
      <c r="A225" s="281" t="s">
        <v>307</v>
      </c>
      <c r="B225" s="291"/>
      <c r="C225" s="292"/>
      <c r="D225" s="293"/>
      <c r="E225" s="293"/>
      <c r="F225" s="293"/>
      <c r="G225" s="294"/>
      <c r="H225" s="295"/>
      <c r="I225" s="296"/>
      <c r="J225" s="297"/>
      <c r="K225" s="297"/>
      <c r="L225" s="297"/>
      <c r="M225" s="297"/>
      <c r="N225" s="297"/>
      <c r="O225" s="297"/>
      <c r="P225" s="297"/>
      <c r="Q225" s="297"/>
      <c r="R225" s="297"/>
      <c r="S225" s="297"/>
      <c r="T225" s="297"/>
      <c r="U225" s="297"/>
      <c r="V225" s="297"/>
      <c r="W225" s="297"/>
      <c r="X225" s="297"/>
      <c r="Y225" s="297"/>
      <c r="Z225" s="297"/>
      <c r="AA225" s="297"/>
      <c r="AB225" s="297"/>
      <c r="AC225" s="297"/>
      <c r="AD225" s="297"/>
      <c r="AE225" s="297"/>
      <c r="AF225" s="297"/>
      <c r="AG225" s="298"/>
    </row>
    <row r="226" spans="1:42" s="281" customFormat="1" ht="41.25" customHeight="1" x14ac:dyDescent="0.2">
      <c r="A226" s="281" t="s">
        <v>307</v>
      </c>
      <c r="B226" s="373"/>
      <c r="C226" s="305" t="s">
        <v>148</v>
      </c>
      <c r="D226" s="374" t="s">
        <v>214</v>
      </c>
      <c r="E226" s="331" t="s">
        <v>807</v>
      </c>
      <c r="F226" s="386" t="s">
        <v>524</v>
      </c>
      <c r="G226" s="392" t="s">
        <v>603</v>
      </c>
      <c r="H226" s="111" t="s">
        <v>36</v>
      </c>
      <c r="I226" s="287" t="s">
        <v>5</v>
      </c>
      <c r="J226" s="287" t="s">
        <v>5</v>
      </c>
      <c r="K226" s="287" t="s">
        <v>5</v>
      </c>
      <c r="L226" s="287" t="s">
        <v>5</v>
      </c>
      <c r="M226" s="56">
        <v>1</v>
      </c>
      <c r="N226" s="56">
        <v>2</v>
      </c>
      <c r="O226" s="56">
        <v>1</v>
      </c>
      <c r="P226" s="287" t="s">
        <v>5</v>
      </c>
      <c r="Q226" s="287" t="s">
        <v>5</v>
      </c>
      <c r="R226" s="287" t="s">
        <v>5</v>
      </c>
      <c r="S226" s="287" t="s">
        <v>5</v>
      </c>
      <c r="T226" s="287" t="s">
        <v>5</v>
      </c>
      <c r="U226" s="287" t="s">
        <v>5</v>
      </c>
      <c r="V226" s="287" t="s">
        <v>5</v>
      </c>
      <c r="W226" s="287" t="s">
        <v>5</v>
      </c>
      <c r="X226" s="287" t="s">
        <v>5</v>
      </c>
      <c r="Y226" s="287" t="s">
        <v>5</v>
      </c>
      <c r="Z226" s="287" t="s">
        <v>5</v>
      </c>
      <c r="AA226" s="287" t="s">
        <v>5</v>
      </c>
      <c r="AB226" s="287" t="s">
        <v>5</v>
      </c>
      <c r="AC226" s="287" t="s">
        <v>5</v>
      </c>
      <c r="AD226" s="287" t="s">
        <v>5</v>
      </c>
      <c r="AE226" s="287" t="s">
        <v>5</v>
      </c>
      <c r="AF226" s="287" t="s">
        <v>5</v>
      </c>
      <c r="AG226" s="290" t="s">
        <v>5</v>
      </c>
      <c r="AH226" s="289"/>
      <c r="AI226" s="289"/>
      <c r="AJ226" s="289"/>
      <c r="AK226" s="289"/>
      <c r="AL226" s="289"/>
      <c r="AM226" s="289"/>
      <c r="AN226" s="289"/>
      <c r="AO226" s="289"/>
      <c r="AP226" s="289"/>
    </row>
    <row r="227" spans="1:42" s="281" customFormat="1" ht="41.25" customHeight="1" x14ac:dyDescent="0.2">
      <c r="A227" s="281" t="s">
        <v>307</v>
      </c>
      <c r="B227" s="373"/>
      <c r="C227" s="60" t="s">
        <v>148</v>
      </c>
      <c r="D227" s="375"/>
      <c r="E227" s="332" t="s">
        <v>807</v>
      </c>
      <c r="F227" s="377"/>
      <c r="G227" s="392"/>
      <c r="H227" s="111" t="s">
        <v>43</v>
      </c>
      <c r="I227" s="287" t="s">
        <v>5</v>
      </c>
      <c r="J227" s="287" t="s">
        <v>5</v>
      </c>
      <c r="K227" s="287" t="s">
        <v>5</v>
      </c>
      <c r="L227" s="287" t="s">
        <v>5</v>
      </c>
      <c r="M227" s="57" t="s">
        <v>279</v>
      </c>
      <c r="N227" s="57" t="s">
        <v>268</v>
      </c>
      <c r="O227" s="57" t="s">
        <v>268</v>
      </c>
      <c r="P227" s="287" t="s">
        <v>5</v>
      </c>
      <c r="Q227" s="287" t="s">
        <v>5</v>
      </c>
      <c r="R227" s="287" t="s">
        <v>5</v>
      </c>
      <c r="S227" s="287" t="s">
        <v>5</v>
      </c>
      <c r="T227" s="287" t="s">
        <v>5</v>
      </c>
      <c r="U227" s="287" t="s">
        <v>5</v>
      </c>
      <c r="V227" s="287" t="s">
        <v>5</v>
      </c>
      <c r="W227" s="287" t="s">
        <v>5</v>
      </c>
      <c r="X227" s="287" t="s">
        <v>5</v>
      </c>
      <c r="Y227" s="287" t="s">
        <v>5</v>
      </c>
      <c r="Z227" s="287" t="s">
        <v>5</v>
      </c>
      <c r="AA227" s="287" t="s">
        <v>5</v>
      </c>
      <c r="AB227" s="287" t="s">
        <v>5</v>
      </c>
      <c r="AC227" s="287" t="s">
        <v>5</v>
      </c>
      <c r="AD227" s="287" t="s">
        <v>5</v>
      </c>
      <c r="AE227" s="287" t="s">
        <v>5</v>
      </c>
      <c r="AF227" s="287" t="s">
        <v>5</v>
      </c>
      <c r="AG227" s="290" t="s">
        <v>5</v>
      </c>
      <c r="AH227" s="289"/>
      <c r="AI227" s="289"/>
      <c r="AJ227" s="289"/>
      <c r="AK227" s="289"/>
      <c r="AL227" s="289"/>
      <c r="AM227" s="289"/>
      <c r="AN227" s="289"/>
      <c r="AO227" s="289"/>
      <c r="AP227" s="289"/>
    </row>
    <row r="228" spans="1:42" s="299" customFormat="1" ht="9.75" customHeight="1" x14ac:dyDescent="0.2">
      <c r="A228" s="281" t="s">
        <v>307</v>
      </c>
      <c r="B228" s="291"/>
      <c r="C228" s="292"/>
      <c r="D228" s="293"/>
      <c r="E228" s="293"/>
      <c r="F228" s="293"/>
      <c r="G228" s="294"/>
      <c r="H228" s="295"/>
      <c r="I228" s="296"/>
      <c r="J228" s="297"/>
      <c r="K228" s="297"/>
      <c r="L228" s="297"/>
      <c r="M228" s="297"/>
      <c r="N228" s="297"/>
      <c r="O228" s="297"/>
      <c r="P228" s="297"/>
      <c r="Q228" s="297"/>
      <c r="R228" s="297"/>
      <c r="S228" s="297"/>
      <c r="T228" s="297"/>
      <c r="U228" s="297"/>
      <c r="V228" s="297"/>
      <c r="W228" s="297"/>
      <c r="X228" s="297"/>
      <c r="Y228" s="297"/>
      <c r="Z228" s="297"/>
      <c r="AA228" s="297"/>
      <c r="AB228" s="297"/>
      <c r="AC228" s="297"/>
      <c r="AD228" s="297"/>
      <c r="AE228" s="297"/>
      <c r="AF228" s="297"/>
      <c r="AG228" s="298"/>
    </row>
    <row r="229" spans="1:42" s="281" customFormat="1" ht="41.25" customHeight="1" x14ac:dyDescent="0.2">
      <c r="A229" s="281" t="s">
        <v>307</v>
      </c>
      <c r="B229" s="373"/>
      <c r="C229" s="305" t="s">
        <v>126</v>
      </c>
      <c r="D229" s="374" t="s">
        <v>127</v>
      </c>
      <c r="E229" s="331" t="s">
        <v>598</v>
      </c>
      <c r="F229" s="376" t="s">
        <v>594</v>
      </c>
      <c r="G229" s="394" t="s">
        <v>604</v>
      </c>
      <c r="H229" s="111" t="s">
        <v>36</v>
      </c>
      <c r="I229" s="56">
        <v>1</v>
      </c>
      <c r="J229" s="56">
        <v>1</v>
      </c>
      <c r="K229" s="56">
        <v>7</v>
      </c>
      <c r="L229" s="56">
        <v>7</v>
      </c>
      <c r="M229" s="56">
        <v>11</v>
      </c>
      <c r="N229" s="56">
        <v>39</v>
      </c>
      <c r="O229" s="56">
        <v>12</v>
      </c>
      <c r="P229" s="287" t="s">
        <v>5</v>
      </c>
      <c r="Q229" s="287" t="s">
        <v>5</v>
      </c>
      <c r="R229" s="287" t="s">
        <v>5</v>
      </c>
      <c r="S229" s="287" t="s">
        <v>5</v>
      </c>
      <c r="T229" s="287" t="s">
        <v>5</v>
      </c>
      <c r="U229" s="287" t="s">
        <v>5</v>
      </c>
      <c r="V229" s="56">
        <v>17</v>
      </c>
      <c r="W229" s="56">
        <v>10</v>
      </c>
      <c r="X229" s="287" t="s">
        <v>5</v>
      </c>
      <c r="Y229" s="287" t="s">
        <v>5</v>
      </c>
      <c r="Z229" s="287" t="s">
        <v>5</v>
      </c>
      <c r="AA229" s="56">
        <v>8</v>
      </c>
      <c r="AB229" s="56">
        <v>2</v>
      </c>
      <c r="AC229" s="287" t="s">
        <v>5</v>
      </c>
      <c r="AD229" s="287" t="s">
        <v>5</v>
      </c>
      <c r="AE229" s="287" t="s">
        <v>5</v>
      </c>
      <c r="AF229" s="287" t="s">
        <v>5</v>
      </c>
      <c r="AG229" s="290" t="s">
        <v>5</v>
      </c>
      <c r="AH229" s="289"/>
      <c r="AI229" s="289"/>
      <c r="AJ229" s="289"/>
      <c r="AK229" s="289"/>
      <c r="AL229" s="289"/>
      <c r="AM229" s="289"/>
      <c r="AN229" s="289"/>
      <c r="AO229" s="289"/>
      <c r="AP229" s="289"/>
    </row>
    <row r="230" spans="1:42" s="281" customFormat="1" ht="41.25" customHeight="1" x14ac:dyDescent="0.2">
      <c r="A230" s="281" t="s">
        <v>307</v>
      </c>
      <c r="B230" s="373"/>
      <c r="C230" s="60" t="s">
        <v>126</v>
      </c>
      <c r="D230" s="375"/>
      <c r="E230" s="331" t="s">
        <v>598</v>
      </c>
      <c r="F230" s="377"/>
      <c r="G230" s="362"/>
      <c r="H230" s="111" t="s">
        <v>43</v>
      </c>
      <c r="I230" s="57" t="s">
        <v>281</v>
      </c>
      <c r="J230" s="57" t="s">
        <v>268</v>
      </c>
      <c r="K230" s="57" t="s">
        <v>267</v>
      </c>
      <c r="L230" s="57" t="s">
        <v>268</v>
      </c>
      <c r="M230" s="57" t="s">
        <v>267</v>
      </c>
      <c r="N230" s="57" t="s">
        <v>268</v>
      </c>
      <c r="O230" s="57" t="s">
        <v>268</v>
      </c>
      <c r="P230" s="287" t="s">
        <v>5</v>
      </c>
      <c r="Q230" s="287" t="s">
        <v>5</v>
      </c>
      <c r="R230" s="287" t="s">
        <v>5</v>
      </c>
      <c r="S230" s="287" t="s">
        <v>5</v>
      </c>
      <c r="T230" s="287" t="s">
        <v>5</v>
      </c>
      <c r="U230" s="287" t="s">
        <v>5</v>
      </c>
      <c r="V230" s="287" t="s">
        <v>5</v>
      </c>
      <c r="W230" s="287" t="s">
        <v>5</v>
      </c>
      <c r="X230" s="287" t="s">
        <v>5</v>
      </c>
      <c r="Y230" s="287" t="s">
        <v>5</v>
      </c>
      <c r="Z230" s="287" t="s">
        <v>5</v>
      </c>
      <c r="AA230" s="287" t="s">
        <v>5</v>
      </c>
      <c r="AB230" s="287" t="s">
        <v>5</v>
      </c>
      <c r="AC230" s="287" t="s">
        <v>5</v>
      </c>
      <c r="AD230" s="287" t="s">
        <v>5</v>
      </c>
      <c r="AE230" s="287" t="s">
        <v>5</v>
      </c>
      <c r="AF230" s="287" t="s">
        <v>5</v>
      </c>
      <c r="AG230" s="290" t="s">
        <v>5</v>
      </c>
      <c r="AH230" s="289"/>
      <c r="AI230" s="289"/>
      <c r="AJ230" s="289"/>
      <c r="AK230" s="289"/>
      <c r="AL230" s="289"/>
      <c r="AM230" s="289"/>
      <c r="AN230" s="289"/>
      <c r="AO230" s="289"/>
      <c r="AP230" s="289"/>
    </row>
    <row r="231" spans="1:42" s="299" customFormat="1" ht="9.75" customHeight="1" x14ac:dyDescent="0.2">
      <c r="A231" s="281" t="s">
        <v>307</v>
      </c>
      <c r="B231" s="291"/>
      <c r="C231" s="292"/>
      <c r="D231" s="293"/>
      <c r="E231" s="293"/>
      <c r="F231" s="293"/>
      <c r="G231" s="294"/>
      <c r="H231" s="295"/>
      <c r="I231" s="296"/>
      <c r="J231" s="297"/>
      <c r="K231" s="297"/>
      <c r="L231" s="297"/>
      <c r="M231" s="297"/>
      <c r="N231" s="297"/>
      <c r="O231" s="297"/>
      <c r="P231" s="297"/>
      <c r="Q231" s="297"/>
      <c r="R231" s="297"/>
      <c r="S231" s="297"/>
      <c r="T231" s="297"/>
      <c r="U231" s="297"/>
      <c r="V231" s="297"/>
      <c r="W231" s="297"/>
      <c r="X231" s="297"/>
      <c r="Y231" s="297"/>
      <c r="Z231" s="297"/>
      <c r="AA231" s="297"/>
      <c r="AB231" s="297"/>
      <c r="AC231" s="297"/>
      <c r="AD231" s="297"/>
      <c r="AE231" s="297"/>
      <c r="AF231" s="297"/>
      <c r="AG231" s="298"/>
    </row>
    <row r="232" spans="1:42" s="281" customFormat="1" ht="41.25" customHeight="1" x14ac:dyDescent="0.2">
      <c r="A232" s="281" t="s">
        <v>307</v>
      </c>
      <c r="B232" s="373"/>
      <c r="C232" s="60" t="s">
        <v>183</v>
      </c>
      <c r="D232" s="374" t="s">
        <v>213</v>
      </c>
      <c r="E232" s="331" t="s">
        <v>598</v>
      </c>
      <c r="F232" s="376" t="s">
        <v>645</v>
      </c>
      <c r="G232" s="394" t="s">
        <v>604</v>
      </c>
      <c r="H232" s="111" t="s">
        <v>36</v>
      </c>
      <c r="I232" s="287" t="s">
        <v>5</v>
      </c>
      <c r="J232" s="287" t="s">
        <v>5</v>
      </c>
      <c r="K232" s="287" t="s">
        <v>5</v>
      </c>
      <c r="L232" s="56">
        <v>2</v>
      </c>
      <c r="M232" s="287" t="s">
        <v>5</v>
      </c>
      <c r="N232" s="56">
        <v>4</v>
      </c>
      <c r="O232" s="56">
        <v>1</v>
      </c>
      <c r="P232" s="287" t="s">
        <v>5</v>
      </c>
      <c r="Q232" s="287" t="s">
        <v>5</v>
      </c>
      <c r="R232" s="287" t="s">
        <v>5</v>
      </c>
      <c r="S232" s="287" t="s">
        <v>5</v>
      </c>
      <c r="T232" s="287" t="s">
        <v>5</v>
      </c>
      <c r="U232" s="287" t="s">
        <v>5</v>
      </c>
      <c r="V232" s="287" t="s">
        <v>5</v>
      </c>
      <c r="W232" s="287" t="s">
        <v>5</v>
      </c>
      <c r="X232" s="287" t="s">
        <v>5</v>
      </c>
      <c r="Y232" s="287" t="s">
        <v>5</v>
      </c>
      <c r="Z232" s="287" t="s">
        <v>5</v>
      </c>
      <c r="AA232" s="287" t="s">
        <v>5</v>
      </c>
      <c r="AB232" s="287" t="s">
        <v>5</v>
      </c>
      <c r="AC232" s="287" t="s">
        <v>5</v>
      </c>
      <c r="AD232" s="287" t="s">
        <v>5</v>
      </c>
      <c r="AE232" s="287" t="s">
        <v>5</v>
      </c>
      <c r="AF232" s="287" t="s">
        <v>5</v>
      </c>
      <c r="AG232" s="290" t="s">
        <v>5</v>
      </c>
      <c r="AH232" s="289"/>
      <c r="AI232" s="289"/>
      <c r="AJ232" s="289"/>
      <c r="AK232" s="289"/>
      <c r="AL232" s="289"/>
      <c r="AM232" s="289"/>
      <c r="AN232" s="289"/>
      <c r="AO232" s="289"/>
      <c r="AP232" s="289"/>
    </row>
    <row r="233" spans="1:42" s="281" customFormat="1" ht="41.25" customHeight="1" x14ac:dyDescent="0.2">
      <c r="A233" s="281" t="s">
        <v>307</v>
      </c>
      <c r="B233" s="373"/>
      <c r="C233" s="60" t="s">
        <v>183</v>
      </c>
      <c r="D233" s="375"/>
      <c r="E233" s="331" t="s">
        <v>598</v>
      </c>
      <c r="F233" s="377"/>
      <c r="G233" s="362"/>
      <c r="H233" s="111" t="s">
        <v>43</v>
      </c>
      <c r="I233" s="287" t="s">
        <v>5</v>
      </c>
      <c r="J233" s="287" t="s">
        <v>5</v>
      </c>
      <c r="K233" s="287" t="s">
        <v>5</v>
      </c>
      <c r="L233" s="57" t="s">
        <v>268</v>
      </c>
      <c r="M233" s="287" t="s">
        <v>5</v>
      </c>
      <c r="N233" s="57" t="s">
        <v>268</v>
      </c>
      <c r="O233" s="57" t="s">
        <v>268</v>
      </c>
      <c r="P233" s="287" t="s">
        <v>5</v>
      </c>
      <c r="Q233" s="287" t="s">
        <v>5</v>
      </c>
      <c r="R233" s="287" t="s">
        <v>5</v>
      </c>
      <c r="S233" s="287" t="s">
        <v>5</v>
      </c>
      <c r="T233" s="287" t="s">
        <v>5</v>
      </c>
      <c r="U233" s="287" t="s">
        <v>5</v>
      </c>
      <c r="V233" s="287" t="s">
        <v>5</v>
      </c>
      <c r="W233" s="287" t="s">
        <v>5</v>
      </c>
      <c r="X233" s="287" t="s">
        <v>5</v>
      </c>
      <c r="Y233" s="287" t="s">
        <v>5</v>
      </c>
      <c r="Z233" s="287" t="s">
        <v>5</v>
      </c>
      <c r="AA233" s="287" t="s">
        <v>5</v>
      </c>
      <c r="AB233" s="287" t="s">
        <v>5</v>
      </c>
      <c r="AC233" s="287" t="s">
        <v>5</v>
      </c>
      <c r="AD233" s="287" t="s">
        <v>5</v>
      </c>
      <c r="AE233" s="287" t="s">
        <v>5</v>
      </c>
      <c r="AF233" s="287" t="s">
        <v>5</v>
      </c>
      <c r="AG233" s="290" t="s">
        <v>5</v>
      </c>
      <c r="AH233" s="289"/>
      <c r="AI233" s="289"/>
      <c r="AJ233" s="289"/>
      <c r="AK233" s="289"/>
      <c r="AL233" s="289"/>
      <c r="AM233" s="289"/>
      <c r="AN233" s="289"/>
      <c r="AO233" s="289"/>
      <c r="AP233" s="289"/>
    </row>
    <row r="234" spans="1:42" s="299" customFormat="1" ht="9.75" customHeight="1" x14ac:dyDescent="0.2">
      <c r="A234" s="281" t="s">
        <v>307</v>
      </c>
      <c r="B234" s="291"/>
      <c r="C234" s="292"/>
      <c r="D234" s="293"/>
      <c r="E234" s="293"/>
      <c r="F234" s="293"/>
      <c r="G234" s="294"/>
      <c r="H234" s="295"/>
      <c r="I234" s="296"/>
      <c r="J234" s="297"/>
      <c r="K234" s="297"/>
      <c r="L234" s="297"/>
      <c r="M234" s="297"/>
      <c r="N234" s="297"/>
      <c r="O234" s="297"/>
      <c r="P234" s="297"/>
      <c r="Q234" s="297"/>
      <c r="R234" s="297"/>
      <c r="S234" s="297"/>
      <c r="T234" s="297"/>
      <c r="U234" s="297"/>
      <c r="V234" s="297"/>
      <c r="W234" s="297"/>
      <c r="X234" s="297"/>
      <c r="Y234" s="297"/>
      <c r="Z234" s="297"/>
      <c r="AA234" s="297"/>
      <c r="AB234" s="297"/>
      <c r="AC234" s="297"/>
      <c r="AD234" s="297"/>
      <c r="AE234" s="297"/>
      <c r="AF234" s="297"/>
      <c r="AG234" s="298"/>
    </row>
    <row r="235" spans="1:42" s="281" customFormat="1" ht="41.25" customHeight="1" x14ac:dyDescent="0.2">
      <c r="A235" s="281" t="s">
        <v>307</v>
      </c>
      <c r="B235" s="373"/>
      <c r="C235" s="305" t="s">
        <v>171</v>
      </c>
      <c r="D235" s="374" t="s">
        <v>212</v>
      </c>
      <c r="E235" s="331" t="s">
        <v>598</v>
      </c>
      <c r="F235" s="376" t="s">
        <v>646</v>
      </c>
      <c r="G235" s="394" t="s">
        <v>604</v>
      </c>
      <c r="H235" s="111" t="s">
        <v>36</v>
      </c>
      <c r="I235" s="287" t="s">
        <v>5</v>
      </c>
      <c r="J235" s="287" t="s">
        <v>5</v>
      </c>
      <c r="K235" s="287" t="s">
        <v>5</v>
      </c>
      <c r="L235" s="287" t="s">
        <v>5</v>
      </c>
      <c r="M235" s="287" t="s">
        <v>5</v>
      </c>
      <c r="N235" s="56">
        <v>1</v>
      </c>
      <c r="O235" s="56">
        <v>3</v>
      </c>
      <c r="P235" s="287" t="s">
        <v>5</v>
      </c>
      <c r="Q235" s="287" t="s">
        <v>5</v>
      </c>
      <c r="R235" s="287" t="s">
        <v>5</v>
      </c>
      <c r="S235" s="287" t="s">
        <v>5</v>
      </c>
      <c r="T235" s="287" t="s">
        <v>5</v>
      </c>
      <c r="U235" s="287" t="s">
        <v>5</v>
      </c>
      <c r="V235" s="287" t="s">
        <v>5</v>
      </c>
      <c r="W235" s="287" t="s">
        <v>5</v>
      </c>
      <c r="X235" s="287" t="s">
        <v>5</v>
      </c>
      <c r="Y235" s="287" t="s">
        <v>5</v>
      </c>
      <c r="Z235" s="287" t="s">
        <v>5</v>
      </c>
      <c r="AA235" s="287" t="s">
        <v>5</v>
      </c>
      <c r="AB235" s="287" t="s">
        <v>5</v>
      </c>
      <c r="AC235" s="287" t="s">
        <v>5</v>
      </c>
      <c r="AD235" s="287" t="s">
        <v>5</v>
      </c>
      <c r="AE235" s="287" t="s">
        <v>5</v>
      </c>
      <c r="AF235" s="287" t="s">
        <v>5</v>
      </c>
      <c r="AG235" s="290" t="s">
        <v>5</v>
      </c>
      <c r="AH235" s="289"/>
      <c r="AI235" s="289"/>
      <c r="AJ235" s="289"/>
      <c r="AK235" s="289"/>
      <c r="AL235" s="289"/>
      <c r="AM235" s="289"/>
      <c r="AN235" s="289"/>
      <c r="AO235" s="289"/>
      <c r="AP235" s="289"/>
    </row>
    <row r="236" spans="1:42" s="281" customFormat="1" ht="41.25" customHeight="1" x14ac:dyDescent="0.2">
      <c r="A236" s="281" t="s">
        <v>307</v>
      </c>
      <c r="B236" s="373"/>
      <c r="C236" s="60" t="s">
        <v>171</v>
      </c>
      <c r="D236" s="375"/>
      <c r="E236" s="331" t="s">
        <v>598</v>
      </c>
      <c r="F236" s="377"/>
      <c r="G236" s="362"/>
      <c r="H236" s="111" t="s">
        <v>43</v>
      </c>
      <c r="I236" s="287" t="s">
        <v>5</v>
      </c>
      <c r="J236" s="287" t="s">
        <v>5</v>
      </c>
      <c r="K236" s="287" t="s">
        <v>5</v>
      </c>
      <c r="L236" s="287" t="s">
        <v>5</v>
      </c>
      <c r="M236" s="287" t="s">
        <v>5</v>
      </c>
      <c r="N236" s="57" t="s">
        <v>268</v>
      </c>
      <c r="O236" s="57" t="s">
        <v>268</v>
      </c>
      <c r="P236" s="287" t="s">
        <v>5</v>
      </c>
      <c r="Q236" s="287" t="s">
        <v>5</v>
      </c>
      <c r="R236" s="287" t="s">
        <v>5</v>
      </c>
      <c r="S236" s="287" t="s">
        <v>5</v>
      </c>
      <c r="T236" s="287" t="s">
        <v>5</v>
      </c>
      <c r="U236" s="287" t="s">
        <v>5</v>
      </c>
      <c r="V236" s="287" t="s">
        <v>5</v>
      </c>
      <c r="W236" s="287" t="s">
        <v>5</v>
      </c>
      <c r="X236" s="287" t="s">
        <v>5</v>
      </c>
      <c r="Y236" s="287" t="s">
        <v>5</v>
      </c>
      <c r="Z236" s="287" t="s">
        <v>5</v>
      </c>
      <c r="AA236" s="287" t="s">
        <v>5</v>
      </c>
      <c r="AB236" s="287" t="s">
        <v>5</v>
      </c>
      <c r="AC236" s="287" t="s">
        <v>5</v>
      </c>
      <c r="AD236" s="287" t="s">
        <v>5</v>
      </c>
      <c r="AE236" s="287" t="s">
        <v>5</v>
      </c>
      <c r="AF236" s="287" t="s">
        <v>5</v>
      </c>
      <c r="AG236" s="290" t="s">
        <v>5</v>
      </c>
      <c r="AH236" s="289"/>
      <c r="AI236" s="289"/>
      <c r="AJ236" s="289"/>
      <c r="AK236" s="289"/>
      <c r="AL236" s="289"/>
      <c r="AM236" s="289"/>
      <c r="AN236" s="289"/>
      <c r="AO236" s="289"/>
      <c r="AP236" s="289"/>
    </row>
    <row r="237" spans="1:42" s="299" customFormat="1" ht="9.75" customHeight="1" x14ac:dyDescent="0.2">
      <c r="A237" s="281" t="s">
        <v>307</v>
      </c>
      <c r="B237" s="291"/>
      <c r="C237" s="292"/>
      <c r="D237" s="293"/>
      <c r="E237" s="293"/>
      <c r="F237" s="293"/>
      <c r="G237" s="294"/>
      <c r="H237" s="295"/>
      <c r="I237" s="296"/>
      <c r="J237" s="297"/>
      <c r="K237" s="297"/>
      <c r="L237" s="297"/>
      <c r="M237" s="297"/>
      <c r="N237" s="297"/>
      <c r="O237" s="297"/>
      <c r="P237" s="297"/>
      <c r="Q237" s="297"/>
      <c r="R237" s="297"/>
      <c r="S237" s="297"/>
      <c r="T237" s="297"/>
      <c r="U237" s="297"/>
      <c r="V237" s="297"/>
      <c r="W237" s="297"/>
      <c r="X237" s="297"/>
      <c r="Y237" s="297"/>
      <c r="Z237" s="297"/>
      <c r="AA237" s="297"/>
      <c r="AB237" s="297"/>
      <c r="AC237" s="297"/>
      <c r="AD237" s="297"/>
      <c r="AE237" s="297"/>
      <c r="AF237" s="297"/>
      <c r="AG237" s="298"/>
    </row>
    <row r="238" spans="1:42" s="281" customFormat="1" ht="41.25" customHeight="1" x14ac:dyDescent="0.2">
      <c r="A238" s="281" t="s">
        <v>307</v>
      </c>
      <c r="B238" s="373"/>
      <c r="C238" s="305" t="s">
        <v>193</v>
      </c>
      <c r="D238" s="374" t="s">
        <v>261</v>
      </c>
      <c r="E238" s="331" t="s">
        <v>598</v>
      </c>
      <c r="F238" s="386" t="s">
        <v>586</v>
      </c>
      <c r="G238" s="394" t="s">
        <v>604</v>
      </c>
      <c r="H238" s="111" t="s">
        <v>36</v>
      </c>
      <c r="I238" s="287" t="s">
        <v>5</v>
      </c>
      <c r="J238" s="287" t="s">
        <v>5</v>
      </c>
      <c r="K238" s="56">
        <v>1</v>
      </c>
      <c r="L238" s="287" t="s">
        <v>5</v>
      </c>
      <c r="M238" s="287" t="s">
        <v>5</v>
      </c>
      <c r="N238" s="56">
        <v>5</v>
      </c>
      <c r="O238" s="56">
        <v>1</v>
      </c>
      <c r="P238" s="287" t="s">
        <v>5</v>
      </c>
      <c r="Q238" s="287" t="s">
        <v>5</v>
      </c>
      <c r="R238" s="287" t="s">
        <v>5</v>
      </c>
      <c r="S238" s="287" t="s">
        <v>5</v>
      </c>
      <c r="T238" s="287" t="s">
        <v>5</v>
      </c>
      <c r="U238" s="287" t="s">
        <v>5</v>
      </c>
      <c r="V238" s="287" t="s">
        <v>5</v>
      </c>
      <c r="W238" s="287" t="s">
        <v>5</v>
      </c>
      <c r="X238" s="287" t="s">
        <v>5</v>
      </c>
      <c r="Y238" s="287" t="s">
        <v>5</v>
      </c>
      <c r="Z238" s="287" t="s">
        <v>5</v>
      </c>
      <c r="AA238" s="287" t="s">
        <v>5</v>
      </c>
      <c r="AB238" s="287" t="s">
        <v>5</v>
      </c>
      <c r="AC238" s="287" t="s">
        <v>5</v>
      </c>
      <c r="AD238" s="287" t="s">
        <v>5</v>
      </c>
      <c r="AE238" s="287" t="s">
        <v>5</v>
      </c>
      <c r="AF238" s="287" t="s">
        <v>5</v>
      </c>
      <c r="AG238" s="290" t="s">
        <v>5</v>
      </c>
      <c r="AH238" s="289"/>
      <c r="AI238" s="289"/>
      <c r="AJ238" s="289"/>
      <c r="AK238" s="289"/>
      <c r="AL238" s="289"/>
      <c r="AM238" s="289"/>
      <c r="AN238" s="289"/>
      <c r="AO238" s="289"/>
      <c r="AP238" s="289"/>
    </row>
    <row r="239" spans="1:42" s="281" customFormat="1" ht="41.25" customHeight="1" x14ac:dyDescent="0.2">
      <c r="A239" s="281" t="s">
        <v>307</v>
      </c>
      <c r="B239" s="373"/>
      <c r="C239" s="60" t="s">
        <v>193</v>
      </c>
      <c r="D239" s="375"/>
      <c r="E239" s="331" t="s">
        <v>598</v>
      </c>
      <c r="F239" s="387"/>
      <c r="G239" s="362"/>
      <c r="H239" s="111" t="s">
        <v>43</v>
      </c>
      <c r="I239" s="287" t="s">
        <v>5</v>
      </c>
      <c r="J239" s="287" t="s">
        <v>5</v>
      </c>
      <c r="K239" s="57" t="s">
        <v>267</v>
      </c>
      <c r="L239" s="287" t="s">
        <v>5</v>
      </c>
      <c r="M239" s="287" t="s">
        <v>5</v>
      </c>
      <c r="N239" s="57" t="s">
        <v>268</v>
      </c>
      <c r="O239" s="57" t="s">
        <v>268</v>
      </c>
      <c r="P239" s="287" t="s">
        <v>5</v>
      </c>
      <c r="Q239" s="287" t="s">
        <v>5</v>
      </c>
      <c r="R239" s="287" t="s">
        <v>5</v>
      </c>
      <c r="S239" s="287" t="s">
        <v>5</v>
      </c>
      <c r="T239" s="287" t="s">
        <v>5</v>
      </c>
      <c r="U239" s="287" t="s">
        <v>5</v>
      </c>
      <c r="V239" s="287" t="s">
        <v>5</v>
      </c>
      <c r="W239" s="287" t="s">
        <v>5</v>
      </c>
      <c r="X239" s="287" t="s">
        <v>5</v>
      </c>
      <c r="Y239" s="287" t="s">
        <v>5</v>
      </c>
      <c r="Z239" s="287" t="s">
        <v>5</v>
      </c>
      <c r="AA239" s="287" t="s">
        <v>5</v>
      </c>
      <c r="AB239" s="287" t="s">
        <v>5</v>
      </c>
      <c r="AC239" s="287" t="s">
        <v>5</v>
      </c>
      <c r="AD239" s="287" t="s">
        <v>5</v>
      </c>
      <c r="AE239" s="287" t="s">
        <v>5</v>
      </c>
      <c r="AF239" s="287" t="s">
        <v>5</v>
      </c>
      <c r="AG239" s="290" t="s">
        <v>5</v>
      </c>
      <c r="AH239" s="289"/>
      <c r="AI239" s="289"/>
      <c r="AJ239" s="289"/>
      <c r="AK239" s="289"/>
      <c r="AL239" s="289"/>
      <c r="AM239" s="289"/>
      <c r="AN239" s="289"/>
      <c r="AO239" s="289"/>
      <c r="AP239" s="289"/>
    </row>
    <row r="240" spans="1:42" s="299" customFormat="1" ht="9.75" customHeight="1" x14ac:dyDescent="0.2">
      <c r="A240" s="281" t="s">
        <v>307</v>
      </c>
      <c r="B240" s="291"/>
      <c r="C240" s="292"/>
      <c r="D240" s="293"/>
      <c r="E240" s="293"/>
      <c r="F240" s="293"/>
      <c r="G240" s="294"/>
      <c r="H240" s="295"/>
      <c r="I240" s="296"/>
      <c r="J240" s="297"/>
      <c r="K240" s="297"/>
      <c r="L240" s="297"/>
      <c r="M240" s="297"/>
      <c r="N240" s="297"/>
      <c r="O240" s="297"/>
      <c r="P240" s="297"/>
      <c r="Q240" s="297"/>
      <c r="R240" s="297"/>
      <c r="S240" s="297"/>
      <c r="T240" s="297"/>
      <c r="U240" s="297"/>
      <c r="V240" s="297"/>
      <c r="W240" s="297"/>
      <c r="X240" s="297"/>
      <c r="Y240" s="297"/>
      <c r="Z240" s="297"/>
      <c r="AA240" s="297"/>
      <c r="AB240" s="297"/>
      <c r="AC240" s="297"/>
      <c r="AD240" s="297"/>
      <c r="AE240" s="297"/>
      <c r="AF240" s="297"/>
      <c r="AG240" s="298"/>
    </row>
    <row r="241" spans="1:42" s="281" customFormat="1" ht="41.25" customHeight="1" x14ac:dyDescent="0.2">
      <c r="A241" s="281" t="s">
        <v>307</v>
      </c>
      <c r="B241" s="373"/>
      <c r="C241" s="305" t="s">
        <v>185</v>
      </c>
      <c r="D241" s="374" t="s">
        <v>211</v>
      </c>
      <c r="E241" s="331" t="s">
        <v>598</v>
      </c>
      <c r="F241" s="386" t="s">
        <v>543</v>
      </c>
      <c r="G241" s="394" t="s">
        <v>604</v>
      </c>
      <c r="H241" s="111" t="s">
        <v>36</v>
      </c>
      <c r="I241" s="56">
        <v>1</v>
      </c>
      <c r="J241" s="287" t="s">
        <v>5</v>
      </c>
      <c r="K241" s="56">
        <v>1</v>
      </c>
      <c r="L241" s="287" t="s">
        <v>5</v>
      </c>
      <c r="M241" s="287" t="s">
        <v>5</v>
      </c>
      <c r="N241" s="56">
        <v>8</v>
      </c>
      <c r="O241" s="287" t="s">
        <v>5</v>
      </c>
      <c r="P241" s="287" t="s">
        <v>5</v>
      </c>
      <c r="Q241" s="287" t="s">
        <v>5</v>
      </c>
      <c r="R241" s="287" t="s">
        <v>5</v>
      </c>
      <c r="S241" s="287" t="s">
        <v>5</v>
      </c>
      <c r="T241" s="56">
        <v>1</v>
      </c>
      <c r="U241" s="287" t="s">
        <v>5</v>
      </c>
      <c r="V241" s="56">
        <v>11</v>
      </c>
      <c r="W241" s="287" t="s">
        <v>5</v>
      </c>
      <c r="X241" s="287" t="s">
        <v>5</v>
      </c>
      <c r="Y241" s="287" t="s">
        <v>5</v>
      </c>
      <c r="Z241" s="287" t="s">
        <v>5</v>
      </c>
      <c r="AA241" s="287" t="s">
        <v>5</v>
      </c>
      <c r="AB241" s="56">
        <v>3</v>
      </c>
      <c r="AC241" s="287" t="s">
        <v>5</v>
      </c>
      <c r="AD241" s="287" t="s">
        <v>5</v>
      </c>
      <c r="AE241" s="287" t="s">
        <v>5</v>
      </c>
      <c r="AF241" s="287" t="s">
        <v>5</v>
      </c>
      <c r="AG241" s="290" t="s">
        <v>5</v>
      </c>
      <c r="AH241" s="289"/>
      <c r="AI241" s="289"/>
      <c r="AJ241" s="289"/>
      <c r="AK241" s="289"/>
      <c r="AL241" s="289"/>
      <c r="AM241" s="289"/>
      <c r="AN241" s="289"/>
      <c r="AO241" s="289"/>
      <c r="AP241" s="289"/>
    </row>
    <row r="242" spans="1:42" s="281" customFormat="1" ht="41.25" customHeight="1" x14ac:dyDescent="0.2">
      <c r="A242" s="281" t="s">
        <v>307</v>
      </c>
      <c r="B242" s="373"/>
      <c r="C242" s="60" t="s">
        <v>185</v>
      </c>
      <c r="D242" s="375"/>
      <c r="E242" s="331" t="s">
        <v>598</v>
      </c>
      <c r="F242" s="377"/>
      <c r="G242" s="362"/>
      <c r="H242" s="111" t="s">
        <v>43</v>
      </c>
      <c r="I242" s="331" t="s">
        <v>327</v>
      </c>
      <c r="J242" s="287" t="s">
        <v>5</v>
      </c>
      <c r="K242" s="57" t="s">
        <v>267</v>
      </c>
      <c r="L242" s="287" t="s">
        <v>5</v>
      </c>
      <c r="M242" s="287" t="s">
        <v>5</v>
      </c>
      <c r="N242" s="57" t="s">
        <v>268</v>
      </c>
      <c r="O242" s="287" t="s">
        <v>5</v>
      </c>
      <c r="P242" s="287" t="s">
        <v>5</v>
      </c>
      <c r="Q242" s="287" t="s">
        <v>5</v>
      </c>
      <c r="R242" s="287" t="s">
        <v>5</v>
      </c>
      <c r="S242" s="287" t="s">
        <v>5</v>
      </c>
      <c r="T242" s="57" t="s">
        <v>283</v>
      </c>
      <c r="U242" s="287" t="s">
        <v>5</v>
      </c>
      <c r="V242" s="287" t="s">
        <v>5</v>
      </c>
      <c r="W242" s="287" t="s">
        <v>5</v>
      </c>
      <c r="X242" s="287" t="s">
        <v>5</v>
      </c>
      <c r="Y242" s="287" t="s">
        <v>5</v>
      </c>
      <c r="Z242" s="287" t="s">
        <v>5</v>
      </c>
      <c r="AA242" s="287" t="s">
        <v>5</v>
      </c>
      <c r="AB242" s="287" t="s">
        <v>5</v>
      </c>
      <c r="AC242" s="287" t="s">
        <v>5</v>
      </c>
      <c r="AD242" s="287" t="s">
        <v>5</v>
      </c>
      <c r="AE242" s="287" t="s">
        <v>5</v>
      </c>
      <c r="AF242" s="287" t="s">
        <v>5</v>
      </c>
      <c r="AG242" s="290" t="s">
        <v>5</v>
      </c>
      <c r="AH242" s="289"/>
      <c r="AI242" s="289"/>
      <c r="AJ242" s="289"/>
      <c r="AK242" s="289"/>
      <c r="AL242" s="289"/>
      <c r="AM242" s="289"/>
      <c r="AN242" s="289"/>
      <c r="AO242" s="289"/>
      <c r="AP242" s="289"/>
    </row>
    <row r="243" spans="1:42" s="299" customFormat="1" ht="9.75" customHeight="1" x14ac:dyDescent="0.2">
      <c r="A243" s="281" t="s">
        <v>307</v>
      </c>
      <c r="B243" s="291"/>
      <c r="C243" s="292"/>
      <c r="D243" s="293"/>
      <c r="E243" s="293"/>
      <c r="F243" s="293"/>
      <c r="G243" s="294"/>
      <c r="H243" s="295"/>
      <c r="I243" s="296"/>
      <c r="J243" s="297"/>
      <c r="K243" s="297"/>
      <c r="L243" s="297"/>
      <c r="M243" s="297"/>
      <c r="N243" s="297"/>
      <c r="O243" s="297"/>
      <c r="P243" s="297"/>
      <c r="Q243" s="297"/>
      <c r="R243" s="297"/>
      <c r="S243" s="297"/>
      <c r="T243" s="297"/>
      <c r="U243" s="297"/>
      <c r="V243" s="297"/>
      <c r="W243" s="297"/>
      <c r="X243" s="297"/>
      <c r="Y243" s="297"/>
      <c r="Z243" s="297"/>
      <c r="AA243" s="297"/>
      <c r="AB243" s="297"/>
      <c r="AC243" s="297"/>
      <c r="AD243" s="297"/>
      <c r="AE243" s="297"/>
      <c r="AF243" s="297"/>
      <c r="AG243" s="298"/>
    </row>
    <row r="244" spans="1:42" s="281" customFormat="1" ht="41.25" customHeight="1" x14ac:dyDescent="0.2">
      <c r="A244" s="281" t="s">
        <v>307</v>
      </c>
      <c r="B244" s="373"/>
      <c r="C244" s="305" t="s">
        <v>156</v>
      </c>
      <c r="D244" s="374" t="s">
        <v>260</v>
      </c>
      <c r="E244" s="331" t="s">
        <v>598</v>
      </c>
      <c r="F244" s="386" t="s">
        <v>546</v>
      </c>
      <c r="G244" s="394" t="s">
        <v>604</v>
      </c>
      <c r="H244" s="111" t="s">
        <v>36</v>
      </c>
      <c r="I244" s="56">
        <v>1</v>
      </c>
      <c r="J244" s="287" t="s">
        <v>5</v>
      </c>
      <c r="K244" s="287" t="s">
        <v>5</v>
      </c>
      <c r="L244" s="287" t="s">
        <v>5</v>
      </c>
      <c r="M244" s="56">
        <f>1+2+2+2+1</f>
        <v>8</v>
      </c>
      <c r="N244" s="56">
        <f>3+2+2+2+3</f>
        <v>12</v>
      </c>
      <c r="O244" s="287" t="s">
        <v>5</v>
      </c>
      <c r="P244" s="287" t="s">
        <v>5</v>
      </c>
      <c r="Q244" s="287" t="s">
        <v>5</v>
      </c>
      <c r="R244" s="287" t="s">
        <v>5</v>
      </c>
      <c r="S244" s="287" t="s">
        <v>5</v>
      </c>
      <c r="T244" s="56">
        <v>4</v>
      </c>
      <c r="U244" s="287" t="s">
        <v>5</v>
      </c>
      <c r="V244" s="56">
        <v>46</v>
      </c>
      <c r="W244" s="287" t="s">
        <v>5</v>
      </c>
      <c r="X244" s="287" t="s">
        <v>5</v>
      </c>
      <c r="Y244" s="287" t="s">
        <v>5</v>
      </c>
      <c r="Z244" s="287" t="s">
        <v>5</v>
      </c>
      <c r="AA244" s="56">
        <v>6</v>
      </c>
      <c r="AB244" s="56">
        <v>6</v>
      </c>
      <c r="AC244" s="287" t="s">
        <v>5</v>
      </c>
      <c r="AD244" s="287" t="s">
        <v>5</v>
      </c>
      <c r="AE244" s="287" t="s">
        <v>5</v>
      </c>
      <c r="AF244" s="287" t="s">
        <v>5</v>
      </c>
      <c r="AG244" s="290" t="s">
        <v>5</v>
      </c>
      <c r="AH244" s="289"/>
      <c r="AI244" s="289"/>
      <c r="AJ244" s="289"/>
      <c r="AK244" s="289"/>
      <c r="AL244" s="289"/>
      <c r="AM244" s="289"/>
      <c r="AN244" s="289"/>
      <c r="AO244" s="289"/>
      <c r="AP244" s="289"/>
    </row>
    <row r="245" spans="1:42" s="281" customFormat="1" ht="41.25" customHeight="1" x14ac:dyDescent="0.2">
      <c r="A245" s="281" t="s">
        <v>307</v>
      </c>
      <c r="B245" s="373"/>
      <c r="C245" s="60" t="s">
        <v>156</v>
      </c>
      <c r="D245" s="375"/>
      <c r="E245" s="331" t="s">
        <v>598</v>
      </c>
      <c r="F245" s="377"/>
      <c r="G245" s="362"/>
      <c r="H245" s="111" t="s">
        <v>43</v>
      </c>
      <c r="I245" s="331" t="s">
        <v>328</v>
      </c>
      <c r="J245" s="287" t="s">
        <v>5</v>
      </c>
      <c r="K245" s="57" t="s">
        <v>267</v>
      </c>
      <c r="L245" s="57" t="s">
        <v>268</v>
      </c>
      <c r="M245" s="57" t="s">
        <v>267</v>
      </c>
      <c r="N245" s="57" t="s">
        <v>268</v>
      </c>
      <c r="O245" s="57" t="s">
        <v>268</v>
      </c>
      <c r="P245" s="287" t="s">
        <v>5</v>
      </c>
      <c r="Q245" s="287" t="s">
        <v>5</v>
      </c>
      <c r="R245" s="287" t="s">
        <v>5</v>
      </c>
      <c r="S245" s="287" t="s">
        <v>5</v>
      </c>
      <c r="T245" s="57" t="s">
        <v>283</v>
      </c>
      <c r="U245" s="287" t="s">
        <v>5</v>
      </c>
      <c r="V245" s="57" t="s">
        <v>302</v>
      </c>
      <c r="W245" s="287" t="s">
        <v>5</v>
      </c>
      <c r="X245" s="287" t="s">
        <v>5</v>
      </c>
      <c r="Y245" s="287" t="s">
        <v>5</v>
      </c>
      <c r="Z245" s="287" t="s">
        <v>5</v>
      </c>
      <c r="AA245" s="287" t="s">
        <v>5</v>
      </c>
      <c r="AB245" s="287" t="s">
        <v>5</v>
      </c>
      <c r="AC245" s="287" t="s">
        <v>5</v>
      </c>
      <c r="AD245" s="287" t="s">
        <v>5</v>
      </c>
      <c r="AE245" s="287" t="s">
        <v>5</v>
      </c>
      <c r="AF245" s="287" t="s">
        <v>5</v>
      </c>
      <c r="AG245" s="290" t="s">
        <v>5</v>
      </c>
      <c r="AH245" s="289"/>
      <c r="AI245" s="289"/>
      <c r="AJ245" s="289"/>
      <c r="AK245" s="289"/>
      <c r="AL245" s="289"/>
      <c r="AM245" s="289"/>
      <c r="AN245" s="289"/>
      <c r="AO245" s="289"/>
      <c r="AP245" s="289"/>
    </row>
    <row r="246" spans="1:42" s="299" customFormat="1" ht="9.75" customHeight="1" x14ac:dyDescent="0.2">
      <c r="A246" s="281" t="s">
        <v>307</v>
      </c>
      <c r="B246" s="291"/>
      <c r="C246" s="292"/>
      <c r="D246" s="293"/>
      <c r="E246" s="293"/>
      <c r="F246" s="293"/>
      <c r="G246" s="294"/>
      <c r="H246" s="295"/>
      <c r="I246" s="296"/>
      <c r="J246" s="297"/>
      <c r="K246" s="297"/>
      <c r="L246" s="297"/>
      <c r="M246" s="297"/>
      <c r="N246" s="297"/>
      <c r="O246" s="297"/>
      <c r="P246" s="297"/>
      <c r="Q246" s="297"/>
      <c r="R246" s="297"/>
      <c r="S246" s="297"/>
      <c r="T246" s="297"/>
      <c r="U246" s="297"/>
      <c r="V246" s="297"/>
      <c r="W246" s="297"/>
      <c r="X246" s="297"/>
      <c r="Y246" s="297"/>
      <c r="Z246" s="297"/>
      <c r="AA246" s="297"/>
      <c r="AB246" s="297"/>
      <c r="AC246" s="297"/>
      <c r="AD246" s="297"/>
      <c r="AE246" s="297"/>
      <c r="AF246" s="297"/>
      <c r="AG246" s="298"/>
    </row>
    <row r="247" spans="1:42" s="281" customFormat="1" ht="41.25" customHeight="1" x14ac:dyDescent="0.2">
      <c r="A247" s="281" t="s">
        <v>307</v>
      </c>
      <c r="B247" s="373"/>
      <c r="C247" s="305" t="s">
        <v>190</v>
      </c>
      <c r="D247" s="374" t="s">
        <v>210</v>
      </c>
      <c r="E247" s="331" t="s">
        <v>807</v>
      </c>
      <c r="F247" s="386" t="s">
        <v>565</v>
      </c>
      <c r="G247" s="394" t="s">
        <v>604</v>
      </c>
      <c r="H247" s="111" t="s">
        <v>36</v>
      </c>
      <c r="I247" s="287" t="s">
        <v>5</v>
      </c>
      <c r="J247" s="287" t="s">
        <v>5</v>
      </c>
      <c r="K247" s="287" t="s">
        <v>5</v>
      </c>
      <c r="L247" s="287" t="s">
        <v>5</v>
      </c>
      <c r="M247" s="56">
        <v>2</v>
      </c>
      <c r="N247" s="56">
        <v>8</v>
      </c>
      <c r="O247" s="287" t="s">
        <v>5</v>
      </c>
      <c r="P247" s="287" t="s">
        <v>5</v>
      </c>
      <c r="Q247" s="287" t="s">
        <v>5</v>
      </c>
      <c r="R247" s="287" t="s">
        <v>5</v>
      </c>
      <c r="S247" s="287" t="s">
        <v>5</v>
      </c>
      <c r="T247" s="287" t="s">
        <v>5</v>
      </c>
      <c r="U247" s="287" t="s">
        <v>5</v>
      </c>
      <c r="V247" s="287" t="s">
        <v>5</v>
      </c>
      <c r="W247" s="287" t="s">
        <v>5</v>
      </c>
      <c r="X247" s="287" t="s">
        <v>5</v>
      </c>
      <c r="Y247" s="287" t="s">
        <v>5</v>
      </c>
      <c r="Z247" s="287" t="s">
        <v>5</v>
      </c>
      <c r="AA247" s="287" t="s">
        <v>5</v>
      </c>
      <c r="AB247" s="287" t="s">
        <v>5</v>
      </c>
      <c r="AC247" s="287" t="s">
        <v>5</v>
      </c>
      <c r="AD247" s="287" t="s">
        <v>5</v>
      </c>
      <c r="AE247" s="287" t="s">
        <v>5</v>
      </c>
      <c r="AF247" s="287" t="s">
        <v>5</v>
      </c>
      <c r="AG247" s="290" t="s">
        <v>5</v>
      </c>
      <c r="AH247" s="289"/>
      <c r="AI247" s="289"/>
      <c r="AJ247" s="289"/>
      <c r="AK247" s="289"/>
      <c r="AL247" s="289"/>
      <c r="AM247" s="289"/>
      <c r="AN247" s="289"/>
      <c r="AO247" s="289"/>
      <c r="AP247" s="289"/>
    </row>
    <row r="248" spans="1:42" s="281" customFormat="1" ht="41.25" customHeight="1" x14ac:dyDescent="0.2">
      <c r="A248" s="281" t="s">
        <v>307</v>
      </c>
      <c r="B248" s="373"/>
      <c r="C248" s="60" t="s">
        <v>190</v>
      </c>
      <c r="D248" s="375"/>
      <c r="E248" s="332" t="s">
        <v>807</v>
      </c>
      <c r="F248" s="387"/>
      <c r="G248" s="362"/>
      <c r="H248" s="111" t="s">
        <v>43</v>
      </c>
      <c r="I248" s="287" t="s">
        <v>5</v>
      </c>
      <c r="J248" s="287" t="s">
        <v>5</v>
      </c>
      <c r="K248" s="287" t="s">
        <v>5</v>
      </c>
      <c r="L248" s="287" t="s">
        <v>5</v>
      </c>
      <c r="M248" s="57" t="s">
        <v>267</v>
      </c>
      <c r="N248" s="57" t="s">
        <v>268</v>
      </c>
      <c r="O248" s="287" t="s">
        <v>5</v>
      </c>
      <c r="P248" s="287" t="s">
        <v>5</v>
      </c>
      <c r="Q248" s="287" t="s">
        <v>5</v>
      </c>
      <c r="R248" s="287" t="s">
        <v>5</v>
      </c>
      <c r="S248" s="287" t="s">
        <v>5</v>
      </c>
      <c r="T248" s="287" t="s">
        <v>5</v>
      </c>
      <c r="U248" s="287" t="s">
        <v>5</v>
      </c>
      <c r="V248" s="287" t="s">
        <v>5</v>
      </c>
      <c r="W248" s="287" t="s">
        <v>5</v>
      </c>
      <c r="X248" s="287" t="s">
        <v>5</v>
      </c>
      <c r="Y248" s="287" t="s">
        <v>5</v>
      </c>
      <c r="Z248" s="287" t="s">
        <v>5</v>
      </c>
      <c r="AA248" s="287" t="s">
        <v>5</v>
      </c>
      <c r="AB248" s="287" t="s">
        <v>5</v>
      </c>
      <c r="AC248" s="287" t="s">
        <v>5</v>
      </c>
      <c r="AD248" s="287" t="s">
        <v>5</v>
      </c>
      <c r="AE248" s="287" t="s">
        <v>5</v>
      </c>
      <c r="AF248" s="287" t="s">
        <v>5</v>
      </c>
      <c r="AG248" s="290" t="s">
        <v>5</v>
      </c>
      <c r="AH248" s="289"/>
      <c r="AI248" s="289"/>
      <c r="AJ248" s="289"/>
      <c r="AK248" s="289"/>
      <c r="AL248" s="289"/>
      <c r="AM248" s="289"/>
      <c r="AN248" s="289"/>
      <c r="AO248" s="289"/>
      <c r="AP248" s="289"/>
    </row>
    <row r="249" spans="1:42" s="299" customFormat="1" ht="9.75" customHeight="1" x14ac:dyDescent="0.2">
      <c r="A249" s="281" t="s">
        <v>307</v>
      </c>
      <c r="B249" s="291"/>
      <c r="C249" s="292"/>
      <c r="D249" s="293"/>
      <c r="E249" s="293"/>
      <c r="F249" s="293"/>
      <c r="G249" s="294"/>
      <c r="H249" s="295"/>
      <c r="I249" s="296"/>
      <c r="J249" s="297"/>
      <c r="K249" s="297"/>
      <c r="L249" s="297"/>
      <c r="M249" s="297"/>
      <c r="N249" s="297"/>
      <c r="O249" s="297"/>
      <c r="P249" s="297"/>
      <c r="Q249" s="297"/>
      <c r="R249" s="297"/>
      <c r="S249" s="297"/>
      <c r="T249" s="297"/>
      <c r="U249" s="297"/>
      <c r="V249" s="297"/>
      <c r="W249" s="297"/>
      <c r="X249" s="297"/>
      <c r="Y249" s="297"/>
      <c r="Z249" s="297"/>
      <c r="AA249" s="297"/>
      <c r="AB249" s="297"/>
      <c r="AC249" s="297"/>
      <c r="AD249" s="297"/>
      <c r="AE249" s="297"/>
      <c r="AF249" s="297"/>
      <c r="AG249" s="298"/>
    </row>
    <row r="250" spans="1:42" s="281" customFormat="1" ht="41.25" customHeight="1" x14ac:dyDescent="0.2">
      <c r="A250" s="281" t="s">
        <v>307</v>
      </c>
      <c r="B250" s="373"/>
      <c r="C250" s="305" t="s">
        <v>184</v>
      </c>
      <c r="D250" s="374" t="s">
        <v>487</v>
      </c>
      <c r="E250" s="331" t="s">
        <v>598</v>
      </c>
      <c r="F250" s="386" t="s">
        <v>578</v>
      </c>
      <c r="G250" s="394" t="s">
        <v>604</v>
      </c>
      <c r="H250" s="111" t="s">
        <v>36</v>
      </c>
      <c r="I250" s="56">
        <v>1</v>
      </c>
      <c r="J250" s="287" t="s">
        <v>5</v>
      </c>
      <c r="K250" s="287" t="s">
        <v>5</v>
      </c>
      <c r="L250" s="287" t="s">
        <v>5</v>
      </c>
      <c r="M250" s="56">
        <v>1</v>
      </c>
      <c r="N250" s="56">
        <v>2</v>
      </c>
      <c r="O250" s="287" t="s">
        <v>5</v>
      </c>
      <c r="P250" s="287" t="s">
        <v>5</v>
      </c>
      <c r="Q250" s="287" t="s">
        <v>5</v>
      </c>
      <c r="R250" s="287" t="s">
        <v>5</v>
      </c>
      <c r="S250" s="287" t="s">
        <v>5</v>
      </c>
      <c r="T250" s="287" t="s">
        <v>5</v>
      </c>
      <c r="U250" s="287" t="s">
        <v>5</v>
      </c>
      <c r="V250" s="56">
        <v>9</v>
      </c>
      <c r="W250" s="287" t="s">
        <v>5</v>
      </c>
      <c r="X250" s="287" t="s">
        <v>5</v>
      </c>
      <c r="Y250" s="287" t="s">
        <v>5</v>
      </c>
      <c r="Z250" s="287" t="s">
        <v>5</v>
      </c>
      <c r="AA250" s="56">
        <v>2</v>
      </c>
      <c r="AB250" s="56">
        <v>2</v>
      </c>
      <c r="AC250" s="287" t="s">
        <v>5</v>
      </c>
      <c r="AD250" s="287" t="s">
        <v>5</v>
      </c>
      <c r="AE250" s="287" t="s">
        <v>5</v>
      </c>
      <c r="AF250" s="287" t="s">
        <v>5</v>
      </c>
      <c r="AG250" s="290" t="s">
        <v>5</v>
      </c>
      <c r="AH250" s="289"/>
      <c r="AI250" s="289"/>
      <c r="AJ250" s="289"/>
      <c r="AK250" s="289"/>
      <c r="AL250" s="289"/>
      <c r="AM250" s="289"/>
      <c r="AN250" s="289"/>
      <c r="AO250" s="289"/>
      <c r="AP250" s="289"/>
    </row>
    <row r="251" spans="1:42" s="281" customFormat="1" ht="41.25" customHeight="1" x14ac:dyDescent="0.2">
      <c r="A251" s="281" t="s">
        <v>307</v>
      </c>
      <c r="B251" s="373"/>
      <c r="C251" s="60" t="s">
        <v>184</v>
      </c>
      <c r="D251" s="375"/>
      <c r="E251" s="331" t="s">
        <v>598</v>
      </c>
      <c r="F251" s="387"/>
      <c r="G251" s="362"/>
      <c r="H251" s="111" t="s">
        <v>43</v>
      </c>
      <c r="I251" s="331" t="s">
        <v>329</v>
      </c>
      <c r="J251" s="287" t="s">
        <v>5</v>
      </c>
      <c r="K251" s="287" t="s">
        <v>5</v>
      </c>
      <c r="L251" s="287" t="s">
        <v>5</v>
      </c>
      <c r="M251" s="57" t="s">
        <v>267</v>
      </c>
      <c r="N251" s="57" t="s">
        <v>268</v>
      </c>
      <c r="O251" s="287" t="s">
        <v>5</v>
      </c>
      <c r="P251" s="287" t="s">
        <v>5</v>
      </c>
      <c r="Q251" s="287" t="s">
        <v>5</v>
      </c>
      <c r="R251" s="287" t="s">
        <v>5</v>
      </c>
      <c r="S251" s="287" t="s">
        <v>5</v>
      </c>
      <c r="T251" s="287" t="s">
        <v>5</v>
      </c>
      <c r="U251" s="287" t="s">
        <v>5</v>
      </c>
      <c r="V251" s="57" t="s">
        <v>304</v>
      </c>
      <c r="W251" s="287" t="s">
        <v>5</v>
      </c>
      <c r="X251" s="287" t="s">
        <v>5</v>
      </c>
      <c r="Y251" s="287" t="s">
        <v>5</v>
      </c>
      <c r="Z251" s="287" t="s">
        <v>5</v>
      </c>
      <c r="AA251" s="287" t="s">
        <v>5</v>
      </c>
      <c r="AB251" s="287" t="s">
        <v>5</v>
      </c>
      <c r="AC251" s="287" t="s">
        <v>5</v>
      </c>
      <c r="AD251" s="287" t="s">
        <v>5</v>
      </c>
      <c r="AE251" s="287" t="s">
        <v>5</v>
      </c>
      <c r="AF251" s="287" t="s">
        <v>5</v>
      </c>
      <c r="AG251" s="290" t="s">
        <v>5</v>
      </c>
      <c r="AH251" s="289"/>
      <c r="AI251" s="289"/>
      <c r="AJ251" s="289"/>
      <c r="AK251" s="289"/>
      <c r="AL251" s="289"/>
      <c r="AM251" s="289"/>
      <c r="AN251" s="289"/>
      <c r="AO251" s="289"/>
      <c r="AP251" s="289"/>
    </row>
    <row r="252" spans="1:42" s="299" customFormat="1" ht="9.75" customHeight="1" x14ac:dyDescent="0.2">
      <c r="A252" s="281" t="s">
        <v>307</v>
      </c>
      <c r="B252" s="291"/>
      <c r="C252" s="292"/>
      <c r="D252" s="293"/>
      <c r="E252" s="293"/>
      <c r="F252" s="293"/>
      <c r="G252" s="294"/>
      <c r="H252" s="295"/>
      <c r="I252" s="296"/>
      <c r="J252" s="297"/>
      <c r="K252" s="297"/>
      <c r="L252" s="297"/>
      <c r="M252" s="297"/>
      <c r="N252" s="297"/>
      <c r="O252" s="297"/>
      <c r="P252" s="297"/>
      <c r="Q252" s="297"/>
      <c r="R252" s="297"/>
      <c r="S252" s="297"/>
      <c r="T252" s="297"/>
      <c r="U252" s="297"/>
      <c r="V252" s="297"/>
      <c r="W252" s="297"/>
      <c r="X252" s="297"/>
      <c r="Y252" s="297"/>
      <c r="Z252" s="297"/>
      <c r="AA252" s="297"/>
      <c r="AB252" s="297"/>
      <c r="AC252" s="297"/>
      <c r="AD252" s="297"/>
      <c r="AE252" s="297"/>
      <c r="AF252" s="297"/>
      <c r="AG252" s="298"/>
    </row>
    <row r="253" spans="1:42" s="281" customFormat="1" ht="41.25" customHeight="1" x14ac:dyDescent="0.2">
      <c r="A253" s="281" t="s">
        <v>307</v>
      </c>
      <c r="B253" s="373"/>
      <c r="C253" s="305" t="s">
        <v>192</v>
      </c>
      <c r="D253" s="374" t="s">
        <v>209</v>
      </c>
      <c r="E253" s="331" t="s">
        <v>807</v>
      </c>
      <c r="F253" s="386" t="s">
        <v>566</v>
      </c>
      <c r="G253" s="394" t="s">
        <v>604</v>
      </c>
      <c r="H253" s="111" t="s">
        <v>36</v>
      </c>
      <c r="I253" s="287" t="s">
        <v>5</v>
      </c>
      <c r="J253" s="287" t="s">
        <v>5</v>
      </c>
      <c r="K253" s="287" t="s">
        <v>5</v>
      </c>
      <c r="L253" s="287" t="s">
        <v>5</v>
      </c>
      <c r="M253" s="287" t="s">
        <v>5</v>
      </c>
      <c r="N253" s="56">
        <v>2</v>
      </c>
      <c r="O253" s="287" t="s">
        <v>5</v>
      </c>
      <c r="P253" s="287" t="s">
        <v>5</v>
      </c>
      <c r="Q253" s="287" t="s">
        <v>5</v>
      </c>
      <c r="R253" s="287" t="s">
        <v>5</v>
      </c>
      <c r="S253" s="287" t="s">
        <v>5</v>
      </c>
      <c r="T253" s="287" t="s">
        <v>5</v>
      </c>
      <c r="U253" s="287" t="s">
        <v>5</v>
      </c>
      <c r="V253" s="287" t="s">
        <v>5</v>
      </c>
      <c r="W253" s="287" t="s">
        <v>5</v>
      </c>
      <c r="X253" s="287" t="s">
        <v>5</v>
      </c>
      <c r="Y253" s="287" t="s">
        <v>5</v>
      </c>
      <c r="Z253" s="287" t="s">
        <v>5</v>
      </c>
      <c r="AA253" s="287" t="s">
        <v>5</v>
      </c>
      <c r="AB253" s="287" t="s">
        <v>5</v>
      </c>
      <c r="AC253" s="287" t="s">
        <v>5</v>
      </c>
      <c r="AD253" s="287" t="s">
        <v>5</v>
      </c>
      <c r="AE253" s="287" t="s">
        <v>5</v>
      </c>
      <c r="AF253" s="287" t="s">
        <v>5</v>
      </c>
      <c r="AG253" s="290" t="s">
        <v>5</v>
      </c>
      <c r="AH253" s="289"/>
      <c r="AI253" s="289"/>
      <c r="AJ253" s="289"/>
      <c r="AK253" s="289"/>
      <c r="AL253" s="289"/>
      <c r="AM253" s="289"/>
      <c r="AN253" s="289"/>
      <c r="AO253" s="289"/>
      <c r="AP253" s="289"/>
    </row>
    <row r="254" spans="1:42" s="281" customFormat="1" ht="41.25" customHeight="1" x14ac:dyDescent="0.2">
      <c r="A254" s="281" t="s">
        <v>307</v>
      </c>
      <c r="B254" s="373"/>
      <c r="C254" s="60" t="s">
        <v>192</v>
      </c>
      <c r="D254" s="375"/>
      <c r="E254" s="332" t="s">
        <v>807</v>
      </c>
      <c r="F254" s="387"/>
      <c r="G254" s="362"/>
      <c r="H254" s="111" t="s">
        <v>43</v>
      </c>
      <c r="I254" s="287" t="s">
        <v>5</v>
      </c>
      <c r="J254" s="287" t="s">
        <v>5</v>
      </c>
      <c r="K254" s="287" t="s">
        <v>5</v>
      </c>
      <c r="L254" s="287" t="s">
        <v>5</v>
      </c>
      <c r="M254" s="287" t="s">
        <v>5</v>
      </c>
      <c r="N254" s="57" t="s">
        <v>268</v>
      </c>
      <c r="O254" s="287" t="s">
        <v>5</v>
      </c>
      <c r="P254" s="287" t="s">
        <v>5</v>
      </c>
      <c r="Q254" s="287" t="s">
        <v>5</v>
      </c>
      <c r="R254" s="287" t="s">
        <v>5</v>
      </c>
      <c r="S254" s="287" t="s">
        <v>5</v>
      </c>
      <c r="T254" s="287" t="s">
        <v>5</v>
      </c>
      <c r="U254" s="287" t="s">
        <v>5</v>
      </c>
      <c r="V254" s="287" t="s">
        <v>5</v>
      </c>
      <c r="W254" s="287" t="s">
        <v>5</v>
      </c>
      <c r="X254" s="287" t="s">
        <v>5</v>
      </c>
      <c r="Y254" s="287" t="s">
        <v>5</v>
      </c>
      <c r="Z254" s="287" t="s">
        <v>5</v>
      </c>
      <c r="AA254" s="287" t="s">
        <v>5</v>
      </c>
      <c r="AB254" s="287" t="s">
        <v>5</v>
      </c>
      <c r="AC254" s="287" t="s">
        <v>5</v>
      </c>
      <c r="AD254" s="287" t="s">
        <v>5</v>
      </c>
      <c r="AE254" s="287" t="s">
        <v>5</v>
      </c>
      <c r="AF254" s="287" t="s">
        <v>5</v>
      </c>
      <c r="AG254" s="290" t="s">
        <v>5</v>
      </c>
      <c r="AH254" s="289"/>
      <c r="AI254" s="289"/>
      <c r="AJ254" s="289"/>
      <c r="AK254" s="289"/>
      <c r="AL254" s="289"/>
      <c r="AM254" s="289"/>
      <c r="AN254" s="289"/>
      <c r="AO254" s="289"/>
      <c r="AP254" s="289"/>
    </row>
    <row r="255" spans="1:42" s="299" customFormat="1" ht="9.75" customHeight="1" x14ac:dyDescent="0.2">
      <c r="A255" s="281" t="s">
        <v>307</v>
      </c>
      <c r="B255" s="291"/>
      <c r="C255" s="292"/>
      <c r="D255" s="293"/>
      <c r="E255" s="293"/>
      <c r="F255" s="293"/>
      <c r="G255" s="294"/>
      <c r="H255" s="295"/>
      <c r="I255" s="296"/>
      <c r="J255" s="297"/>
      <c r="K255" s="297"/>
      <c r="L255" s="297"/>
      <c r="M255" s="297"/>
      <c r="N255" s="297"/>
      <c r="O255" s="297"/>
      <c r="P255" s="297"/>
      <c r="Q255" s="297"/>
      <c r="R255" s="297"/>
      <c r="S255" s="297"/>
      <c r="T255" s="297"/>
      <c r="U255" s="297"/>
      <c r="V255" s="297"/>
      <c r="W255" s="297"/>
      <c r="X255" s="297"/>
      <c r="Y255" s="297"/>
      <c r="Z255" s="297"/>
      <c r="AA255" s="297"/>
      <c r="AB255" s="297"/>
      <c r="AC255" s="297"/>
      <c r="AD255" s="297"/>
      <c r="AE255" s="297"/>
      <c r="AF255" s="297"/>
      <c r="AG255" s="298"/>
    </row>
    <row r="256" spans="1:42" s="281" customFormat="1" ht="41.25" customHeight="1" x14ac:dyDescent="0.2">
      <c r="A256" s="281" t="s">
        <v>307</v>
      </c>
      <c r="B256" s="373"/>
      <c r="C256" s="305" t="s">
        <v>167</v>
      </c>
      <c r="D256" s="374" t="s">
        <v>255</v>
      </c>
      <c r="E256" s="331" t="s">
        <v>598</v>
      </c>
      <c r="F256" s="376" t="s">
        <v>647</v>
      </c>
      <c r="G256" s="394" t="s">
        <v>604</v>
      </c>
      <c r="H256" s="111" t="s">
        <v>36</v>
      </c>
      <c r="I256" s="287" t="s">
        <v>5</v>
      </c>
      <c r="J256" s="287" t="s">
        <v>5</v>
      </c>
      <c r="K256" s="287" t="s">
        <v>5</v>
      </c>
      <c r="L256" s="287" t="s">
        <v>5</v>
      </c>
      <c r="M256" s="56">
        <v>1</v>
      </c>
      <c r="N256" s="56">
        <v>1</v>
      </c>
      <c r="O256" s="287" t="s">
        <v>5</v>
      </c>
      <c r="P256" s="287" t="s">
        <v>5</v>
      </c>
      <c r="Q256" s="287" t="s">
        <v>5</v>
      </c>
      <c r="R256" s="287" t="s">
        <v>5</v>
      </c>
      <c r="S256" s="287" t="s">
        <v>5</v>
      </c>
      <c r="T256" s="287" t="s">
        <v>5</v>
      </c>
      <c r="U256" s="287" t="s">
        <v>5</v>
      </c>
      <c r="V256" s="287" t="s">
        <v>5</v>
      </c>
      <c r="W256" s="287" t="s">
        <v>5</v>
      </c>
      <c r="X256" s="287" t="s">
        <v>5</v>
      </c>
      <c r="Y256" s="287" t="s">
        <v>5</v>
      </c>
      <c r="Z256" s="287" t="s">
        <v>5</v>
      </c>
      <c r="AA256" s="287" t="s">
        <v>5</v>
      </c>
      <c r="AB256" s="287" t="s">
        <v>5</v>
      </c>
      <c r="AC256" s="287" t="s">
        <v>5</v>
      </c>
      <c r="AD256" s="287" t="s">
        <v>5</v>
      </c>
      <c r="AE256" s="287" t="s">
        <v>5</v>
      </c>
      <c r="AF256" s="287" t="s">
        <v>5</v>
      </c>
      <c r="AG256" s="290" t="s">
        <v>5</v>
      </c>
      <c r="AH256" s="289"/>
      <c r="AI256" s="289"/>
      <c r="AJ256" s="289"/>
      <c r="AK256" s="289"/>
      <c r="AL256" s="289"/>
      <c r="AM256" s="289"/>
      <c r="AN256" s="289"/>
      <c r="AO256" s="289"/>
      <c r="AP256" s="289"/>
    </row>
    <row r="257" spans="1:42" s="281" customFormat="1" ht="41.25" customHeight="1" x14ac:dyDescent="0.2">
      <c r="A257" s="281" t="s">
        <v>307</v>
      </c>
      <c r="B257" s="373"/>
      <c r="C257" s="60" t="s">
        <v>167</v>
      </c>
      <c r="D257" s="375"/>
      <c r="E257" s="331" t="s">
        <v>598</v>
      </c>
      <c r="F257" s="377"/>
      <c r="G257" s="362"/>
      <c r="H257" s="111" t="s">
        <v>43</v>
      </c>
      <c r="I257" s="287" t="s">
        <v>5</v>
      </c>
      <c r="J257" s="287" t="s">
        <v>5</v>
      </c>
      <c r="K257" s="287" t="s">
        <v>5</v>
      </c>
      <c r="L257" s="287" t="s">
        <v>5</v>
      </c>
      <c r="M257" s="57" t="s">
        <v>267</v>
      </c>
      <c r="N257" s="57" t="s">
        <v>268</v>
      </c>
      <c r="O257" s="287" t="s">
        <v>5</v>
      </c>
      <c r="P257" s="287" t="s">
        <v>5</v>
      </c>
      <c r="Q257" s="287" t="s">
        <v>5</v>
      </c>
      <c r="R257" s="287" t="s">
        <v>5</v>
      </c>
      <c r="S257" s="287" t="s">
        <v>5</v>
      </c>
      <c r="T257" s="287" t="s">
        <v>5</v>
      </c>
      <c r="U257" s="287" t="s">
        <v>5</v>
      </c>
      <c r="V257" s="287" t="s">
        <v>5</v>
      </c>
      <c r="W257" s="287" t="s">
        <v>5</v>
      </c>
      <c r="X257" s="287" t="s">
        <v>5</v>
      </c>
      <c r="Y257" s="287" t="s">
        <v>5</v>
      </c>
      <c r="Z257" s="287" t="s">
        <v>5</v>
      </c>
      <c r="AA257" s="287" t="s">
        <v>5</v>
      </c>
      <c r="AB257" s="287" t="s">
        <v>5</v>
      </c>
      <c r="AC257" s="287" t="s">
        <v>5</v>
      </c>
      <c r="AD257" s="287" t="s">
        <v>5</v>
      </c>
      <c r="AE257" s="287" t="s">
        <v>5</v>
      </c>
      <c r="AF257" s="287" t="s">
        <v>5</v>
      </c>
      <c r="AG257" s="290" t="s">
        <v>5</v>
      </c>
      <c r="AH257" s="289"/>
      <c r="AI257" s="289"/>
      <c r="AJ257" s="289"/>
      <c r="AK257" s="289"/>
      <c r="AL257" s="289"/>
      <c r="AM257" s="289"/>
      <c r="AN257" s="289"/>
      <c r="AO257" s="289"/>
      <c r="AP257" s="289"/>
    </row>
    <row r="258" spans="1:42" s="299" customFormat="1" ht="9.75" customHeight="1" x14ac:dyDescent="0.2">
      <c r="A258" s="281" t="s">
        <v>307</v>
      </c>
      <c r="B258" s="291"/>
      <c r="C258" s="292"/>
      <c r="D258" s="293"/>
      <c r="E258" s="293"/>
      <c r="F258" s="293"/>
      <c r="G258" s="294"/>
      <c r="H258" s="295"/>
      <c r="I258" s="296"/>
      <c r="J258" s="297"/>
      <c r="K258" s="297"/>
      <c r="L258" s="297"/>
      <c r="M258" s="297"/>
      <c r="N258" s="297"/>
      <c r="O258" s="297"/>
      <c r="P258" s="297"/>
      <c r="Q258" s="297"/>
      <c r="R258" s="297"/>
      <c r="S258" s="297"/>
      <c r="T258" s="297"/>
      <c r="U258" s="297"/>
      <c r="V258" s="297"/>
      <c r="W258" s="297"/>
      <c r="X258" s="297"/>
      <c r="Y258" s="297"/>
      <c r="Z258" s="297"/>
      <c r="AA258" s="297"/>
      <c r="AB258" s="297"/>
      <c r="AC258" s="297"/>
      <c r="AD258" s="297"/>
      <c r="AE258" s="297"/>
      <c r="AF258" s="297"/>
      <c r="AG258" s="298"/>
    </row>
    <row r="259" spans="1:42" s="281" customFormat="1" ht="41.25" customHeight="1" x14ac:dyDescent="0.2">
      <c r="B259" s="385"/>
      <c r="C259" s="305" t="s">
        <v>492</v>
      </c>
      <c r="D259" s="374" t="s">
        <v>493</v>
      </c>
      <c r="E259" s="331" t="s">
        <v>598</v>
      </c>
      <c r="F259" s="376" t="s">
        <v>648</v>
      </c>
      <c r="G259" s="394" t="s">
        <v>603</v>
      </c>
      <c r="H259" s="111" t="s">
        <v>36</v>
      </c>
      <c r="I259" s="287" t="s">
        <v>5</v>
      </c>
      <c r="J259" s="287" t="s">
        <v>5</v>
      </c>
      <c r="K259" s="287" t="s">
        <v>5</v>
      </c>
      <c r="L259" s="287" t="s">
        <v>5</v>
      </c>
      <c r="M259" s="56">
        <v>1</v>
      </c>
      <c r="N259" s="56">
        <v>2</v>
      </c>
      <c r="O259" s="287" t="s">
        <v>5</v>
      </c>
      <c r="P259" s="287" t="s">
        <v>5</v>
      </c>
      <c r="Q259" s="287" t="s">
        <v>5</v>
      </c>
      <c r="R259" s="287" t="s">
        <v>5</v>
      </c>
      <c r="S259" s="287" t="s">
        <v>5</v>
      </c>
      <c r="T259" s="287" t="s">
        <v>5</v>
      </c>
      <c r="U259" s="287" t="s">
        <v>5</v>
      </c>
      <c r="V259" s="287" t="s">
        <v>5</v>
      </c>
      <c r="W259" s="287" t="s">
        <v>5</v>
      </c>
      <c r="X259" s="287" t="s">
        <v>5</v>
      </c>
      <c r="Y259" s="287" t="s">
        <v>5</v>
      </c>
      <c r="Z259" s="287" t="s">
        <v>5</v>
      </c>
      <c r="AA259" s="287" t="s">
        <v>5</v>
      </c>
      <c r="AB259" s="287" t="s">
        <v>5</v>
      </c>
      <c r="AC259" s="287" t="s">
        <v>5</v>
      </c>
      <c r="AD259" s="287" t="s">
        <v>5</v>
      </c>
      <c r="AE259" s="287" t="s">
        <v>5</v>
      </c>
      <c r="AF259" s="287" t="s">
        <v>5</v>
      </c>
      <c r="AG259" s="290" t="s">
        <v>5</v>
      </c>
      <c r="AH259" s="289"/>
      <c r="AI259" s="289"/>
      <c r="AJ259" s="289"/>
      <c r="AK259" s="289"/>
      <c r="AL259" s="289"/>
      <c r="AM259" s="289"/>
      <c r="AN259" s="289"/>
      <c r="AO259" s="289"/>
      <c r="AP259" s="289"/>
    </row>
    <row r="260" spans="1:42" s="281" customFormat="1" ht="41.25" customHeight="1" x14ac:dyDescent="0.2">
      <c r="B260" s="385"/>
      <c r="C260" s="60" t="s">
        <v>492</v>
      </c>
      <c r="D260" s="375"/>
      <c r="E260" s="331" t="s">
        <v>598</v>
      </c>
      <c r="F260" s="377"/>
      <c r="G260" s="362"/>
      <c r="H260" s="111" t="s">
        <v>43</v>
      </c>
      <c r="I260" s="287" t="s">
        <v>5</v>
      </c>
      <c r="J260" s="287" t="s">
        <v>5</v>
      </c>
      <c r="K260" s="287" t="s">
        <v>5</v>
      </c>
      <c r="L260" s="287" t="s">
        <v>5</v>
      </c>
      <c r="M260" s="57" t="s">
        <v>267</v>
      </c>
      <c r="N260" s="57" t="s">
        <v>268</v>
      </c>
      <c r="O260" s="287" t="s">
        <v>5</v>
      </c>
      <c r="P260" s="287" t="s">
        <v>5</v>
      </c>
      <c r="Q260" s="287" t="s">
        <v>5</v>
      </c>
      <c r="R260" s="287" t="s">
        <v>5</v>
      </c>
      <c r="S260" s="287" t="s">
        <v>5</v>
      </c>
      <c r="T260" s="287" t="s">
        <v>5</v>
      </c>
      <c r="U260" s="287" t="s">
        <v>5</v>
      </c>
      <c r="V260" s="287" t="s">
        <v>5</v>
      </c>
      <c r="W260" s="287" t="s">
        <v>5</v>
      </c>
      <c r="X260" s="287" t="s">
        <v>5</v>
      </c>
      <c r="Y260" s="287" t="s">
        <v>5</v>
      </c>
      <c r="Z260" s="287" t="s">
        <v>5</v>
      </c>
      <c r="AA260" s="287" t="s">
        <v>5</v>
      </c>
      <c r="AB260" s="287" t="s">
        <v>5</v>
      </c>
      <c r="AC260" s="287" t="s">
        <v>5</v>
      </c>
      <c r="AD260" s="287" t="s">
        <v>5</v>
      </c>
      <c r="AE260" s="287" t="s">
        <v>5</v>
      </c>
      <c r="AF260" s="287" t="s">
        <v>5</v>
      </c>
      <c r="AG260" s="290" t="s">
        <v>5</v>
      </c>
      <c r="AH260" s="289"/>
      <c r="AI260" s="289"/>
      <c r="AJ260" s="289"/>
      <c r="AK260" s="289"/>
      <c r="AL260" s="289"/>
      <c r="AM260" s="289"/>
      <c r="AN260" s="289"/>
      <c r="AO260" s="289"/>
      <c r="AP260" s="289"/>
    </row>
    <row r="261" spans="1:42" s="299" customFormat="1" ht="9.75" customHeight="1" x14ac:dyDescent="0.2">
      <c r="A261" s="281" t="s">
        <v>307</v>
      </c>
      <c r="B261" s="291"/>
      <c r="C261" s="292"/>
      <c r="D261" s="293"/>
      <c r="E261" s="293"/>
      <c r="F261" s="293"/>
      <c r="G261" s="294"/>
      <c r="H261" s="295"/>
      <c r="I261" s="296"/>
      <c r="J261" s="297"/>
      <c r="K261" s="297"/>
      <c r="L261" s="297"/>
      <c r="M261" s="297"/>
      <c r="N261" s="297"/>
      <c r="O261" s="297"/>
      <c r="P261" s="297"/>
      <c r="Q261" s="297"/>
      <c r="R261" s="297"/>
      <c r="S261" s="297"/>
      <c r="T261" s="297"/>
      <c r="U261" s="297"/>
      <c r="V261" s="297"/>
      <c r="W261" s="297"/>
      <c r="X261" s="297"/>
      <c r="Y261" s="297"/>
      <c r="Z261" s="297"/>
      <c r="AA261" s="297"/>
      <c r="AB261" s="297"/>
      <c r="AC261" s="297"/>
      <c r="AD261" s="297"/>
      <c r="AE261" s="297"/>
      <c r="AF261" s="297"/>
      <c r="AG261" s="298"/>
    </row>
    <row r="262" spans="1:42" s="281" customFormat="1" ht="41.25" customHeight="1" x14ac:dyDescent="0.2">
      <c r="A262" s="281" t="s">
        <v>307</v>
      </c>
      <c r="B262" s="373"/>
      <c r="C262" s="305" t="s">
        <v>681</v>
      </c>
      <c r="D262" s="374" t="s">
        <v>682</v>
      </c>
      <c r="E262" s="331" t="s">
        <v>598</v>
      </c>
      <c r="F262" s="361" t="s">
        <v>5</v>
      </c>
      <c r="G262" s="361" t="s">
        <v>5</v>
      </c>
      <c r="H262" s="111" t="s">
        <v>36</v>
      </c>
      <c r="I262" s="287" t="s">
        <v>5</v>
      </c>
      <c r="J262" s="287" t="s">
        <v>5</v>
      </c>
      <c r="K262" s="287" t="s">
        <v>5</v>
      </c>
      <c r="L262" s="287" t="s">
        <v>5</v>
      </c>
      <c r="M262" s="287" t="s">
        <v>5</v>
      </c>
      <c r="N262" s="56">
        <v>4</v>
      </c>
      <c r="O262" s="287" t="s">
        <v>5</v>
      </c>
      <c r="P262" s="287" t="s">
        <v>5</v>
      </c>
      <c r="Q262" s="287" t="s">
        <v>5</v>
      </c>
      <c r="R262" s="287" t="s">
        <v>5</v>
      </c>
      <c r="S262" s="287" t="s">
        <v>5</v>
      </c>
      <c r="T262" s="287" t="s">
        <v>5</v>
      </c>
      <c r="U262" s="287" t="s">
        <v>5</v>
      </c>
      <c r="V262" s="287" t="s">
        <v>5</v>
      </c>
      <c r="W262" s="287" t="s">
        <v>5</v>
      </c>
      <c r="X262" s="287" t="s">
        <v>5</v>
      </c>
      <c r="Y262" s="287" t="s">
        <v>5</v>
      </c>
      <c r="Z262" s="287" t="s">
        <v>5</v>
      </c>
      <c r="AA262" s="287" t="s">
        <v>5</v>
      </c>
      <c r="AB262" s="287" t="s">
        <v>5</v>
      </c>
      <c r="AC262" s="287" t="s">
        <v>5</v>
      </c>
      <c r="AD262" s="287" t="s">
        <v>5</v>
      </c>
      <c r="AE262" s="287" t="s">
        <v>5</v>
      </c>
      <c r="AF262" s="287" t="s">
        <v>5</v>
      </c>
      <c r="AG262" s="290" t="s">
        <v>5</v>
      </c>
      <c r="AH262" s="289"/>
      <c r="AI262" s="289"/>
      <c r="AJ262" s="289"/>
      <c r="AK262" s="289"/>
      <c r="AL262" s="289"/>
      <c r="AM262" s="289"/>
      <c r="AN262" s="289"/>
      <c r="AO262" s="289"/>
      <c r="AP262" s="289"/>
    </row>
    <row r="263" spans="1:42" s="281" customFormat="1" ht="41.25" customHeight="1" x14ac:dyDescent="0.2">
      <c r="A263" s="281" t="s">
        <v>307</v>
      </c>
      <c r="B263" s="373"/>
      <c r="C263" s="60" t="s">
        <v>681</v>
      </c>
      <c r="D263" s="375"/>
      <c r="E263" s="331" t="s">
        <v>598</v>
      </c>
      <c r="F263" s="362"/>
      <c r="G263" s="362"/>
      <c r="H263" s="111" t="s">
        <v>43</v>
      </c>
      <c r="I263" s="287" t="s">
        <v>5</v>
      </c>
      <c r="J263" s="287" t="s">
        <v>5</v>
      </c>
      <c r="K263" s="287" t="s">
        <v>5</v>
      </c>
      <c r="L263" s="287" t="s">
        <v>5</v>
      </c>
      <c r="M263" s="287" t="s">
        <v>5</v>
      </c>
      <c r="N263" s="57" t="s">
        <v>268</v>
      </c>
      <c r="O263" s="287" t="s">
        <v>5</v>
      </c>
      <c r="P263" s="287" t="s">
        <v>5</v>
      </c>
      <c r="Q263" s="287" t="s">
        <v>5</v>
      </c>
      <c r="R263" s="287" t="s">
        <v>5</v>
      </c>
      <c r="S263" s="287" t="s">
        <v>5</v>
      </c>
      <c r="T263" s="287" t="s">
        <v>5</v>
      </c>
      <c r="U263" s="287" t="s">
        <v>5</v>
      </c>
      <c r="V263" s="287" t="s">
        <v>5</v>
      </c>
      <c r="W263" s="287" t="s">
        <v>5</v>
      </c>
      <c r="X263" s="287" t="s">
        <v>5</v>
      </c>
      <c r="Y263" s="287" t="s">
        <v>5</v>
      </c>
      <c r="Z263" s="287" t="s">
        <v>5</v>
      </c>
      <c r="AA263" s="287" t="s">
        <v>5</v>
      </c>
      <c r="AB263" s="287" t="s">
        <v>5</v>
      </c>
      <c r="AC263" s="287" t="s">
        <v>5</v>
      </c>
      <c r="AD263" s="287" t="s">
        <v>5</v>
      </c>
      <c r="AE263" s="287" t="s">
        <v>5</v>
      </c>
      <c r="AF263" s="287" t="s">
        <v>5</v>
      </c>
      <c r="AG263" s="290" t="s">
        <v>5</v>
      </c>
      <c r="AH263" s="289"/>
      <c r="AI263" s="289"/>
      <c r="AJ263" s="289"/>
      <c r="AK263" s="289"/>
      <c r="AL263" s="289"/>
      <c r="AM263" s="289"/>
      <c r="AN263" s="289"/>
      <c r="AO263" s="289"/>
      <c r="AP263" s="289"/>
    </row>
    <row r="264" spans="1:42" s="299" customFormat="1" ht="9.75" customHeight="1" x14ac:dyDescent="0.2">
      <c r="A264" s="281"/>
      <c r="B264" s="291"/>
      <c r="C264" s="292"/>
      <c r="D264" s="293"/>
      <c r="E264" s="293"/>
      <c r="F264" s="293"/>
      <c r="G264" s="311"/>
      <c r="H264" s="295"/>
      <c r="I264" s="296"/>
      <c r="J264" s="297"/>
      <c r="K264" s="297"/>
      <c r="L264" s="297"/>
      <c r="M264" s="297"/>
      <c r="N264" s="297"/>
      <c r="O264" s="297"/>
      <c r="P264" s="297"/>
      <c r="Q264" s="297"/>
      <c r="R264" s="297"/>
      <c r="S264" s="297"/>
      <c r="T264" s="297"/>
      <c r="U264" s="297"/>
      <c r="V264" s="297"/>
      <c r="W264" s="297"/>
      <c r="X264" s="297"/>
      <c r="Y264" s="297"/>
      <c r="Z264" s="297"/>
      <c r="AA264" s="297"/>
      <c r="AB264" s="297"/>
      <c r="AC264" s="297"/>
      <c r="AD264" s="297"/>
      <c r="AE264" s="297"/>
      <c r="AF264" s="297"/>
      <c r="AG264" s="298"/>
    </row>
    <row r="265" spans="1:42" s="281" customFormat="1" ht="41.25" customHeight="1" x14ac:dyDescent="0.2">
      <c r="A265" s="281" t="s">
        <v>307</v>
      </c>
      <c r="B265" s="373"/>
      <c r="C265" s="305" t="s">
        <v>200</v>
      </c>
      <c r="D265" s="374" t="s">
        <v>256</v>
      </c>
      <c r="E265" s="331" t="s">
        <v>598</v>
      </c>
      <c r="F265" s="376" t="s">
        <v>585</v>
      </c>
      <c r="G265" s="361" t="s">
        <v>5</v>
      </c>
      <c r="H265" s="111" t="s">
        <v>36</v>
      </c>
      <c r="I265" s="287" t="s">
        <v>5</v>
      </c>
      <c r="J265" s="287" t="s">
        <v>5</v>
      </c>
      <c r="K265" s="287" t="s">
        <v>5</v>
      </c>
      <c r="L265" s="56">
        <v>16</v>
      </c>
      <c r="M265" s="287" t="s">
        <v>5</v>
      </c>
      <c r="N265" s="56">
        <v>3</v>
      </c>
      <c r="O265" s="287" t="s">
        <v>5</v>
      </c>
      <c r="P265" s="287" t="s">
        <v>5</v>
      </c>
      <c r="Q265" s="287" t="s">
        <v>5</v>
      </c>
      <c r="R265" s="287" t="s">
        <v>5</v>
      </c>
      <c r="S265" s="287" t="s">
        <v>5</v>
      </c>
      <c r="T265" s="287" t="s">
        <v>5</v>
      </c>
      <c r="U265" s="287" t="s">
        <v>5</v>
      </c>
      <c r="V265" s="287" t="s">
        <v>5</v>
      </c>
      <c r="W265" s="287" t="s">
        <v>5</v>
      </c>
      <c r="X265" s="287" t="s">
        <v>5</v>
      </c>
      <c r="Y265" s="287" t="s">
        <v>5</v>
      </c>
      <c r="Z265" s="287" t="s">
        <v>5</v>
      </c>
      <c r="AA265" s="287" t="s">
        <v>5</v>
      </c>
      <c r="AB265" s="287" t="s">
        <v>5</v>
      </c>
      <c r="AC265" s="287" t="s">
        <v>5</v>
      </c>
      <c r="AD265" s="287" t="s">
        <v>5</v>
      </c>
      <c r="AE265" s="287" t="s">
        <v>5</v>
      </c>
      <c r="AF265" s="287" t="s">
        <v>5</v>
      </c>
      <c r="AG265" s="290" t="s">
        <v>5</v>
      </c>
      <c r="AH265" s="289"/>
      <c r="AI265" s="289"/>
      <c r="AJ265" s="289"/>
      <c r="AK265" s="289"/>
      <c r="AL265" s="289"/>
      <c r="AM265" s="289"/>
      <c r="AN265" s="289"/>
      <c r="AO265" s="289"/>
      <c r="AP265" s="289"/>
    </row>
    <row r="266" spans="1:42" s="281" customFormat="1" ht="41.25" customHeight="1" x14ac:dyDescent="0.2">
      <c r="A266" s="281" t="s">
        <v>307</v>
      </c>
      <c r="B266" s="373"/>
      <c r="C266" s="60" t="s">
        <v>200</v>
      </c>
      <c r="D266" s="375"/>
      <c r="E266" s="331" t="s">
        <v>598</v>
      </c>
      <c r="F266" s="377"/>
      <c r="G266" s="362"/>
      <c r="H266" s="111" t="s">
        <v>43</v>
      </c>
      <c r="I266" s="287" t="s">
        <v>5</v>
      </c>
      <c r="J266" s="287" t="s">
        <v>5</v>
      </c>
      <c r="K266" s="287" t="s">
        <v>5</v>
      </c>
      <c r="L266" s="57" t="s">
        <v>268</v>
      </c>
      <c r="M266" s="287" t="s">
        <v>5</v>
      </c>
      <c r="N266" s="57" t="s">
        <v>268</v>
      </c>
      <c r="O266" s="287" t="s">
        <v>5</v>
      </c>
      <c r="P266" s="287" t="s">
        <v>5</v>
      </c>
      <c r="Q266" s="287" t="s">
        <v>5</v>
      </c>
      <c r="R266" s="287" t="s">
        <v>5</v>
      </c>
      <c r="S266" s="287" t="s">
        <v>5</v>
      </c>
      <c r="T266" s="287" t="s">
        <v>5</v>
      </c>
      <c r="U266" s="287" t="s">
        <v>5</v>
      </c>
      <c r="V266" s="287" t="s">
        <v>5</v>
      </c>
      <c r="W266" s="287" t="s">
        <v>5</v>
      </c>
      <c r="X266" s="287" t="s">
        <v>5</v>
      </c>
      <c r="Y266" s="287" t="s">
        <v>5</v>
      </c>
      <c r="Z266" s="287" t="s">
        <v>5</v>
      </c>
      <c r="AA266" s="287" t="s">
        <v>5</v>
      </c>
      <c r="AB266" s="287" t="s">
        <v>5</v>
      </c>
      <c r="AC266" s="287" t="s">
        <v>5</v>
      </c>
      <c r="AD266" s="287" t="s">
        <v>5</v>
      </c>
      <c r="AE266" s="287" t="s">
        <v>5</v>
      </c>
      <c r="AF266" s="287" t="s">
        <v>5</v>
      </c>
      <c r="AG266" s="290" t="s">
        <v>5</v>
      </c>
      <c r="AH266" s="289"/>
      <c r="AI266" s="289"/>
      <c r="AJ266" s="289"/>
      <c r="AK266" s="289"/>
      <c r="AL266" s="289"/>
      <c r="AM266" s="289"/>
      <c r="AN266" s="289"/>
      <c r="AO266" s="289"/>
      <c r="AP266" s="289"/>
    </row>
    <row r="267" spans="1:42" s="299" customFormat="1" ht="9.75" customHeight="1" x14ac:dyDescent="0.2">
      <c r="A267" s="281" t="s">
        <v>307</v>
      </c>
      <c r="B267" s="291"/>
      <c r="C267" s="292"/>
      <c r="D267" s="293"/>
      <c r="E267" s="293"/>
      <c r="F267" s="293"/>
      <c r="G267" s="294"/>
      <c r="H267" s="295"/>
      <c r="I267" s="296"/>
      <c r="J267" s="297"/>
      <c r="K267" s="297"/>
      <c r="L267" s="297"/>
      <c r="M267" s="297"/>
      <c r="N267" s="297"/>
      <c r="O267" s="297"/>
      <c r="P267" s="297"/>
      <c r="Q267" s="297"/>
      <c r="R267" s="297"/>
      <c r="S267" s="297"/>
      <c r="T267" s="297"/>
      <c r="U267" s="297"/>
      <c r="V267" s="297"/>
      <c r="W267" s="297"/>
      <c r="X267" s="297"/>
      <c r="Y267" s="297"/>
      <c r="Z267" s="297"/>
      <c r="AA267" s="297"/>
      <c r="AB267" s="297"/>
      <c r="AC267" s="297"/>
      <c r="AD267" s="297"/>
      <c r="AE267" s="297"/>
      <c r="AF267" s="297"/>
      <c r="AG267" s="298"/>
    </row>
    <row r="268" spans="1:42" s="281" customFormat="1" ht="41.25" customHeight="1" x14ac:dyDescent="0.2">
      <c r="A268" s="281" t="s">
        <v>307</v>
      </c>
      <c r="B268" s="373"/>
      <c r="C268" s="305" t="s">
        <v>169</v>
      </c>
      <c r="D268" s="374" t="s">
        <v>257</v>
      </c>
      <c r="E268" s="331" t="s">
        <v>598</v>
      </c>
      <c r="F268" s="376" t="s">
        <v>585</v>
      </c>
      <c r="G268" s="361" t="s">
        <v>5</v>
      </c>
      <c r="H268" s="111" t="s">
        <v>36</v>
      </c>
      <c r="I268" s="287" t="s">
        <v>5</v>
      </c>
      <c r="J268" s="287" t="s">
        <v>5</v>
      </c>
      <c r="K268" s="287" t="s">
        <v>5</v>
      </c>
      <c r="L268" s="287" t="s">
        <v>5</v>
      </c>
      <c r="M268" s="287" t="s">
        <v>5</v>
      </c>
      <c r="N268" s="56">
        <f>6+25</f>
        <v>31</v>
      </c>
      <c r="O268" s="56">
        <v>1</v>
      </c>
      <c r="P268" s="287" t="s">
        <v>5</v>
      </c>
      <c r="Q268" s="287" t="s">
        <v>5</v>
      </c>
      <c r="R268" s="287" t="s">
        <v>5</v>
      </c>
      <c r="S268" s="287" t="s">
        <v>5</v>
      </c>
      <c r="T268" s="287" t="s">
        <v>5</v>
      </c>
      <c r="U268" s="287" t="s">
        <v>5</v>
      </c>
      <c r="V268" s="287" t="s">
        <v>5</v>
      </c>
      <c r="W268" s="287" t="s">
        <v>5</v>
      </c>
      <c r="X268" s="287" t="s">
        <v>5</v>
      </c>
      <c r="Y268" s="287" t="s">
        <v>5</v>
      </c>
      <c r="Z268" s="287" t="s">
        <v>5</v>
      </c>
      <c r="AA268" s="287" t="s">
        <v>5</v>
      </c>
      <c r="AB268" s="287" t="s">
        <v>5</v>
      </c>
      <c r="AC268" s="287" t="s">
        <v>5</v>
      </c>
      <c r="AD268" s="287" t="s">
        <v>5</v>
      </c>
      <c r="AE268" s="287" t="s">
        <v>5</v>
      </c>
      <c r="AF268" s="287" t="s">
        <v>5</v>
      </c>
      <c r="AG268" s="290" t="s">
        <v>5</v>
      </c>
      <c r="AH268" s="289"/>
      <c r="AI268" s="289"/>
      <c r="AJ268" s="289"/>
      <c r="AK268" s="289"/>
      <c r="AL268" s="289"/>
      <c r="AM268" s="289"/>
      <c r="AN268" s="289"/>
      <c r="AO268" s="289"/>
      <c r="AP268" s="289"/>
    </row>
    <row r="269" spans="1:42" s="281" customFormat="1" ht="41.25" customHeight="1" x14ac:dyDescent="0.2">
      <c r="A269" s="281" t="s">
        <v>307</v>
      </c>
      <c r="B269" s="373"/>
      <c r="C269" s="60" t="s">
        <v>169</v>
      </c>
      <c r="D269" s="375"/>
      <c r="E269" s="331" t="s">
        <v>598</v>
      </c>
      <c r="F269" s="377"/>
      <c r="G269" s="362"/>
      <c r="H269" s="111" t="s">
        <v>43</v>
      </c>
      <c r="I269" s="287" t="s">
        <v>5</v>
      </c>
      <c r="J269" s="287" t="s">
        <v>5</v>
      </c>
      <c r="K269" s="287" t="s">
        <v>5</v>
      </c>
      <c r="L269" s="287" t="s">
        <v>5</v>
      </c>
      <c r="M269" s="287" t="s">
        <v>5</v>
      </c>
      <c r="N269" s="57" t="s">
        <v>268</v>
      </c>
      <c r="O269" s="57" t="s">
        <v>268</v>
      </c>
      <c r="P269" s="287" t="s">
        <v>5</v>
      </c>
      <c r="Q269" s="287" t="s">
        <v>5</v>
      </c>
      <c r="R269" s="287" t="s">
        <v>5</v>
      </c>
      <c r="S269" s="287" t="s">
        <v>5</v>
      </c>
      <c r="T269" s="287" t="s">
        <v>5</v>
      </c>
      <c r="U269" s="287" t="s">
        <v>5</v>
      </c>
      <c r="V269" s="287" t="s">
        <v>5</v>
      </c>
      <c r="W269" s="287" t="s">
        <v>5</v>
      </c>
      <c r="X269" s="287" t="s">
        <v>5</v>
      </c>
      <c r="Y269" s="287" t="s">
        <v>5</v>
      </c>
      <c r="Z269" s="287" t="s">
        <v>5</v>
      </c>
      <c r="AA269" s="287" t="s">
        <v>5</v>
      </c>
      <c r="AB269" s="287" t="s">
        <v>5</v>
      </c>
      <c r="AC269" s="287" t="s">
        <v>5</v>
      </c>
      <c r="AD269" s="287" t="s">
        <v>5</v>
      </c>
      <c r="AE269" s="287" t="s">
        <v>5</v>
      </c>
      <c r="AF269" s="287" t="s">
        <v>5</v>
      </c>
      <c r="AG269" s="290" t="s">
        <v>5</v>
      </c>
      <c r="AH269" s="289"/>
      <c r="AI269" s="289"/>
      <c r="AJ269" s="289"/>
      <c r="AK269" s="289"/>
      <c r="AL269" s="289"/>
      <c r="AM269" s="289"/>
      <c r="AN269" s="289"/>
      <c r="AO269" s="289"/>
      <c r="AP269" s="289"/>
    </row>
    <row r="270" spans="1:42" s="299" customFormat="1" ht="9.75" customHeight="1" x14ac:dyDescent="0.2">
      <c r="A270" s="281" t="s">
        <v>307</v>
      </c>
      <c r="B270" s="291"/>
      <c r="C270" s="292"/>
      <c r="D270" s="293"/>
      <c r="E270" s="293"/>
      <c r="F270" s="293"/>
      <c r="G270" s="294"/>
      <c r="H270" s="295"/>
      <c r="I270" s="296"/>
      <c r="J270" s="297"/>
      <c r="K270" s="297"/>
      <c r="L270" s="297"/>
      <c r="M270" s="297"/>
      <c r="N270" s="297"/>
      <c r="O270" s="297"/>
      <c r="P270" s="297"/>
      <c r="Q270" s="297"/>
      <c r="R270" s="297"/>
      <c r="S270" s="297"/>
      <c r="T270" s="297"/>
      <c r="U270" s="297"/>
      <c r="V270" s="297"/>
      <c r="W270" s="297"/>
      <c r="X270" s="297"/>
      <c r="Y270" s="297"/>
      <c r="Z270" s="297"/>
      <c r="AA270" s="297"/>
      <c r="AB270" s="297"/>
      <c r="AC270" s="297"/>
      <c r="AD270" s="297"/>
      <c r="AE270" s="297"/>
      <c r="AF270" s="297"/>
      <c r="AG270" s="298"/>
    </row>
    <row r="271" spans="1:42" s="281" customFormat="1" ht="41.25" customHeight="1" x14ac:dyDescent="0.2">
      <c r="A271" s="281" t="s">
        <v>307</v>
      </c>
      <c r="B271" s="373"/>
      <c r="C271" s="305" t="s">
        <v>494</v>
      </c>
      <c r="D271" s="374" t="s">
        <v>290</v>
      </c>
      <c r="E271" s="331" t="s">
        <v>598</v>
      </c>
      <c r="F271" s="376" t="s">
        <v>585</v>
      </c>
      <c r="G271" s="361" t="s">
        <v>5</v>
      </c>
      <c r="H271" s="111" t="s">
        <v>36</v>
      </c>
      <c r="I271" s="287" t="s">
        <v>5</v>
      </c>
      <c r="J271" s="287" t="s">
        <v>5</v>
      </c>
      <c r="K271" s="287" t="s">
        <v>5</v>
      </c>
      <c r="L271" s="287" t="s">
        <v>5</v>
      </c>
      <c r="M271" s="287" t="s">
        <v>5</v>
      </c>
      <c r="N271" s="56">
        <v>6</v>
      </c>
      <c r="O271" s="56">
        <v>1</v>
      </c>
      <c r="P271" s="287" t="s">
        <v>5</v>
      </c>
      <c r="Q271" s="287" t="s">
        <v>5</v>
      </c>
      <c r="R271" s="287" t="s">
        <v>5</v>
      </c>
      <c r="S271" s="287" t="s">
        <v>5</v>
      </c>
      <c r="T271" s="287" t="s">
        <v>5</v>
      </c>
      <c r="U271" s="287" t="s">
        <v>5</v>
      </c>
      <c r="V271" s="287" t="s">
        <v>5</v>
      </c>
      <c r="W271" s="287" t="s">
        <v>5</v>
      </c>
      <c r="X271" s="287" t="s">
        <v>5</v>
      </c>
      <c r="Y271" s="287" t="s">
        <v>5</v>
      </c>
      <c r="Z271" s="287" t="s">
        <v>5</v>
      </c>
      <c r="AA271" s="287" t="s">
        <v>5</v>
      </c>
      <c r="AB271" s="287" t="s">
        <v>5</v>
      </c>
      <c r="AC271" s="287" t="s">
        <v>5</v>
      </c>
      <c r="AD271" s="287" t="s">
        <v>5</v>
      </c>
      <c r="AE271" s="287" t="s">
        <v>5</v>
      </c>
      <c r="AF271" s="287" t="s">
        <v>5</v>
      </c>
      <c r="AG271" s="290" t="s">
        <v>5</v>
      </c>
      <c r="AH271" s="289"/>
      <c r="AI271" s="289"/>
      <c r="AJ271" s="289"/>
      <c r="AK271" s="289"/>
      <c r="AL271" s="289"/>
      <c r="AM271" s="289"/>
      <c r="AN271" s="289"/>
      <c r="AO271" s="289"/>
      <c r="AP271" s="289"/>
    </row>
    <row r="272" spans="1:42" s="281" customFormat="1" ht="41.25" customHeight="1" x14ac:dyDescent="0.2">
      <c r="A272" s="281" t="s">
        <v>307</v>
      </c>
      <c r="B272" s="373"/>
      <c r="C272" s="60" t="s">
        <v>494</v>
      </c>
      <c r="D272" s="375"/>
      <c r="E272" s="331" t="s">
        <v>598</v>
      </c>
      <c r="F272" s="377"/>
      <c r="G272" s="362"/>
      <c r="H272" s="111" t="s">
        <v>43</v>
      </c>
      <c r="I272" s="287" t="s">
        <v>5</v>
      </c>
      <c r="J272" s="287" t="s">
        <v>5</v>
      </c>
      <c r="K272" s="287" t="s">
        <v>5</v>
      </c>
      <c r="L272" s="287" t="s">
        <v>5</v>
      </c>
      <c r="M272" s="287" t="s">
        <v>5</v>
      </c>
      <c r="N272" s="57" t="s">
        <v>268</v>
      </c>
      <c r="O272" s="57" t="s">
        <v>268</v>
      </c>
      <c r="P272" s="287" t="s">
        <v>5</v>
      </c>
      <c r="Q272" s="287" t="s">
        <v>5</v>
      </c>
      <c r="R272" s="287" t="s">
        <v>5</v>
      </c>
      <c r="S272" s="287" t="s">
        <v>5</v>
      </c>
      <c r="T272" s="287" t="s">
        <v>5</v>
      </c>
      <c r="U272" s="287" t="s">
        <v>5</v>
      </c>
      <c r="V272" s="287" t="s">
        <v>5</v>
      </c>
      <c r="W272" s="287" t="s">
        <v>5</v>
      </c>
      <c r="X272" s="287" t="s">
        <v>5</v>
      </c>
      <c r="Y272" s="287" t="s">
        <v>5</v>
      </c>
      <c r="Z272" s="287" t="s">
        <v>5</v>
      </c>
      <c r="AA272" s="287" t="s">
        <v>5</v>
      </c>
      <c r="AB272" s="287" t="s">
        <v>5</v>
      </c>
      <c r="AC272" s="287" t="s">
        <v>5</v>
      </c>
      <c r="AD272" s="287" t="s">
        <v>5</v>
      </c>
      <c r="AE272" s="287" t="s">
        <v>5</v>
      </c>
      <c r="AF272" s="287" t="s">
        <v>5</v>
      </c>
      <c r="AG272" s="290" t="s">
        <v>5</v>
      </c>
      <c r="AH272" s="289"/>
      <c r="AI272" s="289"/>
      <c r="AJ272" s="289"/>
      <c r="AK272" s="289"/>
      <c r="AL272" s="289"/>
      <c r="AM272" s="289"/>
      <c r="AN272" s="289"/>
      <c r="AO272" s="289"/>
      <c r="AP272" s="289"/>
    </row>
    <row r="273" spans="1:42" s="299" customFormat="1" ht="9.75" customHeight="1" x14ac:dyDescent="0.2">
      <c r="A273" s="281" t="s">
        <v>307</v>
      </c>
      <c r="B273" s="291"/>
      <c r="C273" s="292"/>
      <c r="D273" s="293"/>
      <c r="E273" s="293"/>
      <c r="F273" s="293"/>
      <c r="G273" s="294"/>
      <c r="H273" s="295"/>
      <c r="I273" s="296"/>
      <c r="J273" s="297"/>
      <c r="K273" s="297"/>
      <c r="L273" s="297"/>
      <c r="M273" s="297"/>
      <c r="N273" s="297"/>
      <c r="O273" s="297"/>
      <c r="P273" s="297"/>
      <c r="Q273" s="297"/>
      <c r="R273" s="297"/>
      <c r="S273" s="297"/>
      <c r="T273" s="297"/>
      <c r="U273" s="297"/>
      <c r="V273" s="297"/>
      <c r="W273" s="297"/>
      <c r="X273" s="297"/>
      <c r="Y273" s="297"/>
      <c r="Z273" s="297"/>
      <c r="AA273" s="297"/>
      <c r="AB273" s="297"/>
      <c r="AC273" s="297"/>
      <c r="AD273" s="297"/>
      <c r="AE273" s="297"/>
      <c r="AF273" s="297"/>
      <c r="AG273" s="298"/>
    </row>
    <row r="274" spans="1:42" s="281" customFormat="1" ht="41.25" customHeight="1" x14ac:dyDescent="0.2">
      <c r="A274" s="281" t="s">
        <v>307</v>
      </c>
      <c r="B274" s="373"/>
      <c r="C274" s="305" t="s">
        <v>159</v>
      </c>
      <c r="D274" s="374" t="s">
        <v>258</v>
      </c>
      <c r="E274" s="331" t="s">
        <v>598</v>
      </c>
      <c r="F274" s="376" t="s">
        <v>585</v>
      </c>
      <c r="G274" s="361" t="s">
        <v>5</v>
      </c>
      <c r="H274" s="111" t="s">
        <v>36</v>
      </c>
      <c r="I274" s="287" t="s">
        <v>5</v>
      </c>
      <c r="J274" s="56">
        <v>2</v>
      </c>
      <c r="K274" s="287" t="s">
        <v>5</v>
      </c>
      <c r="L274" s="56">
        <v>7</v>
      </c>
      <c r="M274" s="287" t="s">
        <v>5</v>
      </c>
      <c r="N274" s="56">
        <v>2</v>
      </c>
      <c r="O274" s="287" t="s">
        <v>5</v>
      </c>
      <c r="P274" s="287" t="s">
        <v>5</v>
      </c>
      <c r="Q274" s="287" t="s">
        <v>5</v>
      </c>
      <c r="R274" s="287" t="s">
        <v>5</v>
      </c>
      <c r="S274" s="287" t="s">
        <v>5</v>
      </c>
      <c r="T274" s="287" t="s">
        <v>5</v>
      </c>
      <c r="U274" s="287" t="s">
        <v>5</v>
      </c>
      <c r="V274" s="287" t="s">
        <v>5</v>
      </c>
      <c r="W274" s="287" t="s">
        <v>5</v>
      </c>
      <c r="X274" s="287" t="s">
        <v>5</v>
      </c>
      <c r="Y274" s="287" t="s">
        <v>5</v>
      </c>
      <c r="Z274" s="287" t="s">
        <v>5</v>
      </c>
      <c r="AA274" s="287" t="s">
        <v>5</v>
      </c>
      <c r="AB274" s="287" t="s">
        <v>5</v>
      </c>
      <c r="AC274" s="287" t="s">
        <v>5</v>
      </c>
      <c r="AD274" s="287" t="s">
        <v>5</v>
      </c>
      <c r="AE274" s="287" t="s">
        <v>5</v>
      </c>
      <c r="AF274" s="287" t="s">
        <v>5</v>
      </c>
      <c r="AG274" s="290" t="s">
        <v>5</v>
      </c>
      <c r="AH274" s="289"/>
      <c r="AI274" s="289"/>
      <c r="AJ274" s="289"/>
      <c r="AK274" s="289"/>
      <c r="AL274" s="289"/>
      <c r="AM274" s="289"/>
      <c r="AN274" s="289"/>
      <c r="AO274" s="289"/>
      <c r="AP274" s="289"/>
    </row>
    <row r="275" spans="1:42" s="281" customFormat="1" ht="41.25" customHeight="1" x14ac:dyDescent="0.2">
      <c r="A275" s="281" t="s">
        <v>307</v>
      </c>
      <c r="B275" s="373"/>
      <c r="C275" s="60" t="s">
        <v>159</v>
      </c>
      <c r="D275" s="375"/>
      <c r="E275" s="331" t="s">
        <v>598</v>
      </c>
      <c r="F275" s="377"/>
      <c r="G275" s="362"/>
      <c r="H275" s="111" t="s">
        <v>43</v>
      </c>
      <c r="I275" s="287" t="s">
        <v>5</v>
      </c>
      <c r="J275" s="57" t="s">
        <v>268</v>
      </c>
      <c r="K275" s="287" t="s">
        <v>5</v>
      </c>
      <c r="L275" s="57" t="s">
        <v>268</v>
      </c>
      <c r="M275" s="287" t="s">
        <v>5</v>
      </c>
      <c r="N275" s="57" t="s">
        <v>268</v>
      </c>
      <c r="O275" s="287" t="s">
        <v>5</v>
      </c>
      <c r="P275" s="287" t="s">
        <v>5</v>
      </c>
      <c r="Q275" s="287" t="s">
        <v>5</v>
      </c>
      <c r="R275" s="287" t="s">
        <v>5</v>
      </c>
      <c r="S275" s="287" t="s">
        <v>5</v>
      </c>
      <c r="T275" s="287" t="s">
        <v>5</v>
      </c>
      <c r="U275" s="287" t="s">
        <v>5</v>
      </c>
      <c r="V275" s="287" t="s">
        <v>5</v>
      </c>
      <c r="W275" s="287" t="s">
        <v>5</v>
      </c>
      <c r="X275" s="287" t="s">
        <v>5</v>
      </c>
      <c r="Y275" s="287" t="s">
        <v>5</v>
      </c>
      <c r="Z275" s="287" t="s">
        <v>5</v>
      </c>
      <c r="AA275" s="287" t="s">
        <v>5</v>
      </c>
      <c r="AB275" s="287" t="s">
        <v>5</v>
      </c>
      <c r="AC275" s="287" t="s">
        <v>5</v>
      </c>
      <c r="AD275" s="287" t="s">
        <v>5</v>
      </c>
      <c r="AE275" s="287" t="s">
        <v>5</v>
      </c>
      <c r="AF275" s="287" t="s">
        <v>5</v>
      </c>
      <c r="AG275" s="290" t="s">
        <v>5</v>
      </c>
      <c r="AH275" s="289"/>
      <c r="AI275" s="289"/>
      <c r="AJ275" s="289"/>
      <c r="AK275" s="289"/>
      <c r="AL275" s="289"/>
      <c r="AM275" s="289"/>
      <c r="AN275" s="289"/>
      <c r="AO275" s="289"/>
      <c r="AP275" s="289"/>
    </row>
    <row r="276" spans="1:42" s="299" customFormat="1" ht="9.75" customHeight="1" x14ac:dyDescent="0.2">
      <c r="A276" s="281" t="s">
        <v>307</v>
      </c>
      <c r="B276" s="291"/>
      <c r="C276" s="292"/>
      <c r="D276" s="293"/>
      <c r="E276" s="293"/>
      <c r="F276" s="293"/>
      <c r="G276" s="294"/>
      <c r="H276" s="295"/>
      <c r="I276" s="296"/>
      <c r="J276" s="297"/>
      <c r="K276" s="297"/>
      <c r="L276" s="297"/>
      <c r="M276" s="297"/>
      <c r="N276" s="297"/>
      <c r="O276" s="297"/>
      <c r="P276" s="297"/>
      <c r="Q276" s="297"/>
      <c r="R276" s="297"/>
      <c r="S276" s="297"/>
      <c r="T276" s="297"/>
      <c r="U276" s="297"/>
      <c r="V276" s="297"/>
      <c r="W276" s="297"/>
      <c r="X276" s="297"/>
      <c r="Y276" s="297"/>
      <c r="Z276" s="297"/>
      <c r="AA276" s="297"/>
      <c r="AB276" s="297"/>
      <c r="AC276" s="297"/>
      <c r="AD276" s="297"/>
      <c r="AE276" s="297"/>
      <c r="AF276" s="297"/>
      <c r="AG276" s="298"/>
    </row>
    <row r="277" spans="1:42" s="281" customFormat="1" ht="41.25" customHeight="1" x14ac:dyDescent="0.2">
      <c r="A277" s="281" t="s">
        <v>307</v>
      </c>
      <c r="B277" s="373"/>
      <c r="C277" s="305" t="s">
        <v>158</v>
      </c>
      <c r="D277" s="374" t="s">
        <v>259</v>
      </c>
      <c r="E277" s="331" t="s">
        <v>598</v>
      </c>
      <c r="F277" s="376" t="s">
        <v>585</v>
      </c>
      <c r="G277" s="361" t="s">
        <v>5</v>
      </c>
      <c r="H277" s="111" t="s">
        <v>36</v>
      </c>
      <c r="I277" s="287" t="s">
        <v>5</v>
      </c>
      <c r="J277" s="56">
        <v>1</v>
      </c>
      <c r="K277" s="56">
        <v>1</v>
      </c>
      <c r="L277" s="287" t="s">
        <v>5</v>
      </c>
      <c r="M277" s="287" t="s">
        <v>5</v>
      </c>
      <c r="N277" s="56">
        <v>2</v>
      </c>
      <c r="O277" s="287" t="s">
        <v>5</v>
      </c>
      <c r="P277" s="287" t="s">
        <v>5</v>
      </c>
      <c r="Q277" s="287" t="s">
        <v>5</v>
      </c>
      <c r="R277" s="287" t="s">
        <v>5</v>
      </c>
      <c r="S277" s="287" t="s">
        <v>5</v>
      </c>
      <c r="T277" s="287" t="s">
        <v>5</v>
      </c>
      <c r="U277" s="287" t="s">
        <v>5</v>
      </c>
      <c r="V277" s="287" t="s">
        <v>5</v>
      </c>
      <c r="W277" s="287" t="s">
        <v>5</v>
      </c>
      <c r="X277" s="287" t="s">
        <v>5</v>
      </c>
      <c r="Y277" s="287" t="s">
        <v>5</v>
      </c>
      <c r="Z277" s="287" t="s">
        <v>5</v>
      </c>
      <c r="AA277" s="287" t="s">
        <v>5</v>
      </c>
      <c r="AB277" s="287" t="s">
        <v>5</v>
      </c>
      <c r="AC277" s="287" t="s">
        <v>5</v>
      </c>
      <c r="AD277" s="287" t="s">
        <v>5</v>
      </c>
      <c r="AE277" s="287" t="s">
        <v>5</v>
      </c>
      <c r="AF277" s="287" t="s">
        <v>5</v>
      </c>
      <c r="AG277" s="290" t="s">
        <v>5</v>
      </c>
      <c r="AH277" s="289"/>
      <c r="AI277" s="289"/>
      <c r="AJ277" s="289"/>
      <c r="AK277" s="289"/>
      <c r="AL277" s="289"/>
      <c r="AM277" s="289"/>
      <c r="AN277" s="289"/>
      <c r="AO277" s="289"/>
      <c r="AP277" s="289"/>
    </row>
    <row r="278" spans="1:42" s="281" customFormat="1" ht="41.25" customHeight="1" x14ac:dyDescent="0.2">
      <c r="A278" s="281" t="s">
        <v>307</v>
      </c>
      <c r="B278" s="373"/>
      <c r="C278" s="60" t="s">
        <v>158</v>
      </c>
      <c r="D278" s="375"/>
      <c r="E278" s="331" t="s">
        <v>598</v>
      </c>
      <c r="F278" s="377"/>
      <c r="G278" s="362"/>
      <c r="H278" s="111" t="s">
        <v>43</v>
      </c>
      <c r="I278" s="287" t="s">
        <v>5</v>
      </c>
      <c r="J278" s="57" t="s">
        <v>268</v>
      </c>
      <c r="K278" s="57" t="s">
        <v>268</v>
      </c>
      <c r="L278" s="287" t="s">
        <v>5</v>
      </c>
      <c r="M278" s="287" t="s">
        <v>5</v>
      </c>
      <c r="N278" s="57" t="s">
        <v>268</v>
      </c>
      <c r="O278" s="287" t="s">
        <v>5</v>
      </c>
      <c r="P278" s="287" t="s">
        <v>5</v>
      </c>
      <c r="Q278" s="287" t="s">
        <v>5</v>
      </c>
      <c r="R278" s="287" t="s">
        <v>5</v>
      </c>
      <c r="S278" s="287" t="s">
        <v>5</v>
      </c>
      <c r="T278" s="287" t="s">
        <v>5</v>
      </c>
      <c r="U278" s="287" t="s">
        <v>5</v>
      </c>
      <c r="V278" s="287" t="s">
        <v>5</v>
      </c>
      <c r="W278" s="287" t="s">
        <v>5</v>
      </c>
      <c r="X278" s="287" t="s">
        <v>5</v>
      </c>
      <c r="Y278" s="287" t="s">
        <v>5</v>
      </c>
      <c r="Z278" s="287" t="s">
        <v>5</v>
      </c>
      <c r="AA278" s="287" t="s">
        <v>5</v>
      </c>
      <c r="AB278" s="287" t="s">
        <v>5</v>
      </c>
      <c r="AC278" s="287" t="s">
        <v>5</v>
      </c>
      <c r="AD278" s="287" t="s">
        <v>5</v>
      </c>
      <c r="AE278" s="287" t="s">
        <v>5</v>
      </c>
      <c r="AF278" s="287" t="s">
        <v>5</v>
      </c>
      <c r="AG278" s="290" t="s">
        <v>5</v>
      </c>
      <c r="AH278" s="289"/>
      <c r="AI278" s="289"/>
      <c r="AJ278" s="289"/>
      <c r="AK278" s="289"/>
      <c r="AL278" s="289"/>
      <c r="AM278" s="289"/>
      <c r="AN278" s="289"/>
      <c r="AO278" s="289"/>
      <c r="AP278" s="289"/>
    </row>
    <row r="279" spans="1:42" s="44" customFormat="1" ht="9.75" customHeight="1" thickBot="1" x14ac:dyDescent="0.25">
      <c r="A279" s="2" t="s">
        <v>307</v>
      </c>
      <c r="B279" s="59"/>
      <c r="C279" s="48"/>
      <c r="D279" s="49"/>
      <c r="E279" s="49"/>
      <c r="F279" s="49"/>
      <c r="G279" s="49"/>
      <c r="H279" s="50"/>
      <c r="I279" s="51"/>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8"/>
    </row>
  </sheetData>
  <sheetProtection algorithmName="SHA-512" hashValue="DnQc09qHJOY8w2vh8Q3nOpqi6PxMcBKNiSQIfzFg31RGlJuJ5W+lyDHu0cYfYId25JSTDShTBu0ij4Ao0t+Guw==" saltValue="ZKChPxsiUNGcsb6LryItKw==" spinCount="100000" sheet="1" objects="1" scenarios="1"/>
  <mergeCells count="365">
    <mergeCell ref="G193:G194"/>
    <mergeCell ref="G196:G197"/>
    <mergeCell ref="G199:G200"/>
    <mergeCell ref="G202:G203"/>
    <mergeCell ref="G205:G206"/>
    <mergeCell ref="G208:G209"/>
    <mergeCell ref="G211:G212"/>
    <mergeCell ref="G214:G215"/>
    <mergeCell ref="G217:G218"/>
    <mergeCell ref="G271:G272"/>
    <mergeCell ref="G220:G221"/>
    <mergeCell ref="G223:G224"/>
    <mergeCell ref="G226:G227"/>
    <mergeCell ref="G229:G230"/>
    <mergeCell ref="G232:G233"/>
    <mergeCell ref="G235:G236"/>
    <mergeCell ref="G238:G239"/>
    <mergeCell ref="G241:G242"/>
    <mergeCell ref="G244:G245"/>
    <mergeCell ref="G247:G248"/>
    <mergeCell ref="G250:G251"/>
    <mergeCell ref="G253:G254"/>
    <mergeCell ref="G259:G260"/>
    <mergeCell ref="G262:G263"/>
    <mergeCell ref="G265:G266"/>
    <mergeCell ref="G268:G269"/>
    <mergeCell ref="G256:G257"/>
    <mergeCell ref="G190:G191"/>
    <mergeCell ref="G139:G140"/>
    <mergeCell ref="G142:G143"/>
    <mergeCell ref="G145:G146"/>
    <mergeCell ref="G148:G149"/>
    <mergeCell ref="G151:G152"/>
    <mergeCell ref="G154:G155"/>
    <mergeCell ref="G157:G158"/>
    <mergeCell ref="G160:G161"/>
    <mergeCell ref="G163:G164"/>
    <mergeCell ref="G166:G167"/>
    <mergeCell ref="G169:G170"/>
    <mergeCell ref="G172:G173"/>
    <mergeCell ref="G175:G176"/>
    <mergeCell ref="G178:G179"/>
    <mergeCell ref="G181:G182"/>
    <mergeCell ref="G118:G119"/>
    <mergeCell ref="G121:G122"/>
    <mergeCell ref="G124:G125"/>
    <mergeCell ref="G127:G128"/>
    <mergeCell ref="G130:G131"/>
    <mergeCell ref="G133:G134"/>
    <mergeCell ref="G136:G137"/>
    <mergeCell ref="G184:G185"/>
    <mergeCell ref="G187:G188"/>
    <mergeCell ref="G91:G92"/>
    <mergeCell ref="G94:G95"/>
    <mergeCell ref="G97:G98"/>
    <mergeCell ref="G100:G101"/>
    <mergeCell ref="G103:G104"/>
    <mergeCell ref="G106:G107"/>
    <mergeCell ref="G109:G110"/>
    <mergeCell ref="G112:G113"/>
    <mergeCell ref="G115:G116"/>
    <mergeCell ref="G20:G21"/>
    <mergeCell ref="G23:G24"/>
    <mergeCell ref="G26:G27"/>
    <mergeCell ref="G29:G30"/>
    <mergeCell ref="G32:G33"/>
    <mergeCell ref="G35:G36"/>
    <mergeCell ref="G38:G39"/>
    <mergeCell ref="G41:G42"/>
    <mergeCell ref="G88:G89"/>
    <mergeCell ref="G44:G45"/>
    <mergeCell ref="G47:G48"/>
    <mergeCell ref="G50:G51"/>
    <mergeCell ref="G53:G54"/>
    <mergeCell ref="G56:G57"/>
    <mergeCell ref="G59:G60"/>
    <mergeCell ref="G62:G63"/>
    <mergeCell ref="G65:G66"/>
    <mergeCell ref="G68:G69"/>
    <mergeCell ref="G71:G72"/>
    <mergeCell ref="G74:G75"/>
    <mergeCell ref="G77:G78"/>
    <mergeCell ref="G80:G81"/>
    <mergeCell ref="G85:G86"/>
    <mergeCell ref="G82:G83"/>
    <mergeCell ref="B1:AC1"/>
    <mergeCell ref="J5:AC5"/>
    <mergeCell ref="B10:AC10"/>
    <mergeCell ref="B16:AC16"/>
    <mergeCell ref="D253:D254"/>
    <mergeCell ref="E18:E19"/>
    <mergeCell ref="B97:B98"/>
    <mergeCell ref="D97:D98"/>
    <mergeCell ref="F97:F98"/>
    <mergeCell ref="B20:B21"/>
    <mergeCell ref="D20:D21"/>
    <mergeCell ref="F20:F21"/>
    <mergeCell ref="F23:F24"/>
    <mergeCell ref="D23:D24"/>
    <mergeCell ref="B23:B24"/>
    <mergeCell ref="F38:F39"/>
    <mergeCell ref="D38:D39"/>
    <mergeCell ref="B38:B39"/>
    <mergeCell ref="B41:B42"/>
    <mergeCell ref="D41:D42"/>
    <mergeCell ref="F41:F42"/>
    <mergeCell ref="B35:B36"/>
    <mergeCell ref="D35:D36"/>
    <mergeCell ref="F35:F36"/>
    <mergeCell ref="D26:D27"/>
    <mergeCell ref="B26:B27"/>
    <mergeCell ref="F29:F30"/>
    <mergeCell ref="D29:D30"/>
    <mergeCell ref="B29:B30"/>
    <mergeCell ref="B47:B48"/>
    <mergeCell ref="D47:D48"/>
    <mergeCell ref="F47:F48"/>
    <mergeCell ref="B50:B51"/>
    <mergeCell ref="D50:D51"/>
    <mergeCell ref="F50:F51"/>
    <mergeCell ref="B44:B45"/>
    <mergeCell ref="D44:D45"/>
    <mergeCell ref="F44:F45"/>
    <mergeCell ref="F32:F33"/>
    <mergeCell ref="D32:D33"/>
    <mergeCell ref="B32:B33"/>
    <mergeCell ref="F26:F27"/>
    <mergeCell ref="B53:B54"/>
    <mergeCell ref="D53:D54"/>
    <mergeCell ref="F53:F54"/>
    <mergeCell ref="F65:F66"/>
    <mergeCell ref="D65:D66"/>
    <mergeCell ref="B65:B66"/>
    <mergeCell ref="B62:B63"/>
    <mergeCell ref="D62:D63"/>
    <mergeCell ref="F62:F63"/>
    <mergeCell ref="B59:B60"/>
    <mergeCell ref="D59:D60"/>
    <mergeCell ref="F59:F60"/>
    <mergeCell ref="B56:B57"/>
    <mergeCell ref="D56:D57"/>
    <mergeCell ref="F56:F57"/>
    <mergeCell ref="B68:B69"/>
    <mergeCell ref="D68:D69"/>
    <mergeCell ref="F68:F69"/>
    <mergeCell ref="B74:B75"/>
    <mergeCell ref="D74:D75"/>
    <mergeCell ref="F74:F75"/>
    <mergeCell ref="F71:F72"/>
    <mergeCell ref="D71:D72"/>
    <mergeCell ref="B71:B72"/>
    <mergeCell ref="B85:B86"/>
    <mergeCell ref="D85:D86"/>
    <mergeCell ref="F85:F86"/>
    <mergeCell ref="B88:B89"/>
    <mergeCell ref="D88:D89"/>
    <mergeCell ref="F88:F89"/>
    <mergeCell ref="F77:F78"/>
    <mergeCell ref="D77:D78"/>
    <mergeCell ref="B77:B78"/>
    <mergeCell ref="F80:F81"/>
    <mergeCell ref="D80:D81"/>
    <mergeCell ref="B80:B81"/>
    <mergeCell ref="F82:F83"/>
    <mergeCell ref="B100:B101"/>
    <mergeCell ref="D100:D101"/>
    <mergeCell ref="F100:F101"/>
    <mergeCell ref="D103:D104"/>
    <mergeCell ref="F103:F104"/>
    <mergeCell ref="B109:B110"/>
    <mergeCell ref="D109:D110"/>
    <mergeCell ref="F109:F110"/>
    <mergeCell ref="B91:B92"/>
    <mergeCell ref="D91:D92"/>
    <mergeCell ref="F91:F92"/>
    <mergeCell ref="B94:B95"/>
    <mergeCell ref="D94:D95"/>
    <mergeCell ref="F94:F95"/>
    <mergeCell ref="B115:B116"/>
    <mergeCell ref="D115:D116"/>
    <mergeCell ref="F115:F116"/>
    <mergeCell ref="B118:B119"/>
    <mergeCell ref="D118:D119"/>
    <mergeCell ref="F118:F119"/>
    <mergeCell ref="D106:D107"/>
    <mergeCell ref="F106:F107"/>
    <mergeCell ref="B112:B113"/>
    <mergeCell ref="D112:D113"/>
    <mergeCell ref="F112:F113"/>
    <mergeCell ref="B127:B128"/>
    <mergeCell ref="D127:D128"/>
    <mergeCell ref="F127:F128"/>
    <mergeCell ref="B130:B131"/>
    <mergeCell ref="D130:D131"/>
    <mergeCell ref="F130:F131"/>
    <mergeCell ref="B121:B122"/>
    <mergeCell ref="D121:D122"/>
    <mergeCell ref="F121:F122"/>
    <mergeCell ref="B124:B125"/>
    <mergeCell ref="D124:D125"/>
    <mergeCell ref="F124:F125"/>
    <mergeCell ref="B139:B140"/>
    <mergeCell ref="D139:D140"/>
    <mergeCell ref="F139:F140"/>
    <mergeCell ref="B142:B143"/>
    <mergeCell ref="D142:D143"/>
    <mergeCell ref="F142:F143"/>
    <mergeCell ref="B133:B134"/>
    <mergeCell ref="D133:D134"/>
    <mergeCell ref="F133:F134"/>
    <mergeCell ref="B136:B137"/>
    <mergeCell ref="D136:D137"/>
    <mergeCell ref="F136:F137"/>
    <mergeCell ref="B151:B152"/>
    <mergeCell ref="D151:D152"/>
    <mergeCell ref="F151:F152"/>
    <mergeCell ref="B154:B155"/>
    <mergeCell ref="D154:D155"/>
    <mergeCell ref="F154:F155"/>
    <mergeCell ref="B145:B146"/>
    <mergeCell ref="D145:D146"/>
    <mergeCell ref="F145:F146"/>
    <mergeCell ref="B148:B149"/>
    <mergeCell ref="D148:D149"/>
    <mergeCell ref="F148:F149"/>
    <mergeCell ref="B163:B164"/>
    <mergeCell ref="D163:D164"/>
    <mergeCell ref="F163:F164"/>
    <mergeCell ref="B166:B167"/>
    <mergeCell ref="D166:D167"/>
    <mergeCell ref="F166:F167"/>
    <mergeCell ref="B157:B158"/>
    <mergeCell ref="D157:D158"/>
    <mergeCell ref="F157:F158"/>
    <mergeCell ref="B160:B161"/>
    <mergeCell ref="D160:D161"/>
    <mergeCell ref="F160:F161"/>
    <mergeCell ref="B175:B176"/>
    <mergeCell ref="D175:D176"/>
    <mergeCell ref="F175:F176"/>
    <mergeCell ref="B178:B179"/>
    <mergeCell ref="D178:D179"/>
    <mergeCell ref="F178:F179"/>
    <mergeCell ref="B169:B170"/>
    <mergeCell ref="D169:D170"/>
    <mergeCell ref="F169:F170"/>
    <mergeCell ref="B172:B173"/>
    <mergeCell ref="D172:D173"/>
    <mergeCell ref="F172:F173"/>
    <mergeCell ref="B187:B188"/>
    <mergeCell ref="D187:D188"/>
    <mergeCell ref="F187:F188"/>
    <mergeCell ref="B190:B191"/>
    <mergeCell ref="D190:D191"/>
    <mergeCell ref="F190:F191"/>
    <mergeCell ref="B181:B182"/>
    <mergeCell ref="D181:D182"/>
    <mergeCell ref="F181:F182"/>
    <mergeCell ref="B184:B185"/>
    <mergeCell ref="D184:D185"/>
    <mergeCell ref="F184:F185"/>
    <mergeCell ref="B211:B212"/>
    <mergeCell ref="D211:D212"/>
    <mergeCell ref="F211:F212"/>
    <mergeCell ref="B199:B200"/>
    <mergeCell ref="D199:D200"/>
    <mergeCell ref="F199:F200"/>
    <mergeCell ref="B202:B203"/>
    <mergeCell ref="D202:D203"/>
    <mergeCell ref="F202:F203"/>
    <mergeCell ref="B205:B206"/>
    <mergeCell ref="D205:D206"/>
    <mergeCell ref="F205:F206"/>
    <mergeCell ref="B208:B209"/>
    <mergeCell ref="D208:D209"/>
    <mergeCell ref="F208:F209"/>
    <mergeCell ref="B193:B194"/>
    <mergeCell ref="D193:D194"/>
    <mergeCell ref="F193:F194"/>
    <mergeCell ref="B196:B197"/>
    <mergeCell ref="D196:D197"/>
    <mergeCell ref="F196:F197"/>
    <mergeCell ref="B217:B218"/>
    <mergeCell ref="D217:D218"/>
    <mergeCell ref="F217:F218"/>
    <mergeCell ref="B220:B221"/>
    <mergeCell ref="D220:D221"/>
    <mergeCell ref="F220:F221"/>
    <mergeCell ref="B214:B215"/>
    <mergeCell ref="D214:D215"/>
    <mergeCell ref="F214:F215"/>
    <mergeCell ref="B265:B266"/>
    <mergeCell ref="D265:D266"/>
    <mergeCell ref="F265:F266"/>
    <mergeCell ref="B268:B269"/>
    <mergeCell ref="B223:B224"/>
    <mergeCell ref="D223:D224"/>
    <mergeCell ref="F223:F224"/>
    <mergeCell ref="B226:B227"/>
    <mergeCell ref="D226:D227"/>
    <mergeCell ref="F226:F227"/>
    <mergeCell ref="F244:F245"/>
    <mergeCell ref="B235:B236"/>
    <mergeCell ref="D235:D236"/>
    <mergeCell ref="F235:F236"/>
    <mergeCell ref="B238:B239"/>
    <mergeCell ref="D238:D239"/>
    <mergeCell ref="F238:F239"/>
    <mergeCell ref="F247:F248"/>
    <mergeCell ref="B250:B251"/>
    <mergeCell ref="D250:D251"/>
    <mergeCell ref="F250:F251"/>
    <mergeCell ref="B241:B242"/>
    <mergeCell ref="D241:D242"/>
    <mergeCell ref="F241:F242"/>
    <mergeCell ref="B244:B245"/>
    <mergeCell ref="D244:D245"/>
    <mergeCell ref="B232:B233"/>
    <mergeCell ref="D232:D233"/>
    <mergeCell ref="F232:F233"/>
    <mergeCell ref="B247:B248"/>
    <mergeCell ref="D247:D248"/>
    <mergeCell ref="B277:B278"/>
    <mergeCell ref="D277:D278"/>
    <mergeCell ref="F277:F278"/>
    <mergeCell ref="B256:B257"/>
    <mergeCell ref="D256:D257"/>
    <mergeCell ref="F256:F257"/>
    <mergeCell ref="D268:D269"/>
    <mergeCell ref="F268:F269"/>
    <mergeCell ref="B259:B260"/>
    <mergeCell ref="D259:D260"/>
    <mergeCell ref="F259:F260"/>
    <mergeCell ref="B262:B263"/>
    <mergeCell ref="D262:D263"/>
    <mergeCell ref="F262:F263"/>
    <mergeCell ref="B253:B254"/>
    <mergeCell ref="F253:F254"/>
    <mergeCell ref="B271:B272"/>
    <mergeCell ref="D271:D272"/>
    <mergeCell ref="F271:F272"/>
    <mergeCell ref="G277:G278"/>
    <mergeCell ref="V18:Z18"/>
    <mergeCell ref="AA18:AA19"/>
    <mergeCell ref="AB18:AB19"/>
    <mergeCell ref="AC18:AG18"/>
    <mergeCell ref="AD106:AD107"/>
    <mergeCell ref="B274:B275"/>
    <mergeCell ref="D274:D275"/>
    <mergeCell ref="F274:F275"/>
    <mergeCell ref="G274:G275"/>
    <mergeCell ref="B18:B19"/>
    <mergeCell ref="C18:C19"/>
    <mergeCell ref="D18:D19"/>
    <mergeCell ref="F18:F19"/>
    <mergeCell ref="G18:G19"/>
    <mergeCell ref="H18:H19"/>
    <mergeCell ref="I18:I19"/>
    <mergeCell ref="J18:S18"/>
    <mergeCell ref="T18:U18"/>
    <mergeCell ref="B82:B83"/>
    <mergeCell ref="D82:D83"/>
    <mergeCell ref="B229:B230"/>
    <mergeCell ref="D229:D230"/>
    <mergeCell ref="F229:F230"/>
  </mergeCells>
  <pageMargins left="0.39370078740157483" right="0.39370078740157483" top="0.39370078740157483" bottom="0.39370078740157483" header="0.31496062992125984" footer="0.31496062992125984"/>
  <pageSetup paperSize="8" scale="41" orientation="landscape" r:id="rId1"/>
  <rowBreaks count="5" manualBreakCount="5">
    <brk id="67" min="1" max="28" man="1"/>
    <brk id="117" min="1" max="28" man="1"/>
    <brk id="162" min="1" max="28" man="1"/>
    <brk id="213" min="1" max="28" man="1"/>
    <brk id="266" min="1" max="2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view="pageBreakPreview" zoomScaleNormal="115" zoomScaleSheetLayoutView="100" workbookViewId="0">
      <selection activeCell="D11" sqref="D11"/>
    </sheetView>
  </sheetViews>
  <sheetFormatPr baseColWidth="10" defaultRowHeight="15" x14ac:dyDescent="0.25"/>
  <cols>
    <col min="1" max="1" width="6.5703125" customWidth="1"/>
    <col min="2" max="2" width="7.7109375" customWidth="1"/>
    <col min="3" max="3" width="9.140625" customWidth="1"/>
    <col min="4" max="4" width="39.42578125" bestFit="1" customWidth="1"/>
    <col min="5" max="5" width="46.7109375" bestFit="1" customWidth="1"/>
    <col min="6" max="8" width="14.7109375" customWidth="1"/>
    <col min="9" max="9" width="46" customWidth="1"/>
  </cols>
  <sheetData>
    <row r="1" spans="1:9" s="2" customFormat="1" x14ac:dyDescent="0.25">
      <c r="A1" s="348" t="s">
        <v>33</v>
      </c>
      <c r="B1" s="348"/>
      <c r="C1" s="348"/>
      <c r="D1" s="348"/>
      <c r="E1" s="348"/>
      <c r="F1" s="348"/>
      <c r="G1" s="348"/>
      <c r="H1" s="348"/>
      <c r="I1" s="348"/>
    </row>
    <row r="2" spans="1:9" s="2" customFormat="1" ht="14.25" x14ac:dyDescent="0.2">
      <c r="F2" s="3"/>
      <c r="G2" s="3"/>
      <c r="H2" s="3"/>
    </row>
    <row r="3" spans="1:9" s="2" customFormat="1" ht="14.25" x14ac:dyDescent="0.2">
      <c r="F3" s="3"/>
      <c r="G3" s="3"/>
      <c r="H3" s="3"/>
    </row>
    <row r="4" spans="1:9" s="2" customFormat="1" x14ac:dyDescent="0.25">
      <c r="D4" s="45"/>
      <c r="E4" s="3"/>
      <c r="F4" s="3"/>
      <c r="G4" s="3"/>
      <c r="H4" s="3"/>
    </row>
    <row r="5" spans="1:9" s="2" customFormat="1" ht="15.75" customHeight="1" x14ac:dyDescent="0.2">
      <c r="D5" s="21"/>
      <c r="E5" s="46"/>
      <c r="F5" s="3"/>
      <c r="G5" s="3"/>
      <c r="H5" s="3"/>
    </row>
    <row r="6" spans="1:9" s="2" customFormat="1" ht="14.25" x14ac:dyDescent="0.2">
      <c r="F6" s="3"/>
      <c r="G6" s="3"/>
      <c r="H6" s="3"/>
    </row>
    <row r="7" spans="1:9" s="2" customFormat="1" ht="14.25" x14ac:dyDescent="0.2">
      <c r="F7" s="3"/>
      <c r="G7" s="3"/>
      <c r="H7" s="3"/>
    </row>
    <row r="8" spans="1:9" s="2" customFormat="1" ht="14.25" x14ac:dyDescent="0.2">
      <c r="A8" s="4" t="s">
        <v>663</v>
      </c>
      <c r="B8" s="4"/>
      <c r="C8" s="4"/>
      <c r="D8" s="4"/>
      <c r="E8" s="4"/>
      <c r="F8" s="4"/>
      <c r="G8" s="4"/>
      <c r="H8" s="4"/>
      <c r="I8" s="4"/>
    </row>
    <row r="9" spans="1:9" s="2" customFormat="1" ht="14.25" x14ac:dyDescent="0.2">
      <c r="F9" s="3"/>
      <c r="G9" s="3"/>
      <c r="H9" s="3"/>
    </row>
    <row r="10" spans="1:9" s="2" customFormat="1" ht="14.25" x14ac:dyDescent="0.2">
      <c r="A10" s="351" t="s">
        <v>857</v>
      </c>
      <c r="B10" s="351"/>
      <c r="C10" s="351"/>
      <c r="D10" s="351"/>
      <c r="E10" s="351"/>
      <c r="F10" s="351"/>
      <c r="G10" s="3"/>
      <c r="H10" s="3"/>
    </row>
    <row r="11" spans="1:9" s="2" customFormat="1" ht="14.25" x14ac:dyDescent="0.2">
      <c r="A11" s="2" t="s">
        <v>601</v>
      </c>
    </row>
    <row r="12" spans="1:9" s="2" customFormat="1" ht="14.25" x14ac:dyDescent="0.2">
      <c r="F12" s="3"/>
      <c r="G12" s="3"/>
      <c r="H12" s="3"/>
    </row>
    <row r="13" spans="1:9" s="2" customFormat="1" ht="14.25" x14ac:dyDescent="0.2">
      <c r="F13" s="3"/>
      <c r="G13" s="3"/>
      <c r="H13" s="3"/>
    </row>
    <row r="14" spans="1:9" s="2" customFormat="1" x14ac:dyDescent="0.25">
      <c r="A14" s="397" t="s">
        <v>664</v>
      </c>
      <c r="B14" s="398"/>
      <c r="C14" s="398"/>
      <c r="D14" s="398"/>
      <c r="E14" s="398"/>
      <c r="F14" s="398"/>
      <c r="G14" s="398"/>
      <c r="H14" s="398"/>
      <c r="I14" s="398"/>
    </row>
    <row r="15" spans="1:9" s="2" customFormat="1" ht="14.25" x14ac:dyDescent="0.2">
      <c r="F15" s="3"/>
      <c r="G15" s="3"/>
      <c r="H15" s="3"/>
    </row>
    <row r="16" spans="1:9" s="2" customFormat="1" ht="23.25" customHeight="1" x14ac:dyDescent="0.2">
      <c r="A16" s="351" t="s">
        <v>859</v>
      </c>
      <c r="B16" s="351"/>
      <c r="C16" s="351"/>
      <c r="D16" s="351"/>
      <c r="E16" s="351"/>
      <c r="F16" s="351"/>
      <c r="G16" s="351"/>
      <c r="H16" s="351"/>
      <c r="I16" s="351"/>
    </row>
    <row r="17" spans="2:9" ht="15.75" thickBot="1" x14ac:dyDescent="0.3"/>
    <row r="18" spans="2:9" ht="15.75" thickBot="1" x14ac:dyDescent="0.3">
      <c r="B18" s="86" t="s">
        <v>45</v>
      </c>
      <c r="C18" s="87" t="s">
        <v>125</v>
      </c>
      <c r="D18" s="87" t="s">
        <v>40</v>
      </c>
      <c r="E18" s="87" t="s">
        <v>41</v>
      </c>
      <c r="F18" s="88" t="s">
        <v>598</v>
      </c>
      <c r="G18" s="183" t="s">
        <v>599</v>
      </c>
      <c r="H18" s="183" t="s">
        <v>600</v>
      </c>
      <c r="I18" s="89" t="s">
        <v>684</v>
      </c>
    </row>
    <row r="19" spans="2:9" x14ac:dyDescent="0.25">
      <c r="B19" s="187" t="s">
        <v>46</v>
      </c>
      <c r="C19" s="188" t="s">
        <v>172</v>
      </c>
      <c r="D19" s="189" t="s">
        <v>459</v>
      </c>
      <c r="E19" s="189" t="s">
        <v>387</v>
      </c>
      <c r="F19" s="190" t="s">
        <v>4</v>
      </c>
      <c r="G19" s="191"/>
      <c r="H19" s="190" t="s">
        <v>4</v>
      </c>
      <c r="I19" s="192" t="s">
        <v>846</v>
      </c>
    </row>
    <row r="20" spans="2:9" ht="15" customHeight="1" x14ac:dyDescent="0.25">
      <c r="B20" s="90" t="s">
        <v>47</v>
      </c>
      <c r="C20" s="91" t="s">
        <v>130</v>
      </c>
      <c r="D20" s="92" t="s">
        <v>131</v>
      </c>
      <c r="E20" s="92" t="s">
        <v>388</v>
      </c>
      <c r="F20" s="93" t="s">
        <v>4</v>
      </c>
      <c r="G20" s="184"/>
      <c r="H20" s="185" t="s">
        <v>4</v>
      </c>
      <c r="I20" s="193"/>
    </row>
    <row r="21" spans="2:9" ht="15" customHeight="1" x14ac:dyDescent="0.25">
      <c r="B21" s="90" t="s">
        <v>48</v>
      </c>
      <c r="C21" s="94" t="s">
        <v>139</v>
      </c>
      <c r="D21" s="92" t="s">
        <v>245</v>
      </c>
      <c r="E21" s="92" t="s">
        <v>389</v>
      </c>
      <c r="F21" s="93" t="s">
        <v>4</v>
      </c>
      <c r="G21" s="184"/>
      <c r="H21" s="185" t="s">
        <v>4</v>
      </c>
      <c r="I21" s="193"/>
    </row>
    <row r="22" spans="2:9" ht="26.25" x14ac:dyDescent="0.25">
      <c r="B22" s="90" t="s">
        <v>49</v>
      </c>
      <c r="C22" s="94" t="s">
        <v>182</v>
      </c>
      <c r="D22" s="92" t="s">
        <v>460</v>
      </c>
      <c r="E22" s="92" t="s">
        <v>390</v>
      </c>
      <c r="F22" s="93" t="s">
        <v>4</v>
      </c>
      <c r="G22" s="184"/>
      <c r="H22" s="184"/>
      <c r="I22" s="193"/>
    </row>
    <row r="23" spans="2:9" x14ac:dyDescent="0.25">
      <c r="B23" s="259"/>
      <c r="C23" s="94" t="s">
        <v>157</v>
      </c>
      <c r="D23" s="95" t="s">
        <v>792</v>
      </c>
      <c r="E23" s="95" t="s">
        <v>387</v>
      </c>
      <c r="F23" s="97"/>
      <c r="G23" s="185" t="s">
        <v>4</v>
      </c>
      <c r="H23" s="184"/>
      <c r="I23" s="261"/>
    </row>
    <row r="24" spans="2:9" ht="26.25" x14ac:dyDescent="0.25">
      <c r="B24" s="90" t="s">
        <v>50</v>
      </c>
      <c r="C24" s="94" t="s">
        <v>195</v>
      </c>
      <c r="D24" s="92" t="s">
        <v>244</v>
      </c>
      <c r="E24" s="92" t="s">
        <v>391</v>
      </c>
      <c r="F24" s="93" t="s">
        <v>4</v>
      </c>
      <c r="G24" s="184"/>
      <c r="H24" s="184"/>
      <c r="I24" s="193"/>
    </row>
    <row r="25" spans="2:9" ht="26.25" x14ac:dyDescent="0.25">
      <c r="B25" s="90" t="s">
        <v>51</v>
      </c>
      <c r="C25" s="94" t="s">
        <v>189</v>
      </c>
      <c r="D25" s="92" t="s">
        <v>461</v>
      </c>
      <c r="E25" s="92" t="s">
        <v>392</v>
      </c>
      <c r="F25" s="93" t="s">
        <v>4</v>
      </c>
      <c r="G25" s="184"/>
      <c r="H25" s="185" t="s">
        <v>4</v>
      </c>
      <c r="I25" s="193"/>
    </row>
    <row r="26" spans="2:9" x14ac:dyDescent="0.25">
      <c r="B26" s="90" t="s">
        <v>52</v>
      </c>
      <c r="C26" s="94" t="s">
        <v>194</v>
      </c>
      <c r="D26" s="92" t="s">
        <v>243</v>
      </c>
      <c r="E26" s="92" t="s">
        <v>393</v>
      </c>
      <c r="F26" s="93" t="s">
        <v>4</v>
      </c>
      <c r="G26" s="184"/>
      <c r="H26" s="185" t="s">
        <v>4</v>
      </c>
      <c r="I26" s="193"/>
    </row>
    <row r="27" spans="2:9" ht="26.25" x14ac:dyDescent="0.25">
      <c r="B27" s="90" t="s">
        <v>53</v>
      </c>
      <c r="C27" s="94" t="s">
        <v>173</v>
      </c>
      <c r="D27" s="92" t="s">
        <v>462</v>
      </c>
      <c r="E27" s="92" t="s">
        <v>394</v>
      </c>
      <c r="F27" s="93" t="s">
        <v>4</v>
      </c>
      <c r="G27" s="184"/>
      <c r="H27" s="185" t="s">
        <v>4</v>
      </c>
      <c r="I27" s="193"/>
    </row>
    <row r="28" spans="2:9" ht="26.25" x14ac:dyDescent="0.25">
      <c r="B28" s="90" t="s">
        <v>54</v>
      </c>
      <c r="C28" s="94" t="s">
        <v>186</v>
      </c>
      <c r="D28" s="92" t="s">
        <v>241</v>
      </c>
      <c r="E28" s="92" t="s">
        <v>396</v>
      </c>
      <c r="F28" s="93" t="s">
        <v>4</v>
      </c>
      <c r="G28" s="184"/>
      <c r="H28" s="185" t="s">
        <v>4</v>
      </c>
      <c r="I28" s="193"/>
    </row>
    <row r="29" spans="2:9" ht="26.25" x14ac:dyDescent="0.25">
      <c r="B29" s="90" t="s">
        <v>55</v>
      </c>
      <c r="C29" s="94" t="s">
        <v>174</v>
      </c>
      <c r="D29" s="92" t="s">
        <v>240</v>
      </c>
      <c r="E29" s="92" t="s">
        <v>397</v>
      </c>
      <c r="F29" s="93" t="s">
        <v>4</v>
      </c>
      <c r="G29" s="184"/>
      <c r="H29" s="185" t="s">
        <v>4</v>
      </c>
      <c r="I29" s="193"/>
    </row>
    <row r="30" spans="2:9" ht="26.25" x14ac:dyDescent="0.25">
      <c r="B30" s="90" t="s">
        <v>56</v>
      </c>
      <c r="C30" s="94" t="s">
        <v>162</v>
      </c>
      <c r="D30" s="92" t="s">
        <v>463</v>
      </c>
      <c r="E30" s="92" t="s">
        <v>398</v>
      </c>
      <c r="F30" s="93" t="s">
        <v>4</v>
      </c>
      <c r="G30" s="184"/>
      <c r="H30" s="185" t="s">
        <v>4</v>
      </c>
      <c r="I30" s="193"/>
    </row>
    <row r="31" spans="2:9" x14ac:dyDescent="0.25">
      <c r="B31" s="90" t="s">
        <v>57</v>
      </c>
      <c r="C31" s="94" t="s">
        <v>165</v>
      </c>
      <c r="D31" s="92" t="s">
        <v>239</v>
      </c>
      <c r="E31" s="92" t="s">
        <v>399</v>
      </c>
      <c r="F31" s="93" t="s">
        <v>4</v>
      </c>
      <c r="G31" s="184"/>
      <c r="H31" s="185" t="s">
        <v>4</v>
      </c>
      <c r="I31" s="193"/>
    </row>
    <row r="32" spans="2:9" ht="26.25" x14ac:dyDescent="0.25">
      <c r="B32" s="90" t="s">
        <v>58</v>
      </c>
      <c r="C32" s="94" t="s">
        <v>155</v>
      </c>
      <c r="D32" s="92" t="s">
        <v>464</v>
      </c>
      <c r="E32" s="92" t="s">
        <v>400</v>
      </c>
      <c r="F32" s="93" t="s">
        <v>4</v>
      </c>
      <c r="G32" s="184"/>
      <c r="H32" s="185" t="s">
        <v>4</v>
      </c>
      <c r="I32" s="193"/>
    </row>
    <row r="33" spans="2:9" ht="26.25" x14ac:dyDescent="0.25">
      <c r="B33" s="90" t="s">
        <v>59</v>
      </c>
      <c r="C33" s="94" t="s">
        <v>198</v>
      </c>
      <c r="D33" s="92" t="s">
        <v>199</v>
      </c>
      <c r="E33" s="92" t="s">
        <v>401</v>
      </c>
      <c r="F33" s="93" t="s">
        <v>4</v>
      </c>
      <c r="G33" s="184"/>
      <c r="H33" s="185" t="s">
        <v>4</v>
      </c>
      <c r="I33" s="193"/>
    </row>
    <row r="34" spans="2:9" ht="26.25" x14ac:dyDescent="0.25">
      <c r="B34" s="90" t="s">
        <v>60</v>
      </c>
      <c r="C34" s="96" t="s">
        <v>132</v>
      </c>
      <c r="D34" s="92" t="s">
        <v>465</v>
      </c>
      <c r="E34" s="92" t="s">
        <v>402</v>
      </c>
      <c r="F34" s="93" t="s">
        <v>4</v>
      </c>
      <c r="G34" s="184"/>
      <c r="H34" s="184"/>
      <c r="I34" s="193"/>
    </row>
    <row r="35" spans="2:9" x14ac:dyDescent="0.25">
      <c r="B35" s="90" t="s">
        <v>61</v>
      </c>
      <c r="C35" s="94" t="s">
        <v>143</v>
      </c>
      <c r="D35" s="92" t="s">
        <v>238</v>
      </c>
      <c r="E35" s="92" t="s">
        <v>403</v>
      </c>
      <c r="F35" s="93" t="s">
        <v>4</v>
      </c>
      <c r="G35" s="184"/>
      <c r="H35" s="185" t="s">
        <v>4</v>
      </c>
      <c r="I35" s="193"/>
    </row>
    <row r="36" spans="2:9" x14ac:dyDescent="0.25">
      <c r="B36" s="90" t="s">
        <v>62</v>
      </c>
      <c r="C36" s="94" t="s">
        <v>180</v>
      </c>
      <c r="D36" s="92" t="s">
        <v>247</v>
      </c>
      <c r="E36" s="92" t="s">
        <v>404</v>
      </c>
      <c r="F36" s="93" t="s">
        <v>4</v>
      </c>
      <c r="G36" s="184"/>
      <c r="H36" s="184"/>
      <c r="I36" s="193"/>
    </row>
    <row r="37" spans="2:9" x14ac:dyDescent="0.25">
      <c r="B37" s="90" t="s">
        <v>63</v>
      </c>
      <c r="C37" s="94" t="s">
        <v>181</v>
      </c>
      <c r="D37" s="92" t="s">
        <v>237</v>
      </c>
      <c r="E37" s="92" t="s">
        <v>405</v>
      </c>
      <c r="F37" s="93" t="s">
        <v>4</v>
      </c>
      <c r="G37" s="184"/>
      <c r="H37" s="184"/>
      <c r="I37" s="193"/>
    </row>
    <row r="38" spans="2:9" x14ac:dyDescent="0.25">
      <c r="B38" s="90" t="s">
        <v>64</v>
      </c>
      <c r="C38" s="94" t="s">
        <v>204</v>
      </c>
      <c r="D38" s="92" t="s">
        <v>466</v>
      </c>
      <c r="E38" s="92" t="s">
        <v>406</v>
      </c>
      <c r="F38" s="93" t="s">
        <v>4</v>
      </c>
      <c r="G38" s="184"/>
      <c r="H38" s="185" t="s">
        <v>4</v>
      </c>
      <c r="I38" s="193"/>
    </row>
    <row r="39" spans="2:9" x14ac:dyDescent="0.25">
      <c r="B39" s="90" t="s">
        <v>65</v>
      </c>
      <c r="C39" s="94" t="s">
        <v>208</v>
      </c>
      <c r="D39" s="92" t="s">
        <v>680</v>
      </c>
      <c r="E39" s="92" t="s">
        <v>407</v>
      </c>
      <c r="F39" s="93" t="s">
        <v>4</v>
      </c>
      <c r="G39" s="184"/>
      <c r="H39" s="185" t="s">
        <v>4</v>
      </c>
      <c r="I39" s="193"/>
    </row>
    <row r="40" spans="2:9" x14ac:dyDescent="0.25">
      <c r="B40" s="90" t="s">
        <v>66</v>
      </c>
      <c r="C40" s="94" t="s">
        <v>207</v>
      </c>
      <c r="D40" s="92" t="s">
        <v>235</v>
      </c>
      <c r="E40" s="92" t="s">
        <v>408</v>
      </c>
      <c r="F40" s="93" t="s">
        <v>4</v>
      </c>
      <c r="G40" s="184"/>
      <c r="H40" s="184"/>
      <c r="I40" s="193"/>
    </row>
    <row r="41" spans="2:9" ht="26.25" x14ac:dyDescent="0.25">
      <c r="B41" s="90" t="s">
        <v>67</v>
      </c>
      <c r="C41" s="94" t="s">
        <v>166</v>
      </c>
      <c r="D41" s="92" t="s">
        <v>467</v>
      </c>
      <c r="E41" s="92" t="s">
        <v>409</v>
      </c>
      <c r="F41" s="93" t="s">
        <v>4</v>
      </c>
      <c r="G41" s="184"/>
      <c r="H41" s="184"/>
      <c r="I41" s="193"/>
    </row>
    <row r="42" spans="2:9" ht="26.25" x14ac:dyDescent="0.25">
      <c r="B42" s="90" t="s">
        <v>68</v>
      </c>
      <c r="C42" s="94" t="s">
        <v>163</v>
      </c>
      <c r="D42" s="92" t="s">
        <v>234</v>
      </c>
      <c r="E42" s="92" t="s">
        <v>410</v>
      </c>
      <c r="F42" s="93" t="s">
        <v>4</v>
      </c>
      <c r="G42" s="184"/>
      <c r="H42" s="185" t="s">
        <v>4</v>
      </c>
      <c r="I42" s="193"/>
    </row>
    <row r="43" spans="2:9" ht="26.25" x14ac:dyDescent="0.25">
      <c r="B43" s="90" t="s">
        <v>69</v>
      </c>
      <c r="C43" s="94" t="s">
        <v>160</v>
      </c>
      <c r="D43" s="92" t="s">
        <v>468</v>
      </c>
      <c r="E43" s="92" t="s">
        <v>410</v>
      </c>
      <c r="F43" s="93" t="s">
        <v>4</v>
      </c>
      <c r="G43" s="184"/>
      <c r="H43" s="184"/>
      <c r="I43" s="193"/>
    </row>
    <row r="44" spans="2:9" ht="26.25" x14ac:dyDescent="0.25">
      <c r="B44" s="90" t="s">
        <v>70</v>
      </c>
      <c r="C44" s="94" t="s">
        <v>588</v>
      </c>
      <c r="D44" s="92" t="s">
        <v>589</v>
      </c>
      <c r="E44" s="92" t="s">
        <v>590</v>
      </c>
      <c r="F44" s="93" t="s">
        <v>4</v>
      </c>
      <c r="G44" s="184"/>
      <c r="H44" s="184"/>
      <c r="I44" s="193"/>
    </row>
    <row r="45" spans="2:9" ht="26.25" x14ac:dyDescent="0.25">
      <c r="B45" s="90" t="s">
        <v>71</v>
      </c>
      <c r="C45" s="94" t="s">
        <v>161</v>
      </c>
      <c r="D45" s="92" t="s">
        <v>233</v>
      </c>
      <c r="E45" s="92" t="s">
        <v>411</v>
      </c>
      <c r="F45" s="93" t="s">
        <v>4</v>
      </c>
      <c r="G45" s="184"/>
      <c r="H45" s="185" t="s">
        <v>4</v>
      </c>
      <c r="I45" s="193"/>
    </row>
    <row r="46" spans="2:9" ht="26.25" x14ac:dyDescent="0.25">
      <c r="B46" s="90" t="s">
        <v>72</v>
      </c>
      <c r="C46" s="94" t="s">
        <v>847</v>
      </c>
      <c r="D46" s="92" t="s">
        <v>828</v>
      </c>
      <c r="E46" s="92" t="s">
        <v>848</v>
      </c>
      <c r="F46" s="93" t="s">
        <v>4</v>
      </c>
      <c r="G46" s="184"/>
      <c r="H46" s="185" t="s">
        <v>4</v>
      </c>
      <c r="I46" s="193"/>
    </row>
    <row r="47" spans="2:9" ht="26.25" x14ac:dyDescent="0.25">
      <c r="B47" s="90" t="s">
        <v>73</v>
      </c>
      <c r="C47" s="94" t="s">
        <v>849</v>
      </c>
      <c r="D47" s="92" t="s">
        <v>838</v>
      </c>
      <c r="E47" s="92" t="s">
        <v>850</v>
      </c>
      <c r="F47" s="93" t="s">
        <v>4</v>
      </c>
      <c r="G47" s="184"/>
      <c r="H47" s="184"/>
      <c r="I47" s="193"/>
    </row>
    <row r="48" spans="2:9" ht="26.25" x14ac:dyDescent="0.25">
      <c r="B48" s="90" t="s">
        <v>74</v>
      </c>
      <c r="C48" s="94" t="s">
        <v>151</v>
      </c>
      <c r="D48" s="92" t="s">
        <v>248</v>
      </c>
      <c r="E48" s="92" t="s">
        <v>412</v>
      </c>
      <c r="F48" s="93" t="s">
        <v>4</v>
      </c>
      <c r="G48" s="184"/>
      <c r="H48" s="184"/>
      <c r="I48" s="193"/>
    </row>
    <row r="49" spans="2:9" ht="26.25" x14ac:dyDescent="0.25">
      <c r="B49" s="90" t="s">
        <v>75</v>
      </c>
      <c r="C49" s="94" t="s">
        <v>147</v>
      </c>
      <c r="D49" s="92" t="s">
        <v>232</v>
      </c>
      <c r="E49" s="92" t="s">
        <v>413</v>
      </c>
      <c r="F49" s="93" t="s">
        <v>4</v>
      </c>
      <c r="G49" s="184"/>
      <c r="H49" s="184"/>
      <c r="I49" s="193"/>
    </row>
    <row r="50" spans="2:9" x14ac:dyDescent="0.25">
      <c r="B50" s="90" t="s">
        <v>76</v>
      </c>
      <c r="C50" s="94" t="s">
        <v>584</v>
      </c>
      <c r="D50" s="92" t="s">
        <v>583</v>
      </c>
      <c r="E50" s="92" t="s">
        <v>587</v>
      </c>
      <c r="F50" s="93" t="s">
        <v>4</v>
      </c>
      <c r="G50" s="184"/>
      <c r="H50" s="184"/>
      <c r="I50" s="193"/>
    </row>
    <row r="51" spans="2:9" x14ac:dyDescent="0.25">
      <c r="B51" s="90" t="s">
        <v>77</v>
      </c>
      <c r="C51" s="94" t="s">
        <v>495</v>
      </c>
      <c r="D51" s="92" t="s">
        <v>250</v>
      </c>
      <c r="E51" s="92" t="s">
        <v>414</v>
      </c>
      <c r="F51" s="93" t="s">
        <v>4</v>
      </c>
      <c r="G51" s="184"/>
      <c r="H51" s="184"/>
      <c r="I51" s="193"/>
    </row>
    <row r="52" spans="2:9" x14ac:dyDescent="0.25">
      <c r="B52" s="90" t="s">
        <v>78</v>
      </c>
      <c r="C52" s="94" t="s">
        <v>136</v>
      </c>
      <c r="D52" s="92" t="s">
        <v>231</v>
      </c>
      <c r="E52" s="92" t="s">
        <v>406</v>
      </c>
      <c r="F52" s="93" t="s">
        <v>4</v>
      </c>
      <c r="G52" s="184"/>
      <c r="H52" s="184"/>
      <c r="I52" s="193"/>
    </row>
    <row r="53" spans="2:9" x14ac:dyDescent="0.25">
      <c r="B53" s="90" t="s">
        <v>79</v>
      </c>
      <c r="C53" s="94" t="s">
        <v>191</v>
      </c>
      <c r="D53" s="92" t="s">
        <v>230</v>
      </c>
      <c r="E53" s="92" t="s">
        <v>415</v>
      </c>
      <c r="F53" s="93" t="s">
        <v>4</v>
      </c>
      <c r="G53" s="184"/>
      <c r="H53" s="184"/>
      <c r="I53" s="193"/>
    </row>
    <row r="54" spans="2:9" x14ac:dyDescent="0.25">
      <c r="B54" s="90" t="s">
        <v>80</v>
      </c>
      <c r="C54" s="94" t="s">
        <v>152</v>
      </c>
      <c r="D54" s="92" t="s">
        <v>251</v>
      </c>
      <c r="E54" s="92" t="s">
        <v>416</v>
      </c>
      <c r="F54" s="93" t="s">
        <v>4</v>
      </c>
      <c r="G54" s="184"/>
      <c r="H54" s="184"/>
      <c r="I54" s="193"/>
    </row>
    <row r="55" spans="2:9" x14ac:dyDescent="0.25">
      <c r="B55" s="259"/>
      <c r="C55" s="94" t="s">
        <v>773</v>
      </c>
      <c r="D55" s="197" t="s">
        <v>675</v>
      </c>
      <c r="E55" s="197" t="s">
        <v>774</v>
      </c>
      <c r="F55" s="97"/>
      <c r="G55" s="184"/>
      <c r="H55" s="185" t="s">
        <v>4</v>
      </c>
      <c r="I55" s="193"/>
    </row>
    <row r="56" spans="2:9" ht="15" customHeight="1" x14ac:dyDescent="0.25">
      <c r="B56" s="90" t="s">
        <v>81</v>
      </c>
      <c r="C56" s="96" t="s">
        <v>332</v>
      </c>
      <c r="D56" s="92" t="s">
        <v>252</v>
      </c>
      <c r="E56" s="92" t="s">
        <v>417</v>
      </c>
      <c r="F56" s="93" t="s">
        <v>4</v>
      </c>
      <c r="G56" s="184"/>
      <c r="H56" s="185" t="s">
        <v>4</v>
      </c>
      <c r="I56" s="193"/>
    </row>
    <row r="57" spans="2:9" ht="26.25" x14ac:dyDescent="0.25">
      <c r="B57" s="90" t="s">
        <v>82</v>
      </c>
      <c r="C57" s="94" t="s">
        <v>149</v>
      </c>
      <c r="D57" s="92" t="s">
        <v>469</v>
      </c>
      <c r="E57" s="92" t="s">
        <v>418</v>
      </c>
      <c r="F57" s="93" t="s">
        <v>4</v>
      </c>
      <c r="G57" s="184"/>
      <c r="H57" s="185" t="s">
        <v>4</v>
      </c>
      <c r="I57" s="193"/>
    </row>
    <row r="58" spans="2:9" x14ac:dyDescent="0.25">
      <c r="B58" s="90" t="s">
        <v>83</v>
      </c>
      <c r="C58" s="94" t="s">
        <v>153</v>
      </c>
      <c r="D58" s="92" t="s">
        <v>229</v>
      </c>
      <c r="E58" s="92" t="s">
        <v>419</v>
      </c>
      <c r="F58" s="93" t="s">
        <v>4</v>
      </c>
      <c r="G58" s="184"/>
      <c r="H58" s="185" t="s">
        <v>4</v>
      </c>
      <c r="I58" s="193"/>
    </row>
    <row r="59" spans="2:9" ht="26.25" x14ac:dyDescent="0.25">
      <c r="B59" s="90" t="s">
        <v>84</v>
      </c>
      <c r="C59" s="96" t="s">
        <v>133</v>
      </c>
      <c r="D59" s="92" t="s">
        <v>228</v>
      </c>
      <c r="E59" s="92" t="s">
        <v>420</v>
      </c>
      <c r="F59" s="93" t="s">
        <v>4</v>
      </c>
      <c r="G59" s="184"/>
      <c r="H59" s="185" t="s">
        <v>4</v>
      </c>
      <c r="I59" s="193"/>
    </row>
    <row r="60" spans="2:9" x14ac:dyDescent="0.25">
      <c r="B60" s="90" t="s">
        <v>85</v>
      </c>
      <c r="C60" s="94" t="s">
        <v>170</v>
      </c>
      <c r="D60" s="92" t="s">
        <v>265</v>
      </c>
      <c r="E60" s="92" t="s">
        <v>421</v>
      </c>
      <c r="F60" s="93" t="s">
        <v>4</v>
      </c>
      <c r="G60" s="184"/>
      <c r="H60" s="185" t="s">
        <v>4</v>
      </c>
      <c r="I60" s="193"/>
    </row>
    <row r="61" spans="2:9" ht="26.25" x14ac:dyDescent="0.25">
      <c r="B61" s="90" t="s">
        <v>86</v>
      </c>
      <c r="C61" s="94" t="s">
        <v>205</v>
      </c>
      <c r="D61" s="92" t="s">
        <v>470</v>
      </c>
      <c r="E61" s="92" t="s">
        <v>422</v>
      </c>
      <c r="F61" s="93" t="s">
        <v>4</v>
      </c>
      <c r="G61" s="184"/>
      <c r="H61" s="185" t="s">
        <v>4</v>
      </c>
      <c r="I61" s="193"/>
    </row>
    <row r="62" spans="2:9" ht="26.25" x14ac:dyDescent="0.25">
      <c r="B62" s="90" t="s">
        <v>87</v>
      </c>
      <c r="C62" s="94" t="s">
        <v>164</v>
      </c>
      <c r="D62" s="92" t="s">
        <v>266</v>
      </c>
      <c r="E62" s="92" t="s">
        <v>423</v>
      </c>
      <c r="F62" s="93" t="s">
        <v>4</v>
      </c>
      <c r="G62" s="184"/>
      <c r="H62" s="185" t="s">
        <v>4</v>
      </c>
      <c r="I62" s="193"/>
    </row>
    <row r="63" spans="2:9" ht="26.25" x14ac:dyDescent="0.25">
      <c r="B63" s="90" t="s">
        <v>88</v>
      </c>
      <c r="C63" s="94" t="s">
        <v>135</v>
      </c>
      <c r="D63" s="92" t="s">
        <v>227</v>
      </c>
      <c r="E63" s="92" t="s">
        <v>424</v>
      </c>
      <c r="F63" s="93" t="s">
        <v>4</v>
      </c>
      <c r="G63" s="184"/>
      <c r="H63" s="185" t="s">
        <v>4</v>
      </c>
      <c r="I63" s="193"/>
    </row>
    <row r="64" spans="2:9" ht="26.25" x14ac:dyDescent="0.25">
      <c r="B64" s="90" t="s">
        <v>89</v>
      </c>
      <c r="C64" s="94" t="s">
        <v>206</v>
      </c>
      <c r="D64" s="92" t="s">
        <v>226</v>
      </c>
      <c r="E64" s="92" t="s">
        <v>425</v>
      </c>
      <c r="F64" s="93" t="s">
        <v>4</v>
      </c>
      <c r="G64" s="184"/>
      <c r="H64" s="185" t="s">
        <v>4</v>
      </c>
      <c r="I64" s="193"/>
    </row>
    <row r="65" spans="2:9" ht="26.25" x14ac:dyDescent="0.25">
      <c r="B65" s="90" t="s">
        <v>90</v>
      </c>
      <c r="C65" s="94" t="s">
        <v>134</v>
      </c>
      <c r="D65" s="92" t="s">
        <v>471</v>
      </c>
      <c r="E65" s="92" t="s">
        <v>426</v>
      </c>
      <c r="F65" s="93" t="s">
        <v>4</v>
      </c>
      <c r="G65" s="184"/>
      <c r="H65" s="185" t="s">
        <v>4</v>
      </c>
      <c r="I65" s="193"/>
    </row>
    <row r="66" spans="2:9" x14ac:dyDescent="0.25">
      <c r="B66" s="90" t="s">
        <v>91</v>
      </c>
      <c r="C66" s="94" t="s">
        <v>150</v>
      </c>
      <c r="D66" s="92" t="s">
        <v>472</v>
      </c>
      <c r="E66" s="92" t="s">
        <v>427</v>
      </c>
      <c r="F66" s="93" t="s">
        <v>4</v>
      </c>
      <c r="G66" s="184"/>
      <c r="H66" s="185" t="s">
        <v>4</v>
      </c>
      <c r="I66" s="193"/>
    </row>
    <row r="67" spans="2:9" ht="15" customHeight="1" x14ac:dyDescent="0.25">
      <c r="B67" s="90" t="s">
        <v>92</v>
      </c>
      <c r="C67" s="91" t="s">
        <v>128</v>
      </c>
      <c r="D67" s="92" t="s">
        <v>473</v>
      </c>
      <c r="E67" s="92" t="s">
        <v>428</v>
      </c>
      <c r="F67" s="93" t="s">
        <v>4</v>
      </c>
      <c r="G67" s="184"/>
      <c r="H67" s="185" t="s">
        <v>4</v>
      </c>
      <c r="I67" s="193"/>
    </row>
    <row r="68" spans="2:9" ht="26.25" x14ac:dyDescent="0.25">
      <c r="B68" s="90" t="s">
        <v>93</v>
      </c>
      <c r="C68" s="94" t="s">
        <v>187</v>
      </c>
      <c r="D68" s="92" t="s">
        <v>474</v>
      </c>
      <c r="E68" s="92" t="s">
        <v>429</v>
      </c>
      <c r="F68" s="93" t="s">
        <v>4</v>
      </c>
      <c r="G68" s="184"/>
      <c r="H68" s="185" t="s">
        <v>4</v>
      </c>
      <c r="I68" s="193"/>
    </row>
    <row r="69" spans="2:9" x14ac:dyDescent="0.25">
      <c r="B69" s="90" t="s">
        <v>94</v>
      </c>
      <c r="C69" s="94" t="s">
        <v>168</v>
      </c>
      <c r="D69" s="92" t="s">
        <v>475</v>
      </c>
      <c r="E69" s="92" t="s">
        <v>430</v>
      </c>
      <c r="F69" s="93" t="s">
        <v>4</v>
      </c>
      <c r="G69" s="184"/>
      <c r="H69" s="184"/>
      <c r="I69" s="193"/>
    </row>
    <row r="70" spans="2:9" ht="26.25" x14ac:dyDescent="0.25">
      <c r="B70" s="90" t="s">
        <v>95</v>
      </c>
      <c r="C70" s="94" t="s">
        <v>201</v>
      </c>
      <c r="D70" s="92" t="s">
        <v>476</v>
      </c>
      <c r="E70" s="92" t="s">
        <v>431</v>
      </c>
      <c r="F70" s="93" t="s">
        <v>4</v>
      </c>
      <c r="G70" s="184"/>
      <c r="H70" s="184"/>
      <c r="I70" s="193"/>
    </row>
    <row r="71" spans="2:9" ht="26.25" x14ac:dyDescent="0.25">
      <c r="B71" s="90" t="s">
        <v>96</v>
      </c>
      <c r="C71" s="94" t="s">
        <v>197</v>
      </c>
      <c r="D71" s="92" t="s">
        <v>477</v>
      </c>
      <c r="E71" s="92" t="s">
        <v>431</v>
      </c>
      <c r="F71" s="93" t="s">
        <v>4</v>
      </c>
      <c r="G71" s="184"/>
      <c r="H71" s="184"/>
      <c r="I71" s="193"/>
    </row>
    <row r="72" spans="2:9" ht="26.25" x14ac:dyDescent="0.25">
      <c r="B72" s="90" t="s">
        <v>97</v>
      </c>
      <c r="C72" s="94" t="s">
        <v>202</v>
      </c>
      <c r="D72" s="92" t="s">
        <v>225</v>
      </c>
      <c r="E72" s="92" t="s">
        <v>432</v>
      </c>
      <c r="F72" s="93" t="s">
        <v>4</v>
      </c>
      <c r="G72" s="184"/>
      <c r="H72" s="184"/>
      <c r="I72" s="193"/>
    </row>
    <row r="73" spans="2:9" ht="26.25" x14ac:dyDescent="0.25">
      <c r="B73" s="90" t="s">
        <v>98</v>
      </c>
      <c r="C73" s="94" t="s">
        <v>140</v>
      </c>
      <c r="D73" s="92" t="s">
        <v>478</v>
      </c>
      <c r="E73" s="92" t="s">
        <v>433</v>
      </c>
      <c r="F73" s="93" t="s">
        <v>4</v>
      </c>
      <c r="G73" s="184"/>
      <c r="H73" s="184"/>
      <c r="I73" s="193"/>
    </row>
    <row r="74" spans="2:9" ht="26.25" x14ac:dyDescent="0.25">
      <c r="B74" s="90" t="s">
        <v>99</v>
      </c>
      <c r="C74" s="94" t="s">
        <v>144</v>
      </c>
      <c r="D74" s="92" t="s">
        <v>479</v>
      </c>
      <c r="E74" s="92" t="s">
        <v>434</v>
      </c>
      <c r="F74" s="93" t="s">
        <v>4</v>
      </c>
      <c r="G74" s="184"/>
      <c r="H74" s="184"/>
      <c r="I74" s="193"/>
    </row>
    <row r="75" spans="2:9" x14ac:dyDescent="0.25">
      <c r="B75" s="90" t="s">
        <v>100</v>
      </c>
      <c r="C75" s="94" t="s">
        <v>141</v>
      </c>
      <c r="D75" s="92" t="s">
        <v>142</v>
      </c>
      <c r="E75" s="92" t="s">
        <v>435</v>
      </c>
      <c r="F75" s="93" t="s">
        <v>4</v>
      </c>
      <c r="G75" s="184"/>
      <c r="H75" s="185" t="s">
        <v>4</v>
      </c>
      <c r="I75" s="193"/>
    </row>
    <row r="76" spans="2:9" x14ac:dyDescent="0.25">
      <c r="B76" s="90" t="s">
        <v>101</v>
      </c>
      <c r="C76" s="94" t="s">
        <v>145</v>
      </c>
      <c r="D76" s="92" t="s">
        <v>480</v>
      </c>
      <c r="E76" s="92" t="s">
        <v>436</v>
      </c>
      <c r="F76" s="93" t="s">
        <v>4</v>
      </c>
      <c r="G76" s="184"/>
      <c r="H76" s="185" t="s">
        <v>4</v>
      </c>
      <c r="I76" s="193"/>
    </row>
    <row r="77" spans="2:9" ht="26.25" x14ac:dyDescent="0.25">
      <c r="B77" s="90" t="s">
        <v>102</v>
      </c>
      <c r="C77" s="94" t="s">
        <v>188</v>
      </c>
      <c r="D77" s="92" t="s">
        <v>481</v>
      </c>
      <c r="E77" s="92" t="s">
        <v>437</v>
      </c>
      <c r="F77" s="93" t="s">
        <v>4</v>
      </c>
      <c r="G77" s="184"/>
      <c r="H77" s="184"/>
      <c r="I77" s="193"/>
    </row>
    <row r="78" spans="2:9" ht="26.25" x14ac:dyDescent="0.25">
      <c r="B78" s="90" t="s">
        <v>103</v>
      </c>
      <c r="C78" s="94" t="s">
        <v>137</v>
      </c>
      <c r="D78" s="92" t="s">
        <v>138</v>
      </c>
      <c r="E78" s="92" t="s">
        <v>438</v>
      </c>
      <c r="F78" s="93" t="s">
        <v>4</v>
      </c>
      <c r="G78" s="184"/>
      <c r="H78" s="184"/>
      <c r="I78" s="193"/>
    </row>
    <row r="79" spans="2:9" ht="26.25" x14ac:dyDescent="0.25">
      <c r="B79" s="90" t="s">
        <v>104</v>
      </c>
      <c r="C79" s="94" t="s">
        <v>154</v>
      </c>
      <c r="D79" s="92" t="s">
        <v>262</v>
      </c>
      <c r="E79" s="92" t="s">
        <v>439</v>
      </c>
      <c r="F79" s="93" t="s">
        <v>4</v>
      </c>
      <c r="G79" s="184"/>
      <c r="H79" s="184"/>
      <c r="I79" s="193"/>
    </row>
    <row r="80" spans="2:9" x14ac:dyDescent="0.25">
      <c r="B80" s="90" t="s">
        <v>105</v>
      </c>
      <c r="C80" s="94" t="s">
        <v>196</v>
      </c>
      <c r="D80" s="92" t="s">
        <v>222</v>
      </c>
      <c r="E80" s="92" t="s">
        <v>440</v>
      </c>
      <c r="F80" s="93" t="s">
        <v>4</v>
      </c>
      <c r="G80" s="184"/>
      <c r="H80" s="185" t="s">
        <v>4</v>
      </c>
      <c r="I80" s="193"/>
    </row>
    <row r="81" spans="2:9" ht="26.25" x14ac:dyDescent="0.25">
      <c r="B81" s="90" t="s">
        <v>106</v>
      </c>
      <c r="C81" s="94" t="s">
        <v>176</v>
      </c>
      <c r="D81" s="92" t="s">
        <v>221</v>
      </c>
      <c r="E81" s="92" t="s">
        <v>441</v>
      </c>
      <c r="F81" s="93" t="s">
        <v>4</v>
      </c>
      <c r="G81" s="184"/>
      <c r="H81" s="185" t="s">
        <v>4</v>
      </c>
      <c r="I81" s="193"/>
    </row>
    <row r="82" spans="2:9" ht="26.25" x14ac:dyDescent="0.25">
      <c r="B82" s="90" t="s">
        <v>107</v>
      </c>
      <c r="C82" s="94" t="s">
        <v>175</v>
      </c>
      <c r="D82" s="92" t="s">
        <v>220</v>
      </c>
      <c r="E82" s="92" t="s">
        <v>442</v>
      </c>
      <c r="F82" s="93" t="s">
        <v>4</v>
      </c>
      <c r="G82" s="184"/>
      <c r="H82" s="184"/>
      <c r="I82" s="193"/>
    </row>
    <row r="83" spans="2:9" ht="26.25" x14ac:dyDescent="0.25">
      <c r="B83" s="90" t="s">
        <v>108</v>
      </c>
      <c r="C83" s="94" t="s">
        <v>203</v>
      </c>
      <c r="D83" s="92" t="s">
        <v>219</v>
      </c>
      <c r="E83" s="92" t="s">
        <v>395</v>
      </c>
      <c r="F83" s="93" t="s">
        <v>4</v>
      </c>
      <c r="G83" s="184"/>
      <c r="H83" s="185" t="s">
        <v>4</v>
      </c>
      <c r="I83" s="193"/>
    </row>
    <row r="84" spans="2:9" ht="26.25" x14ac:dyDescent="0.25">
      <c r="B84" s="90" t="s">
        <v>109</v>
      </c>
      <c r="C84" s="94" t="s">
        <v>179</v>
      </c>
      <c r="D84" s="92" t="s">
        <v>218</v>
      </c>
      <c r="E84" s="92" t="s">
        <v>443</v>
      </c>
      <c r="F84" s="93" t="s">
        <v>4</v>
      </c>
      <c r="G84" s="184"/>
      <c r="H84" s="184"/>
      <c r="I84" s="193"/>
    </row>
    <row r="85" spans="2:9" ht="26.25" x14ac:dyDescent="0.25">
      <c r="B85" s="90" t="s">
        <v>110</v>
      </c>
      <c r="C85" s="94" t="s">
        <v>178</v>
      </c>
      <c r="D85" s="92" t="s">
        <v>217</v>
      </c>
      <c r="E85" s="92" t="s">
        <v>444</v>
      </c>
      <c r="F85" s="93" t="s">
        <v>4</v>
      </c>
      <c r="G85" s="184"/>
      <c r="H85" s="184"/>
      <c r="I85" s="193"/>
    </row>
    <row r="86" spans="2:9" x14ac:dyDescent="0.25">
      <c r="B86" s="90" t="s">
        <v>111</v>
      </c>
      <c r="C86" s="94" t="s">
        <v>177</v>
      </c>
      <c r="D86" s="92" t="s">
        <v>216</v>
      </c>
      <c r="E86" s="92" t="s">
        <v>440</v>
      </c>
      <c r="F86" s="93" t="s">
        <v>4</v>
      </c>
      <c r="G86" s="184"/>
      <c r="H86" s="184"/>
      <c r="I86" s="193"/>
    </row>
    <row r="87" spans="2:9" ht="26.25" x14ac:dyDescent="0.25">
      <c r="B87" s="90" t="s">
        <v>112</v>
      </c>
      <c r="C87" s="94" t="s">
        <v>146</v>
      </c>
      <c r="D87" s="92" t="s">
        <v>482</v>
      </c>
      <c r="E87" s="92" t="s">
        <v>445</v>
      </c>
      <c r="F87" s="93" t="s">
        <v>4</v>
      </c>
      <c r="G87" s="184"/>
      <c r="H87" s="185" t="s">
        <v>4</v>
      </c>
      <c r="I87" s="193"/>
    </row>
    <row r="88" spans="2:9" ht="26.25" x14ac:dyDescent="0.25">
      <c r="B88" s="90" t="s">
        <v>113</v>
      </c>
      <c r="C88" s="94" t="s">
        <v>148</v>
      </c>
      <c r="D88" s="92" t="s">
        <v>214</v>
      </c>
      <c r="E88" s="92" t="s">
        <v>413</v>
      </c>
      <c r="F88" s="93" t="s">
        <v>4</v>
      </c>
      <c r="G88" s="184"/>
      <c r="H88" s="185" t="s">
        <v>4</v>
      </c>
      <c r="I88" s="193"/>
    </row>
    <row r="89" spans="2:9" x14ac:dyDescent="0.25">
      <c r="B89" s="90" t="s">
        <v>114</v>
      </c>
      <c r="C89" s="91" t="s">
        <v>126</v>
      </c>
      <c r="D89" s="92" t="s">
        <v>483</v>
      </c>
      <c r="E89" s="92" t="s">
        <v>446</v>
      </c>
      <c r="F89" s="93" t="s">
        <v>4</v>
      </c>
      <c r="G89" s="184"/>
      <c r="H89" s="184"/>
      <c r="I89" s="193"/>
    </row>
    <row r="90" spans="2:9" x14ac:dyDescent="0.25">
      <c r="B90" s="90" t="s">
        <v>115</v>
      </c>
      <c r="C90" s="94" t="s">
        <v>183</v>
      </c>
      <c r="D90" s="92" t="s">
        <v>484</v>
      </c>
      <c r="E90" s="92" t="s">
        <v>447</v>
      </c>
      <c r="F90" s="93" t="s">
        <v>4</v>
      </c>
      <c r="G90" s="184"/>
      <c r="H90" s="184"/>
      <c r="I90" s="193"/>
    </row>
    <row r="91" spans="2:9" ht="26.25" x14ac:dyDescent="0.25">
      <c r="B91" s="90" t="s">
        <v>116</v>
      </c>
      <c r="C91" s="94" t="s">
        <v>171</v>
      </c>
      <c r="D91" s="92" t="s">
        <v>485</v>
      </c>
      <c r="E91" s="92" t="s">
        <v>448</v>
      </c>
      <c r="F91" s="93" t="s">
        <v>4</v>
      </c>
      <c r="G91" s="184"/>
      <c r="H91" s="184"/>
      <c r="I91" s="193"/>
    </row>
    <row r="92" spans="2:9" x14ac:dyDescent="0.25">
      <c r="B92" s="90" t="s">
        <v>117</v>
      </c>
      <c r="C92" s="94" t="s">
        <v>193</v>
      </c>
      <c r="D92" s="92" t="s">
        <v>486</v>
      </c>
      <c r="E92" s="92" t="s">
        <v>449</v>
      </c>
      <c r="F92" s="93" t="s">
        <v>4</v>
      </c>
      <c r="G92" s="184"/>
      <c r="H92" s="184"/>
      <c r="I92" s="193"/>
    </row>
    <row r="93" spans="2:9" ht="26.25" x14ac:dyDescent="0.25">
      <c r="B93" s="90" t="s">
        <v>118</v>
      </c>
      <c r="C93" s="94" t="s">
        <v>185</v>
      </c>
      <c r="D93" s="92" t="s">
        <v>211</v>
      </c>
      <c r="E93" s="92" t="s">
        <v>450</v>
      </c>
      <c r="F93" s="93" t="s">
        <v>4</v>
      </c>
      <c r="G93" s="184"/>
      <c r="H93" s="184"/>
      <c r="I93" s="193"/>
    </row>
    <row r="94" spans="2:9" x14ac:dyDescent="0.25">
      <c r="B94" s="90" t="s">
        <v>119</v>
      </c>
      <c r="C94" s="94" t="s">
        <v>156</v>
      </c>
      <c r="D94" s="92" t="s">
        <v>260</v>
      </c>
      <c r="E94" s="95" t="s">
        <v>451</v>
      </c>
      <c r="F94" s="93" t="s">
        <v>4</v>
      </c>
      <c r="G94" s="184"/>
      <c r="H94" s="184"/>
      <c r="I94" s="261" t="s">
        <v>846</v>
      </c>
    </row>
    <row r="95" spans="2:9" ht="26.25" x14ac:dyDescent="0.25">
      <c r="B95" s="90" t="s">
        <v>120</v>
      </c>
      <c r="C95" s="94" t="s">
        <v>190</v>
      </c>
      <c r="D95" s="92" t="s">
        <v>210</v>
      </c>
      <c r="E95" s="92" t="s">
        <v>452</v>
      </c>
      <c r="F95" s="93" t="s">
        <v>4</v>
      </c>
      <c r="G95" s="184"/>
      <c r="H95" s="185" t="s">
        <v>4</v>
      </c>
      <c r="I95" s="193"/>
    </row>
    <row r="96" spans="2:9" ht="26.25" x14ac:dyDescent="0.25">
      <c r="B96" s="90" t="s">
        <v>121</v>
      </c>
      <c r="C96" s="94" t="s">
        <v>184</v>
      </c>
      <c r="D96" s="92" t="s">
        <v>487</v>
      </c>
      <c r="E96" s="92" t="s">
        <v>453</v>
      </c>
      <c r="F96" s="93" t="s">
        <v>4</v>
      </c>
      <c r="G96" s="184"/>
      <c r="H96" s="184"/>
      <c r="I96" s="193"/>
    </row>
    <row r="97" spans="2:9" ht="26.25" x14ac:dyDescent="0.25">
      <c r="B97" s="90" t="s">
        <v>122</v>
      </c>
      <c r="C97" s="94" t="s">
        <v>192</v>
      </c>
      <c r="D97" s="92" t="s">
        <v>209</v>
      </c>
      <c r="E97" s="92" t="s">
        <v>454</v>
      </c>
      <c r="F97" s="93" t="s">
        <v>4</v>
      </c>
      <c r="G97" s="184"/>
      <c r="H97" s="185" t="s">
        <v>4</v>
      </c>
      <c r="I97" s="193"/>
    </row>
    <row r="98" spans="2:9" ht="26.25" x14ac:dyDescent="0.25">
      <c r="B98" s="90" t="s">
        <v>123</v>
      </c>
      <c r="C98" s="94" t="s">
        <v>167</v>
      </c>
      <c r="D98" s="92" t="s">
        <v>488</v>
      </c>
      <c r="E98" s="92" t="s">
        <v>455</v>
      </c>
      <c r="F98" s="93" t="s">
        <v>4</v>
      </c>
      <c r="G98" s="184"/>
      <c r="H98" s="184"/>
      <c r="I98" s="193"/>
    </row>
    <row r="99" spans="2:9" ht="26.25" x14ac:dyDescent="0.25">
      <c r="B99" s="90" t="s">
        <v>851</v>
      </c>
      <c r="C99" s="94" t="s">
        <v>492</v>
      </c>
      <c r="D99" s="92" t="s">
        <v>493</v>
      </c>
      <c r="E99" s="92" t="s">
        <v>496</v>
      </c>
      <c r="F99" s="93" t="s">
        <v>4</v>
      </c>
      <c r="G99" s="184"/>
      <c r="H99" s="184"/>
      <c r="I99" s="193"/>
    </row>
    <row r="100" spans="2:9" x14ac:dyDescent="0.25">
      <c r="B100" s="90" t="s">
        <v>852</v>
      </c>
      <c r="C100" s="94" t="s">
        <v>681</v>
      </c>
      <c r="D100" s="92" t="s">
        <v>682</v>
      </c>
      <c r="E100" s="92" t="s">
        <v>683</v>
      </c>
      <c r="F100" s="93" t="s">
        <v>4</v>
      </c>
      <c r="G100" s="184"/>
      <c r="H100" s="184"/>
      <c r="I100" s="193"/>
    </row>
    <row r="101" spans="2:9" x14ac:dyDescent="0.25">
      <c r="B101" s="260"/>
      <c r="C101" s="94" t="s">
        <v>200</v>
      </c>
      <c r="D101" s="95" t="s">
        <v>256</v>
      </c>
      <c r="E101" s="95" t="s">
        <v>456</v>
      </c>
      <c r="F101" s="93" t="s">
        <v>4</v>
      </c>
      <c r="G101" s="184"/>
      <c r="H101" s="184"/>
      <c r="I101" s="261" t="s">
        <v>685</v>
      </c>
    </row>
    <row r="102" spans="2:9" x14ac:dyDescent="0.25">
      <c r="B102" s="260"/>
      <c r="C102" s="94" t="s">
        <v>169</v>
      </c>
      <c r="D102" s="95" t="s">
        <v>257</v>
      </c>
      <c r="E102" s="95" t="s">
        <v>451</v>
      </c>
      <c r="F102" s="93" t="s">
        <v>4</v>
      </c>
      <c r="G102" s="184"/>
      <c r="H102" s="184"/>
      <c r="I102" s="261" t="s">
        <v>685</v>
      </c>
    </row>
    <row r="103" spans="2:9" ht="26.25" x14ac:dyDescent="0.25">
      <c r="B103" s="260"/>
      <c r="C103" s="94" t="s">
        <v>494</v>
      </c>
      <c r="D103" s="92" t="s">
        <v>489</v>
      </c>
      <c r="E103" s="92" t="s">
        <v>457</v>
      </c>
      <c r="F103" s="93" t="s">
        <v>4</v>
      </c>
      <c r="G103" s="184"/>
      <c r="H103" s="184"/>
      <c r="I103" s="262" t="s">
        <v>686</v>
      </c>
    </row>
    <row r="104" spans="2:9" ht="26.25" x14ac:dyDescent="0.25">
      <c r="B104" s="260"/>
      <c r="C104" s="94" t="s">
        <v>159</v>
      </c>
      <c r="D104" s="95" t="s">
        <v>490</v>
      </c>
      <c r="E104" s="95" t="s">
        <v>458</v>
      </c>
      <c r="F104" s="93" t="s">
        <v>4</v>
      </c>
      <c r="G104" s="184"/>
      <c r="H104" s="184"/>
      <c r="I104" s="262" t="s">
        <v>687</v>
      </c>
    </row>
    <row r="105" spans="2:9" ht="15.75" customHeight="1" thickBot="1" x14ac:dyDescent="0.3">
      <c r="B105" s="260"/>
      <c r="C105" s="98" t="s">
        <v>158</v>
      </c>
      <c r="D105" s="99" t="s">
        <v>491</v>
      </c>
      <c r="E105" s="99" t="s">
        <v>449</v>
      </c>
      <c r="F105" s="100" t="s">
        <v>4</v>
      </c>
      <c r="G105" s="186"/>
      <c r="H105" s="186"/>
      <c r="I105" s="263" t="s">
        <v>688</v>
      </c>
    </row>
    <row r="106" spans="2:9" ht="15.75" thickBot="1" x14ac:dyDescent="0.3"/>
    <row r="107" spans="2:9" ht="15.75" thickBot="1" x14ac:dyDescent="0.3">
      <c r="D107" s="395" t="s">
        <v>772</v>
      </c>
      <c r="E107" s="396"/>
      <c r="F107" s="109">
        <v>80</v>
      </c>
      <c r="G107" s="109">
        <v>1</v>
      </c>
      <c r="H107" s="109">
        <v>41</v>
      </c>
      <c r="I107" s="210"/>
    </row>
  </sheetData>
  <sheetProtection algorithmName="SHA-512" hashValue="U/lbQ0Ow77uo+GZ+vtToq2WMopZ+GJF3AszA4HAvu7XFO9TnZakerCNmwLWUPGsyvDKEhvgCfDTpSaFALKcvlw==" saltValue="Xp+TAnKKuDTFUH7QpI9oWA==" spinCount="100000" sheet="1" objects="1" scenarios="1"/>
  <autoFilter ref="B18:I105"/>
  <mergeCells count="5">
    <mergeCell ref="D107:E107"/>
    <mergeCell ref="A10:F10"/>
    <mergeCell ref="A14:I14"/>
    <mergeCell ref="A16:I16"/>
    <mergeCell ref="A1:I1"/>
  </mergeCells>
  <pageMargins left="0.39370078740157483" right="0.39370078740157483" top="0.74803149606299213" bottom="0.74803149606299213" header="0.31496062992125984" footer="0.31496062992125984"/>
  <pageSetup paperSize="9" scale="4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8"/>
  <sheetViews>
    <sheetView view="pageBreakPreview" zoomScale="85" zoomScaleNormal="85" zoomScaleSheetLayoutView="85" workbookViewId="0">
      <selection activeCell="A10" sqref="A10:J10"/>
    </sheetView>
  </sheetViews>
  <sheetFormatPr baseColWidth="10" defaultRowHeight="14.25" x14ac:dyDescent="0.2"/>
  <cols>
    <col min="1" max="1" width="43.7109375" style="2" customWidth="1"/>
    <col min="2" max="2" width="28.28515625" style="2" customWidth="1"/>
    <col min="3" max="3" width="17.140625" style="2" customWidth="1"/>
    <col min="4" max="4" width="17.5703125" style="2" customWidth="1"/>
    <col min="5" max="6" width="22" style="2" customWidth="1"/>
    <col min="7" max="7" width="24.140625" style="2" customWidth="1"/>
    <col min="8" max="8" width="20.7109375" style="2" customWidth="1"/>
    <col min="9" max="9" width="15.85546875" style="2" customWidth="1"/>
    <col min="10" max="10" width="22" style="2" customWidth="1"/>
    <col min="11" max="11" width="13.28515625" style="3" bestFit="1" customWidth="1"/>
    <col min="12" max="12" width="15.7109375" style="3" customWidth="1"/>
    <col min="13" max="13" width="18.5703125" style="3" customWidth="1"/>
    <col min="14" max="14" width="15.28515625" style="3" customWidth="1"/>
    <col min="15" max="16384" width="11.42578125" style="2"/>
  </cols>
  <sheetData>
    <row r="1" spans="1:15" ht="15" x14ac:dyDescent="0.25">
      <c r="A1" s="348" t="s">
        <v>33</v>
      </c>
      <c r="B1" s="348"/>
      <c r="C1" s="348"/>
      <c r="D1" s="348"/>
      <c r="E1" s="348"/>
      <c r="F1" s="348"/>
      <c r="G1" s="348"/>
      <c r="H1" s="348"/>
      <c r="I1" s="348"/>
      <c r="J1" s="348"/>
    </row>
    <row r="4" spans="1:15" s="3" customFormat="1" ht="15" x14ac:dyDescent="0.25">
      <c r="A4" s="2"/>
      <c r="B4" s="2"/>
      <c r="C4" s="2"/>
      <c r="D4" s="2"/>
      <c r="E4" s="2"/>
      <c r="F4" s="2"/>
      <c r="G4" s="47"/>
      <c r="O4" s="2"/>
    </row>
    <row r="5" spans="1:15" s="3" customFormat="1" ht="15.75" customHeight="1" x14ac:dyDescent="0.2">
      <c r="A5" s="2"/>
      <c r="B5" s="2"/>
      <c r="C5" s="2"/>
      <c r="D5" s="2"/>
      <c r="E5" s="2"/>
      <c r="F5" s="333"/>
      <c r="H5" s="405"/>
      <c r="I5" s="405"/>
      <c r="J5" s="405"/>
      <c r="O5" s="2"/>
    </row>
    <row r="8" spans="1:15" s="3" customFormat="1" x14ac:dyDescent="0.2">
      <c r="A8" s="4" t="s">
        <v>665</v>
      </c>
      <c r="B8" s="4"/>
      <c r="C8" s="4"/>
      <c r="D8" s="4"/>
      <c r="E8" s="4"/>
      <c r="F8" s="4"/>
      <c r="G8" s="4"/>
      <c r="H8" s="4"/>
      <c r="I8" s="4"/>
      <c r="J8" s="4"/>
      <c r="O8" s="2"/>
    </row>
    <row r="10" spans="1:15" s="3" customFormat="1" x14ac:dyDescent="0.2">
      <c r="A10" s="351" t="s">
        <v>857</v>
      </c>
      <c r="B10" s="351"/>
      <c r="C10" s="351"/>
      <c r="D10" s="351"/>
      <c r="E10" s="351"/>
      <c r="F10" s="351"/>
      <c r="G10" s="351"/>
      <c r="H10" s="351"/>
      <c r="I10" s="351"/>
      <c r="J10" s="351"/>
      <c r="O10" s="2"/>
    </row>
    <row r="11" spans="1:15" s="3" customFormat="1" x14ac:dyDescent="0.2">
      <c r="A11" s="2" t="s">
        <v>601</v>
      </c>
      <c r="B11" s="2"/>
      <c r="C11" s="2"/>
      <c r="D11" s="2"/>
      <c r="E11" s="2"/>
      <c r="F11" s="2"/>
      <c r="G11" s="2"/>
      <c r="H11" s="2"/>
      <c r="I11" s="2"/>
      <c r="J11" s="2"/>
      <c r="O11" s="2"/>
    </row>
    <row r="13" spans="1:15" s="3" customFormat="1" ht="19.5" x14ac:dyDescent="0.3">
      <c r="A13" s="145" t="s">
        <v>820</v>
      </c>
      <c r="B13" s="145"/>
      <c r="C13" s="146"/>
      <c r="D13" s="146"/>
      <c r="E13" s="146"/>
      <c r="F13" s="146"/>
      <c r="G13" s="146"/>
      <c r="H13" s="146"/>
      <c r="I13" s="146"/>
      <c r="J13" s="146"/>
      <c r="O13" s="2"/>
    </row>
    <row r="15" spans="1:15" s="3" customFormat="1" ht="27" customHeight="1" x14ac:dyDescent="0.2">
      <c r="A15" s="351" t="s">
        <v>821</v>
      </c>
      <c r="B15" s="351"/>
      <c r="C15" s="351"/>
      <c r="D15" s="351"/>
      <c r="E15" s="351"/>
      <c r="F15" s="351"/>
      <c r="G15" s="351"/>
      <c r="H15" s="351"/>
      <c r="I15" s="351"/>
      <c r="J15" s="351"/>
      <c r="O15" s="2"/>
    </row>
    <row r="17" spans="1:15" ht="15.75" thickBot="1" x14ac:dyDescent="0.3">
      <c r="F17" s="312"/>
      <c r="G17" s="312"/>
      <c r="H17" s="312"/>
      <c r="I17" s="11"/>
      <c r="J17" s="312"/>
      <c r="K17" s="312"/>
      <c r="L17" s="312"/>
      <c r="M17" s="11"/>
    </row>
    <row r="18" spans="1:15" ht="15.75" thickBot="1" x14ac:dyDescent="0.3">
      <c r="B18" s="315" t="s">
        <v>669</v>
      </c>
      <c r="C18" s="316" t="s">
        <v>12</v>
      </c>
      <c r="D18" s="316" t="s">
        <v>670</v>
      </c>
      <c r="E18" s="317" t="s">
        <v>679</v>
      </c>
      <c r="F18" s="312"/>
      <c r="G18" s="312"/>
      <c r="H18" s="312"/>
      <c r="I18" s="312"/>
      <c r="J18" s="312"/>
      <c r="K18" s="312"/>
      <c r="L18" s="312"/>
      <c r="M18" s="312"/>
    </row>
    <row r="19" spans="1:15" ht="15" x14ac:dyDescent="0.25">
      <c r="A19" s="324" t="s">
        <v>672</v>
      </c>
      <c r="B19" s="318">
        <f>B184</f>
        <v>161954.96</v>
      </c>
      <c r="C19" s="148">
        <f t="shared" ref="C19:D19" si="0">C184</f>
        <v>34010.54</v>
      </c>
      <c r="D19" s="280">
        <f t="shared" si="0"/>
        <v>195965.5</v>
      </c>
      <c r="E19" s="319">
        <f>D19+D20</f>
        <v>442519.79</v>
      </c>
      <c r="F19" s="313"/>
      <c r="G19" s="313"/>
      <c r="H19" s="313"/>
      <c r="I19" s="313"/>
      <c r="J19" s="313"/>
      <c r="K19" s="313"/>
      <c r="L19" s="313"/>
      <c r="M19" s="313"/>
    </row>
    <row r="20" spans="1:15" ht="15" x14ac:dyDescent="0.25">
      <c r="A20" s="325" t="s">
        <v>673</v>
      </c>
      <c r="B20" s="318">
        <f t="shared" ref="B20:D20" si="1">B185</f>
        <v>203763.88</v>
      </c>
      <c r="C20" s="148">
        <f t="shared" si="1"/>
        <v>42790.41</v>
      </c>
      <c r="D20" s="280">
        <f t="shared" si="1"/>
        <v>246554.29</v>
      </c>
      <c r="E20" s="320"/>
      <c r="F20" s="313"/>
      <c r="G20" s="313"/>
      <c r="H20" s="313"/>
      <c r="I20" s="313"/>
      <c r="J20" s="313"/>
      <c r="K20" s="313"/>
      <c r="L20" s="313"/>
      <c r="M20" s="313"/>
    </row>
    <row r="21" spans="1:15" ht="15" x14ac:dyDescent="0.25">
      <c r="A21" s="325" t="s">
        <v>822</v>
      </c>
      <c r="B21" s="318">
        <f>B238</f>
        <v>8678.06</v>
      </c>
      <c r="C21" s="148">
        <f t="shared" ref="C21:D22" si="2">C238</f>
        <v>1822.39</v>
      </c>
      <c r="D21" s="280">
        <f t="shared" si="2"/>
        <v>10500.45</v>
      </c>
      <c r="E21" s="319">
        <f>D21+D22</f>
        <v>55885.83</v>
      </c>
      <c r="F21" s="313"/>
      <c r="G21" s="313"/>
      <c r="H21" s="313"/>
      <c r="I21" s="313"/>
      <c r="J21" s="313"/>
      <c r="K21" s="313"/>
      <c r="L21" s="313"/>
      <c r="M21" s="313"/>
    </row>
    <row r="22" spans="1:15" ht="15" x14ac:dyDescent="0.25">
      <c r="A22" s="325" t="s">
        <v>823</v>
      </c>
      <c r="B22" s="318">
        <f>B239</f>
        <v>37508.58</v>
      </c>
      <c r="C22" s="148">
        <f t="shared" si="2"/>
        <v>7876.8</v>
      </c>
      <c r="D22" s="280">
        <f t="shared" si="2"/>
        <v>45385.38</v>
      </c>
      <c r="E22" s="320"/>
      <c r="F22" s="313"/>
      <c r="G22" s="313"/>
      <c r="H22" s="313"/>
      <c r="I22" s="313"/>
      <c r="J22" s="313"/>
      <c r="K22" s="313"/>
      <c r="L22" s="313"/>
      <c r="M22" s="313"/>
    </row>
    <row r="23" spans="1:15" ht="15" x14ac:dyDescent="0.25">
      <c r="A23" s="325" t="s">
        <v>824</v>
      </c>
      <c r="B23" s="318">
        <f>B376</f>
        <v>27300.15</v>
      </c>
      <c r="C23" s="148">
        <f t="shared" ref="C23:D24" si="3">C376</f>
        <v>5733.03</v>
      </c>
      <c r="D23" s="280">
        <f t="shared" si="3"/>
        <v>33033.18</v>
      </c>
      <c r="E23" s="319">
        <f>D23+D24</f>
        <v>45506.77</v>
      </c>
      <c r="F23" s="313"/>
      <c r="G23" s="313"/>
      <c r="H23" s="313"/>
      <c r="I23" s="313"/>
      <c r="J23" s="313"/>
      <c r="K23" s="313"/>
      <c r="L23" s="313"/>
      <c r="M23" s="313"/>
    </row>
    <row r="24" spans="1:15" ht="15" x14ac:dyDescent="0.25">
      <c r="A24" s="325" t="s">
        <v>825</v>
      </c>
      <c r="B24" s="318">
        <f>B377</f>
        <v>10308.75</v>
      </c>
      <c r="C24" s="148">
        <f t="shared" si="3"/>
        <v>2164.84</v>
      </c>
      <c r="D24" s="280">
        <f t="shared" si="3"/>
        <v>12473.59</v>
      </c>
      <c r="E24" s="319"/>
      <c r="F24" s="313"/>
      <c r="G24" s="313"/>
      <c r="H24" s="313"/>
      <c r="I24" s="313"/>
      <c r="J24" s="313"/>
      <c r="K24" s="313"/>
      <c r="L24" s="313"/>
      <c r="M24" s="313"/>
    </row>
    <row r="25" spans="1:15" ht="15.75" thickBot="1" x14ac:dyDescent="0.3">
      <c r="A25" s="326" t="s">
        <v>0</v>
      </c>
      <c r="B25" s="321">
        <f>SUM(B19:B24)</f>
        <v>449514.38</v>
      </c>
      <c r="C25" s="322">
        <f>SUM(C19:C24)</f>
        <v>94398.01</v>
      </c>
      <c r="D25" s="322">
        <f>SUM(D19:D24)</f>
        <v>543912.39</v>
      </c>
      <c r="E25" s="323">
        <f>SUM(E19:E24)</f>
        <v>543912.39</v>
      </c>
      <c r="F25" s="11"/>
      <c r="G25" s="11"/>
      <c r="H25" s="11"/>
      <c r="I25" s="314"/>
      <c r="J25" s="11"/>
      <c r="K25" s="11"/>
      <c r="L25" s="11"/>
      <c r="M25" s="314"/>
    </row>
    <row r="26" spans="1:15" ht="15" x14ac:dyDescent="0.25">
      <c r="A26" s="165"/>
      <c r="B26" s="17"/>
      <c r="C26" s="17"/>
      <c r="D26" s="17"/>
    </row>
    <row r="28" spans="1:15" s="3" customFormat="1" ht="19.5" x14ac:dyDescent="0.3">
      <c r="A28" s="145" t="s">
        <v>676</v>
      </c>
      <c r="B28" s="145"/>
      <c r="C28" s="146"/>
      <c r="D28" s="146"/>
      <c r="E28" s="146"/>
      <c r="F28" s="146"/>
      <c r="G28" s="146"/>
      <c r="H28" s="146"/>
      <c r="I28" s="146"/>
      <c r="J28" s="146"/>
      <c r="O28" s="2"/>
    </row>
    <row r="29" spans="1:15" s="3" customFormat="1" x14ac:dyDescent="0.2">
      <c r="A29" s="2"/>
      <c r="B29" s="2"/>
      <c r="C29" s="2"/>
      <c r="D29" s="2"/>
      <c r="E29" s="2"/>
      <c r="F29" s="2"/>
      <c r="G29" s="2"/>
      <c r="H29" s="2"/>
      <c r="I29" s="2"/>
      <c r="J29" s="2"/>
      <c r="O29" s="2"/>
    </row>
    <row r="30" spans="1:15" s="3" customFormat="1" ht="15" x14ac:dyDescent="0.25">
      <c r="A30" s="402" t="s">
        <v>499</v>
      </c>
      <c r="B30" s="403"/>
      <c r="C30" s="403"/>
      <c r="D30" s="403"/>
      <c r="E30" s="403"/>
      <c r="F30" s="403"/>
      <c r="G30" s="403"/>
      <c r="H30" s="403"/>
      <c r="I30" s="403"/>
      <c r="J30" s="403"/>
      <c r="O30" s="2"/>
    </row>
    <row r="31" spans="1:15" s="3" customFormat="1" x14ac:dyDescent="0.2">
      <c r="A31" s="2"/>
      <c r="B31" s="2"/>
      <c r="C31" s="2"/>
      <c r="D31" s="2"/>
      <c r="E31" s="2"/>
      <c r="F31" s="2"/>
      <c r="G31" s="2"/>
      <c r="H31" s="2"/>
      <c r="I31" s="2"/>
      <c r="J31" s="2"/>
      <c r="O31" s="2"/>
    </row>
    <row r="32" spans="1:15" s="3" customFormat="1" ht="27" customHeight="1" x14ac:dyDescent="0.2">
      <c r="A32" s="351" t="s">
        <v>667</v>
      </c>
      <c r="B32" s="351"/>
      <c r="C32" s="351"/>
      <c r="D32" s="351"/>
      <c r="E32" s="351"/>
      <c r="F32" s="351"/>
      <c r="G32" s="351"/>
      <c r="H32" s="351"/>
      <c r="I32" s="351"/>
      <c r="J32" s="351"/>
      <c r="O32" s="2"/>
    </row>
    <row r="33" spans="1:15" s="3" customFormat="1" ht="15" thickBot="1" x14ac:dyDescent="0.25">
      <c r="A33" s="2"/>
      <c r="B33" s="2"/>
      <c r="C33" s="2"/>
      <c r="D33" s="2"/>
      <c r="E33" s="2"/>
      <c r="F33" s="2"/>
      <c r="G33" s="2"/>
      <c r="H33" s="2"/>
      <c r="I33" s="2"/>
      <c r="J33" s="2"/>
      <c r="O33" s="2"/>
    </row>
    <row r="34" spans="1:15" s="3" customFormat="1" ht="45" x14ac:dyDescent="0.2">
      <c r="A34" s="15" t="s">
        <v>15</v>
      </c>
      <c r="B34" s="16" t="s">
        <v>14</v>
      </c>
      <c r="C34" s="334" t="s">
        <v>6</v>
      </c>
      <c r="D34" s="16" t="s">
        <v>11</v>
      </c>
      <c r="E34" s="16" t="s">
        <v>32</v>
      </c>
      <c r="F34" s="16"/>
      <c r="G34" s="16"/>
      <c r="H34" s="16" t="s">
        <v>29</v>
      </c>
      <c r="I34" s="340" t="s">
        <v>31</v>
      </c>
      <c r="J34" s="153" t="s">
        <v>30</v>
      </c>
      <c r="O34" s="2"/>
    </row>
    <row r="35" spans="1:15" s="3" customFormat="1" ht="15" x14ac:dyDescent="0.2">
      <c r="A35" s="407" t="s">
        <v>791</v>
      </c>
      <c r="B35" s="408"/>
      <c r="C35" s="408"/>
      <c r="D35" s="408"/>
      <c r="E35" s="408"/>
      <c r="F35" s="408"/>
      <c r="G35" s="408"/>
      <c r="H35" s="408"/>
      <c r="I35" s="408"/>
      <c r="J35" s="409"/>
      <c r="O35" s="2"/>
    </row>
    <row r="36" spans="1:15" s="3" customFormat="1" ht="28.5" x14ac:dyDescent="0.2">
      <c r="A36" s="40" t="s">
        <v>790</v>
      </c>
      <c r="B36" s="130">
        <f>'[1]ANNEX 1 - MP'!B20</f>
        <v>2</v>
      </c>
      <c r="C36" s="31" t="s">
        <v>666</v>
      </c>
      <c r="D36" s="131">
        <f>'[1]ANNEX 1 - MP'!C20</f>
        <v>550</v>
      </c>
      <c r="E36" s="30">
        <f>D36*B36</f>
        <v>1100</v>
      </c>
      <c r="F36" s="139"/>
      <c r="G36" s="139"/>
      <c r="H36" s="132">
        <f>E36</f>
        <v>1100</v>
      </c>
      <c r="I36" s="132">
        <f>J36-H36</f>
        <v>231</v>
      </c>
      <c r="J36" s="133">
        <f>H36*1.21</f>
        <v>1331</v>
      </c>
      <c r="O36" s="2"/>
    </row>
    <row r="37" spans="1:15" s="3" customFormat="1" ht="15" x14ac:dyDescent="0.2">
      <c r="A37" s="407" t="s">
        <v>16</v>
      </c>
      <c r="B37" s="408"/>
      <c r="C37" s="408"/>
      <c r="D37" s="408"/>
      <c r="E37" s="408"/>
      <c r="F37" s="408"/>
      <c r="G37" s="408"/>
      <c r="H37" s="408"/>
      <c r="I37" s="408"/>
      <c r="J37" s="409"/>
      <c r="O37" s="2"/>
    </row>
    <row r="38" spans="1:15" s="3" customFormat="1" ht="28.5" x14ac:dyDescent="0.2">
      <c r="A38" s="40" t="s">
        <v>505</v>
      </c>
      <c r="B38" s="130">
        <f>'[1]ANNEX 1 - MP'!B22</f>
        <v>33</v>
      </c>
      <c r="C38" s="31" t="s">
        <v>666</v>
      </c>
      <c r="D38" s="131">
        <f>'[1]ANNEX 1 - MP'!C22</f>
        <v>29.5</v>
      </c>
      <c r="E38" s="30">
        <f>D38*B38</f>
        <v>973.5</v>
      </c>
      <c r="F38" s="142"/>
      <c r="G38" s="142"/>
      <c r="H38" s="132">
        <f>E38</f>
        <v>973.5</v>
      </c>
      <c r="I38" s="132">
        <f>J38-H38</f>
        <v>204.44</v>
      </c>
      <c r="J38" s="133">
        <f>H38*1.21</f>
        <v>1177.94</v>
      </c>
      <c r="O38" s="2"/>
    </row>
    <row r="39" spans="1:15" s="3" customFormat="1" ht="28.5" x14ac:dyDescent="0.2">
      <c r="A39" s="40" t="s">
        <v>504</v>
      </c>
      <c r="B39" s="130">
        <f>'[1]ANNEX 1 - MP'!B23</f>
        <v>20</v>
      </c>
      <c r="C39" s="31" t="s">
        <v>666</v>
      </c>
      <c r="D39" s="131">
        <f>'[1]ANNEX 1 - MP'!C23</f>
        <v>29.5</v>
      </c>
      <c r="E39" s="30">
        <f t="shared" ref="E39:E73" si="4">D39*B39</f>
        <v>590</v>
      </c>
      <c r="F39" s="139"/>
      <c r="G39" s="139"/>
      <c r="H39" s="132">
        <f t="shared" ref="H39:H73" si="5">E39</f>
        <v>590</v>
      </c>
      <c r="I39" s="132">
        <f t="shared" ref="I39:I73" si="6">J39-H39</f>
        <v>123.9</v>
      </c>
      <c r="J39" s="133">
        <f t="shared" ref="J39:J73" si="7">H39*1.21</f>
        <v>713.9</v>
      </c>
      <c r="O39" s="2"/>
    </row>
    <row r="40" spans="1:15" s="3" customFormat="1" ht="28.5" x14ac:dyDescent="0.2">
      <c r="A40" s="40" t="s">
        <v>621</v>
      </c>
      <c r="B40" s="130">
        <f>'[1]ANNEX 1 - MP'!B24</f>
        <v>1827</v>
      </c>
      <c r="C40" s="31" t="s">
        <v>666</v>
      </c>
      <c r="D40" s="131">
        <f>'[1]ANNEX 1 - MP'!C24</f>
        <v>4.8899999999999997</v>
      </c>
      <c r="E40" s="30">
        <f t="shared" si="4"/>
        <v>8934.0300000000007</v>
      </c>
      <c r="F40" s="139"/>
      <c r="G40" s="139"/>
      <c r="H40" s="132">
        <f t="shared" si="5"/>
        <v>8934.0300000000007</v>
      </c>
      <c r="I40" s="132">
        <f t="shared" si="6"/>
        <v>1876.15</v>
      </c>
      <c r="J40" s="133">
        <f t="shared" si="7"/>
        <v>10810.18</v>
      </c>
      <c r="O40" s="2"/>
    </row>
    <row r="41" spans="1:15" s="3" customFormat="1" x14ac:dyDescent="0.2">
      <c r="A41" s="40" t="s">
        <v>620</v>
      </c>
      <c r="B41" s="130">
        <f>'[1]ANNEX 1 - MP'!B25</f>
        <v>37</v>
      </c>
      <c r="C41" s="31" t="s">
        <v>666</v>
      </c>
      <c r="D41" s="131">
        <f>'[1]ANNEX 1 - MP'!C25</f>
        <v>6.2</v>
      </c>
      <c r="E41" s="30">
        <f t="shared" si="4"/>
        <v>229.4</v>
      </c>
      <c r="F41" s="139"/>
      <c r="G41" s="139"/>
      <c r="H41" s="132">
        <f t="shared" si="5"/>
        <v>229.4</v>
      </c>
      <c r="I41" s="132">
        <f t="shared" si="6"/>
        <v>48.17</v>
      </c>
      <c r="J41" s="133">
        <f t="shared" si="7"/>
        <v>277.57</v>
      </c>
      <c r="O41" s="2"/>
    </row>
    <row r="42" spans="1:15" s="3" customFormat="1" x14ac:dyDescent="0.2">
      <c r="A42" s="40" t="s">
        <v>619</v>
      </c>
      <c r="B42" s="130">
        <f>'[1]ANNEX 1 - MP'!B26</f>
        <v>945</v>
      </c>
      <c r="C42" s="31" t="s">
        <v>666</v>
      </c>
      <c r="D42" s="131">
        <f>'[1]ANNEX 1 - MP'!C26</f>
        <v>6.2</v>
      </c>
      <c r="E42" s="30">
        <f t="shared" si="4"/>
        <v>5859</v>
      </c>
      <c r="F42" s="139"/>
      <c r="G42" s="139"/>
      <c r="H42" s="132">
        <f t="shared" si="5"/>
        <v>5859</v>
      </c>
      <c r="I42" s="132">
        <f t="shared" si="6"/>
        <v>1230.3900000000001</v>
      </c>
      <c r="J42" s="133">
        <f t="shared" si="7"/>
        <v>7089.39</v>
      </c>
      <c r="O42" s="2"/>
    </row>
    <row r="43" spans="1:15" s="3" customFormat="1" x14ac:dyDescent="0.2">
      <c r="A43" s="40" t="s">
        <v>618</v>
      </c>
      <c r="B43" s="130">
        <f>'[1]ANNEX 1 - MP'!B27</f>
        <v>184</v>
      </c>
      <c r="C43" s="31" t="s">
        <v>666</v>
      </c>
      <c r="D43" s="131">
        <f>'[1]ANNEX 1 - MP'!C27</f>
        <v>6.2</v>
      </c>
      <c r="E43" s="30">
        <f t="shared" si="4"/>
        <v>1140.8</v>
      </c>
      <c r="F43" s="139"/>
      <c r="G43" s="139"/>
      <c r="H43" s="132">
        <f t="shared" si="5"/>
        <v>1140.8</v>
      </c>
      <c r="I43" s="132">
        <f t="shared" si="6"/>
        <v>239.57</v>
      </c>
      <c r="J43" s="133">
        <f t="shared" si="7"/>
        <v>1380.37</v>
      </c>
      <c r="O43" s="2"/>
    </row>
    <row r="44" spans="1:15" s="3" customFormat="1" x14ac:dyDescent="0.2">
      <c r="A44" s="40" t="s">
        <v>617</v>
      </c>
      <c r="B44" s="130">
        <f>'[1]ANNEX 1 - MP'!B28</f>
        <v>35</v>
      </c>
      <c r="C44" s="31" t="s">
        <v>666</v>
      </c>
      <c r="D44" s="131">
        <f>'[1]ANNEX 1 - MP'!C28</f>
        <v>6.2</v>
      </c>
      <c r="E44" s="30">
        <f t="shared" si="4"/>
        <v>217</v>
      </c>
      <c r="F44" s="139"/>
      <c r="G44" s="139"/>
      <c r="H44" s="132">
        <f t="shared" si="5"/>
        <v>217</v>
      </c>
      <c r="I44" s="132">
        <f t="shared" si="6"/>
        <v>45.57</v>
      </c>
      <c r="J44" s="133">
        <f t="shared" si="7"/>
        <v>262.57</v>
      </c>
      <c r="O44" s="2"/>
    </row>
    <row r="45" spans="1:15" s="3" customFormat="1" x14ac:dyDescent="0.2">
      <c r="A45" s="40" t="s">
        <v>616</v>
      </c>
      <c r="B45" s="130">
        <f>'[1]ANNEX 1 - MP'!B29</f>
        <v>107</v>
      </c>
      <c r="C45" s="31" t="s">
        <v>666</v>
      </c>
      <c r="D45" s="131">
        <f>'[1]ANNEX 1 - MP'!C29</f>
        <v>6.2</v>
      </c>
      <c r="E45" s="30">
        <f t="shared" si="4"/>
        <v>663.4</v>
      </c>
      <c r="F45" s="139"/>
      <c r="G45" s="139"/>
      <c r="H45" s="132">
        <f t="shared" si="5"/>
        <v>663.4</v>
      </c>
      <c r="I45" s="132">
        <f t="shared" si="6"/>
        <v>139.31</v>
      </c>
      <c r="J45" s="133">
        <f t="shared" si="7"/>
        <v>802.71</v>
      </c>
      <c r="O45" s="2"/>
    </row>
    <row r="46" spans="1:15" s="3" customFormat="1" x14ac:dyDescent="0.2">
      <c r="A46" s="40" t="s">
        <v>615</v>
      </c>
      <c r="B46" s="130">
        <f>'[1]ANNEX 1 - MP'!B30</f>
        <v>7</v>
      </c>
      <c r="C46" s="31" t="s">
        <v>666</v>
      </c>
      <c r="D46" s="131">
        <f>'[1]ANNEX 1 - MP'!C30</f>
        <v>6.2</v>
      </c>
      <c r="E46" s="30">
        <f t="shared" si="4"/>
        <v>43.4</v>
      </c>
      <c r="F46" s="139"/>
      <c r="G46" s="139"/>
      <c r="H46" s="132">
        <f t="shared" si="5"/>
        <v>43.4</v>
      </c>
      <c r="I46" s="132">
        <f t="shared" si="6"/>
        <v>9.11</v>
      </c>
      <c r="J46" s="133">
        <f t="shared" si="7"/>
        <v>52.51</v>
      </c>
      <c r="O46" s="2"/>
    </row>
    <row r="47" spans="1:15" s="3" customFormat="1" x14ac:dyDescent="0.2">
      <c r="A47" s="40" t="s">
        <v>614</v>
      </c>
      <c r="B47" s="130">
        <f>'[1]ANNEX 1 - MP'!B31</f>
        <v>1</v>
      </c>
      <c r="C47" s="31" t="s">
        <v>666</v>
      </c>
      <c r="D47" s="131">
        <f>'[1]ANNEX 1 - MP'!C31</f>
        <v>6.2</v>
      </c>
      <c r="E47" s="30">
        <f t="shared" si="4"/>
        <v>6.2</v>
      </c>
      <c r="F47" s="139"/>
      <c r="G47" s="139"/>
      <c r="H47" s="132">
        <f t="shared" si="5"/>
        <v>6.2</v>
      </c>
      <c r="I47" s="132">
        <f t="shared" si="6"/>
        <v>1.3</v>
      </c>
      <c r="J47" s="133">
        <f t="shared" si="7"/>
        <v>7.5</v>
      </c>
      <c r="O47" s="2"/>
    </row>
    <row r="48" spans="1:15" s="3" customFormat="1" x14ac:dyDescent="0.2">
      <c r="A48" s="40" t="s">
        <v>613</v>
      </c>
      <c r="B48" s="130">
        <f>'[1]ANNEX 1 - MP'!B32</f>
        <v>1</v>
      </c>
      <c r="C48" s="31" t="s">
        <v>666</v>
      </c>
      <c r="D48" s="131">
        <f>'[1]ANNEX 1 - MP'!C32</f>
        <v>6.2</v>
      </c>
      <c r="E48" s="30">
        <f t="shared" si="4"/>
        <v>6.2</v>
      </c>
      <c r="F48" s="139"/>
      <c r="G48" s="139"/>
      <c r="H48" s="132">
        <f t="shared" si="5"/>
        <v>6.2</v>
      </c>
      <c r="I48" s="132">
        <f t="shared" si="6"/>
        <v>1.3</v>
      </c>
      <c r="J48" s="133">
        <f t="shared" si="7"/>
        <v>7.5</v>
      </c>
      <c r="O48" s="2"/>
    </row>
    <row r="49" spans="1:15" s="3" customFormat="1" x14ac:dyDescent="0.2">
      <c r="A49" s="40" t="s">
        <v>612</v>
      </c>
      <c r="B49" s="130">
        <f>'[1]ANNEX 1 - MP'!B33</f>
        <v>10</v>
      </c>
      <c r="C49" s="31" t="s">
        <v>666</v>
      </c>
      <c r="D49" s="131">
        <f>'[1]ANNEX 1 - MP'!C33</f>
        <v>6.2</v>
      </c>
      <c r="E49" s="30">
        <f t="shared" si="4"/>
        <v>62</v>
      </c>
      <c r="F49" s="139"/>
      <c r="G49" s="139"/>
      <c r="H49" s="132">
        <f t="shared" si="5"/>
        <v>62</v>
      </c>
      <c r="I49" s="132">
        <f t="shared" si="6"/>
        <v>13.02</v>
      </c>
      <c r="J49" s="133">
        <f t="shared" si="7"/>
        <v>75.02</v>
      </c>
      <c r="O49" s="2"/>
    </row>
    <row r="50" spans="1:15" s="3" customFormat="1" x14ac:dyDescent="0.2">
      <c r="A50" s="40" t="s">
        <v>515</v>
      </c>
      <c r="B50" s="130">
        <f>'[1]ANNEX 1 - MP'!B35</f>
        <v>203</v>
      </c>
      <c r="C50" s="31" t="s">
        <v>666</v>
      </c>
      <c r="D50" s="131">
        <f>'[1]ANNEX 1 - MP'!C35</f>
        <v>17.5</v>
      </c>
      <c r="E50" s="30">
        <f t="shared" si="4"/>
        <v>3552.5</v>
      </c>
      <c r="F50" s="139"/>
      <c r="G50" s="139"/>
      <c r="H50" s="132">
        <f t="shared" si="5"/>
        <v>3552.5</v>
      </c>
      <c r="I50" s="132">
        <f t="shared" si="6"/>
        <v>746.03</v>
      </c>
      <c r="J50" s="133">
        <f t="shared" si="7"/>
        <v>4298.53</v>
      </c>
      <c r="O50" s="2"/>
    </row>
    <row r="51" spans="1:15" s="3" customFormat="1" x14ac:dyDescent="0.2">
      <c r="A51" s="40" t="s">
        <v>516</v>
      </c>
      <c r="B51" s="130">
        <f>'[1]ANNEX 1 - MP'!B36</f>
        <v>50</v>
      </c>
      <c r="C51" s="31" t="s">
        <v>666</v>
      </c>
      <c r="D51" s="131">
        <f>'[1]ANNEX 1 - MP'!C36</f>
        <v>20.09</v>
      </c>
      <c r="E51" s="30">
        <f t="shared" si="4"/>
        <v>1004.5</v>
      </c>
      <c r="F51" s="139"/>
      <c r="G51" s="139"/>
      <c r="H51" s="132">
        <f t="shared" si="5"/>
        <v>1004.5</v>
      </c>
      <c r="I51" s="132">
        <f t="shared" si="6"/>
        <v>210.95</v>
      </c>
      <c r="J51" s="133">
        <f t="shared" si="7"/>
        <v>1215.45</v>
      </c>
      <c r="O51" s="2"/>
    </row>
    <row r="52" spans="1:15" s="3" customFormat="1" x14ac:dyDescent="0.2">
      <c r="A52" s="40" t="s">
        <v>632</v>
      </c>
      <c r="B52" s="130">
        <f>'[1]ANNEX 1 - MP'!B37</f>
        <v>20</v>
      </c>
      <c r="C52" s="31" t="s">
        <v>666</v>
      </c>
      <c r="D52" s="131">
        <f>'[1]ANNEX 1 - MP'!C37</f>
        <v>158.56</v>
      </c>
      <c r="E52" s="30">
        <f t="shared" si="4"/>
        <v>3171.2</v>
      </c>
      <c r="F52" s="139"/>
      <c r="G52" s="139"/>
      <c r="H52" s="132">
        <f t="shared" si="5"/>
        <v>3171.2</v>
      </c>
      <c r="I52" s="132">
        <f t="shared" si="6"/>
        <v>665.95</v>
      </c>
      <c r="J52" s="133">
        <f t="shared" si="7"/>
        <v>3837.15</v>
      </c>
      <c r="O52" s="2"/>
    </row>
    <row r="53" spans="1:15" s="3" customFormat="1" x14ac:dyDescent="0.2">
      <c r="A53" s="40" t="s">
        <v>611</v>
      </c>
      <c r="B53" s="130">
        <f>'[1]ANNEX 1 - MP'!B38</f>
        <v>20</v>
      </c>
      <c r="C53" s="31" t="s">
        <v>666</v>
      </c>
      <c r="D53" s="131">
        <f>'[1]ANNEX 1 - MP'!C38</f>
        <v>135.78</v>
      </c>
      <c r="E53" s="30">
        <f t="shared" si="4"/>
        <v>2715.6</v>
      </c>
      <c r="F53" s="139"/>
      <c r="G53" s="139"/>
      <c r="H53" s="132">
        <f t="shared" si="5"/>
        <v>2715.6</v>
      </c>
      <c r="I53" s="132">
        <f t="shared" si="6"/>
        <v>570.28</v>
      </c>
      <c r="J53" s="133">
        <f t="shared" si="7"/>
        <v>3285.88</v>
      </c>
      <c r="O53" s="2"/>
    </row>
    <row r="54" spans="1:15" s="3" customFormat="1" x14ac:dyDescent="0.2">
      <c r="A54" s="40" t="s">
        <v>518</v>
      </c>
      <c r="B54" s="130">
        <f>'[1]ANNEX 1 - MP'!B39</f>
        <v>2458</v>
      </c>
      <c r="C54" s="31" t="s">
        <v>666</v>
      </c>
      <c r="D54" s="131">
        <f>'[1]ANNEX 1 - MP'!C39</f>
        <v>2.75</v>
      </c>
      <c r="E54" s="30">
        <f t="shared" si="4"/>
        <v>6759.5</v>
      </c>
      <c r="F54" s="139"/>
      <c r="G54" s="139"/>
      <c r="H54" s="132">
        <f t="shared" si="5"/>
        <v>6759.5</v>
      </c>
      <c r="I54" s="132">
        <f t="shared" si="6"/>
        <v>1419.5</v>
      </c>
      <c r="J54" s="133">
        <f t="shared" si="7"/>
        <v>8179</v>
      </c>
      <c r="O54" s="2"/>
    </row>
    <row r="55" spans="1:15" s="3" customFormat="1" ht="57" x14ac:dyDescent="0.2">
      <c r="A55" s="40" t="s">
        <v>853</v>
      </c>
      <c r="B55" s="31">
        <v>3</v>
      </c>
      <c r="C55" s="31" t="s">
        <v>666</v>
      </c>
      <c r="D55" s="29">
        <v>650</v>
      </c>
      <c r="E55" s="143">
        <f t="shared" si="4"/>
        <v>1950</v>
      </c>
      <c r="F55" s="139"/>
      <c r="G55" s="139"/>
      <c r="H55" s="144">
        <f t="shared" si="5"/>
        <v>1950</v>
      </c>
      <c r="I55" s="144">
        <f t="shared" si="6"/>
        <v>409.5</v>
      </c>
      <c r="J55" s="154">
        <f t="shared" si="7"/>
        <v>2359.5</v>
      </c>
      <c r="O55" s="2"/>
    </row>
    <row r="56" spans="1:15" s="3" customFormat="1" ht="42.75" x14ac:dyDescent="0.2">
      <c r="A56" s="40" t="s">
        <v>854</v>
      </c>
      <c r="B56" s="31">
        <v>15</v>
      </c>
      <c r="C56" s="31" t="s">
        <v>666</v>
      </c>
      <c r="D56" s="29">
        <v>35</v>
      </c>
      <c r="E56" s="143">
        <f t="shared" si="4"/>
        <v>525</v>
      </c>
      <c r="F56" s="139"/>
      <c r="G56" s="139"/>
      <c r="H56" s="144">
        <f t="shared" si="5"/>
        <v>525</v>
      </c>
      <c r="I56" s="144">
        <f t="shared" si="6"/>
        <v>110.25</v>
      </c>
      <c r="J56" s="154">
        <f t="shared" si="7"/>
        <v>635.25</v>
      </c>
      <c r="O56" s="2"/>
    </row>
    <row r="57" spans="1:15" s="3" customFormat="1" ht="18.75" customHeight="1" x14ac:dyDescent="0.2">
      <c r="A57" s="407" t="s">
        <v>501</v>
      </c>
      <c r="B57" s="408"/>
      <c r="C57" s="408"/>
      <c r="D57" s="408"/>
      <c r="E57" s="408"/>
      <c r="F57" s="408"/>
      <c r="G57" s="408"/>
      <c r="H57" s="408"/>
      <c r="I57" s="408"/>
      <c r="J57" s="409"/>
      <c r="O57" s="2"/>
    </row>
    <row r="58" spans="1:15" s="3" customFormat="1" ht="28.5" x14ac:dyDescent="0.2">
      <c r="A58" s="155" t="s">
        <v>610</v>
      </c>
      <c r="B58" s="135">
        <f>'[1]ANNEX 1 - MP'!B43</f>
        <v>99</v>
      </c>
      <c r="C58" s="209" t="s">
        <v>666</v>
      </c>
      <c r="D58" s="131">
        <f>'[1]ANNEX 1 - MP'!C43</f>
        <v>22.5</v>
      </c>
      <c r="E58" s="136">
        <f t="shared" si="4"/>
        <v>2227.5</v>
      </c>
      <c r="F58" s="139"/>
      <c r="G58" s="139"/>
      <c r="H58" s="137">
        <f t="shared" si="5"/>
        <v>2227.5</v>
      </c>
      <c r="I58" s="137">
        <f t="shared" si="6"/>
        <v>467.78</v>
      </c>
      <c r="J58" s="138">
        <f t="shared" si="7"/>
        <v>2695.28</v>
      </c>
      <c r="O58" s="2"/>
    </row>
    <row r="59" spans="1:15" s="3" customFormat="1" ht="28.5" x14ac:dyDescent="0.2">
      <c r="A59" s="40" t="s">
        <v>609</v>
      </c>
      <c r="B59" s="135">
        <f>'[1]ANNEX 1 - MP'!B44</f>
        <v>60</v>
      </c>
      <c r="C59" s="31" t="s">
        <v>666</v>
      </c>
      <c r="D59" s="131">
        <f>'[1]ANNEX 1 - MP'!C44</f>
        <v>22.5</v>
      </c>
      <c r="E59" s="30">
        <f t="shared" si="4"/>
        <v>1350</v>
      </c>
      <c r="F59" s="139"/>
      <c r="G59" s="139"/>
      <c r="H59" s="132">
        <f t="shared" si="5"/>
        <v>1350</v>
      </c>
      <c r="I59" s="132">
        <f t="shared" si="6"/>
        <v>283.5</v>
      </c>
      <c r="J59" s="133">
        <f t="shared" si="7"/>
        <v>1633.5</v>
      </c>
      <c r="O59" s="2"/>
    </row>
    <row r="60" spans="1:15" s="3" customFormat="1" x14ac:dyDescent="0.2">
      <c r="A60" s="40" t="s">
        <v>502</v>
      </c>
      <c r="B60" s="135">
        <f>'[1]ANNEX 1 - MP'!B45</f>
        <v>210</v>
      </c>
      <c r="C60" s="31" t="s">
        <v>666</v>
      </c>
      <c r="D60" s="131">
        <f>'[1]ANNEX 1 - MP'!C45</f>
        <v>18.5</v>
      </c>
      <c r="E60" s="30">
        <f t="shared" si="4"/>
        <v>3885</v>
      </c>
      <c r="F60" s="139"/>
      <c r="G60" s="139"/>
      <c r="H60" s="132">
        <f t="shared" si="5"/>
        <v>3885</v>
      </c>
      <c r="I60" s="132">
        <f t="shared" si="6"/>
        <v>815.85</v>
      </c>
      <c r="J60" s="133">
        <f t="shared" si="7"/>
        <v>4700.8500000000004</v>
      </c>
      <c r="O60" s="2"/>
    </row>
    <row r="61" spans="1:15" s="3" customFormat="1" x14ac:dyDescent="0.2">
      <c r="A61" s="40" t="s">
        <v>622</v>
      </c>
      <c r="B61" s="135">
        <f>'[1]ANNEX 1 - MP'!B46</f>
        <v>111</v>
      </c>
      <c r="C61" s="31" t="s">
        <v>666</v>
      </c>
      <c r="D61" s="131">
        <f>'[1]ANNEX 1 - MP'!C46</f>
        <v>4.8499999999999996</v>
      </c>
      <c r="E61" s="30">
        <f t="shared" si="4"/>
        <v>538.35</v>
      </c>
      <c r="F61" s="139"/>
      <c r="G61" s="139"/>
      <c r="H61" s="132">
        <f t="shared" si="5"/>
        <v>538.35</v>
      </c>
      <c r="I61" s="132">
        <f t="shared" si="6"/>
        <v>113.05</v>
      </c>
      <c r="J61" s="133">
        <f t="shared" si="7"/>
        <v>651.4</v>
      </c>
      <c r="O61" s="2"/>
    </row>
    <row r="62" spans="1:15" s="3" customFormat="1" x14ac:dyDescent="0.2">
      <c r="A62" s="40" t="s">
        <v>623</v>
      </c>
      <c r="B62" s="135">
        <f>'[1]ANNEX 1 - MP'!B47</f>
        <v>2835</v>
      </c>
      <c r="C62" s="31" t="s">
        <v>666</v>
      </c>
      <c r="D62" s="131">
        <f>'[1]ANNEX 1 - MP'!C47</f>
        <v>4.8499999999999996</v>
      </c>
      <c r="E62" s="30">
        <f t="shared" si="4"/>
        <v>13749.75</v>
      </c>
      <c r="F62" s="139"/>
      <c r="G62" s="139"/>
      <c r="H62" s="132">
        <f t="shared" si="5"/>
        <v>13749.75</v>
      </c>
      <c r="I62" s="132">
        <f t="shared" si="6"/>
        <v>2887.45</v>
      </c>
      <c r="J62" s="133">
        <f t="shared" si="7"/>
        <v>16637.2</v>
      </c>
      <c r="O62" s="2"/>
    </row>
    <row r="63" spans="1:15" s="3" customFormat="1" x14ac:dyDescent="0.2">
      <c r="A63" s="40" t="s">
        <v>508</v>
      </c>
      <c r="B63" s="135">
        <f>'[1]ANNEX 1 - MP'!B48</f>
        <v>552</v>
      </c>
      <c r="C63" s="31" t="s">
        <v>666</v>
      </c>
      <c r="D63" s="131">
        <f>'[1]ANNEX 1 - MP'!C48</f>
        <v>4.8499999999999996</v>
      </c>
      <c r="E63" s="30">
        <f t="shared" si="4"/>
        <v>2677.2</v>
      </c>
      <c r="F63" s="139"/>
      <c r="G63" s="139"/>
      <c r="H63" s="132">
        <f t="shared" si="5"/>
        <v>2677.2</v>
      </c>
      <c r="I63" s="132">
        <f t="shared" si="6"/>
        <v>562.21</v>
      </c>
      <c r="J63" s="133">
        <f t="shared" si="7"/>
        <v>3239.41</v>
      </c>
      <c r="O63" s="2"/>
    </row>
    <row r="64" spans="1:15" s="3" customFormat="1" x14ac:dyDescent="0.2">
      <c r="A64" s="40" t="s">
        <v>509</v>
      </c>
      <c r="B64" s="135">
        <f>'[1]ANNEX 1 - MP'!B49</f>
        <v>105</v>
      </c>
      <c r="C64" s="31" t="s">
        <v>666</v>
      </c>
      <c r="D64" s="131">
        <f>'[1]ANNEX 1 - MP'!C49</f>
        <v>4.8499999999999996</v>
      </c>
      <c r="E64" s="30">
        <f t="shared" si="4"/>
        <v>509.25</v>
      </c>
      <c r="F64" s="139"/>
      <c r="G64" s="139"/>
      <c r="H64" s="132">
        <f t="shared" si="5"/>
        <v>509.25</v>
      </c>
      <c r="I64" s="132">
        <f t="shared" si="6"/>
        <v>106.94</v>
      </c>
      <c r="J64" s="133">
        <f t="shared" si="7"/>
        <v>616.19000000000005</v>
      </c>
      <c r="O64" s="2"/>
    </row>
    <row r="65" spans="1:15" s="3" customFormat="1" x14ac:dyDescent="0.2">
      <c r="A65" s="40" t="s">
        <v>624</v>
      </c>
      <c r="B65" s="135">
        <f>'[1]ANNEX 1 - MP'!B50</f>
        <v>321</v>
      </c>
      <c r="C65" s="31" t="s">
        <v>666</v>
      </c>
      <c r="D65" s="131">
        <f>'[1]ANNEX 1 - MP'!C50</f>
        <v>4.8499999999999996</v>
      </c>
      <c r="E65" s="30">
        <f t="shared" si="4"/>
        <v>1556.85</v>
      </c>
      <c r="F65" s="139"/>
      <c r="G65" s="139"/>
      <c r="H65" s="132">
        <f t="shared" si="5"/>
        <v>1556.85</v>
      </c>
      <c r="I65" s="132">
        <f t="shared" si="6"/>
        <v>326.94</v>
      </c>
      <c r="J65" s="133">
        <f t="shared" si="7"/>
        <v>1883.79</v>
      </c>
      <c r="O65" s="2"/>
    </row>
    <row r="66" spans="1:15" s="3" customFormat="1" x14ac:dyDescent="0.2">
      <c r="A66" s="40" t="s">
        <v>511</v>
      </c>
      <c r="B66" s="135">
        <f>'[1]ANNEX 1 - MP'!B51</f>
        <v>21</v>
      </c>
      <c r="C66" s="31" t="s">
        <v>666</v>
      </c>
      <c r="D66" s="131">
        <f>'[1]ANNEX 1 - MP'!C51</f>
        <v>4.8499999999999996</v>
      </c>
      <c r="E66" s="30">
        <f t="shared" si="4"/>
        <v>101.85</v>
      </c>
      <c r="F66" s="139"/>
      <c r="G66" s="139"/>
      <c r="H66" s="132">
        <f t="shared" si="5"/>
        <v>101.85</v>
      </c>
      <c r="I66" s="132">
        <f t="shared" si="6"/>
        <v>21.39</v>
      </c>
      <c r="J66" s="133">
        <f t="shared" si="7"/>
        <v>123.24</v>
      </c>
      <c r="O66" s="2"/>
    </row>
    <row r="67" spans="1:15" s="3" customFormat="1" x14ac:dyDescent="0.2">
      <c r="A67" s="40" t="s">
        <v>625</v>
      </c>
      <c r="B67" s="135">
        <f>'[1]ANNEX 1 - MP'!B52</f>
        <v>3</v>
      </c>
      <c r="C67" s="31" t="s">
        <v>666</v>
      </c>
      <c r="D67" s="131">
        <f>'[1]ANNEX 1 - MP'!C52</f>
        <v>4.8499999999999996</v>
      </c>
      <c r="E67" s="30">
        <f t="shared" si="4"/>
        <v>14.55</v>
      </c>
      <c r="F67" s="139"/>
      <c r="G67" s="139"/>
      <c r="H67" s="132">
        <f t="shared" si="5"/>
        <v>14.55</v>
      </c>
      <c r="I67" s="132">
        <f t="shared" si="6"/>
        <v>3.06</v>
      </c>
      <c r="J67" s="133">
        <f t="shared" si="7"/>
        <v>17.61</v>
      </c>
      <c r="O67" s="2"/>
    </row>
    <row r="68" spans="1:15" s="3" customFormat="1" x14ac:dyDescent="0.2">
      <c r="A68" s="40" t="s">
        <v>513</v>
      </c>
      <c r="B68" s="135">
        <f>'[1]ANNEX 1 - MP'!B53</f>
        <v>3</v>
      </c>
      <c r="C68" s="31" t="s">
        <v>666</v>
      </c>
      <c r="D68" s="131">
        <f>'[1]ANNEX 1 - MP'!C53</f>
        <v>4.8499999999999996</v>
      </c>
      <c r="E68" s="30">
        <f t="shared" si="4"/>
        <v>14.55</v>
      </c>
      <c r="F68" s="139"/>
      <c r="G68" s="139"/>
      <c r="H68" s="132">
        <f t="shared" si="5"/>
        <v>14.55</v>
      </c>
      <c r="I68" s="132">
        <f t="shared" si="6"/>
        <v>3.06</v>
      </c>
      <c r="J68" s="133">
        <f t="shared" si="7"/>
        <v>17.61</v>
      </c>
      <c r="O68" s="2"/>
    </row>
    <row r="69" spans="1:15" s="3" customFormat="1" x14ac:dyDescent="0.2">
      <c r="A69" s="40" t="s">
        <v>626</v>
      </c>
      <c r="B69" s="135">
        <f>'[1]ANNEX 1 - MP'!B54</f>
        <v>30</v>
      </c>
      <c r="C69" s="31" t="s">
        <v>666</v>
      </c>
      <c r="D69" s="131">
        <f>'[1]ANNEX 1 - MP'!C54</f>
        <v>4.8499999999999996</v>
      </c>
      <c r="E69" s="30">
        <f t="shared" si="4"/>
        <v>145.5</v>
      </c>
      <c r="F69" s="139"/>
      <c r="G69" s="139"/>
      <c r="H69" s="132">
        <f t="shared" si="5"/>
        <v>145.5</v>
      </c>
      <c r="I69" s="132">
        <f t="shared" si="6"/>
        <v>30.56</v>
      </c>
      <c r="J69" s="133">
        <f t="shared" si="7"/>
        <v>176.06</v>
      </c>
      <c r="O69" s="2"/>
    </row>
    <row r="70" spans="1:15" s="3" customFormat="1" x14ac:dyDescent="0.2">
      <c r="A70" s="40" t="s">
        <v>515</v>
      </c>
      <c r="B70" s="135">
        <f>'[1]ANNEX 1 - MP'!B55</f>
        <v>30</v>
      </c>
      <c r="C70" s="31" t="s">
        <v>666</v>
      </c>
      <c r="D70" s="131">
        <f>'[1]ANNEX 1 - MP'!C55</f>
        <v>4.8499999999999996</v>
      </c>
      <c r="E70" s="30">
        <f t="shared" si="4"/>
        <v>145.5</v>
      </c>
      <c r="F70" s="139"/>
      <c r="G70" s="139"/>
      <c r="H70" s="132">
        <f t="shared" si="5"/>
        <v>145.5</v>
      </c>
      <c r="I70" s="132">
        <f t="shared" si="6"/>
        <v>30.56</v>
      </c>
      <c r="J70" s="133">
        <f t="shared" si="7"/>
        <v>176.06</v>
      </c>
      <c r="O70" s="2"/>
    </row>
    <row r="71" spans="1:15" s="3" customFormat="1" x14ac:dyDescent="0.2">
      <c r="A71" s="40" t="s">
        <v>516</v>
      </c>
      <c r="B71" s="135">
        <f>'[1]ANNEX 1 - MP'!B56</f>
        <v>609</v>
      </c>
      <c r="C71" s="31" t="s">
        <v>666</v>
      </c>
      <c r="D71" s="131">
        <f>'[1]ANNEX 1 - MP'!C56</f>
        <v>14</v>
      </c>
      <c r="E71" s="30">
        <f t="shared" si="4"/>
        <v>8526</v>
      </c>
      <c r="F71" s="139"/>
      <c r="G71" s="139"/>
      <c r="H71" s="167">
        <f t="shared" si="5"/>
        <v>8526</v>
      </c>
      <c r="I71" s="167">
        <f t="shared" si="6"/>
        <v>1790.46</v>
      </c>
      <c r="J71" s="168">
        <f t="shared" si="7"/>
        <v>10316.459999999999</v>
      </c>
      <c r="O71" s="2"/>
    </row>
    <row r="72" spans="1:15" s="3" customFormat="1" x14ac:dyDescent="0.2">
      <c r="A72" s="40" t="s">
        <v>627</v>
      </c>
      <c r="B72" s="135">
        <f>'[1]ANNEX 1 - MP'!B57</f>
        <v>150</v>
      </c>
      <c r="C72" s="31" t="s">
        <v>666</v>
      </c>
      <c r="D72" s="131">
        <f>'[1]ANNEX 1 - MP'!C57</f>
        <v>16</v>
      </c>
      <c r="E72" s="30">
        <f t="shared" si="4"/>
        <v>2400</v>
      </c>
      <c r="F72" s="139"/>
      <c r="G72" s="139"/>
      <c r="H72" s="167">
        <f t="shared" si="5"/>
        <v>2400</v>
      </c>
      <c r="I72" s="167">
        <f t="shared" si="6"/>
        <v>504</v>
      </c>
      <c r="J72" s="168">
        <f t="shared" si="7"/>
        <v>2904</v>
      </c>
      <c r="O72" s="2"/>
    </row>
    <row r="73" spans="1:15" s="3" customFormat="1" ht="15" thickBot="1" x14ac:dyDescent="0.25">
      <c r="A73" s="156" t="s">
        <v>517</v>
      </c>
      <c r="B73" s="346">
        <f>'[1]ANNEX 1 - MP'!B58</f>
        <v>60</v>
      </c>
      <c r="C73" s="161" t="s">
        <v>666</v>
      </c>
      <c r="D73" s="347">
        <f>'[1]ANNEX 1 - MP'!C58</f>
        <v>60.54</v>
      </c>
      <c r="E73" s="157">
        <f t="shared" si="4"/>
        <v>3632.4</v>
      </c>
      <c r="F73" s="158"/>
      <c r="G73" s="158"/>
      <c r="H73" s="169">
        <f t="shared" si="5"/>
        <v>3632.4</v>
      </c>
      <c r="I73" s="169">
        <f t="shared" si="6"/>
        <v>762.8</v>
      </c>
      <c r="J73" s="170">
        <f t="shared" si="7"/>
        <v>4395.2</v>
      </c>
      <c r="O73" s="2"/>
    </row>
    <row r="74" spans="1:15" s="3" customFormat="1" x14ac:dyDescent="0.2">
      <c r="A74" s="2"/>
      <c r="B74" s="2"/>
      <c r="D74" s="2"/>
      <c r="E74" s="2"/>
      <c r="F74" s="2"/>
      <c r="G74" s="2"/>
      <c r="H74" s="2"/>
      <c r="I74" s="2"/>
      <c r="J74" s="2"/>
      <c r="O74" s="2"/>
    </row>
    <row r="75" spans="1:15" s="3" customFormat="1" x14ac:dyDescent="0.2">
      <c r="A75" s="2"/>
      <c r="B75" s="2"/>
      <c r="D75" s="2"/>
      <c r="E75" s="2"/>
      <c r="F75" s="2"/>
      <c r="G75" s="2"/>
      <c r="H75" s="2"/>
      <c r="I75" s="2"/>
      <c r="J75" s="2"/>
      <c r="O75" s="2"/>
    </row>
    <row r="76" spans="1:15" s="3" customFormat="1" ht="16.5" x14ac:dyDescent="0.2">
      <c r="B76" s="134"/>
      <c r="C76" s="11"/>
      <c r="D76" s="134"/>
      <c r="F76" s="2"/>
      <c r="G76" s="406" t="s">
        <v>628</v>
      </c>
      <c r="H76" s="406"/>
      <c r="I76" s="406"/>
      <c r="J76" s="121">
        <f>SUM(E58:E73)+SUM(E38:E56)+E36</f>
        <v>80977.48</v>
      </c>
      <c r="O76" s="2"/>
    </row>
    <row r="77" spans="1:15" s="3" customFormat="1" ht="16.5" x14ac:dyDescent="0.2">
      <c r="B77" s="134"/>
      <c r="C77" s="11"/>
      <c r="D77" s="134"/>
      <c r="F77" s="2"/>
      <c r="G77" s="406" t="s">
        <v>12</v>
      </c>
      <c r="H77" s="406"/>
      <c r="I77" s="406"/>
      <c r="J77" s="121">
        <f>J78-J76</f>
        <v>17005.27</v>
      </c>
      <c r="O77" s="2"/>
    </row>
    <row r="78" spans="1:15" s="3" customFormat="1" ht="16.5" x14ac:dyDescent="0.2">
      <c r="B78" s="134"/>
      <c r="C78" s="11"/>
      <c r="D78" s="134"/>
      <c r="F78" s="2"/>
      <c r="G78" s="410" t="s">
        <v>630</v>
      </c>
      <c r="H78" s="410"/>
      <c r="I78" s="410"/>
      <c r="J78" s="141">
        <f>J76*1.21</f>
        <v>97982.75</v>
      </c>
      <c r="O78" s="2"/>
    </row>
    <row r="79" spans="1:15" s="3" customFormat="1" x14ac:dyDescent="0.2">
      <c r="B79" s="11"/>
      <c r="C79" s="11"/>
      <c r="D79" s="11"/>
      <c r="F79" s="2"/>
      <c r="G79" s="14"/>
      <c r="H79" s="14"/>
      <c r="I79" s="14"/>
      <c r="J79" s="2"/>
      <c r="O79" s="2"/>
    </row>
    <row r="80" spans="1:15" s="3" customFormat="1" ht="16.5" x14ac:dyDescent="0.2">
      <c r="B80" s="134"/>
      <c r="C80" s="11"/>
      <c r="D80" s="134"/>
      <c r="F80" s="2"/>
      <c r="G80" s="406" t="s">
        <v>629</v>
      </c>
      <c r="H80" s="406"/>
      <c r="I80" s="406"/>
      <c r="J80" s="33">
        <f>J76*2</f>
        <v>161954.96</v>
      </c>
      <c r="O80" s="2"/>
    </row>
    <row r="81" spans="1:15" s="3" customFormat="1" ht="16.5" x14ac:dyDescent="0.2">
      <c r="B81" s="134"/>
      <c r="C81" s="11"/>
      <c r="D81" s="134"/>
      <c r="F81" s="2"/>
      <c r="G81" s="406" t="s">
        <v>12</v>
      </c>
      <c r="H81" s="406"/>
      <c r="I81" s="406"/>
      <c r="J81" s="33">
        <f>J82-J80</f>
        <v>34010.54</v>
      </c>
      <c r="O81" s="2"/>
    </row>
    <row r="82" spans="1:15" s="3" customFormat="1" ht="16.5" x14ac:dyDescent="0.2">
      <c r="B82" s="134"/>
      <c r="C82" s="11"/>
      <c r="D82" s="134"/>
      <c r="F82" s="2"/>
      <c r="G82" s="411" t="s">
        <v>631</v>
      </c>
      <c r="H82" s="411"/>
      <c r="I82" s="411"/>
      <c r="J82" s="140">
        <f>J80*1.21</f>
        <v>195965.5</v>
      </c>
      <c r="O82" s="2"/>
    </row>
    <row r="83" spans="1:15" s="3" customFormat="1" ht="15" x14ac:dyDescent="0.25">
      <c r="A83" s="119"/>
      <c r="B83" s="119"/>
      <c r="C83" s="2"/>
      <c r="D83" s="2"/>
      <c r="E83" s="2"/>
      <c r="F83" s="2"/>
      <c r="G83" s="2"/>
      <c r="H83" s="2"/>
      <c r="I83" s="2"/>
      <c r="J83" s="2"/>
      <c r="O83" s="2"/>
    </row>
    <row r="84" spans="1:15" s="3" customFormat="1" ht="15.75" thickBot="1" x14ac:dyDescent="0.3">
      <c r="A84" s="119"/>
      <c r="B84" s="119"/>
      <c r="C84" s="2"/>
      <c r="D84" s="2"/>
      <c r="E84" s="2"/>
      <c r="F84" s="2"/>
      <c r="G84" s="2"/>
      <c r="H84" s="2"/>
      <c r="I84" s="2"/>
      <c r="J84" s="2"/>
      <c r="O84" s="2"/>
    </row>
    <row r="85" spans="1:15" s="3" customFormat="1" ht="15.75" thickBot="1" x14ac:dyDescent="0.3">
      <c r="A85" s="399" t="s">
        <v>659</v>
      </c>
      <c r="B85" s="400"/>
      <c r="C85" s="400"/>
      <c r="D85" s="400"/>
      <c r="E85" s="400"/>
      <c r="F85" s="400"/>
      <c r="G85" s="400"/>
      <c r="H85" s="400"/>
      <c r="I85" s="400"/>
      <c r="J85" s="401"/>
      <c r="O85" s="2"/>
    </row>
    <row r="88" spans="1:15" s="3" customFormat="1" ht="29.25" customHeight="1" x14ac:dyDescent="0.2">
      <c r="A88" s="351" t="s">
        <v>18</v>
      </c>
      <c r="B88" s="351"/>
      <c r="C88" s="351"/>
      <c r="D88" s="351"/>
      <c r="E88" s="351"/>
      <c r="F88" s="351"/>
      <c r="G88" s="351"/>
      <c r="H88" s="351"/>
      <c r="I88" s="351"/>
      <c r="J88" s="351"/>
      <c r="O88" s="2"/>
    </row>
    <row r="89" spans="1:15" s="3" customFormat="1" ht="15" thickBot="1" x14ac:dyDescent="0.25">
      <c r="A89" s="2"/>
      <c r="B89" s="2"/>
      <c r="C89" s="2"/>
      <c r="D89" s="2"/>
      <c r="E89" s="2"/>
      <c r="F89" s="2"/>
      <c r="G89" s="2"/>
      <c r="H89" s="2"/>
      <c r="I89" s="2"/>
      <c r="J89" s="2"/>
      <c r="O89" s="2"/>
    </row>
    <row r="90" spans="1:15" s="3" customFormat="1" ht="43.5" customHeight="1" x14ac:dyDescent="0.2">
      <c r="A90" s="53" t="s">
        <v>15</v>
      </c>
      <c r="B90" s="126" t="s">
        <v>650</v>
      </c>
      <c r="C90" s="54" t="s">
        <v>6</v>
      </c>
      <c r="D90" s="335" t="s">
        <v>22</v>
      </c>
      <c r="E90" s="335" t="s">
        <v>28</v>
      </c>
      <c r="F90" s="338" t="s">
        <v>26</v>
      </c>
      <c r="G90" s="338" t="s">
        <v>27</v>
      </c>
      <c r="H90" s="335" t="s">
        <v>29</v>
      </c>
      <c r="I90" s="338" t="s">
        <v>31</v>
      </c>
      <c r="J90" s="55" t="s">
        <v>30</v>
      </c>
      <c r="O90" s="2"/>
    </row>
    <row r="91" spans="1:15" s="3" customFormat="1" ht="41.25" customHeight="1" x14ac:dyDescent="0.2">
      <c r="A91" s="40" t="s">
        <v>690</v>
      </c>
      <c r="B91" s="127">
        <f>'[1]ANNEX 1 - MC'!B19</f>
        <v>536</v>
      </c>
      <c r="C91" s="223" t="s">
        <v>20</v>
      </c>
      <c r="D91" s="101">
        <v>46.5</v>
      </c>
      <c r="E91" s="38">
        <f>B91*D91</f>
        <v>24924</v>
      </c>
      <c r="F91" s="102">
        <f t="shared" ref="F91:F154" si="8">E91*1.13-E91</f>
        <v>3240.12</v>
      </c>
      <c r="G91" s="102">
        <f t="shared" ref="G91:G154" si="9">E91*1.06-E91</f>
        <v>1495.44</v>
      </c>
      <c r="H91" s="103">
        <f t="shared" ref="H91:H154" si="10">E91+F91+G91</f>
        <v>29659.56</v>
      </c>
      <c r="I91" s="102">
        <f>J91-H91</f>
        <v>6228.51</v>
      </c>
      <c r="J91" s="104">
        <f>H91*1.21</f>
        <v>35888.07</v>
      </c>
      <c r="O91" s="2"/>
    </row>
    <row r="92" spans="1:15" s="3" customFormat="1" ht="41.25" customHeight="1" x14ac:dyDescent="0.2">
      <c r="A92" s="40" t="s">
        <v>691</v>
      </c>
      <c r="B92" s="127">
        <f>'[1]ANNEX 1 - MC'!B20</f>
        <v>831</v>
      </c>
      <c r="C92" s="223" t="s">
        <v>20</v>
      </c>
      <c r="D92" s="101">
        <v>29.57</v>
      </c>
      <c r="E92" s="38">
        <f t="shared" ref="E92:E155" si="11">B92*D92</f>
        <v>24572.67</v>
      </c>
      <c r="F92" s="36">
        <f t="shared" si="8"/>
        <v>3194.45</v>
      </c>
      <c r="G92" s="36">
        <f t="shared" si="9"/>
        <v>1474.36</v>
      </c>
      <c r="H92" s="37">
        <f t="shared" si="10"/>
        <v>29241.48</v>
      </c>
      <c r="I92" s="36">
        <f>J92-H92</f>
        <v>6140.71</v>
      </c>
      <c r="J92" s="41">
        <f>H92*1.21</f>
        <v>35382.19</v>
      </c>
      <c r="O92" s="2"/>
    </row>
    <row r="93" spans="1:15" s="3" customFormat="1" ht="41.25" customHeight="1" x14ac:dyDescent="0.2">
      <c r="A93" s="40" t="s">
        <v>692</v>
      </c>
      <c r="B93" s="127">
        <f>'[1]ANNEX 1 - MC'!B21</f>
        <v>407</v>
      </c>
      <c r="C93" s="223" t="s">
        <v>20</v>
      </c>
      <c r="D93" s="101">
        <v>25.36</v>
      </c>
      <c r="E93" s="38">
        <f t="shared" si="11"/>
        <v>10321.52</v>
      </c>
      <c r="F93" s="36">
        <f t="shared" si="8"/>
        <v>1341.8</v>
      </c>
      <c r="G93" s="36">
        <f t="shared" si="9"/>
        <v>619.29</v>
      </c>
      <c r="H93" s="37">
        <f t="shared" si="10"/>
        <v>12282.61</v>
      </c>
      <c r="I93" s="36">
        <f t="shared" ref="I93:I172" si="12">J93-H93</f>
        <v>2579.35</v>
      </c>
      <c r="J93" s="41">
        <f t="shared" ref="J93:J172" si="13">H93*1.21</f>
        <v>14861.96</v>
      </c>
      <c r="O93" s="2"/>
    </row>
    <row r="94" spans="1:15" s="3" customFormat="1" ht="41.25" customHeight="1" x14ac:dyDescent="0.2">
      <c r="A94" s="40" t="s">
        <v>693</v>
      </c>
      <c r="B94" s="127">
        <f>'[1]ANNEX 1 - MC'!B22</f>
        <v>3</v>
      </c>
      <c r="C94" s="223" t="s">
        <v>21</v>
      </c>
      <c r="D94" s="101">
        <f>81.75</f>
        <v>81.75</v>
      </c>
      <c r="E94" s="38">
        <f t="shared" si="11"/>
        <v>245.25</v>
      </c>
      <c r="F94" s="36">
        <f t="shared" si="8"/>
        <v>31.88</v>
      </c>
      <c r="G94" s="36">
        <f t="shared" si="9"/>
        <v>14.72</v>
      </c>
      <c r="H94" s="37">
        <f t="shared" si="10"/>
        <v>291.85000000000002</v>
      </c>
      <c r="I94" s="36">
        <f t="shared" si="12"/>
        <v>61.29</v>
      </c>
      <c r="J94" s="41">
        <f t="shared" si="13"/>
        <v>353.14</v>
      </c>
      <c r="O94" s="2"/>
    </row>
    <row r="95" spans="1:15" s="3" customFormat="1" ht="41.25" customHeight="1" x14ac:dyDescent="0.2">
      <c r="A95" s="40" t="s">
        <v>694</v>
      </c>
      <c r="B95" s="127">
        <f>'[1]ANNEX 1 - MC'!B23</f>
        <v>86</v>
      </c>
      <c r="C95" s="223" t="s">
        <v>21</v>
      </c>
      <c r="D95" s="101">
        <v>73.61</v>
      </c>
      <c r="E95" s="38">
        <f t="shared" si="11"/>
        <v>6330.46</v>
      </c>
      <c r="F95" s="36">
        <f t="shared" si="8"/>
        <v>822.96</v>
      </c>
      <c r="G95" s="36">
        <f t="shared" si="9"/>
        <v>379.83</v>
      </c>
      <c r="H95" s="37">
        <f t="shared" si="10"/>
        <v>7533.25</v>
      </c>
      <c r="I95" s="36">
        <f t="shared" si="12"/>
        <v>1581.98</v>
      </c>
      <c r="J95" s="41">
        <f t="shared" si="13"/>
        <v>9115.23</v>
      </c>
      <c r="O95" s="2"/>
    </row>
    <row r="96" spans="1:15" s="3" customFormat="1" ht="41.25" customHeight="1" x14ac:dyDescent="0.2">
      <c r="A96" s="40" t="s">
        <v>695</v>
      </c>
      <c r="B96" s="127">
        <f>'[1]ANNEX 1 - MC'!B24</f>
        <v>35</v>
      </c>
      <c r="C96" s="223" t="s">
        <v>21</v>
      </c>
      <c r="D96" s="101">
        <v>80.790000000000006</v>
      </c>
      <c r="E96" s="38">
        <f t="shared" si="11"/>
        <v>2827.65</v>
      </c>
      <c r="F96" s="36">
        <f t="shared" si="8"/>
        <v>367.59</v>
      </c>
      <c r="G96" s="36">
        <f t="shared" si="9"/>
        <v>169.66</v>
      </c>
      <c r="H96" s="37">
        <f t="shared" si="10"/>
        <v>3364.9</v>
      </c>
      <c r="I96" s="36">
        <f t="shared" si="12"/>
        <v>706.63</v>
      </c>
      <c r="J96" s="41">
        <f t="shared" si="13"/>
        <v>4071.53</v>
      </c>
      <c r="O96" s="2"/>
    </row>
    <row r="97" spans="1:15" s="3" customFormat="1" ht="41.25" customHeight="1" x14ac:dyDescent="0.2">
      <c r="A97" s="40" t="s">
        <v>696</v>
      </c>
      <c r="B97" s="127">
        <f>'[1]ANNEX 1 - MC'!B25</f>
        <v>3</v>
      </c>
      <c r="C97" s="223" t="s">
        <v>21</v>
      </c>
      <c r="D97" s="101">
        <v>54.36</v>
      </c>
      <c r="E97" s="38">
        <f t="shared" si="11"/>
        <v>163.08000000000001</v>
      </c>
      <c r="F97" s="36">
        <f t="shared" si="8"/>
        <v>21.2</v>
      </c>
      <c r="G97" s="36">
        <f t="shared" si="9"/>
        <v>9.7799999999999994</v>
      </c>
      <c r="H97" s="37">
        <f t="shared" si="10"/>
        <v>194.06</v>
      </c>
      <c r="I97" s="36">
        <f t="shared" si="12"/>
        <v>40.75</v>
      </c>
      <c r="J97" s="41">
        <f t="shared" si="13"/>
        <v>234.81</v>
      </c>
      <c r="O97" s="2"/>
    </row>
    <row r="98" spans="1:15" s="3" customFormat="1" ht="41.25" customHeight="1" x14ac:dyDescent="0.2">
      <c r="A98" s="40" t="s">
        <v>697</v>
      </c>
      <c r="B98" s="127">
        <f>'[1]ANNEX 1 - MC'!B26</f>
        <v>7</v>
      </c>
      <c r="C98" s="223" t="s">
        <v>21</v>
      </c>
      <c r="D98" s="101">
        <v>47.8</v>
      </c>
      <c r="E98" s="38">
        <f t="shared" si="11"/>
        <v>334.6</v>
      </c>
      <c r="F98" s="36">
        <f t="shared" si="8"/>
        <v>43.5</v>
      </c>
      <c r="G98" s="36">
        <f t="shared" si="9"/>
        <v>20.079999999999998</v>
      </c>
      <c r="H98" s="37">
        <f t="shared" si="10"/>
        <v>398.18</v>
      </c>
      <c r="I98" s="36">
        <f t="shared" si="12"/>
        <v>83.62</v>
      </c>
      <c r="J98" s="41">
        <f t="shared" si="13"/>
        <v>481.8</v>
      </c>
      <c r="O98" s="2"/>
    </row>
    <row r="99" spans="1:15" s="3" customFormat="1" ht="41.25" customHeight="1" x14ac:dyDescent="0.2">
      <c r="A99" s="40" t="s">
        <v>698</v>
      </c>
      <c r="B99" s="127">
        <f>'[1]ANNEX 1 - MC'!B27</f>
        <v>12</v>
      </c>
      <c r="C99" s="223" t="s">
        <v>21</v>
      </c>
      <c r="D99" s="101">
        <v>41.31</v>
      </c>
      <c r="E99" s="38">
        <f t="shared" si="11"/>
        <v>495.72</v>
      </c>
      <c r="F99" s="36">
        <f t="shared" si="8"/>
        <v>64.44</v>
      </c>
      <c r="G99" s="36">
        <f t="shared" si="9"/>
        <v>29.74</v>
      </c>
      <c r="H99" s="37">
        <f t="shared" si="10"/>
        <v>589.9</v>
      </c>
      <c r="I99" s="36">
        <f t="shared" si="12"/>
        <v>123.88</v>
      </c>
      <c r="J99" s="41">
        <f t="shared" si="13"/>
        <v>713.78</v>
      </c>
      <c r="O99" s="2"/>
    </row>
    <row r="100" spans="1:15" s="3" customFormat="1" ht="41.25" customHeight="1" x14ac:dyDescent="0.2">
      <c r="A100" s="40" t="s">
        <v>699</v>
      </c>
      <c r="B100" s="127">
        <f>'[1]ANNEX 1 - MC'!B28</f>
        <v>3</v>
      </c>
      <c r="C100" s="223" t="s">
        <v>21</v>
      </c>
      <c r="D100" s="101">
        <v>2.25</v>
      </c>
      <c r="E100" s="38">
        <f t="shared" si="11"/>
        <v>6.75</v>
      </c>
      <c r="F100" s="36">
        <f t="shared" si="8"/>
        <v>0.88</v>
      </c>
      <c r="G100" s="36">
        <f t="shared" si="9"/>
        <v>0.41</v>
      </c>
      <c r="H100" s="37">
        <f t="shared" si="10"/>
        <v>8.0399999999999991</v>
      </c>
      <c r="I100" s="36">
        <f t="shared" si="12"/>
        <v>1.69</v>
      </c>
      <c r="J100" s="41">
        <f t="shared" si="13"/>
        <v>9.73</v>
      </c>
      <c r="O100" s="2"/>
    </row>
    <row r="101" spans="1:15" s="3" customFormat="1" ht="41.25" customHeight="1" x14ac:dyDescent="0.2">
      <c r="A101" s="40" t="s">
        <v>700</v>
      </c>
      <c r="B101" s="127">
        <f>'[1]ANNEX 1 - MC'!B29</f>
        <v>37</v>
      </c>
      <c r="C101" s="223" t="s">
        <v>21</v>
      </c>
      <c r="D101" s="101">
        <v>51.98</v>
      </c>
      <c r="E101" s="38">
        <f t="shared" si="11"/>
        <v>1923.26</v>
      </c>
      <c r="F101" s="36">
        <f t="shared" si="8"/>
        <v>250.02</v>
      </c>
      <c r="G101" s="36">
        <f t="shared" si="9"/>
        <v>115.4</v>
      </c>
      <c r="H101" s="37">
        <f t="shared" si="10"/>
        <v>2288.6799999999998</v>
      </c>
      <c r="I101" s="36">
        <f t="shared" si="12"/>
        <v>480.62</v>
      </c>
      <c r="J101" s="41">
        <f t="shared" si="13"/>
        <v>2769.3</v>
      </c>
      <c r="O101" s="106"/>
    </row>
    <row r="102" spans="1:15" s="3" customFormat="1" ht="41.25" customHeight="1" x14ac:dyDescent="0.2">
      <c r="A102" s="40" t="s">
        <v>701</v>
      </c>
      <c r="B102" s="127">
        <f>'[1]ANNEX 1 - MC'!B30</f>
        <v>430</v>
      </c>
      <c r="C102" s="223" t="s">
        <v>21</v>
      </c>
      <c r="D102" s="101">
        <v>34.65</v>
      </c>
      <c r="E102" s="38">
        <f t="shared" si="11"/>
        <v>14899.5</v>
      </c>
      <c r="F102" s="36">
        <f t="shared" si="8"/>
        <v>1936.94</v>
      </c>
      <c r="G102" s="36">
        <f t="shared" si="9"/>
        <v>893.97</v>
      </c>
      <c r="H102" s="37">
        <f t="shared" si="10"/>
        <v>17730.41</v>
      </c>
      <c r="I102" s="36">
        <f t="shared" si="12"/>
        <v>3723.39</v>
      </c>
      <c r="J102" s="41">
        <f t="shared" si="13"/>
        <v>21453.8</v>
      </c>
      <c r="O102" s="106"/>
    </row>
    <row r="103" spans="1:15" s="3" customFormat="1" ht="41.25" customHeight="1" x14ac:dyDescent="0.2">
      <c r="A103" s="40" t="s">
        <v>702</v>
      </c>
      <c r="B103" s="127">
        <f>'[1]ANNEX 1 - MC'!B31</f>
        <v>143</v>
      </c>
      <c r="C103" s="223" t="s">
        <v>21</v>
      </c>
      <c r="D103" s="101">
        <v>31.89</v>
      </c>
      <c r="E103" s="38">
        <f t="shared" si="11"/>
        <v>4560.2700000000004</v>
      </c>
      <c r="F103" s="36">
        <f t="shared" si="8"/>
        <v>592.84</v>
      </c>
      <c r="G103" s="36">
        <f t="shared" si="9"/>
        <v>273.62</v>
      </c>
      <c r="H103" s="37">
        <f t="shared" si="10"/>
        <v>5426.73</v>
      </c>
      <c r="I103" s="36">
        <f t="shared" si="12"/>
        <v>1139.6099999999999</v>
      </c>
      <c r="J103" s="41">
        <f t="shared" si="13"/>
        <v>6566.34</v>
      </c>
      <c r="O103" s="106"/>
    </row>
    <row r="104" spans="1:15" s="3" customFormat="1" ht="41.25" customHeight="1" x14ac:dyDescent="0.2">
      <c r="A104" s="40" t="s">
        <v>703</v>
      </c>
      <c r="B104" s="127">
        <f>'[1]ANNEX 1 - MC'!B32</f>
        <v>35</v>
      </c>
      <c r="C104" s="223" t="s">
        <v>21</v>
      </c>
      <c r="D104" s="101">
        <v>20.8</v>
      </c>
      <c r="E104" s="38">
        <f t="shared" si="11"/>
        <v>728</v>
      </c>
      <c r="F104" s="36">
        <f t="shared" si="8"/>
        <v>94.64</v>
      </c>
      <c r="G104" s="36">
        <f t="shared" si="9"/>
        <v>43.68</v>
      </c>
      <c r="H104" s="37">
        <f t="shared" si="10"/>
        <v>866.32</v>
      </c>
      <c r="I104" s="36">
        <f t="shared" si="12"/>
        <v>181.93</v>
      </c>
      <c r="J104" s="41">
        <f t="shared" si="13"/>
        <v>1048.25</v>
      </c>
      <c r="O104" s="106"/>
    </row>
    <row r="105" spans="1:15" s="3" customFormat="1" ht="41.25" customHeight="1" x14ac:dyDescent="0.2">
      <c r="A105" s="40" t="s">
        <v>704</v>
      </c>
      <c r="B105" s="127">
        <f>'[1]ANNEX 1 - MC'!B33</f>
        <v>48</v>
      </c>
      <c r="C105" s="223" t="s">
        <v>21</v>
      </c>
      <c r="D105" s="101">
        <v>15.31</v>
      </c>
      <c r="E105" s="38">
        <f t="shared" si="11"/>
        <v>734.88</v>
      </c>
      <c r="F105" s="36">
        <f t="shared" si="8"/>
        <v>95.53</v>
      </c>
      <c r="G105" s="36">
        <f t="shared" si="9"/>
        <v>44.09</v>
      </c>
      <c r="H105" s="37">
        <f t="shared" si="10"/>
        <v>874.5</v>
      </c>
      <c r="I105" s="36">
        <f t="shared" si="12"/>
        <v>183.65</v>
      </c>
      <c r="J105" s="41">
        <f t="shared" si="13"/>
        <v>1058.1500000000001</v>
      </c>
      <c r="O105" s="106"/>
    </row>
    <row r="106" spans="1:15" s="3" customFormat="1" ht="41.25" customHeight="1" x14ac:dyDescent="0.2">
      <c r="A106" s="40" t="s">
        <v>705</v>
      </c>
      <c r="B106" s="127">
        <f>'[1]ANNEX 1 - MC'!B34</f>
        <v>4</v>
      </c>
      <c r="C106" s="223" t="s">
        <v>21</v>
      </c>
      <c r="D106" s="101">
        <v>8.2899999999999991</v>
      </c>
      <c r="E106" s="38">
        <f t="shared" si="11"/>
        <v>33.159999999999997</v>
      </c>
      <c r="F106" s="36">
        <f t="shared" si="8"/>
        <v>4.3099999999999996</v>
      </c>
      <c r="G106" s="36">
        <f t="shared" si="9"/>
        <v>1.99</v>
      </c>
      <c r="H106" s="37">
        <f t="shared" si="10"/>
        <v>39.46</v>
      </c>
      <c r="I106" s="36">
        <f t="shared" si="12"/>
        <v>8.2899999999999991</v>
      </c>
      <c r="J106" s="41">
        <f t="shared" si="13"/>
        <v>47.75</v>
      </c>
      <c r="O106" s="106"/>
    </row>
    <row r="107" spans="1:15" s="3" customFormat="1" ht="41.25" customHeight="1" x14ac:dyDescent="0.2">
      <c r="A107" s="40" t="s">
        <v>706</v>
      </c>
      <c r="B107" s="127">
        <f>'[1]ANNEX 1 - MC'!B35</f>
        <v>3</v>
      </c>
      <c r="C107" s="223" t="s">
        <v>21</v>
      </c>
      <c r="D107" s="101">
        <v>23.15</v>
      </c>
      <c r="E107" s="38">
        <f t="shared" si="11"/>
        <v>69.45</v>
      </c>
      <c r="F107" s="36">
        <f t="shared" si="8"/>
        <v>9.0299999999999994</v>
      </c>
      <c r="G107" s="36">
        <f t="shared" si="9"/>
        <v>4.17</v>
      </c>
      <c r="H107" s="37">
        <f t="shared" si="10"/>
        <v>82.65</v>
      </c>
      <c r="I107" s="36">
        <f t="shared" si="12"/>
        <v>17.36</v>
      </c>
      <c r="J107" s="41">
        <f t="shared" si="13"/>
        <v>100.01</v>
      </c>
      <c r="O107" s="2"/>
    </row>
    <row r="108" spans="1:15" s="3" customFormat="1" ht="41.25" customHeight="1" x14ac:dyDescent="0.2">
      <c r="A108" s="40" t="s">
        <v>707</v>
      </c>
      <c r="B108" s="127">
        <f>'[1]ANNEX 1 - MC'!B36</f>
        <v>24</v>
      </c>
      <c r="C108" s="223" t="s">
        <v>21</v>
      </c>
      <c r="D108" s="101">
        <v>20.149999999999999</v>
      </c>
      <c r="E108" s="38">
        <f t="shared" si="11"/>
        <v>483.6</v>
      </c>
      <c r="F108" s="36">
        <f t="shared" si="8"/>
        <v>62.87</v>
      </c>
      <c r="G108" s="36">
        <f t="shared" si="9"/>
        <v>29.02</v>
      </c>
      <c r="H108" s="37">
        <f t="shared" si="10"/>
        <v>575.49</v>
      </c>
      <c r="I108" s="36">
        <f t="shared" si="12"/>
        <v>120.85</v>
      </c>
      <c r="J108" s="41">
        <f t="shared" si="13"/>
        <v>696.34</v>
      </c>
      <c r="O108" s="2"/>
    </row>
    <row r="109" spans="1:15" s="3" customFormat="1" ht="41.25" customHeight="1" x14ac:dyDescent="0.2">
      <c r="A109" s="40" t="s">
        <v>708</v>
      </c>
      <c r="B109" s="127">
        <f>'[1]ANNEX 1 - MC'!B37</f>
        <v>1</v>
      </c>
      <c r="C109" s="223" t="s">
        <v>21</v>
      </c>
      <c r="D109" s="101">
        <v>23.53</v>
      </c>
      <c r="E109" s="38">
        <f t="shared" si="11"/>
        <v>23.53</v>
      </c>
      <c r="F109" s="36">
        <f t="shared" si="8"/>
        <v>3.06</v>
      </c>
      <c r="G109" s="36">
        <f t="shared" si="9"/>
        <v>1.41</v>
      </c>
      <c r="H109" s="37">
        <f t="shared" si="10"/>
        <v>28</v>
      </c>
      <c r="I109" s="36">
        <f t="shared" si="12"/>
        <v>5.88</v>
      </c>
      <c r="J109" s="41">
        <f t="shared" si="13"/>
        <v>33.880000000000003</v>
      </c>
      <c r="O109" s="106"/>
    </row>
    <row r="110" spans="1:15" s="3" customFormat="1" ht="41.25" customHeight="1" x14ac:dyDescent="0.2">
      <c r="A110" s="40" t="s">
        <v>709</v>
      </c>
      <c r="B110" s="127">
        <f>'[1]ANNEX 1 - MC'!B38</f>
        <v>1</v>
      </c>
      <c r="C110" s="223" t="s">
        <v>21</v>
      </c>
      <c r="D110" s="101">
        <v>18.2</v>
      </c>
      <c r="E110" s="38">
        <f t="shared" si="11"/>
        <v>18.2</v>
      </c>
      <c r="F110" s="36">
        <f t="shared" si="8"/>
        <v>2.37</v>
      </c>
      <c r="G110" s="36">
        <f t="shared" si="9"/>
        <v>1.0900000000000001</v>
      </c>
      <c r="H110" s="37">
        <f t="shared" si="10"/>
        <v>21.66</v>
      </c>
      <c r="I110" s="36">
        <f t="shared" si="12"/>
        <v>4.55</v>
      </c>
      <c r="J110" s="41">
        <f t="shared" si="13"/>
        <v>26.21</v>
      </c>
      <c r="O110" s="106"/>
    </row>
    <row r="111" spans="1:15" s="3" customFormat="1" ht="41.25" customHeight="1" x14ac:dyDescent="0.2">
      <c r="A111" s="40" t="s">
        <v>710</v>
      </c>
      <c r="B111" s="127">
        <f>'[1]ANNEX 1 - MC'!B39</f>
        <v>1</v>
      </c>
      <c r="C111" s="223" t="s">
        <v>21</v>
      </c>
      <c r="D111" s="101">
        <v>16.100000000000001</v>
      </c>
      <c r="E111" s="38">
        <f t="shared" si="11"/>
        <v>16.100000000000001</v>
      </c>
      <c r="F111" s="36">
        <f t="shared" si="8"/>
        <v>2.09</v>
      </c>
      <c r="G111" s="36">
        <f t="shared" si="9"/>
        <v>0.97</v>
      </c>
      <c r="H111" s="37">
        <f t="shared" si="10"/>
        <v>19.16</v>
      </c>
      <c r="I111" s="36">
        <f t="shared" si="12"/>
        <v>4.0199999999999996</v>
      </c>
      <c r="J111" s="41">
        <f t="shared" si="13"/>
        <v>23.18</v>
      </c>
      <c r="O111" s="106"/>
    </row>
    <row r="112" spans="1:15" s="3" customFormat="1" ht="41.25" customHeight="1" x14ac:dyDescent="0.2">
      <c r="A112" s="40" t="s">
        <v>711</v>
      </c>
      <c r="B112" s="127">
        <f>'[1]ANNEX 1 - MC'!B40</f>
        <v>1</v>
      </c>
      <c r="C112" s="223" t="s">
        <v>21</v>
      </c>
      <c r="D112" s="101">
        <v>41.33</v>
      </c>
      <c r="E112" s="38">
        <f t="shared" si="11"/>
        <v>41.33</v>
      </c>
      <c r="F112" s="36">
        <f t="shared" si="8"/>
        <v>5.37</v>
      </c>
      <c r="G112" s="36">
        <f t="shared" si="9"/>
        <v>2.48</v>
      </c>
      <c r="H112" s="37">
        <f t="shared" si="10"/>
        <v>49.18</v>
      </c>
      <c r="I112" s="36">
        <f t="shared" si="12"/>
        <v>10.33</v>
      </c>
      <c r="J112" s="41">
        <f t="shared" si="13"/>
        <v>59.51</v>
      </c>
      <c r="O112" s="2"/>
    </row>
    <row r="113" spans="1:15" s="3" customFormat="1" ht="41.25" customHeight="1" x14ac:dyDescent="0.2">
      <c r="A113" s="40" t="s">
        <v>712</v>
      </c>
      <c r="B113" s="127">
        <f>'[1]ANNEX 1 - MC'!B41</f>
        <v>130</v>
      </c>
      <c r="C113" s="223" t="s">
        <v>21</v>
      </c>
      <c r="D113" s="101">
        <v>24.37</v>
      </c>
      <c r="E113" s="38">
        <f t="shared" si="11"/>
        <v>3168.1</v>
      </c>
      <c r="F113" s="36">
        <f t="shared" si="8"/>
        <v>411.85</v>
      </c>
      <c r="G113" s="36">
        <f t="shared" si="9"/>
        <v>190.09</v>
      </c>
      <c r="H113" s="37">
        <f t="shared" si="10"/>
        <v>3770.04</v>
      </c>
      <c r="I113" s="36">
        <f t="shared" si="12"/>
        <v>791.71</v>
      </c>
      <c r="J113" s="41">
        <f t="shared" si="13"/>
        <v>4561.75</v>
      </c>
      <c r="O113" s="2"/>
    </row>
    <row r="114" spans="1:15" s="3" customFormat="1" ht="41.25" customHeight="1" x14ac:dyDescent="0.2">
      <c r="A114" s="40" t="s">
        <v>713</v>
      </c>
      <c r="B114" s="127">
        <f>'[1]ANNEX 1 - MC'!B42</f>
        <v>3</v>
      </c>
      <c r="C114" s="223" t="s">
        <v>21</v>
      </c>
      <c r="D114" s="101">
        <v>27.7</v>
      </c>
      <c r="E114" s="38">
        <f t="shared" si="11"/>
        <v>83.1</v>
      </c>
      <c r="F114" s="36">
        <f t="shared" si="8"/>
        <v>10.8</v>
      </c>
      <c r="G114" s="36">
        <f t="shared" si="9"/>
        <v>4.99</v>
      </c>
      <c r="H114" s="37">
        <f t="shared" si="10"/>
        <v>98.89</v>
      </c>
      <c r="I114" s="36">
        <f t="shared" si="12"/>
        <v>20.77</v>
      </c>
      <c r="J114" s="41">
        <f t="shared" si="13"/>
        <v>119.66</v>
      </c>
      <c r="O114" s="2"/>
    </row>
    <row r="115" spans="1:15" s="3" customFormat="1" ht="180.75" customHeight="1" x14ac:dyDescent="0.2">
      <c r="A115" s="40" t="s">
        <v>714</v>
      </c>
      <c r="B115" s="127">
        <f>'[1]ANNEX 1 - MC'!B43</f>
        <v>28</v>
      </c>
      <c r="C115" s="223" t="s">
        <v>21</v>
      </c>
      <c r="D115" s="101">
        <v>305.07</v>
      </c>
      <c r="E115" s="38">
        <f t="shared" si="11"/>
        <v>8541.9599999999991</v>
      </c>
      <c r="F115" s="36">
        <f t="shared" si="8"/>
        <v>1110.45</v>
      </c>
      <c r="G115" s="36">
        <f t="shared" si="9"/>
        <v>512.52</v>
      </c>
      <c r="H115" s="37">
        <f t="shared" si="10"/>
        <v>10164.93</v>
      </c>
      <c r="I115" s="36">
        <f t="shared" si="12"/>
        <v>2134.64</v>
      </c>
      <c r="J115" s="41">
        <f t="shared" si="13"/>
        <v>12299.57</v>
      </c>
      <c r="O115" s="2"/>
    </row>
    <row r="116" spans="1:15" s="3" customFormat="1" ht="85.5" x14ac:dyDescent="0.2">
      <c r="A116" s="40" t="s">
        <v>715</v>
      </c>
      <c r="B116" s="127">
        <f>'[1]ANNEX 1 - MC'!B44</f>
        <v>3</v>
      </c>
      <c r="C116" s="223" t="s">
        <v>21</v>
      </c>
      <c r="D116" s="101">
        <v>249.5</v>
      </c>
      <c r="E116" s="38">
        <f t="shared" si="11"/>
        <v>748.5</v>
      </c>
      <c r="F116" s="36">
        <f t="shared" si="8"/>
        <v>97.3</v>
      </c>
      <c r="G116" s="36">
        <f t="shared" si="9"/>
        <v>44.91</v>
      </c>
      <c r="H116" s="37">
        <f t="shared" si="10"/>
        <v>890.71</v>
      </c>
      <c r="I116" s="36">
        <f t="shared" si="12"/>
        <v>187.05</v>
      </c>
      <c r="J116" s="41">
        <f t="shared" si="13"/>
        <v>1077.76</v>
      </c>
      <c r="O116" s="2"/>
    </row>
    <row r="117" spans="1:15" s="3" customFormat="1" ht="42.75" x14ac:dyDescent="0.2">
      <c r="A117" s="40" t="s">
        <v>769</v>
      </c>
      <c r="B117" s="127">
        <f>'[1]ANNEX 1 - MC'!B45</f>
        <v>28</v>
      </c>
      <c r="C117" s="223" t="s">
        <v>21</v>
      </c>
      <c r="D117" s="101">
        <v>126.67</v>
      </c>
      <c r="E117" s="38">
        <f t="shared" si="11"/>
        <v>3546.76</v>
      </c>
      <c r="F117" s="36">
        <f t="shared" si="8"/>
        <v>461.08</v>
      </c>
      <c r="G117" s="36">
        <f t="shared" si="9"/>
        <v>212.81</v>
      </c>
      <c r="H117" s="37">
        <f t="shared" si="10"/>
        <v>4220.6499999999996</v>
      </c>
      <c r="I117" s="36">
        <f t="shared" si="12"/>
        <v>886.34</v>
      </c>
      <c r="J117" s="41">
        <f t="shared" si="13"/>
        <v>5106.99</v>
      </c>
      <c r="O117" s="2"/>
    </row>
    <row r="118" spans="1:15" s="3" customFormat="1" ht="65.25" customHeight="1" x14ac:dyDescent="0.2">
      <c r="A118" s="40" t="s">
        <v>716</v>
      </c>
      <c r="B118" s="127">
        <f>'[1]ANNEX 1 - MC'!B46</f>
        <v>3</v>
      </c>
      <c r="C118" s="223" t="s">
        <v>21</v>
      </c>
      <c r="D118" s="101">
        <v>140.24</v>
      </c>
      <c r="E118" s="38">
        <f t="shared" si="11"/>
        <v>420.72</v>
      </c>
      <c r="F118" s="36">
        <f t="shared" si="8"/>
        <v>54.69</v>
      </c>
      <c r="G118" s="36">
        <f t="shared" si="9"/>
        <v>25.24</v>
      </c>
      <c r="H118" s="37">
        <f t="shared" si="10"/>
        <v>500.65</v>
      </c>
      <c r="I118" s="36">
        <f t="shared" si="12"/>
        <v>105.14</v>
      </c>
      <c r="J118" s="41">
        <f t="shared" si="13"/>
        <v>605.79</v>
      </c>
      <c r="O118" s="2"/>
    </row>
    <row r="119" spans="1:15" s="3" customFormat="1" ht="41.25" customHeight="1" x14ac:dyDescent="0.2">
      <c r="A119" s="40" t="s">
        <v>597</v>
      </c>
      <c r="B119" s="127">
        <f>'[1]ANNEX 1 - MC'!B47</f>
        <v>30</v>
      </c>
      <c r="C119" s="223" t="s">
        <v>21</v>
      </c>
      <c r="D119" s="101">
        <v>232.58</v>
      </c>
      <c r="E119" s="38">
        <f t="shared" si="11"/>
        <v>6977.4</v>
      </c>
      <c r="F119" s="36">
        <f t="shared" si="8"/>
        <v>907.06</v>
      </c>
      <c r="G119" s="36">
        <f t="shared" si="9"/>
        <v>418.64</v>
      </c>
      <c r="H119" s="37">
        <f t="shared" si="10"/>
        <v>8303.1</v>
      </c>
      <c r="I119" s="36">
        <f t="shared" si="12"/>
        <v>1743.65</v>
      </c>
      <c r="J119" s="41">
        <f t="shared" si="13"/>
        <v>10046.75</v>
      </c>
      <c r="O119" s="2"/>
    </row>
    <row r="120" spans="1:15" s="3" customFormat="1" ht="70.5" customHeight="1" x14ac:dyDescent="0.2">
      <c r="A120" s="40" t="s">
        <v>717</v>
      </c>
      <c r="B120" s="127">
        <f>'[1]ANNEX 1 - MC'!B48</f>
        <v>4</v>
      </c>
      <c r="C120" s="223" t="s">
        <v>21</v>
      </c>
      <c r="D120" s="101">
        <v>46.21</v>
      </c>
      <c r="E120" s="38">
        <f t="shared" si="11"/>
        <v>184.84</v>
      </c>
      <c r="F120" s="36">
        <f t="shared" si="8"/>
        <v>24.03</v>
      </c>
      <c r="G120" s="36">
        <f t="shared" si="9"/>
        <v>11.09</v>
      </c>
      <c r="H120" s="37">
        <f t="shared" si="10"/>
        <v>219.96</v>
      </c>
      <c r="I120" s="36">
        <f t="shared" si="12"/>
        <v>46.19</v>
      </c>
      <c r="J120" s="41">
        <f t="shared" si="13"/>
        <v>266.14999999999998</v>
      </c>
      <c r="O120" s="2"/>
    </row>
    <row r="121" spans="1:15" s="3" customFormat="1" ht="75.75" customHeight="1" x14ac:dyDescent="0.2">
      <c r="A121" s="40" t="s">
        <v>718</v>
      </c>
      <c r="B121" s="127">
        <f>'[1]ANNEX 1 - MC'!B49</f>
        <v>3</v>
      </c>
      <c r="C121" s="223" t="s">
        <v>21</v>
      </c>
      <c r="D121" s="101">
        <v>72.61</v>
      </c>
      <c r="E121" s="38">
        <f t="shared" si="11"/>
        <v>217.83</v>
      </c>
      <c r="F121" s="36">
        <f t="shared" si="8"/>
        <v>28.32</v>
      </c>
      <c r="G121" s="36">
        <f t="shared" si="9"/>
        <v>13.07</v>
      </c>
      <c r="H121" s="37">
        <f t="shared" si="10"/>
        <v>259.22000000000003</v>
      </c>
      <c r="I121" s="36">
        <f t="shared" si="12"/>
        <v>54.44</v>
      </c>
      <c r="J121" s="41">
        <f t="shared" si="13"/>
        <v>313.66000000000003</v>
      </c>
      <c r="O121" s="2"/>
    </row>
    <row r="122" spans="1:15" s="3" customFormat="1" ht="57" x14ac:dyDescent="0.2">
      <c r="A122" s="40" t="s">
        <v>719</v>
      </c>
      <c r="B122" s="127">
        <f>'[1]ANNEX 1 - MC'!B50</f>
        <v>48</v>
      </c>
      <c r="C122" s="223" t="s">
        <v>21</v>
      </c>
      <c r="D122" s="101">
        <v>95.68</v>
      </c>
      <c r="E122" s="38">
        <f t="shared" si="11"/>
        <v>4592.6400000000003</v>
      </c>
      <c r="F122" s="36">
        <f t="shared" si="8"/>
        <v>597.04</v>
      </c>
      <c r="G122" s="36">
        <f t="shared" si="9"/>
        <v>275.56</v>
      </c>
      <c r="H122" s="37">
        <f t="shared" si="10"/>
        <v>5465.24</v>
      </c>
      <c r="I122" s="36">
        <f t="shared" si="12"/>
        <v>1147.7</v>
      </c>
      <c r="J122" s="41">
        <f t="shared" si="13"/>
        <v>6612.94</v>
      </c>
      <c r="O122" s="2"/>
    </row>
    <row r="123" spans="1:15" s="3" customFormat="1" ht="71.25" x14ac:dyDescent="0.2">
      <c r="A123" s="125" t="s">
        <v>720</v>
      </c>
      <c r="B123" s="127">
        <f>'[1]ANNEX 1 - MC'!B51</f>
        <v>17</v>
      </c>
      <c r="C123" s="223" t="s">
        <v>21</v>
      </c>
      <c r="D123" s="101">
        <v>242.11</v>
      </c>
      <c r="E123" s="38">
        <f t="shared" si="11"/>
        <v>4115.87</v>
      </c>
      <c r="F123" s="36">
        <f t="shared" si="8"/>
        <v>535.05999999999995</v>
      </c>
      <c r="G123" s="36">
        <f t="shared" si="9"/>
        <v>246.95</v>
      </c>
      <c r="H123" s="37">
        <f t="shared" si="10"/>
        <v>4897.88</v>
      </c>
      <c r="I123" s="36">
        <f t="shared" si="12"/>
        <v>1028.55</v>
      </c>
      <c r="J123" s="41">
        <f t="shared" si="13"/>
        <v>5926.43</v>
      </c>
      <c r="O123" s="2"/>
    </row>
    <row r="124" spans="1:15" s="3" customFormat="1" ht="168.75" customHeight="1" x14ac:dyDescent="0.2">
      <c r="A124" s="40" t="s">
        <v>721</v>
      </c>
      <c r="B124" s="127">
        <f>'[1]ANNEX 1 - MC'!B52</f>
        <v>11</v>
      </c>
      <c r="C124" s="223" t="s">
        <v>21</v>
      </c>
      <c r="D124" s="101">
        <f>831.37+20.68</f>
        <v>852.05</v>
      </c>
      <c r="E124" s="38">
        <f t="shared" si="11"/>
        <v>9372.5499999999993</v>
      </c>
      <c r="F124" s="36">
        <f t="shared" si="8"/>
        <v>1218.43</v>
      </c>
      <c r="G124" s="36">
        <f t="shared" si="9"/>
        <v>562.35</v>
      </c>
      <c r="H124" s="37">
        <f t="shared" si="10"/>
        <v>11153.33</v>
      </c>
      <c r="I124" s="36">
        <f t="shared" si="12"/>
        <v>2342.1999999999998</v>
      </c>
      <c r="J124" s="41">
        <f t="shared" si="13"/>
        <v>13495.53</v>
      </c>
      <c r="O124" s="2"/>
    </row>
    <row r="125" spans="1:15" s="3" customFormat="1" ht="237.75" customHeight="1" x14ac:dyDescent="0.2">
      <c r="A125" s="40" t="s">
        <v>722</v>
      </c>
      <c r="B125" s="127">
        <f>'[1]ANNEX 1 - MC'!B53</f>
        <v>3</v>
      </c>
      <c r="C125" s="223" t="s">
        <v>21</v>
      </c>
      <c r="D125" s="101">
        <v>972.58</v>
      </c>
      <c r="E125" s="38">
        <f t="shared" si="11"/>
        <v>2917.74</v>
      </c>
      <c r="F125" s="36">
        <f t="shared" si="8"/>
        <v>379.31</v>
      </c>
      <c r="G125" s="36">
        <f t="shared" si="9"/>
        <v>175.06</v>
      </c>
      <c r="H125" s="37">
        <f t="shared" si="10"/>
        <v>3472.11</v>
      </c>
      <c r="I125" s="36">
        <f t="shared" si="12"/>
        <v>729.14</v>
      </c>
      <c r="J125" s="41">
        <f t="shared" si="13"/>
        <v>4201.25</v>
      </c>
      <c r="O125" s="2"/>
    </row>
    <row r="126" spans="1:15" s="3" customFormat="1" ht="117.75" customHeight="1" x14ac:dyDescent="0.2">
      <c r="A126" s="40" t="s">
        <v>723</v>
      </c>
      <c r="B126" s="127">
        <f>'[1]ANNEX 1 - MC'!B54</f>
        <v>11</v>
      </c>
      <c r="C126" s="223" t="s">
        <v>21</v>
      </c>
      <c r="D126" s="101">
        <v>480</v>
      </c>
      <c r="E126" s="38">
        <f t="shared" si="11"/>
        <v>5280</v>
      </c>
      <c r="F126" s="36">
        <f t="shared" si="8"/>
        <v>686.4</v>
      </c>
      <c r="G126" s="36">
        <f t="shared" si="9"/>
        <v>316.8</v>
      </c>
      <c r="H126" s="37">
        <f t="shared" si="10"/>
        <v>6283.2</v>
      </c>
      <c r="I126" s="36">
        <f t="shared" si="12"/>
        <v>1319.47</v>
      </c>
      <c r="J126" s="41">
        <f t="shared" si="13"/>
        <v>7602.67</v>
      </c>
      <c r="O126" s="2"/>
    </row>
    <row r="127" spans="1:15" s="3" customFormat="1" ht="99.75" x14ac:dyDescent="0.2">
      <c r="A127" s="40" t="s">
        <v>724</v>
      </c>
      <c r="B127" s="127">
        <f>'[1]ANNEX 1 - MC'!B55</f>
        <v>3</v>
      </c>
      <c r="C127" s="223" t="s">
        <v>21</v>
      </c>
      <c r="D127" s="101">
        <v>57.09</v>
      </c>
      <c r="E127" s="38">
        <f t="shared" si="11"/>
        <v>171.27</v>
      </c>
      <c r="F127" s="36">
        <f t="shared" si="8"/>
        <v>22.27</v>
      </c>
      <c r="G127" s="36">
        <f t="shared" si="9"/>
        <v>10.28</v>
      </c>
      <c r="H127" s="37">
        <f t="shared" si="10"/>
        <v>203.82</v>
      </c>
      <c r="I127" s="36">
        <f t="shared" si="12"/>
        <v>42.8</v>
      </c>
      <c r="J127" s="41">
        <f t="shared" si="13"/>
        <v>246.62</v>
      </c>
      <c r="O127" s="2"/>
    </row>
    <row r="128" spans="1:15" s="3" customFormat="1" ht="138" customHeight="1" x14ac:dyDescent="0.2">
      <c r="A128" s="40" t="s">
        <v>725</v>
      </c>
      <c r="B128" s="127">
        <f>'[1]ANNEX 1 - MC'!B56</f>
        <v>3</v>
      </c>
      <c r="C128" s="223" t="s">
        <v>21</v>
      </c>
      <c r="D128" s="101">
        <v>37.14</v>
      </c>
      <c r="E128" s="38">
        <f t="shared" si="11"/>
        <v>111.42</v>
      </c>
      <c r="F128" s="36">
        <f t="shared" si="8"/>
        <v>14.48</v>
      </c>
      <c r="G128" s="36">
        <f t="shared" si="9"/>
        <v>6.69</v>
      </c>
      <c r="H128" s="37">
        <f t="shared" si="10"/>
        <v>132.59</v>
      </c>
      <c r="I128" s="36">
        <f t="shared" si="12"/>
        <v>27.84</v>
      </c>
      <c r="J128" s="41">
        <f t="shared" si="13"/>
        <v>160.43</v>
      </c>
      <c r="O128" s="2"/>
    </row>
    <row r="129" spans="1:15" s="3" customFormat="1" ht="101.25" customHeight="1" x14ac:dyDescent="0.2">
      <c r="A129" s="40" t="s">
        <v>726</v>
      </c>
      <c r="B129" s="127">
        <f>'[1]ANNEX 1 - MC'!B57</f>
        <v>10</v>
      </c>
      <c r="C129" s="223" t="s">
        <v>21</v>
      </c>
      <c r="D129" s="101">
        <v>696.84</v>
      </c>
      <c r="E129" s="38">
        <f t="shared" si="11"/>
        <v>6968.4</v>
      </c>
      <c r="F129" s="36">
        <f t="shared" si="8"/>
        <v>905.89</v>
      </c>
      <c r="G129" s="36">
        <f t="shared" si="9"/>
        <v>418.1</v>
      </c>
      <c r="H129" s="37">
        <f t="shared" si="10"/>
        <v>8292.39</v>
      </c>
      <c r="I129" s="36">
        <f t="shared" si="12"/>
        <v>1741.4</v>
      </c>
      <c r="J129" s="41">
        <f t="shared" si="13"/>
        <v>10033.790000000001</v>
      </c>
      <c r="O129" s="2"/>
    </row>
    <row r="130" spans="1:15" s="3" customFormat="1" ht="92.25" customHeight="1" x14ac:dyDescent="0.2">
      <c r="A130" s="40" t="s">
        <v>770</v>
      </c>
      <c r="B130" s="127">
        <f>'[1]ANNEX 1 - MC'!B58</f>
        <v>28</v>
      </c>
      <c r="C130" s="223" t="s">
        <v>21</v>
      </c>
      <c r="D130" s="101">
        <v>35.78</v>
      </c>
      <c r="E130" s="38">
        <f t="shared" si="11"/>
        <v>1001.84</v>
      </c>
      <c r="F130" s="36">
        <f t="shared" si="8"/>
        <v>130.24</v>
      </c>
      <c r="G130" s="36">
        <f t="shared" si="9"/>
        <v>60.11</v>
      </c>
      <c r="H130" s="37">
        <f t="shared" si="10"/>
        <v>1192.19</v>
      </c>
      <c r="I130" s="36">
        <f t="shared" si="12"/>
        <v>250.36</v>
      </c>
      <c r="J130" s="41">
        <f t="shared" si="13"/>
        <v>1442.55</v>
      </c>
      <c r="O130" s="2"/>
    </row>
    <row r="131" spans="1:15" s="3" customFormat="1" ht="106.5" customHeight="1" x14ac:dyDescent="0.2">
      <c r="A131" s="40" t="s">
        <v>727</v>
      </c>
      <c r="B131" s="127">
        <f>'[1]ANNEX 1 - MC'!B59</f>
        <v>7</v>
      </c>
      <c r="C131" s="223" t="s">
        <v>21</v>
      </c>
      <c r="D131" s="101">
        <v>79.39</v>
      </c>
      <c r="E131" s="38">
        <f t="shared" si="11"/>
        <v>555.73</v>
      </c>
      <c r="F131" s="36">
        <f t="shared" si="8"/>
        <v>72.239999999999995</v>
      </c>
      <c r="G131" s="36">
        <f t="shared" si="9"/>
        <v>33.340000000000003</v>
      </c>
      <c r="H131" s="37">
        <f t="shared" si="10"/>
        <v>661.31</v>
      </c>
      <c r="I131" s="36">
        <f t="shared" si="12"/>
        <v>138.88</v>
      </c>
      <c r="J131" s="41">
        <f t="shared" si="13"/>
        <v>800.19</v>
      </c>
      <c r="O131" s="2"/>
    </row>
    <row r="132" spans="1:15" s="3" customFormat="1" ht="24" customHeight="1" x14ac:dyDescent="0.2">
      <c r="A132" s="40" t="s">
        <v>768</v>
      </c>
      <c r="B132" s="127">
        <f>'[1]ANNEX 1 - MC'!B60</f>
        <v>10</v>
      </c>
      <c r="C132" s="223" t="s">
        <v>21</v>
      </c>
      <c r="D132" s="101">
        <v>38.86</v>
      </c>
      <c r="E132" s="38">
        <f t="shared" si="11"/>
        <v>388.6</v>
      </c>
      <c r="F132" s="36">
        <f t="shared" si="8"/>
        <v>50.52</v>
      </c>
      <c r="G132" s="36">
        <f t="shared" si="9"/>
        <v>23.32</v>
      </c>
      <c r="H132" s="37">
        <f t="shared" si="10"/>
        <v>462.44</v>
      </c>
      <c r="I132" s="36">
        <f t="shared" si="12"/>
        <v>97.11</v>
      </c>
      <c r="J132" s="41">
        <f t="shared" si="13"/>
        <v>559.54999999999995</v>
      </c>
      <c r="O132" s="2"/>
    </row>
    <row r="133" spans="1:15" s="3" customFormat="1" ht="24" customHeight="1" x14ac:dyDescent="0.2">
      <c r="A133" s="40" t="s">
        <v>728</v>
      </c>
      <c r="B133" s="127">
        <f>'[1]ANNEX 1 - MC'!B61</f>
        <v>8</v>
      </c>
      <c r="C133" s="223" t="s">
        <v>21</v>
      </c>
      <c r="D133" s="101">
        <v>2</v>
      </c>
      <c r="E133" s="38">
        <f t="shared" si="11"/>
        <v>16</v>
      </c>
      <c r="F133" s="36">
        <f t="shared" si="8"/>
        <v>2.08</v>
      </c>
      <c r="G133" s="36">
        <f t="shared" si="9"/>
        <v>0.96</v>
      </c>
      <c r="H133" s="37">
        <f t="shared" si="10"/>
        <v>19.04</v>
      </c>
      <c r="I133" s="36">
        <f t="shared" si="12"/>
        <v>4</v>
      </c>
      <c r="J133" s="41">
        <f t="shared" si="13"/>
        <v>23.04</v>
      </c>
      <c r="O133" s="2"/>
    </row>
    <row r="134" spans="1:15" s="3" customFormat="1" ht="71.25" x14ac:dyDescent="0.2">
      <c r="A134" s="40" t="s">
        <v>729</v>
      </c>
      <c r="B134" s="127">
        <f>'[1]ANNEX 1 - MC'!B62</f>
        <v>162</v>
      </c>
      <c r="C134" s="223" t="s">
        <v>21</v>
      </c>
      <c r="D134" s="101">
        <v>7.96</v>
      </c>
      <c r="E134" s="38">
        <f t="shared" si="11"/>
        <v>1289.52</v>
      </c>
      <c r="F134" s="36">
        <f t="shared" si="8"/>
        <v>167.64</v>
      </c>
      <c r="G134" s="36">
        <f t="shared" si="9"/>
        <v>77.37</v>
      </c>
      <c r="H134" s="37">
        <f t="shared" si="10"/>
        <v>1534.53</v>
      </c>
      <c r="I134" s="36">
        <f t="shared" si="12"/>
        <v>322.25</v>
      </c>
      <c r="J134" s="41">
        <f t="shared" si="13"/>
        <v>1856.78</v>
      </c>
      <c r="O134" s="2"/>
    </row>
    <row r="135" spans="1:15" s="3" customFormat="1" ht="57" customHeight="1" x14ac:dyDescent="0.2">
      <c r="A135" s="40" t="s">
        <v>730</v>
      </c>
      <c r="B135" s="127">
        <f>'[1]ANNEX 1 - MC'!B63</f>
        <v>305</v>
      </c>
      <c r="C135" s="223" t="s">
        <v>21</v>
      </c>
      <c r="D135" s="101">
        <v>7.06</v>
      </c>
      <c r="E135" s="38">
        <f t="shared" si="11"/>
        <v>2153.3000000000002</v>
      </c>
      <c r="F135" s="36">
        <f t="shared" si="8"/>
        <v>279.93</v>
      </c>
      <c r="G135" s="36">
        <f t="shared" si="9"/>
        <v>129.19999999999999</v>
      </c>
      <c r="H135" s="37">
        <f t="shared" si="10"/>
        <v>2562.4299999999998</v>
      </c>
      <c r="I135" s="36">
        <f t="shared" si="12"/>
        <v>538.11</v>
      </c>
      <c r="J135" s="41">
        <f t="shared" si="13"/>
        <v>3100.54</v>
      </c>
      <c r="O135" s="2"/>
    </row>
    <row r="136" spans="1:15" s="3" customFormat="1" ht="57" x14ac:dyDescent="0.2">
      <c r="A136" s="40" t="s">
        <v>731</v>
      </c>
      <c r="B136" s="127">
        <f>'[1]ANNEX 1 - MC'!B64</f>
        <v>300</v>
      </c>
      <c r="C136" s="223" t="s">
        <v>21</v>
      </c>
      <c r="D136" s="101">
        <v>6.84</v>
      </c>
      <c r="E136" s="38">
        <f t="shared" si="11"/>
        <v>2052</v>
      </c>
      <c r="F136" s="36">
        <f t="shared" si="8"/>
        <v>266.76</v>
      </c>
      <c r="G136" s="36">
        <f t="shared" si="9"/>
        <v>123.12</v>
      </c>
      <c r="H136" s="37">
        <f t="shared" si="10"/>
        <v>2441.88</v>
      </c>
      <c r="I136" s="36">
        <f t="shared" si="12"/>
        <v>512.79</v>
      </c>
      <c r="J136" s="41">
        <f t="shared" si="13"/>
        <v>2954.67</v>
      </c>
      <c r="O136" s="2"/>
    </row>
    <row r="137" spans="1:15" s="3" customFormat="1" ht="71.25" x14ac:dyDescent="0.2">
      <c r="A137" s="105" t="s">
        <v>732</v>
      </c>
      <c r="B137" s="127">
        <f>'[1]ANNEX 1 - MC'!B65</f>
        <v>300</v>
      </c>
      <c r="C137" s="180" t="s">
        <v>21</v>
      </c>
      <c r="D137" s="107">
        <v>8.07</v>
      </c>
      <c r="E137" s="38">
        <f t="shared" si="11"/>
        <v>2421</v>
      </c>
      <c r="F137" s="36">
        <f t="shared" si="8"/>
        <v>314.73</v>
      </c>
      <c r="G137" s="36">
        <f t="shared" si="9"/>
        <v>145.26</v>
      </c>
      <c r="H137" s="37">
        <f t="shared" si="10"/>
        <v>2880.99</v>
      </c>
      <c r="I137" s="36">
        <f t="shared" si="12"/>
        <v>605.01</v>
      </c>
      <c r="J137" s="41">
        <f t="shared" si="13"/>
        <v>3486</v>
      </c>
      <c r="O137" s="2"/>
    </row>
    <row r="138" spans="1:15" s="3" customFormat="1" ht="57" x14ac:dyDescent="0.2">
      <c r="A138" s="105" t="s">
        <v>733</v>
      </c>
      <c r="B138" s="127">
        <f>'[1]ANNEX 1 - MC'!B66</f>
        <v>200</v>
      </c>
      <c r="C138" s="180" t="s">
        <v>21</v>
      </c>
      <c r="D138" s="107">
        <v>10.6</v>
      </c>
      <c r="E138" s="38">
        <f t="shared" si="11"/>
        <v>2120</v>
      </c>
      <c r="F138" s="36">
        <f t="shared" si="8"/>
        <v>275.60000000000002</v>
      </c>
      <c r="G138" s="36">
        <f t="shared" si="9"/>
        <v>127.2</v>
      </c>
      <c r="H138" s="37">
        <f t="shared" si="10"/>
        <v>2522.8000000000002</v>
      </c>
      <c r="I138" s="36">
        <f t="shared" si="12"/>
        <v>529.79</v>
      </c>
      <c r="J138" s="41">
        <f t="shared" si="13"/>
        <v>3052.59</v>
      </c>
      <c r="O138" s="2"/>
    </row>
    <row r="139" spans="1:15" s="3" customFormat="1" ht="41.25" customHeight="1" x14ac:dyDescent="0.2">
      <c r="A139" s="40" t="s">
        <v>734</v>
      </c>
      <c r="B139" s="127">
        <f>'[1]ANNEX 1 - MC'!B67</f>
        <v>200</v>
      </c>
      <c r="C139" s="223" t="s">
        <v>21</v>
      </c>
      <c r="D139" s="101">
        <v>3.16</v>
      </c>
      <c r="E139" s="38">
        <f t="shared" si="11"/>
        <v>632</v>
      </c>
      <c r="F139" s="36">
        <f t="shared" si="8"/>
        <v>82.16</v>
      </c>
      <c r="G139" s="36">
        <f t="shared" si="9"/>
        <v>37.92</v>
      </c>
      <c r="H139" s="37">
        <f t="shared" si="10"/>
        <v>752.08</v>
      </c>
      <c r="I139" s="36">
        <f t="shared" si="12"/>
        <v>157.94</v>
      </c>
      <c r="J139" s="41">
        <f t="shared" si="13"/>
        <v>910.02</v>
      </c>
      <c r="O139" s="2"/>
    </row>
    <row r="140" spans="1:15" s="3" customFormat="1" ht="42.75" x14ac:dyDescent="0.2">
      <c r="A140" s="40" t="s">
        <v>735</v>
      </c>
      <c r="B140" s="127">
        <f>'[1]ANNEX 1 - MC'!B68</f>
        <v>200</v>
      </c>
      <c r="C140" s="223" t="s">
        <v>21</v>
      </c>
      <c r="D140" s="101">
        <v>35</v>
      </c>
      <c r="E140" s="38">
        <f t="shared" si="11"/>
        <v>7000</v>
      </c>
      <c r="F140" s="36">
        <f t="shared" si="8"/>
        <v>910</v>
      </c>
      <c r="G140" s="36">
        <f t="shared" si="9"/>
        <v>420</v>
      </c>
      <c r="H140" s="37">
        <f t="shared" si="10"/>
        <v>8330</v>
      </c>
      <c r="I140" s="36">
        <f t="shared" si="12"/>
        <v>1749.3</v>
      </c>
      <c r="J140" s="41">
        <f t="shared" si="13"/>
        <v>10079.299999999999</v>
      </c>
      <c r="O140" s="2"/>
    </row>
    <row r="141" spans="1:15" s="3" customFormat="1" ht="41.25" customHeight="1" x14ac:dyDescent="0.2">
      <c r="A141" s="40" t="s">
        <v>736</v>
      </c>
      <c r="B141" s="127">
        <f>'[1]ANNEX 1 - MC'!B69</f>
        <v>1</v>
      </c>
      <c r="C141" s="223" t="s">
        <v>21</v>
      </c>
      <c r="D141" s="101">
        <v>39.83</v>
      </c>
      <c r="E141" s="38">
        <f t="shared" si="11"/>
        <v>39.83</v>
      </c>
      <c r="F141" s="36">
        <f t="shared" si="8"/>
        <v>5.18</v>
      </c>
      <c r="G141" s="36">
        <f t="shared" si="9"/>
        <v>2.39</v>
      </c>
      <c r="H141" s="37">
        <f t="shared" si="10"/>
        <v>47.4</v>
      </c>
      <c r="I141" s="36">
        <f t="shared" si="12"/>
        <v>9.9499999999999993</v>
      </c>
      <c r="J141" s="41">
        <f t="shared" si="13"/>
        <v>57.35</v>
      </c>
      <c r="O141" s="2"/>
    </row>
    <row r="142" spans="1:15" s="3" customFormat="1" ht="41.25" customHeight="1" x14ac:dyDescent="0.2">
      <c r="A142" s="40" t="s">
        <v>737</v>
      </c>
      <c r="B142" s="127">
        <f>'[1]ANNEX 1 - MC'!B70</f>
        <v>1</v>
      </c>
      <c r="C142" s="223" t="s">
        <v>21</v>
      </c>
      <c r="D142" s="101">
        <v>8.91</v>
      </c>
      <c r="E142" s="38">
        <f t="shared" si="11"/>
        <v>8.91</v>
      </c>
      <c r="F142" s="36">
        <f t="shared" si="8"/>
        <v>1.1599999999999999</v>
      </c>
      <c r="G142" s="36">
        <f t="shared" si="9"/>
        <v>0.53</v>
      </c>
      <c r="H142" s="37">
        <f t="shared" si="10"/>
        <v>10.6</v>
      </c>
      <c r="I142" s="36">
        <f t="shared" si="12"/>
        <v>2.23</v>
      </c>
      <c r="J142" s="41">
        <f t="shared" si="13"/>
        <v>12.83</v>
      </c>
      <c r="O142" s="2"/>
    </row>
    <row r="143" spans="1:15" s="3" customFormat="1" ht="41.25" customHeight="1" x14ac:dyDescent="0.2">
      <c r="A143" s="40" t="s">
        <v>738</v>
      </c>
      <c r="B143" s="127">
        <f>'[1]ANNEX 1 - MC'!B71</f>
        <v>1</v>
      </c>
      <c r="C143" s="223" t="s">
        <v>21</v>
      </c>
      <c r="D143" s="101">
        <v>15.62</v>
      </c>
      <c r="E143" s="38">
        <f t="shared" si="11"/>
        <v>15.62</v>
      </c>
      <c r="F143" s="36">
        <f t="shared" si="8"/>
        <v>2.0299999999999998</v>
      </c>
      <c r="G143" s="36">
        <f t="shared" si="9"/>
        <v>0.94</v>
      </c>
      <c r="H143" s="37">
        <f t="shared" si="10"/>
        <v>18.59</v>
      </c>
      <c r="I143" s="36">
        <f t="shared" si="12"/>
        <v>3.9</v>
      </c>
      <c r="J143" s="41">
        <f t="shared" si="13"/>
        <v>22.49</v>
      </c>
      <c r="O143" s="2"/>
    </row>
    <row r="144" spans="1:15" s="3" customFormat="1" ht="41.25" customHeight="1" x14ac:dyDescent="0.2">
      <c r="A144" s="40" t="s">
        <v>739</v>
      </c>
      <c r="B144" s="127">
        <f>'[1]ANNEX 1 - MC'!B72</f>
        <v>1</v>
      </c>
      <c r="C144" s="223" t="s">
        <v>21</v>
      </c>
      <c r="D144" s="101">
        <v>19.329999999999998</v>
      </c>
      <c r="E144" s="38">
        <f t="shared" si="11"/>
        <v>19.329999999999998</v>
      </c>
      <c r="F144" s="36">
        <f t="shared" si="8"/>
        <v>2.5099999999999998</v>
      </c>
      <c r="G144" s="36">
        <f t="shared" si="9"/>
        <v>1.1599999999999999</v>
      </c>
      <c r="H144" s="37">
        <f t="shared" si="10"/>
        <v>23</v>
      </c>
      <c r="I144" s="36">
        <f t="shared" si="12"/>
        <v>4.83</v>
      </c>
      <c r="J144" s="41">
        <f t="shared" si="13"/>
        <v>27.83</v>
      </c>
      <c r="O144" s="2"/>
    </row>
    <row r="145" spans="1:10" ht="41.25" customHeight="1" x14ac:dyDescent="0.2">
      <c r="A145" s="40" t="s">
        <v>740</v>
      </c>
      <c r="B145" s="127">
        <f>'[1]ANNEX 1 - MC'!B73</f>
        <v>1</v>
      </c>
      <c r="C145" s="223" t="s">
        <v>21</v>
      </c>
      <c r="D145" s="101">
        <v>0.7</v>
      </c>
      <c r="E145" s="38">
        <f t="shared" si="11"/>
        <v>0.7</v>
      </c>
      <c r="F145" s="36">
        <f t="shared" si="8"/>
        <v>0.09</v>
      </c>
      <c r="G145" s="36">
        <f t="shared" si="9"/>
        <v>0.04</v>
      </c>
      <c r="H145" s="37">
        <f t="shared" si="10"/>
        <v>0.83</v>
      </c>
      <c r="I145" s="36">
        <f t="shared" si="12"/>
        <v>0.17</v>
      </c>
      <c r="J145" s="41">
        <f t="shared" si="13"/>
        <v>1</v>
      </c>
    </row>
    <row r="146" spans="1:10" ht="41.25" customHeight="1" x14ac:dyDescent="0.2">
      <c r="A146" s="40" t="s">
        <v>741</v>
      </c>
      <c r="B146" s="127">
        <f>'[1]ANNEX 1 - MC'!B74</f>
        <v>1</v>
      </c>
      <c r="C146" s="223" t="s">
        <v>21</v>
      </c>
      <c r="D146" s="101">
        <v>11.4</v>
      </c>
      <c r="E146" s="38">
        <f t="shared" si="11"/>
        <v>11.4</v>
      </c>
      <c r="F146" s="36">
        <f t="shared" si="8"/>
        <v>1.48</v>
      </c>
      <c r="G146" s="36">
        <f t="shared" si="9"/>
        <v>0.68</v>
      </c>
      <c r="H146" s="37">
        <f t="shared" si="10"/>
        <v>13.56</v>
      </c>
      <c r="I146" s="36">
        <f t="shared" si="12"/>
        <v>2.85</v>
      </c>
      <c r="J146" s="41">
        <f t="shared" si="13"/>
        <v>16.41</v>
      </c>
    </row>
    <row r="147" spans="1:10" ht="41.25" customHeight="1" x14ac:dyDescent="0.2">
      <c r="A147" s="40" t="s">
        <v>742</v>
      </c>
      <c r="B147" s="127">
        <f>'[1]ANNEX 1 - MC'!B75</f>
        <v>1</v>
      </c>
      <c r="C147" s="223" t="s">
        <v>21</v>
      </c>
      <c r="D147" s="101">
        <v>4.79</v>
      </c>
      <c r="E147" s="38">
        <f t="shared" si="11"/>
        <v>4.79</v>
      </c>
      <c r="F147" s="36">
        <f t="shared" si="8"/>
        <v>0.62</v>
      </c>
      <c r="G147" s="36">
        <f t="shared" si="9"/>
        <v>0.28999999999999998</v>
      </c>
      <c r="H147" s="37">
        <f t="shared" si="10"/>
        <v>5.7</v>
      </c>
      <c r="I147" s="36">
        <f t="shared" si="12"/>
        <v>1.2</v>
      </c>
      <c r="J147" s="41">
        <f t="shared" si="13"/>
        <v>6.9</v>
      </c>
    </row>
    <row r="148" spans="1:10" ht="41.25" customHeight="1" x14ac:dyDescent="0.2">
      <c r="A148" s="40" t="s">
        <v>743</v>
      </c>
      <c r="B148" s="127">
        <f>'[1]ANNEX 1 - MC'!B76</f>
        <v>1</v>
      </c>
      <c r="C148" s="223" t="s">
        <v>21</v>
      </c>
      <c r="D148" s="101">
        <v>6.94</v>
      </c>
      <c r="E148" s="38">
        <f t="shared" si="11"/>
        <v>6.94</v>
      </c>
      <c r="F148" s="36">
        <f t="shared" si="8"/>
        <v>0.9</v>
      </c>
      <c r="G148" s="36">
        <f t="shared" si="9"/>
        <v>0.42</v>
      </c>
      <c r="H148" s="37">
        <f t="shared" si="10"/>
        <v>8.26</v>
      </c>
      <c r="I148" s="36">
        <f t="shared" si="12"/>
        <v>1.73</v>
      </c>
      <c r="J148" s="41">
        <f t="shared" si="13"/>
        <v>9.99</v>
      </c>
    </row>
    <row r="149" spans="1:10" ht="41.25" customHeight="1" x14ac:dyDescent="0.2">
      <c r="A149" s="40" t="s">
        <v>744</v>
      </c>
      <c r="B149" s="127">
        <f>'[1]ANNEX 1 - MC'!B77</f>
        <v>1</v>
      </c>
      <c r="C149" s="223" t="s">
        <v>25</v>
      </c>
      <c r="D149" s="101">
        <v>49.29</v>
      </c>
      <c r="E149" s="38">
        <f t="shared" si="11"/>
        <v>49.29</v>
      </c>
      <c r="F149" s="36">
        <f t="shared" si="8"/>
        <v>6.41</v>
      </c>
      <c r="G149" s="36">
        <f t="shared" si="9"/>
        <v>2.96</v>
      </c>
      <c r="H149" s="37">
        <f t="shared" si="10"/>
        <v>58.66</v>
      </c>
      <c r="I149" s="36">
        <f t="shared" si="12"/>
        <v>12.32</v>
      </c>
      <c r="J149" s="41">
        <f t="shared" si="13"/>
        <v>70.98</v>
      </c>
    </row>
    <row r="150" spans="1:10" ht="41.25" customHeight="1" x14ac:dyDescent="0.2">
      <c r="A150" s="40" t="s">
        <v>745</v>
      </c>
      <c r="B150" s="127">
        <f>'[1]ANNEX 1 - MC'!B78</f>
        <v>1</v>
      </c>
      <c r="C150" s="223" t="s">
        <v>25</v>
      </c>
      <c r="D150" s="101">
        <v>33.31</v>
      </c>
      <c r="E150" s="38">
        <f t="shared" si="11"/>
        <v>33.31</v>
      </c>
      <c r="F150" s="36">
        <f t="shared" si="8"/>
        <v>4.33</v>
      </c>
      <c r="G150" s="36">
        <f t="shared" si="9"/>
        <v>2</v>
      </c>
      <c r="H150" s="37">
        <f t="shared" si="10"/>
        <v>39.64</v>
      </c>
      <c r="I150" s="36">
        <f t="shared" si="12"/>
        <v>8.32</v>
      </c>
      <c r="J150" s="41">
        <f t="shared" si="13"/>
        <v>47.96</v>
      </c>
    </row>
    <row r="151" spans="1:10" ht="41.25" customHeight="1" x14ac:dyDescent="0.2">
      <c r="A151" s="40" t="s">
        <v>746</v>
      </c>
      <c r="B151" s="127">
        <f>'[1]ANNEX 1 - MC'!B79</f>
        <v>1</v>
      </c>
      <c r="C151" s="223" t="s">
        <v>25</v>
      </c>
      <c r="D151" s="101">
        <v>25.6</v>
      </c>
      <c r="E151" s="38">
        <f t="shared" si="11"/>
        <v>25.6</v>
      </c>
      <c r="F151" s="36">
        <f t="shared" si="8"/>
        <v>3.33</v>
      </c>
      <c r="G151" s="36">
        <f t="shared" si="9"/>
        <v>1.54</v>
      </c>
      <c r="H151" s="37">
        <f t="shared" si="10"/>
        <v>30.47</v>
      </c>
      <c r="I151" s="36">
        <f t="shared" si="12"/>
        <v>6.4</v>
      </c>
      <c r="J151" s="41">
        <f t="shared" si="13"/>
        <v>36.869999999999997</v>
      </c>
    </row>
    <row r="152" spans="1:10" ht="41.25" customHeight="1" x14ac:dyDescent="0.2">
      <c r="A152" s="40" t="s">
        <v>747</v>
      </c>
      <c r="B152" s="127">
        <f>'[1]ANNEX 1 - MC'!B80</f>
        <v>1</v>
      </c>
      <c r="C152" s="223" t="s">
        <v>25</v>
      </c>
      <c r="D152" s="101">
        <v>20.47</v>
      </c>
      <c r="E152" s="38">
        <f t="shared" si="11"/>
        <v>20.47</v>
      </c>
      <c r="F152" s="36">
        <f t="shared" si="8"/>
        <v>2.66</v>
      </c>
      <c r="G152" s="36">
        <f t="shared" si="9"/>
        <v>1.23</v>
      </c>
      <c r="H152" s="37">
        <f t="shared" si="10"/>
        <v>24.36</v>
      </c>
      <c r="I152" s="36">
        <f t="shared" si="12"/>
        <v>5.12</v>
      </c>
      <c r="J152" s="41">
        <f t="shared" si="13"/>
        <v>29.48</v>
      </c>
    </row>
    <row r="153" spans="1:10" ht="41.25" customHeight="1" x14ac:dyDescent="0.2">
      <c r="A153" s="40" t="s">
        <v>748</v>
      </c>
      <c r="B153" s="127">
        <f>'[1]ANNEX 1 - MC'!B81</f>
        <v>1</v>
      </c>
      <c r="C153" s="223" t="s">
        <v>25</v>
      </c>
      <c r="D153" s="101">
        <v>25.06</v>
      </c>
      <c r="E153" s="38">
        <f t="shared" si="11"/>
        <v>25.06</v>
      </c>
      <c r="F153" s="36">
        <f t="shared" si="8"/>
        <v>3.26</v>
      </c>
      <c r="G153" s="36">
        <f t="shared" si="9"/>
        <v>1.5</v>
      </c>
      <c r="H153" s="37">
        <f t="shared" si="10"/>
        <v>29.82</v>
      </c>
      <c r="I153" s="36">
        <f t="shared" si="12"/>
        <v>6.26</v>
      </c>
      <c r="J153" s="41">
        <f t="shared" si="13"/>
        <v>36.08</v>
      </c>
    </row>
    <row r="154" spans="1:10" ht="41.25" customHeight="1" x14ac:dyDescent="0.2">
      <c r="A154" s="40" t="s">
        <v>749</v>
      </c>
      <c r="B154" s="127">
        <f>'[1]ANNEX 1 - MC'!B82</f>
        <v>1</v>
      </c>
      <c r="C154" s="223" t="s">
        <v>25</v>
      </c>
      <c r="D154" s="101">
        <v>11.07</v>
      </c>
      <c r="E154" s="38">
        <f t="shared" si="11"/>
        <v>11.07</v>
      </c>
      <c r="F154" s="36">
        <f t="shared" si="8"/>
        <v>1.44</v>
      </c>
      <c r="G154" s="36">
        <f t="shared" si="9"/>
        <v>0.66</v>
      </c>
      <c r="H154" s="37">
        <f t="shared" si="10"/>
        <v>13.17</v>
      </c>
      <c r="I154" s="36">
        <f t="shared" si="12"/>
        <v>2.77</v>
      </c>
      <c r="J154" s="41">
        <f t="shared" si="13"/>
        <v>15.94</v>
      </c>
    </row>
    <row r="155" spans="1:10" ht="41.25" customHeight="1" x14ac:dyDescent="0.2">
      <c r="A155" s="40" t="s">
        <v>750</v>
      </c>
      <c r="B155" s="127">
        <f>'[1]ANNEX 1 - MC'!B83</f>
        <v>1</v>
      </c>
      <c r="C155" s="223" t="s">
        <v>25</v>
      </c>
      <c r="D155" s="101">
        <v>10.67</v>
      </c>
      <c r="E155" s="38">
        <f t="shared" si="11"/>
        <v>10.67</v>
      </c>
      <c r="F155" s="36">
        <f t="shared" ref="F155:F172" si="14">E155*1.13-E155</f>
        <v>1.39</v>
      </c>
      <c r="G155" s="36">
        <f t="shared" ref="G155:G172" si="15">E155*1.06-E155</f>
        <v>0.64</v>
      </c>
      <c r="H155" s="37">
        <f t="shared" ref="H155:H172" si="16">E155+F155+G155</f>
        <v>12.7</v>
      </c>
      <c r="I155" s="36">
        <f t="shared" si="12"/>
        <v>2.67</v>
      </c>
      <c r="J155" s="41">
        <f t="shared" si="13"/>
        <v>15.37</v>
      </c>
    </row>
    <row r="156" spans="1:10" ht="41.25" customHeight="1" x14ac:dyDescent="0.2">
      <c r="A156" s="40" t="s">
        <v>751</v>
      </c>
      <c r="B156" s="127">
        <f>'[1]ANNEX 1 - MC'!B84</f>
        <v>1</v>
      </c>
      <c r="C156" s="223" t="s">
        <v>21</v>
      </c>
      <c r="D156" s="101">
        <v>19.09</v>
      </c>
      <c r="E156" s="38">
        <f t="shared" ref="E156:E172" si="17">B156*D156</f>
        <v>19.09</v>
      </c>
      <c r="F156" s="36">
        <f t="shared" si="14"/>
        <v>2.48</v>
      </c>
      <c r="G156" s="36">
        <f t="shared" si="15"/>
        <v>1.1499999999999999</v>
      </c>
      <c r="H156" s="37">
        <f t="shared" si="16"/>
        <v>22.72</v>
      </c>
      <c r="I156" s="36">
        <f t="shared" si="12"/>
        <v>4.7699999999999996</v>
      </c>
      <c r="J156" s="41">
        <f t="shared" si="13"/>
        <v>27.49</v>
      </c>
    </row>
    <row r="157" spans="1:10" ht="41.25" customHeight="1" x14ac:dyDescent="0.2">
      <c r="A157" s="40" t="s">
        <v>752</v>
      </c>
      <c r="B157" s="127">
        <f>'[1]ANNEX 1 - MC'!B85</f>
        <v>1</v>
      </c>
      <c r="C157" s="223" t="s">
        <v>21</v>
      </c>
      <c r="D157" s="101">
        <v>14.15</v>
      </c>
      <c r="E157" s="38">
        <f t="shared" si="17"/>
        <v>14.15</v>
      </c>
      <c r="F157" s="36">
        <f t="shared" si="14"/>
        <v>1.84</v>
      </c>
      <c r="G157" s="36">
        <f t="shared" si="15"/>
        <v>0.85</v>
      </c>
      <c r="H157" s="37">
        <f t="shared" si="16"/>
        <v>16.84</v>
      </c>
      <c r="I157" s="36">
        <f t="shared" si="12"/>
        <v>3.54</v>
      </c>
      <c r="J157" s="41">
        <f t="shared" si="13"/>
        <v>20.38</v>
      </c>
    </row>
    <row r="158" spans="1:10" ht="41.25" customHeight="1" x14ac:dyDescent="0.2">
      <c r="A158" s="40" t="s">
        <v>753</v>
      </c>
      <c r="B158" s="127">
        <f>'[1]ANNEX 1 - MC'!B86</f>
        <v>1</v>
      </c>
      <c r="C158" s="223" t="s">
        <v>21</v>
      </c>
      <c r="D158" s="101">
        <v>11.18</v>
      </c>
      <c r="E158" s="38">
        <f t="shared" si="17"/>
        <v>11.18</v>
      </c>
      <c r="F158" s="36">
        <f t="shared" si="14"/>
        <v>1.45</v>
      </c>
      <c r="G158" s="36">
        <f t="shared" si="15"/>
        <v>0.67</v>
      </c>
      <c r="H158" s="37">
        <f t="shared" si="16"/>
        <v>13.3</v>
      </c>
      <c r="I158" s="36">
        <f t="shared" si="12"/>
        <v>2.79</v>
      </c>
      <c r="J158" s="41">
        <f t="shared" si="13"/>
        <v>16.09</v>
      </c>
    </row>
    <row r="159" spans="1:10" ht="41.25" customHeight="1" x14ac:dyDescent="0.2">
      <c r="A159" s="40" t="s">
        <v>754</v>
      </c>
      <c r="B159" s="127">
        <f>'[1]ANNEX 1 - MC'!B87</f>
        <v>1</v>
      </c>
      <c r="C159" s="223" t="s">
        <v>21</v>
      </c>
      <c r="D159" s="101">
        <v>9.4499999999999993</v>
      </c>
      <c r="E159" s="38">
        <f t="shared" si="17"/>
        <v>9.4499999999999993</v>
      </c>
      <c r="F159" s="36">
        <f t="shared" si="14"/>
        <v>1.23</v>
      </c>
      <c r="G159" s="36">
        <f t="shared" si="15"/>
        <v>0.56999999999999995</v>
      </c>
      <c r="H159" s="37">
        <f t="shared" si="16"/>
        <v>11.25</v>
      </c>
      <c r="I159" s="36">
        <f t="shared" si="12"/>
        <v>2.36</v>
      </c>
      <c r="J159" s="41">
        <f t="shared" si="13"/>
        <v>13.61</v>
      </c>
    </row>
    <row r="160" spans="1:10" ht="41.25" customHeight="1" x14ac:dyDescent="0.2">
      <c r="A160" s="40" t="s">
        <v>755</v>
      </c>
      <c r="B160" s="127">
        <f>'[1]ANNEX 1 - MC'!B88</f>
        <v>1</v>
      </c>
      <c r="C160" s="223" t="s">
        <v>21</v>
      </c>
      <c r="D160" s="101">
        <v>7.31</v>
      </c>
      <c r="E160" s="38">
        <f t="shared" si="17"/>
        <v>7.31</v>
      </c>
      <c r="F160" s="36">
        <f t="shared" si="14"/>
        <v>0.95</v>
      </c>
      <c r="G160" s="36">
        <f t="shared" si="15"/>
        <v>0.44</v>
      </c>
      <c r="H160" s="37">
        <f t="shared" si="16"/>
        <v>8.6999999999999993</v>
      </c>
      <c r="I160" s="36">
        <f t="shared" si="12"/>
        <v>1.83</v>
      </c>
      <c r="J160" s="41">
        <f t="shared" si="13"/>
        <v>10.53</v>
      </c>
    </row>
    <row r="161" spans="1:10" ht="41.25" customHeight="1" x14ac:dyDescent="0.2">
      <c r="A161" s="40" t="s">
        <v>756</v>
      </c>
      <c r="B161" s="127">
        <f>'[1]ANNEX 1 - MC'!B89</f>
        <v>1</v>
      </c>
      <c r="C161" s="223" t="s">
        <v>21</v>
      </c>
      <c r="D161" s="101">
        <v>6.38</v>
      </c>
      <c r="E161" s="38">
        <f t="shared" si="17"/>
        <v>6.38</v>
      </c>
      <c r="F161" s="36">
        <f t="shared" si="14"/>
        <v>0.83</v>
      </c>
      <c r="G161" s="36">
        <f t="shared" si="15"/>
        <v>0.38</v>
      </c>
      <c r="H161" s="37">
        <f t="shared" si="16"/>
        <v>7.59</v>
      </c>
      <c r="I161" s="36">
        <f t="shared" si="12"/>
        <v>1.59</v>
      </c>
      <c r="J161" s="41">
        <f t="shared" si="13"/>
        <v>9.18</v>
      </c>
    </row>
    <row r="162" spans="1:10" ht="41.25" customHeight="1" x14ac:dyDescent="0.2">
      <c r="A162" s="40" t="s">
        <v>757</v>
      </c>
      <c r="B162" s="127">
        <f>'[1]ANNEX 1 - MC'!B90</f>
        <v>1</v>
      </c>
      <c r="C162" s="223" t="s">
        <v>21</v>
      </c>
      <c r="D162" s="101">
        <v>4.8099999999999996</v>
      </c>
      <c r="E162" s="38">
        <f t="shared" si="17"/>
        <v>4.8099999999999996</v>
      </c>
      <c r="F162" s="36">
        <f t="shared" si="14"/>
        <v>0.63</v>
      </c>
      <c r="G162" s="36">
        <f t="shared" si="15"/>
        <v>0.28999999999999998</v>
      </c>
      <c r="H162" s="37">
        <f t="shared" si="16"/>
        <v>5.73</v>
      </c>
      <c r="I162" s="36">
        <f t="shared" si="12"/>
        <v>1.2</v>
      </c>
      <c r="J162" s="41">
        <f t="shared" si="13"/>
        <v>6.93</v>
      </c>
    </row>
    <row r="163" spans="1:10" ht="41.25" customHeight="1" x14ac:dyDescent="0.2">
      <c r="A163" s="40" t="s">
        <v>758</v>
      </c>
      <c r="B163" s="127">
        <f>'[1]ANNEX 1 - MC'!B91</f>
        <v>1</v>
      </c>
      <c r="C163" s="223" t="s">
        <v>21</v>
      </c>
      <c r="D163" s="101">
        <v>4.84</v>
      </c>
      <c r="E163" s="38">
        <f t="shared" si="17"/>
        <v>4.84</v>
      </c>
      <c r="F163" s="36">
        <f t="shared" si="14"/>
        <v>0.63</v>
      </c>
      <c r="G163" s="36">
        <f t="shared" si="15"/>
        <v>0.28999999999999998</v>
      </c>
      <c r="H163" s="37">
        <f t="shared" si="16"/>
        <v>5.76</v>
      </c>
      <c r="I163" s="36">
        <f t="shared" si="12"/>
        <v>1.21</v>
      </c>
      <c r="J163" s="41">
        <f t="shared" si="13"/>
        <v>6.97</v>
      </c>
    </row>
    <row r="164" spans="1:10" ht="41.25" customHeight="1" x14ac:dyDescent="0.2">
      <c r="A164" s="40" t="s">
        <v>759</v>
      </c>
      <c r="B164" s="127">
        <f>'[1]ANNEX 1 - MC'!B92</f>
        <v>1</v>
      </c>
      <c r="C164" s="223" t="s">
        <v>21</v>
      </c>
      <c r="D164" s="101">
        <v>4.1100000000000003</v>
      </c>
      <c r="E164" s="38">
        <f t="shared" si="17"/>
        <v>4.1100000000000003</v>
      </c>
      <c r="F164" s="36">
        <f t="shared" si="14"/>
        <v>0.53</v>
      </c>
      <c r="G164" s="36">
        <f t="shared" si="15"/>
        <v>0.25</v>
      </c>
      <c r="H164" s="37">
        <f t="shared" si="16"/>
        <v>4.8899999999999997</v>
      </c>
      <c r="I164" s="36">
        <f t="shared" si="12"/>
        <v>1.03</v>
      </c>
      <c r="J164" s="41">
        <f t="shared" si="13"/>
        <v>5.92</v>
      </c>
    </row>
    <row r="165" spans="1:10" ht="41.25" customHeight="1" x14ac:dyDescent="0.2">
      <c r="A165" s="40" t="s">
        <v>760</v>
      </c>
      <c r="B165" s="127">
        <f>'[1]ANNEX 1 - MC'!B93</f>
        <v>1</v>
      </c>
      <c r="C165" s="223" t="s">
        <v>21</v>
      </c>
      <c r="D165" s="101">
        <v>11.6</v>
      </c>
      <c r="E165" s="38">
        <f t="shared" si="17"/>
        <v>11.6</v>
      </c>
      <c r="F165" s="36">
        <f t="shared" si="14"/>
        <v>1.51</v>
      </c>
      <c r="G165" s="36">
        <f t="shared" si="15"/>
        <v>0.7</v>
      </c>
      <c r="H165" s="37">
        <f t="shared" si="16"/>
        <v>13.81</v>
      </c>
      <c r="I165" s="36">
        <f t="shared" si="12"/>
        <v>2.9</v>
      </c>
      <c r="J165" s="41">
        <f t="shared" si="13"/>
        <v>16.71</v>
      </c>
    </row>
    <row r="166" spans="1:10" ht="41.25" customHeight="1" x14ac:dyDescent="0.2">
      <c r="A166" s="40" t="s">
        <v>761</v>
      </c>
      <c r="B166" s="127">
        <f>'[1]ANNEX 1 - MC'!B94</f>
        <v>1</v>
      </c>
      <c r="C166" s="223" t="s">
        <v>21</v>
      </c>
      <c r="D166" s="101">
        <v>8.7100000000000009</v>
      </c>
      <c r="E166" s="38">
        <f t="shared" si="17"/>
        <v>8.7100000000000009</v>
      </c>
      <c r="F166" s="36">
        <f t="shared" si="14"/>
        <v>1.1299999999999999</v>
      </c>
      <c r="G166" s="36">
        <f t="shared" si="15"/>
        <v>0.52</v>
      </c>
      <c r="H166" s="37">
        <f t="shared" si="16"/>
        <v>10.36</v>
      </c>
      <c r="I166" s="36">
        <f t="shared" si="12"/>
        <v>2.1800000000000002</v>
      </c>
      <c r="J166" s="41">
        <f t="shared" si="13"/>
        <v>12.54</v>
      </c>
    </row>
    <row r="167" spans="1:10" ht="41.25" customHeight="1" x14ac:dyDescent="0.2">
      <c r="A167" s="40" t="s">
        <v>762</v>
      </c>
      <c r="B167" s="127">
        <f>'[1]ANNEX 1 - MC'!B95</f>
        <v>1</v>
      </c>
      <c r="C167" s="223" t="s">
        <v>21</v>
      </c>
      <c r="D167" s="101">
        <v>9.1999999999999993</v>
      </c>
      <c r="E167" s="38">
        <f t="shared" si="17"/>
        <v>9.1999999999999993</v>
      </c>
      <c r="F167" s="36">
        <f t="shared" si="14"/>
        <v>1.2</v>
      </c>
      <c r="G167" s="36">
        <f t="shared" si="15"/>
        <v>0.55000000000000004</v>
      </c>
      <c r="H167" s="37">
        <f t="shared" si="16"/>
        <v>10.95</v>
      </c>
      <c r="I167" s="36">
        <f t="shared" si="12"/>
        <v>2.2999999999999998</v>
      </c>
      <c r="J167" s="41">
        <f t="shared" si="13"/>
        <v>13.25</v>
      </c>
    </row>
    <row r="168" spans="1:10" ht="41.25" customHeight="1" x14ac:dyDescent="0.2">
      <c r="A168" s="40" t="s">
        <v>763</v>
      </c>
      <c r="B168" s="127">
        <f>'[1]ANNEX 1 - MC'!B96</f>
        <v>1</v>
      </c>
      <c r="C168" s="223" t="s">
        <v>21</v>
      </c>
      <c r="D168" s="101">
        <v>10.15</v>
      </c>
      <c r="E168" s="38">
        <f t="shared" si="17"/>
        <v>10.15</v>
      </c>
      <c r="F168" s="36">
        <f t="shared" si="14"/>
        <v>1.32</v>
      </c>
      <c r="G168" s="36">
        <f t="shared" si="15"/>
        <v>0.61</v>
      </c>
      <c r="H168" s="37">
        <f t="shared" si="16"/>
        <v>12.08</v>
      </c>
      <c r="I168" s="36">
        <f t="shared" si="12"/>
        <v>2.54</v>
      </c>
      <c r="J168" s="41">
        <f t="shared" si="13"/>
        <v>14.62</v>
      </c>
    </row>
    <row r="169" spans="1:10" ht="41.25" customHeight="1" x14ac:dyDescent="0.2">
      <c r="A169" s="40" t="s">
        <v>764</v>
      </c>
      <c r="B169" s="127">
        <f>'[1]ANNEX 1 - MC'!B97</f>
        <v>1</v>
      </c>
      <c r="C169" s="223" t="s">
        <v>21</v>
      </c>
      <c r="D169" s="101">
        <v>7.24</v>
      </c>
      <c r="E169" s="38">
        <f t="shared" si="17"/>
        <v>7.24</v>
      </c>
      <c r="F169" s="36">
        <f t="shared" si="14"/>
        <v>0.94</v>
      </c>
      <c r="G169" s="36">
        <f t="shared" si="15"/>
        <v>0.43</v>
      </c>
      <c r="H169" s="37">
        <f t="shared" si="16"/>
        <v>8.61</v>
      </c>
      <c r="I169" s="36">
        <f t="shared" si="12"/>
        <v>1.81</v>
      </c>
      <c r="J169" s="41">
        <f t="shared" si="13"/>
        <v>10.42</v>
      </c>
    </row>
    <row r="170" spans="1:10" ht="41.25" customHeight="1" x14ac:dyDescent="0.2">
      <c r="A170" s="40" t="s">
        <v>765</v>
      </c>
      <c r="B170" s="127">
        <f>'[1]ANNEX 1 - MC'!B98</f>
        <v>1</v>
      </c>
      <c r="C170" s="223" t="s">
        <v>21</v>
      </c>
      <c r="D170" s="101">
        <v>6.45</v>
      </c>
      <c r="E170" s="38">
        <f t="shared" si="17"/>
        <v>6.45</v>
      </c>
      <c r="F170" s="36">
        <f t="shared" si="14"/>
        <v>0.84</v>
      </c>
      <c r="G170" s="36">
        <f t="shared" si="15"/>
        <v>0.39</v>
      </c>
      <c r="H170" s="37">
        <f t="shared" si="16"/>
        <v>7.68</v>
      </c>
      <c r="I170" s="36">
        <f t="shared" si="12"/>
        <v>1.61</v>
      </c>
      <c r="J170" s="41">
        <f t="shared" si="13"/>
        <v>9.2899999999999991</v>
      </c>
    </row>
    <row r="171" spans="1:10" ht="41.25" customHeight="1" x14ac:dyDescent="0.2">
      <c r="A171" s="40" t="s">
        <v>766</v>
      </c>
      <c r="B171" s="127">
        <f>'[1]ANNEX 1 - MC'!B99</f>
        <v>1</v>
      </c>
      <c r="C171" s="223" t="s">
        <v>21</v>
      </c>
      <c r="D171" s="101">
        <v>5.8</v>
      </c>
      <c r="E171" s="38">
        <f t="shared" si="17"/>
        <v>5.8</v>
      </c>
      <c r="F171" s="36">
        <f t="shared" si="14"/>
        <v>0.75</v>
      </c>
      <c r="G171" s="36">
        <f t="shared" si="15"/>
        <v>0.35</v>
      </c>
      <c r="H171" s="37">
        <f t="shared" si="16"/>
        <v>6.9</v>
      </c>
      <c r="I171" s="36">
        <f t="shared" si="12"/>
        <v>1.45</v>
      </c>
      <c r="J171" s="41">
        <f t="shared" si="13"/>
        <v>8.35</v>
      </c>
    </row>
    <row r="172" spans="1:10" ht="41.25" customHeight="1" x14ac:dyDescent="0.2">
      <c r="A172" s="40" t="s">
        <v>767</v>
      </c>
      <c r="B172" s="127">
        <f>'[1]ANNEX 1 - MC'!B100</f>
        <v>1</v>
      </c>
      <c r="C172" s="223" t="s">
        <v>21</v>
      </c>
      <c r="D172" s="101">
        <v>4.5999999999999996</v>
      </c>
      <c r="E172" s="38">
        <f t="shared" si="17"/>
        <v>4.5999999999999996</v>
      </c>
      <c r="F172" s="36">
        <f t="shared" si="14"/>
        <v>0.6</v>
      </c>
      <c r="G172" s="36">
        <f t="shared" si="15"/>
        <v>0.28000000000000003</v>
      </c>
      <c r="H172" s="37">
        <f t="shared" si="16"/>
        <v>5.48</v>
      </c>
      <c r="I172" s="36">
        <f t="shared" si="12"/>
        <v>1.1499999999999999</v>
      </c>
      <c r="J172" s="41">
        <f t="shared" si="13"/>
        <v>6.63</v>
      </c>
    </row>
    <row r="175" spans="1:10" ht="16.5" x14ac:dyDescent="0.2">
      <c r="G175" s="349" t="s">
        <v>629</v>
      </c>
      <c r="H175" s="349"/>
      <c r="I175" s="349"/>
      <c r="J175" s="33">
        <f>SUM(H91:H172)</f>
        <v>203763.88</v>
      </c>
    </row>
    <row r="176" spans="1:10" ht="16.5" x14ac:dyDescent="0.2">
      <c r="G176" s="349" t="s">
        <v>12</v>
      </c>
      <c r="H176" s="349"/>
      <c r="I176" s="349"/>
      <c r="J176" s="33">
        <f>J177-J175</f>
        <v>42790.41</v>
      </c>
    </row>
    <row r="177" spans="1:15" ht="16.5" x14ac:dyDescent="0.2">
      <c r="G177" s="350" t="s">
        <v>631</v>
      </c>
      <c r="H177" s="350"/>
      <c r="I177" s="350"/>
      <c r="J177" s="34">
        <f>J175*1.21</f>
        <v>246554.29</v>
      </c>
    </row>
    <row r="179" spans="1:15" ht="15" thickBot="1" x14ac:dyDescent="0.25"/>
    <row r="180" spans="1:15" ht="15.75" thickBot="1" x14ac:dyDescent="0.3">
      <c r="A180" s="399" t="s">
        <v>677</v>
      </c>
      <c r="B180" s="400"/>
      <c r="C180" s="400"/>
      <c r="D180" s="400"/>
      <c r="E180" s="400"/>
      <c r="F180" s="400"/>
      <c r="G180" s="400"/>
      <c r="H180" s="400"/>
      <c r="I180" s="400"/>
      <c r="J180" s="401"/>
    </row>
    <row r="183" spans="1:15" ht="15" x14ac:dyDescent="0.25">
      <c r="B183" s="147" t="s">
        <v>669</v>
      </c>
      <c r="C183" s="147" t="s">
        <v>12</v>
      </c>
      <c r="D183" s="147" t="s">
        <v>670</v>
      </c>
    </row>
    <row r="184" spans="1:15" ht="15" x14ac:dyDescent="0.25">
      <c r="A184" s="149" t="s">
        <v>500</v>
      </c>
      <c r="B184" s="148">
        <f>J80</f>
        <v>161954.96</v>
      </c>
      <c r="C184" s="148">
        <f>J81</f>
        <v>34010.54</v>
      </c>
      <c r="D184" s="148">
        <f>J82</f>
        <v>195965.5</v>
      </c>
    </row>
    <row r="185" spans="1:15" ht="15" x14ac:dyDescent="0.25">
      <c r="A185" s="149" t="s">
        <v>668</v>
      </c>
      <c r="B185" s="148">
        <f>J175</f>
        <v>203763.88</v>
      </c>
      <c r="C185" s="148">
        <f>J176</f>
        <v>42790.41</v>
      </c>
      <c r="D185" s="148">
        <f>J177</f>
        <v>246554.29</v>
      </c>
    </row>
    <row r="186" spans="1:15" ht="15" x14ac:dyDescent="0.25">
      <c r="A186" s="149" t="s">
        <v>817</v>
      </c>
      <c r="B186" s="120">
        <f>SUM(B184:B185)</f>
        <v>365718.84</v>
      </c>
      <c r="C186" s="120">
        <f>SUM(C184:C185)</f>
        <v>76800.95</v>
      </c>
      <c r="D186" s="120">
        <f>SUM(D184:D185)</f>
        <v>442519.79</v>
      </c>
    </row>
    <row r="187" spans="1:15" x14ac:dyDescent="0.2">
      <c r="B187" s="106"/>
      <c r="C187" s="106"/>
      <c r="D187" s="106"/>
    </row>
    <row r="188" spans="1:15" s="1" customFormat="1" ht="12.75" x14ac:dyDescent="0.2">
      <c r="A188" s="23"/>
      <c r="B188" s="23"/>
      <c r="C188" s="23"/>
      <c r="K188" s="108"/>
      <c r="L188" s="108"/>
      <c r="M188" s="108"/>
      <c r="N188" s="108"/>
    </row>
    <row r="189" spans="1:15" s="10" customFormat="1" ht="16.5" x14ac:dyDescent="0.2">
      <c r="G189" s="123"/>
      <c r="H189" s="123"/>
      <c r="I189" s="123"/>
      <c r="J189" s="124"/>
      <c r="K189" s="11"/>
      <c r="L189" s="11"/>
      <c r="M189" s="11"/>
      <c r="N189" s="11"/>
    </row>
    <row r="190" spans="1:15" s="10" customFormat="1" ht="16.5" x14ac:dyDescent="0.2">
      <c r="G190" s="123"/>
      <c r="H190" s="123"/>
      <c r="I190" s="123"/>
      <c r="J190" s="124"/>
      <c r="K190" s="11"/>
      <c r="L190" s="11"/>
      <c r="M190" s="11"/>
      <c r="N190" s="11"/>
    </row>
    <row r="191" spans="1:15" s="3" customFormat="1" ht="19.5" x14ac:dyDescent="0.3">
      <c r="A191" s="145" t="s">
        <v>671</v>
      </c>
      <c r="B191" s="145"/>
      <c r="C191" s="146"/>
      <c r="D191" s="146"/>
      <c r="E191" s="146"/>
      <c r="F191" s="146"/>
      <c r="G191" s="146"/>
      <c r="H191" s="146"/>
      <c r="I191" s="146"/>
      <c r="J191" s="146"/>
      <c r="O191" s="2"/>
    </row>
    <row r="192" spans="1:15" s="11" customFormat="1" ht="19.5" x14ac:dyDescent="0.3">
      <c r="A192" s="150"/>
      <c r="B192" s="150"/>
      <c r="C192" s="151"/>
      <c r="D192" s="151"/>
      <c r="E192" s="151"/>
      <c r="F192" s="151"/>
      <c r="G192" s="151"/>
      <c r="H192" s="151"/>
      <c r="I192" s="151"/>
      <c r="J192" s="151"/>
      <c r="O192" s="10"/>
    </row>
    <row r="193" spans="1:15" s="11" customFormat="1" ht="15" x14ac:dyDescent="0.25">
      <c r="A193" s="402" t="s">
        <v>499</v>
      </c>
      <c r="B193" s="403"/>
      <c r="C193" s="403"/>
      <c r="D193" s="403"/>
      <c r="E193" s="403"/>
      <c r="F193" s="403"/>
      <c r="G193" s="403"/>
      <c r="H193" s="403"/>
      <c r="I193" s="403"/>
      <c r="J193" s="403"/>
      <c r="O193" s="10"/>
    </row>
    <row r="194" spans="1:15" s="11" customFormat="1" ht="18.75" x14ac:dyDescent="0.25">
      <c r="A194" s="2"/>
      <c r="B194" s="2"/>
      <c r="C194" s="2"/>
      <c r="D194" s="2"/>
      <c r="E194" s="2"/>
      <c r="F194" s="151"/>
      <c r="G194" s="151"/>
      <c r="H194" s="151"/>
      <c r="I194" s="151"/>
      <c r="J194" s="151"/>
      <c r="O194" s="10"/>
    </row>
    <row r="195" spans="1:15" s="11" customFormat="1" ht="18.75" customHeight="1" x14ac:dyDescent="0.2">
      <c r="A195" s="351" t="s">
        <v>667</v>
      </c>
      <c r="B195" s="351"/>
      <c r="C195" s="351"/>
      <c r="D195" s="351"/>
      <c r="E195" s="351"/>
      <c r="F195" s="351"/>
      <c r="G195" s="351"/>
      <c r="H195" s="351"/>
      <c r="I195" s="351"/>
      <c r="J195" s="351"/>
      <c r="O195" s="10"/>
    </row>
    <row r="196" spans="1:15" s="11" customFormat="1" ht="19.5" thickBot="1" x14ac:dyDescent="0.3">
      <c r="A196" s="2"/>
      <c r="B196" s="2"/>
      <c r="C196" s="2"/>
      <c r="D196" s="2"/>
      <c r="E196" s="2"/>
      <c r="F196" s="151"/>
      <c r="G196" s="151"/>
      <c r="H196" s="151"/>
      <c r="I196" s="151"/>
      <c r="J196" s="151"/>
      <c r="O196" s="10"/>
    </row>
    <row r="197" spans="1:15" s="11" customFormat="1" ht="45" x14ac:dyDescent="0.2">
      <c r="A197" s="15" t="s">
        <v>15</v>
      </c>
      <c r="B197" s="16" t="s">
        <v>14</v>
      </c>
      <c r="C197" s="126" t="s">
        <v>6</v>
      </c>
      <c r="D197" s="16" t="s">
        <v>11</v>
      </c>
      <c r="E197" s="16" t="s">
        <v>32</v>
      </c>
      <c r="F197" s="16"/>
      <c r="G197" s="16"/>
      <c r="H197" s="16" t="s">
        <v>29</v>
      </c>
      <c r="I197" s="340" t="s">
        <v>31</v>
      </c>
      <c r="J197" s="153" t="s">
        <v>30</v>
      </c>
      <c r="O197" s="10"/>
    </row>
    <row r="198" spans="1:15" s="11" customFormat="1" ht="15" x14ac:dyDescent="0.2">
      <c r="A198" s="275" t="s">
        <v>16</v>
      </c>
      <c r="B198" s="276"/>
      <c r="C198" s="276"/>
      <c r="D198" s="276"/>
      <c r="E198" s="276"/>
      <c r="F198" s="276"/>
      <c r="G198" s="276"/>
      <c r="H198" s="276"/>
      <c r="I198" s="276"/>
      <c r="J198" s="277"/>
      <c r="O198" s="10"/>
    </row>
    <row r="199" spans="1:15" s="11" customFormat="1" ht="42.75" x14ac:dyDescent="0.2">
      <c r="A199" s="40" t="s">
        <v>809</v>
      </c>
      <c r="B199" s="31">
        <v>1</v>
      </c>
      <c r="C199" s="32" t="s">
        <v>666</v>
      </c>
      <c r="D199" s="29">
        <v>2617.7199999999998</v>
      </c>
      <c r="E199" s="30">
        <f>B199*D199</f>
        <v>2617.7199999999998</v>
      </c>
      <c r="F199" s="274"/>
      <c r="G199" s="274"/>
      <c r="H199" s="167">
        <f>E199</f>
        <v>2617.7199999999998</v>
      </c>
      <c r="I199" s="167">
        <f>J199-H199</f>
        <v>549.72</v>
      </c>
      <c r="J199" s="168">
        <f>H199*1.21</f>
        <v>3167.44</v>
      </c>
      <c r="O199" s="10"/>
    </row>
    <row r="200" spans="1:15" s="11" customFormat="1" ht="15" x14ac:dyDescent="0.2">
      <c r="A200" s="275" t="s">
        <v>811</v>
      </c>
      <c r="B200" s="276"/>
      <c r="C200" s="276"/>
      <c r="D200" s="276"/>
      <c r="E200" s="276"/>
      <c r="F200" s="276"/>
      <c r="G200" s="276"/>
      <c r="H200" s="276"/>
      <c r="I200" s="276"/>
      <c r="J200" s="277"/>
      <c r="O200" s="10"/>
    </row>
    <row r="201" spans="1:15" s="11" customFormat="1" ht="42.75" x14ac:dyDescent="0.2">
      <c r="A201" s="40" t="s">
        <v>809</v>
      </c>
      <c r="B201" s="31">
        <v>1</v>
      </c>
      <c r="C201" s="32" t="s">
        <v>666</v>
      </c>
      <c r="D201" s="279">
        <v>941.03</v>
      </c>
      <c r="E201" s="30">
        <f>B201*D201</f>
        <v>941.03</v>
      </c>
      <c r="F201" s="274"/>
      <c r="G201" s="274"/>
      <c r="H201" s="167">
        <f>E201</f>
        <v>941.03</v>
      </c>
      <c r="I201" s="167">
        <f>J201-H201</f>
        <v>197.62</v>
      </c>
      <c r="J201" s="168">
        <f>H201*1.21</f>
        <v>1138.6500000000001</v>
      </c>
      <c r="O201" s="10"/>
    </row>
    <row r="202" spans="1:15" s="11" customFormat="1" ht="15" x14ac:dyDescent="0.2">
      <c r="A202" s="275" t="s">
        <v>810</v>
      </c>
      <c r="B202" s="276"/>
      <c r="C202" s="276"/>
      <c r="D202" s="276"/>
      <c r="E202" s="276"/>
      <c r="F202" s="276"/>
      <c r="G202" s="276"/>
      <c r="H202" s="276"/>
      <c r="I202" s="276"/>
      <c r="J202" s="277"/>
      <c r="O202" s="10"/>
    </row>
    <row r="203" spans="1:15" s="11" customFormat="1" ht="43.5" thickBot="1" x14ac:dyDescent="0.25">
      <c r="A203" s="156" t="s">
        <v>809</v>
      </c>
      <c r="B203" s="161">
        <v>2</v>
      </c>
      <c r="C203" s="198" t="s">
        <v>666</v>
      </c>
      <c r="D203" s="327">
        <v>390.14</v>
      </c>
      <c r="E203" s="157">
        <f>B203*D203</f>
        <v>780.28</v>
      </c>
      <c r="F203" s="328"/>
      <c r="G203" s="328"/>
      <c r="H203" s="169">
        <f>E203</f>
        <v>780.28</v>
      </c>
      <c r="I203" s="169">
        <f>J203-H203</f>
        <v>163.86</v>
      </c>
      <c r="J203" s="170">
        <f>H203*1.21</f>
        <v>944.14</v>
      </c>
      <c r="O203" s="10"/>
    </row>
    <row r="204" spans="1:15" s="11" customFormat="1" ht="18.75" x14ac:dyDescent="0.25">
      <c r="A204" s="2"/>
      <c r="B204" s="2"/>
      <c r="C204" s="2"/>
      <c r="D204" s="2"/>
      <c r="E204" s="2"/>
      <c r="F204" s="151"/>
      <c r="G204" s="151"/>
      <c r="H204" s="151"/>
      <c r="I204" s="151"/>
      <c r="J204" s="151"/>
      <c r="O204" s="10"/>
    </row>
    <row r="205" spans="1:15" s="11" customFormat="1" ht="18.75" x14ac:dyDescent="0.25">
      <c r="A205" s="2"/>
      <c r="B205" s="2"/>
      <c r="C205" s="2"/>
      <c r="D205" s="2"/>
      <c r="E205" s="2"/>
      <c r="F205" s="151"/>
      <c r="G205" s="151"/>
      <c r="H205" s="151"/>
      <c r="I205" s="151"/>
      <c r="J205" s="151"/>
      <c r="O205" s="10"/>
    </row>
    <row r="206" spans="1:15" s="11" customFormat="1" ht="18.75" x14ac:dyDescent="0.25">
      <c r="A206" s="2"/>
      <c r="F206" s="151"/>
      <c r="G206" s="349" t="s">
        <v>628</v>
      </c>
      <c r="H206" s="349"/>
      <c r="I206" s="349"/>
      <c r="J206" s="121">
        <f>H199+H201+H203</f>
        <v>4339.03</v>
      </c>
      <c r="O206" s="10"/>
    </row>
    <row r="207" spans="1:15" s="11" customFormat="1" ht="18.75" x14ac:dyDescent="0.25">
      <c r="A207" s="19"/>
      <c r="F207" s="151"/>
      <c r="G207" s="349" t="s">
        <v>12</v>
      </c>
      <c r="H207" s="349"/>
      <c r="I207" s="349"/>
      <c r="J207" s="121">
        <f>J208-J206</f>
        <v>911.2</v>
      </c>
      <c r="O207" s="10"/>
    </row>
    <row r="208" spans="1:15" s="11" customFormat="1" ht="18.75" x14ac:dyDescent="0.25">
      <c r="A208" s="2"/>
      <c r="F208" s="151"/>
      <c r="G208" s="404" t="s">
        <v>630</v>
      </c>
      <c r="H208" s="404"/>
      <c r="I208" s="404"/>
      <c r="J208" s="122">
        <f>J206*1.21</f>
        <v>5250.23</v>
      </c>
      <c r="O208" s="10"/>
    </row>
    <row r="209" spans="1:15" s="11" customFormat="1" ht="18.75" x14ac:dyDescent="0.25">
      <c r="A209" s="2"/>
      <c r="F209" s="151"/>
      <c r="G209" s="2"/>
      <c r="H209" s="2"/>
      <c r="I209" s="2"/>
      <c r="J209" s="2"/>
      <c r="O209" s="10"/>
    </row>
    <row r="210" spans="1:15" s="11" customFormat="1" ht="18.75" x14ac:dyDescent="0.25">
      <c r="A210" s="2"/>
      <c r="F210" s="151"/>
      <c r="G210" s="349" t="s">
        <v>629</v>
      </c>
      <c r="H210" s="349"/>
      <c r="I210" s="349"/>
      <c r="J210" s="33">
        <f>J206*2</f>
        <v>8678.06</v>
      </c>
      <c r="O210" s="10"/>
    </row>
    <row r="211" spans="1:15" s="11" customFormat="1" ht="18.75" x14ac:dyDescent="0.25">
      <c r="A211" s="2"/>
      <c r="F211" s="151"/>
      <c r="G211" s="349" t="s">
        <v>12</v>
      </c>
      <c r="H211" s="349"/>
      <c r="I211" s="349"/>
      <c r="J211" s="33">
        <f>J212-J210</f>
        <v>1822.39</v>
      </c>
      <c r="O211" s="10"/>
    </row>
    <row r="212" spans="1:15" s="11" customFormat="1" ht="18.75" x14ac:dyDescent="0.25">
      <c r="A212" s="2"/>
      <c r="F212" s="151"/>
      <c r="G212" s="350" t="s">
        <v>631</v>
      </c>
      <c r="H212" s="350"/>
      <c r="I212" s="350"/>
      <c r="J212" s="34">
        <f>J210*1.21</f>
        <v>10500.45</v>
      </c>
      <c r="O212" s="10"/>
    </row>
    <row r="213" spans="1:15" s="11" customFormat="1" ht="19.5" x14ac:dyDescent="0.3">
      <c r="A213" s="150"/>
      <c r="B213" s="150"/>
      <c r="C213" s="151"/>
      <c r="D213" s="151"/>
      <c r="E213" s="151"/>
      <c r="F213" s="151"/>
      <c r="G213" s="151"/>
      <c r="H213" s="151"/>
      <c r="I213" s="151"/>
      <c r="J213" s="151"/>
      <c r="O213" s="10"/>
    </row>
    <row r="214" spans="1:15" s="11" customFormat="1" ht="20.25" thickBot="1" x14ac:dyDescent="0.35">
      <c r="A214" s="150"/>
      <c r="B214" s="150"/>
      <c r="C214" s="151"/>
      <c r="D214" s="151"/>
      <c r="E214" s="151"/>
      <c r="F214" s="151"/>
      <c r="G214" s="151"/>
      <c r="H214" s="151"/>
      <c r="I214" s="151"/>
      <c r="J214" s="151"/>
      <c r="O214" s="10"/>
    </row>
    <row r="215" spans="1:15" ht="15.75" thickBot="1" x14ac:dyDescent="0.3">
      <c r="A215" s="399" t="s">
        <v>659</v>
      </c>
      <c r="B215" s="400"/>
      <c r="C215" s="400"/>
      <c r="D215" s="400"/>
      <c r="E215" s="400"/>
      <c r="F215" s="400"/>
      <c r="G215" s="400"/>
      <c r="H215" s="400"/>
      <c r="I215" s="400"/>
      <c r="J215" s="401"/>
    </row>
    <row r="217" spans="1:15" x14ac:dyDescent="0.2">
      <c r="A217" s="351" t="s">
        <v>18</v>
      </c>
      <c r="B217" s="351"/>
      <c r="C217" s="351"/>
      <c r="D217" s="351"/>
      <c r="E217" s="351"/>
      <c r="F217" s="351"/>
      <c r="G217" s="351"/>
      <c r="H217" s="351"/>
      <c r="I217" s="351"/>
      <c r="J217" s="351"/>
    </row>
    <row r="218" spans="1:15" ht="15" thickBot="1" x14ac:dyDescent="0.25"/>
    <row r="219" spans="1:15" ht="30" x14ac:dyDescent="0.2">
      <c r="A219" s="53" t="s">
        <v>15</v>
      </c>
      <c r="B219" s="126" t="s">
        <v>650</v>
      </c>
      <c r="C219" s="126" t="s">
        <v>6</v>
      </c>
      <c r="D219" s="335" t="s">
        <v>22</v>
      </c>
      <c r="E219" s="335" t="s">
        <v>28</v>
      </c>
      <c r="F219" s="338" t="s">
        <v>26</v>
      </c>
      <c r="G219" s="338" t="s">
        <v>27</v>
      </c>
      <c r="H219" s="335" t="s">
        <v>29</v>
      </c>
      <c r="I219" s="338" t="s">
        <v>31</v>
      </c>
      <c r="J219" s="55" t="s">
        <v>30</v>
      </c>
    </row>
    <row r="220" spans="1:15" x14ac:dyDescent="0.2">
      <c r="A220" s="40" t="s">
        <v>596</v>
      </c>
      <c r="B220" s="110">
        <v>5</v>
      </c>
      <c r="C220" s="223" t="s">
        <v>20</v>
      </c>
      <c r="D220" s="101">
        <v>46.5</v>
      </c>
      <c r="E220" s="38">
        <f>B220*D220</f>
        <v>232.5</v>
      </c>
      <c r="F220" s="102">
        <f t="shared" ref="F220:F226" si="18">E220*1.13-E220</f>
        <v>30.23</v>
      </c>
      <c r="G220" s="102">
        <f t="shared" ref="G220:G226" si="19">E220*1.06-E220</f>
        <v>13.95</v>
      </c>
      <c r="H220" s="103">
        <f t="shared" ref="H220:H226" si="20">E220+F220+G220</f>
        <v>276.68</v>
      </c>
      <c r="I220" s="102">
        <f>J220-H220</f>
        <v>58.1</v>
      </c>
      <c r="J220" s="104">
        <f>H220*1.21</f>
        <v>334.78</v>
      </c>
    </row>
    <row r="221" spans="1:15" x14ac:dyDescent="0.2">
      <c r="A221" s="40" t="s">
        <v>23</v>
      </c>
      <c r="B221" s="110">
        <v>10</v>
      </c>
      <c r="C221" s="223" t="s">
        <v>20</v>
      </c>
      <c r="D221" s="101">
        <v>29.57</v>
      </c>
      <c r="E221" s="38">
        <f t="shared" ref="E221:E225" si="21">B221*D221</f>
        <v>295.7</v>
      </c>
      <c r="F221" s="36">
        <f t="shared" si="18"/>
        <v>38.44</v>
      </c>
      <c r="G221" s="36">
        <f t="shared" si="19"/>
        <v>17.739999999999998</v>
      </c>
      <c r="H221" s="37">
        <f t="shared" si="20"/>
        <v>351.88</v>
      </c>
      <c r="I221" s="36">
        <f>J221-H221</f>
        <v>73.89</v>
      </c>
      <c r="J221" s="41">
        <f>H221*1.21</f>
        <v>425.77</v>
      </c>
    </row>
    <row r="222" spans="1:15" x14ac:dyDescent="0.2">
      <c r="A222" s="40" t="s">
        <v>24</v>
      </c>
      <c r="B222" s="110">
        <v>10</v>
      </c>
      <c r="C222" s="223" t="s">
        <v>20</v>
      </c>
      <c r="D222" s="101">
        <v>25.36</v>
      </c>
      <c r="E222" s="38">
        <f t="shared" si="21"/>
        <v>253.6</v>
      </c>
      <c r="F222" s="36">
        <f t="shared" si="18"/>
        <v>32.97</v>
      </c>
      <c r="G222" s="36">
        <f t="shared" si="19"/>
        <v>15.22</v>
      </c>
      <c r="H222" s="37">
        <f t="shared" si="20"/>
        <v>301.79000000000002</v>
      </c>
      <c r="I222" s="36">
        <f t="shared" ref="I222:I226" si="22">J222-H222</f>
        <v>63.38</v>
      </c>
      <c r="J222" s="41">
        <f t="shared" ref="J222:J226" si="23">H222*1.21</f>
        <v>365.17</v>
      </c>
    </row>
    <row r="223" spans="1:15" ht="28.5" x14ac:dyDescent="0.2">
      <c r="A223" s="40" t="s">
        <v>660</v>
      </c>
      <c r="B223" s="110">
        <v>2</v>
      </c>
      <c r="C223" s="223" t="s">
        <v>21</v>
      </c>
      <c r="D223" s="101">
        <v>910</v>
      </c>
      <c r="E223" s="38">
        <f t="shared" si="21"/>
        <v>1820</v>
      </c>
      <c r="F223" s="36">
        <f t="shared" si="18"/>
        <v>236.6</v>
      </c>
      <c r="G223" s="36">
        <f t="shared" si="19"/>
        <v>109.2</v>
      </c>
      <c r="H223" s="37">
        <f t="shared" si="20"/>
        <v>2165.8000000000002</v>
      </c>
      <c r="I223" s="36">
        <f t="shared" si="22"/>
        <v>454.82</v>
      </c>
      <c r="J223" s="41">
        <f t="shared" si="23"/>
        <v>2620.62</v>
      </c>
    </row>
    <row r="224" spans="1:15" ht="28.5" x14ac:dyDescent="0.2">
      <c r="A224" s="40" t="s">
        <v>662</v>
      </c>
      <c r="B224" s="110">
        <f>2*2</f>
        <v>4</v>
      </c>
      <c r="C224" s="223" t="s">
        <v>21</v>
      </c>
      <c r="D224" s="101">
        <f>1724.14/2</f>
        <v>862.07</v>
      </c>
      <c r="E224" s="38">
        <f t="shared" si="21"/>
        <v>3448.28</v>
      </c>
      <c r="F224" s="36">
        <f t="shared" si="18"/>
        <v>448.28</v>
      </c>
      <c r="G224" s="36">
        <f t="shared" si="19"/>
        <v>206.9</v>
      </c>
      <c r="H224" s="37">
        <f t="shared" si="20"/>
        <v>4103.46</v>
      </c>
      <c r="I224" s="36">
        <f t="shared" si="22"/>
        <v>861.73</v>
      </c>
      <c r="J224" s="41">
        <f t="shared" si="23"/>
        <v>4965.1899999999996</v>
      </c>
    </row>
    <row r="225" spans="1:10" ht="42.75" x14ac:dyDescent="0.2">
      <c r="A225" s="40" t="s">
        <v>661</v>
      </c>
      <c r="B225" s="110">
        <v>12</v>
      </c>
      <c r="C225" s="223" t="s">
        <v>21</v>
      </c>
      <c r="D225" s="101">
        <f>974.78/12</f>
        <v>81.23</v>
      </c>
      <c r="E225" s="38">
        <f t="shared" si="21"/>
        <v>974.76</v>
      </c>
      <c r="F225" s="36">
        <f t="shared" si="18"/>
        <v>126.72</v>
      </c>
      <c r="G225" s="36">
        <f t="shared" si="19"/>
        <v>58.49</v>
      </c>
      <c r="H225" s="37">
        <f t="shared" si="20"/>
        <v>1159.97</v>
      </c>
      <c r="I225" s="36">
        <f t="shared" si="22"/>
        <v>243.59</v>
      </c>
      <c r="J225" s="41">
        <f t="shared" si="23"/>
        <v>1403.56</v>
      </c>
    </row>
    <row r="226" spans="1:10" ht="57" x14ac:dyDescent="0.2">
      <c r="A226" s="182" t="s">
        <v>818</v>
      </c>
      <c r="B226" s="180">
        <v>476</v>
      </c>
      <c r="C226" s="223" t="s">
        <v>666</v>
      </c>
      <c r="D226" s="101">
        <f>44.75*1.15</f>
        <v>51.46</v>
      </c>
      <c r="E226" s="38">
        <f>B226*D226</f>
        <v>24494.959999999999</v>
      </c>
      <c r="F226" s="36">
        <f t="shared" si="18"/>
        <v>3184.34</v>
      </c>
      <c r="G226" s="36">
        <f t="shared" si="19"/>
        <v>1469.7</v>
      </c>
      <c r="H226" s="37">
        <f t="shared" si="20"/>
        <v>29149</v>
      </c>
      <c r="I226" s="36">
        <f t="shared" si="22"/>
        <v>6121.29</v>
      </c>
      <c r="J226" s="41">
        <f t="shared" si="23"/>
        <v>35270.29</v>
      </c>
    </row>
    <row r="229" spans="1:10" ht="16.5" x14ac:dyDescent="0.2">
      <c r="G229" s="349" t="s">
        <v>629</v>
      </c>
      <c r="H229" s="349"/>
      <c r="I229" s="349"/>
      <c r="J229" s="33">
        <f>SUM(H220:H226)</f>
        <v>37508.58</v>
      </c>
    </row>
    <row r="230" spans="1:10" ht="16.5" x14ac:dyDescent="0.2">
      <c r="G230" s="349" t="s">
        <v>12</v>
      </c>
      <c r="H230" s="349"/>
      <c r="I230" s="349"/>
      <c r="J230" s="33">
        <f>J231-J229</f>
        <v>7876.8</v>
      </c>
    </row>
    <row r="231" spans="1:10" ht="16.5" x14ac:dyDescent="0.2">
      <c r="G231" s="350" t="s">
        <v>631</v>
      </c>
      <c r="H231" s="350"/>
      <c r="I231" s="350"/>
      <c r="J231" s="34">
        <f>J229*1.21</f>
        <v>45385.38</v>
      </c>
    </row>
    <row r="233" spans="1:10" ht="15" thickBot="1" x14ac:dyDescent="0.25"/>
    <row r="234" spans="1:10" ht="15.75" thickBot="1" x14ac:dyDescent="0.3">
      <c r="A234" s="399" t="s">
        <v>678</v>
      </c>
      <c r="B234" s="400"/>
      <c r="C234" s="400"/>
      <c r="D234" s="400"/>
      <c r="E234" s="400"/>
      <c r="F234" s="400"/>
      <c r="G234" s="400"/>
      <c r="H234" s="400"/>
      <c r="I234" s="400"/>
      <c r="J234" s="401"/>
    </row>
    <row r="237" spans="1:10" ht="15" x14ac:dyDescent="0.25">
      <c r="B237" s="147" t="s">
        <v>669</v>
      </c>
      <c r="C237" s="147" t="s">
        <v>12</v>
      </c>
      <c r="D237" s="147" t="s">
        <v>670</v>
      </c>
    </row>
    <row r="238" spans="1:10" ht="15" x14ac:dyDescent="0.25">
      <c r="A238" s="149" t="s">
        <v>500</v>
      </c>
      <c r="B238" s="148">
        <f>J210</f>
        <v>8678.06</v>
      </c>
      <c r="C238" s="148">
        <f>J211</f>
        <v>1822.39</v>
      </c>
      <c r="D238" s="148">
        <f>J212</f>
        <v>10500.45</v>
      </c>
    </row>
    <row r="239" spans="1:10" ht="15" x14ac:dyDescent="0.25">
      <c r="A239" s="149" t="s">
        <v>668</v>
      </c>
      <c r="B239" s="148">
        <f>J229</f>
        <v>37508.58</v>
      </c>
      <c r="C239" s="148">
        <f>J230</f>
        <v>7876.8</v>
      </c>
      <c r="D239" s="148">
        <f>J231</f>
        <v>45385.38</v>
      </c>
    </row>
    <row r="240" spans="1:10" ht="15" x14ac:dyDescent="0.25">
      <c r="A240" s="149" t="s">
        <v>0</v>
      </c>
      <c r="B240" s="120">
        <f>SUM(B238:B239)</f>
        <v>46186.64</v>
      </c>
      <c r="C240" s="120">
        <f>SUM(C238:C239)</f>
        <v>9699.19</v>
      </c>
      <c r="D240" s="120">
        <f>SUM(D238:D239)</f>
        <v>55885.83</v>
      </c>
    </row>
    <row r="241" spans="1:15" x14ac:dyDescent="0.2">
      <c r="B241" s="106"/>
      <c r="C241" s="106"/>
      <c r="D241" s="106"/>
    </row>
    <row r="243" spans="1:15" s="3" customFormat="1" ht="19.5" x14ac:dyDescent="0.3">
      <c r="A243" s="145" t="s">
        <v>600</v>
      </c>
      <c r="B243" s="145"/>
      <c r="C243" s="146"/>
      <c r="D243" s="146"/>
      <c r="E243" s="146"/>
      <c r="F243" s="146"/>
      <c r="G243" s="146"/>
      <c r="H243" s="146"/>
      <c r="I243" s="146"/>
      <c r="J243" s="146"/>
      <c r="O243" s="2"/>
    </row>
    <row r="245" spans="1:15" ht="15" x14ac:dyDescent="0.25">
      <c r="A245" s="402" t="s">
        <v>499</v>
      </c>
      <c r="B245" s="403"/>
      <c r="C245" s="403"/>
      <c r="D245" s="403"/>
      <c r="E245" s="403"/>
      <c r="F245" s="403"/>
      <c r="G245" s="403"/>
      <c r="H245" s="403"/>
      <c r="I245" s="403"/>
      <c r="J245" s="403"/>
    </row>
    <row r="247" spans="1:15" ht="34.5" customHeight="1" x14ac:dyDescent="0.2">
      <c r="A247" s="351" t="s">
        <v>674</v>
      </c>
      <c r="B247" s="351"/>
      <c r="C247" s="351"/>
      <c r="D247" s="351"/>
      <c r="E247" s="351"/>
      <c r="F247" s="351"/>
      <c r="G247" s="351"/>
      <c r="H247" s="351"/>
      <c r="I247" s="351"/>
      <c r="J247" s="351"/>
    </row>
    <row r="248" spans="1:15" ht="21" customHeight="1" x14ac:dyDescent="0.2">
      <c r="A248" s="329"/>
      <c r="B248" s="329"/>
      <c r="C248" s="329"/>
      <c r="D248" s="329"/>
      <c r="E248" s="329"/>
      <c r="F248" s="329"/>
      <c r="G248" s="329"/>
      <c r="H248" s="329"/>
      <c r="I248" s="329"/>
      <c r="J248" s="329"/>
    </row>
    <row r="249" spans="1:15" ht="15.75" thickBot="1" x14ac:dyDescent="0.3">
      <c r="A249" s="119" t="s">
        <v>777</v>
      </c>
    </row>
    <row r="250" spans="1:15" ht="60" x14ac:dyDescent="0.2">
      <c r="A250" s="15" t="s">
        <v>40</v>
      </c>
      <c r="B250" s="16" t="s">
        <v>634</v>
      </c>
      <c r="C250" s="126" t="s">
        <v>6</v>
      </c>
      <c r="D250" s="16" t="s">
        <v>11</v>
      </c>
      <c r="E250" s="16" t="s">
        <v>32</v>
      </c>
      <c r="F250" s="16" t="s">
        <v>789</v>
      </c>
      <c r="G250" s="16"/>
      <c r="H250" s="16" t="s">
        <v>29</v>
      </c>
      <c r="I250" s="340" t="s">
        <v>31</v>
      </c>
      <c r="J250" s="153" t="s">
        <v>30</v>
      </c>
    </row>
    <row r="251" spans="1:15" x14ac:dyDescent="0.2">
      <c r="A251" s="173" t="s">
        <v>459</v>
      </c>
      <c r="B251" s="174">
        <v>1</v>
      </c>
      <c r="C251" s="32" t="s">
        <v>666</v>
      </c>
      <c r="D251" s="29">
        <v>950</v>
      </c>
      <c r="E251" s="30">
        <f t="shared" ref="E251:E291" si="24">D251*B251</f>
        <v>950</v>
      </c>
      <c r="F251" s="152" t="s">
        <v>785</v>
      </c>
      <c r="G251" s="142"/>
      <c r="H251" s="132">
        <f t="shared" ref="H251:H291" si="25">E251</f>
        <v>950</v>
      </c>
      <c r="I251" s="132">
        <f t="shared" ref="I251:I291" si="26">J251-H251</f>
        <v>199.5</v>
      </c>
      <c r="J251" s="133">
        <f t="shared" ref="J251:J291" si="27">H251*1.21</f>
        <v>1149.5</v>
      </c>
    </row>
    <row r="252" spans="1:15" x14ac:dyDescent="0.2">
      <c r="A252" s="173" t="s">
        <v>131</v>
      </c>
      <c r="B252" s="174">
        <v>1</v>
      </c>
      <c r="C252" s="32" t="s">
        <v>666</v>
      </c>
      <c r="D252" s="29">
        <v>360</v>
      </c>
      <c r="E252" s="30">
        <f t="shared" si="24"/>
        <v>360</v>
      </c>
      <c r="F252" s="152" t="s">
        <v>786</v>
      </c>
      <c r="G252" s="142"/>
      <c r="H252" s="132">
        <f t="shared" si="25"/>
        <v>360</v>
      </c>
      <c r="I252" s="132">
        <f t="shared" si="26"/>
        <v>75.599999999999994</v>
      </c>
      <c r="J252" s="133">
        <f t="shared" si="27"/>
        <v>435.6</v>
      </c>
    </row>
    <row r="253" spans="1:15" x14ac:dyDescent="0.2">
      <c r="A253" s="173" t="s">
        <v>245</v>
      </c>
      <c r="B253" s="174">
        <v>1</v>
      </c>
      <c r="C253" s="32" t="s">
        <v>666</v>
      </c>
      <c r="D253" s="29">
        <v>520</v>
      </c>
      <c r="E253" s="30">
        <f t="shared" si="24"/>
        <v>520</v>
      </c>
      <c r="F253" s="152" t="s">
        <v>787</v>
      </c>
      <c r="G253" s="142"/>
      <c r="H253" s="132">
        <f t="shared" si="25"/>
        <v>520</v>
      </c>
      <c r="I253" s="132">
        <f t="shared" si="26"/>
        <v>109.2</v>
      </c>
      <c r="J253" s="133">
        <f t="shared" si="27"/>
        <v>629.20000000000005</v>
      </c>
    </row>
    <row r="254" spans="1:15" x14ac:dyDescent="0.2">
      <c r="A254" s="173" t="s">
        <v>461</v>
      </c>
      <c r="B254" s="174">
        <v>1</v>
      </c>
      <c r="C254" s="32" t="s">
        <v>666</v>
      </c>
      <c r="D254" s="29">
        <v>360</v>
      </c>
      <c r="E254" s="30">
        <f t="shared" si="24"/>
        <v>360</v>
      </c>
      <c r="F254" s="152" t="s">
        <v>786</v>
      </c>
      <c r="G254" s="142"/>
      <c r="H254" s="132">
        <f t="shared" si="25"/>
        <v>360</v>
      </c>
      <c r="I254" s="132">
        <f t="shared" si="26"/>
        <v>75.599999999999994</v>
      </c>
      <c r="J254" s="133">
        <f t="shared" si="27"/>
        <v>435.6</v>
      </c>
    </row>
    <row r="255" spans="1:15" x14ac:dyDescent="0.2">
      <c r="A255" s="173" t="s">
        <v>243</v>
      </c>
      <c r="B255" s="174">
        <v>1</v>
      </c>
      <c r="C255" s="32" t="s">
        <v>666</v>
      </c>
      <c r="D255" s="29">
        <v>360</v>
      </c>
      <c r="E255" s="30">
        <f t="shared" si="24"/>
        <v>360</v>
      </c>
      <c r="F255" s="152" t="s">
        <v>786</v>
      </c>
      <c r="G255" s="142"/>
      <c r="H255" s="132">
        <f t="shared" si="25"/>
        <v>360</v>
      </c>
      <c r="I255" s="132">
        <f t="shared" si="26"/>
        <v>75.599999999999994</v>
      </c>
      <c r="J255" s="133">
        <f t="shared" si="27"/>
        <v>435.6</v>
      </c>
    </row>
    <row r="256" spans="1:15" x14ac:dyDescent="0.2">
      <c r="A256" s="173" t="s">
        <v>462</v>
      </c>
      <c r="B256" s="174">
        <v>1</v>
      </c>
      <c r="C256" s="32" t="s">
        <v>666</v>
      </c>
      <c r="D256" s="29">
        <v>360</v>
      </c>
      <c r="E256" s="30">
        <f t="shared" si="24"/>
        <v>360</v>
      </c>
      <c r="F256" s="152" t="s">
        <v>786</v>
      </c>
      <c r="G256" s="142"/>
      <c r="H256" s="132">
        <f t="shared" si="25"/>
        <v>360</v>
      </c>
      <c r="I256" s="132">
        <f t="shared" si="26"/>
        <v>75.599999999999994</v>
      </c>
      <c r="J256" s="133">
        <f t="shared" si="27"/>
        <v>435.6</v>
      </c>
    </row>
    <row r="257" spans="1:10" x14ac:dyDescent="0.2">
      <c r="A257" s="173" t="s">
        <v>241</v>
      </c>
      <c r="B257" s="174">
        <v>1</v>
      </c>
      <c r="C257" s="32" t="s">
        <v>666</v>
      </c>
      <c r="D257" s="29">
        <v>520</v>
      </c>
      <c r="E257" s="30">
        <f t="shared" si="24"/>
        <v>520</v>
      </c>
      <c r="F257" s="152" t="s">
        <v>787</v>
      </c>
      <c r="G257" s="142"/>
      <c r="H257" s="132">
        <f t="shared" si="25"/>
        <v>520</v>
      </c>
      <c r="I257" s="132">
        <f t="shared" si="26"/>
        <v>109.2</v>
      </c>
      <c r="J257" s="133">
        <f t="shared" si="27"/>
        <v>629.20000000000005</v>
      </c>
    </row>
    <row r="258" spans="1:10" x14ac:dyDescent="0.2">
      <c r="A258" s="173" t="s">
        <v>240</v>
      </c>
      <c r="B258" s="174">
        <v>1</v>
      </c>
      <c r="C258" s="32" t="s">
        <v>666</v>
      </c>
      <c r="D258" s="29">
        <v>520</v>
      </c>
      <c r="E258" s="30">
        <f t="shared" si="24"/>
        <v>520</v>
      </c>
      <c r="F258" s="152" t="s">
        <v>787</v>
      </c>
      <c r="G258" s="142"/>
      <c r="H258" s="132">
        <f t="shared" si="25"/>
        <v>520</v>
      </c>
      <c r="I258" s="132">
        <f t="shared" si="26"/>
        <v>109.2</v>
      </c>
      <c r="J258" s="133">
        <f t="shared" si="27"/>
        <v>629.20000000000005</v>
      </c>
    </row>
    <row r="259" spans="1:10" ht="28.5" x14ac:dyDescent="0.2">
      <c r="A259" s="173" t="s">
        <v>463</v>
      </c>
      <c r="B259" s="174">
        <v>1</v>
      </c>
      <c r="C259" s="32" t="s">
        <v>666</v>
      </c>
      <c r="D259" s="29">
        <v>360</v>
      </c>
      <c r="E259" s="30">
        <f t="shared" si="24"/>
        <v>360</v>
      </c>
      <c r="F259" s="152" t="s">
        <v>786</v>
      </c>
      <c r="G259" s="142"/>
      <c r="H259" s="132">
        <f t="shared" si="25"/>
        <v>360</v>
      </c>
      <c r="I259" s="132">
        <f t="shared" si="26"/>
        <v>75.599999999999994</v>
      </c>
      <c r="J259" s="133">
        <f t="shared" si="27"/>
        <v>435.6</v>
      </c>
    </row>
    <row r="260" spans="1:10" x14ac:dyDescent="0.2">
      <c r="A260" s="173" t="s">
        <v>239</v>
      </c>
      <c r="B260" s="174">
        <v>1</v>
      </c>
      <c r="C260" s="32" t="s">
        <v>666</v>
      </c>
      <c r="D260" s="29">
        <v>520</v>
      </c>
      <c r="E260" s="30">
        <f t="shared" si="24"/>
        <v>520</v>
      </c>
      <c r="F260" s="152" t="s">
        <v>787</v>
      </c>
      <c r="G260" s="142"/>
      <c r="H260" s="132">
        <f t="shared" si="25"/>
        <v>520</v>
      </c>
      <c r="I260" s="132">
        <f t="shared" si="26"/>
        <v>109.2</v>
      </c>
      <c r="J260" s="133">
        <f t="shared" si="27"/>
        <v>629.20000000000005</v>
      </c>
    </row>
    <row r="261" spans="1:10" x14ac:dyDescent="0.2">
      <c r="A261" s="173" t="s">
        <v>464</v>
      </c>
      <c r="B261" s="174">
        <v>1</v>
      </c>
      <c r="C261" s="32" t="s">
        <v>666</v>
      </c>
      <c r="D261" s="29">
        <v>740</v>
      </c>
      <c r="E261" s="30">
        <f t="shared" si="24"/>
        <v>740</v>
      </c>
      <c r="F261" s="152" t="s">
        <v>788</v>
      </c>
      <c r="G261" s="142"/>
      <c r="H261" s="132">
        <f t="shared" si="25"/>
        <v>740</v>
      </c>
      <c r="I261" s="132">
        <f t="shared" si="26"/>
        <v>155.4</v>
      </c>
      <c r="J261" s="133">
        <f t="shared" si="27"/>
        <v>895.4</v>
      </c>
    </row>
    <row r="262" spans="1:10" x14ac:dyDescent="0.2">
      <c r="A262" s="173" t="s">
        <v>199</v>
      </c>
      <c r="B262" s="174">
        <v>1</v>
      </c>
      <c r="C262" s="32" t="s">
        <v>666</v>
      </c>
      <c r="D262" s="29">
        <v>520</v>
      </c>
      <c r="E262" s="30">
        <f t="shared" si="24"/>
        <v>520</v>
      </c>
      <c r="F262" s="152" t="s">
        <v>787</v>
      </c>
      <c r="G262" s="142"/>
      <c r="H262" s="132">
        <f t="shared" si="25"/>
        <v>520</v>
      </c>
      <c r="I262" s="132">
        <f t="shared" si="26"/>
        <v>109.2</v>
      </c>
      <c r="J262" s="133">
        <f t="shared" si="27"/>
        <v>629.20000000000005</v>
      </c>
    </row>
    <row r="263" spans="1:10" x14ac:dyDescent="0.2">
      <c r="A263" s="173" t="s">
        <v>238</v>
      </c>
      <c r="B263" s="174">
        <v>1</v>
      </c>
      <c r="C263" s="32" t="s">
        <v>666</v>
      </c>
      <c r="D263" s="29">
        <v>740</v>
      </c>
      <c r="E263" s="30">
        <f t="shared" si="24"/>
        <v>740</v>
      </c>
      <c r="F263" s="152" t="s">
        <v>788</v>
      </c>
      <c r="G263" s="142"/>
      <c r="H263" s="132">
        <f t="shared" si="25"/>
        <v>740</v>
      </c>
      <c r="I263" s="132">
        <f t="shared" si="26"/>
        <v>155.4</v>
      </c>
      <c r="J263" s="133">
        <f t="shared" si="27"/>
        <v>895.4</v>
      </c>
    </row>
    <row r="264" spans="1:10" x14ac:dyDescent="0.2">
      <c r="A264" s="173" t="s">
        <v>466</v>
      </c>
      <c r="B264" s="174">
        <v>1</v>
      </c>
      <c r="C264" s="32" t="s">
        <v>666</v>
      </c>
      <c r="D264" s="29">
        <v>360</v>
      </c>
      <c r="E264" s="30">
        <f t="shared" si="24"/>
        <v>360</v>
      </c>
      <c r="F264" s="152" t="s">
        <v>786</v>
      </c>
      <c r="G264" s="142"/>
      <c r="H264" s="132">
        <f t="shared" si="25"/>
        <v>360</v>
      </c>
      <c r="I264" s="132">
        <f t="shared" si="26"/>
        <v>75.599999999999994</v>
      </c>
      <c r="J264" s="133">
        <f t="shared" si="27"/>
        <v>435.6</v>
      </c>
    </row>
    <row r="265" spans="1:10" x14ac:dyDescent="0.2">
      <c r="A265" s="173" t="s">
        <v>680</v>
      </c>
      <c r="B265" s="174">
        <v>1</v>
      </c>
      <c r="C265" s="32" t="s">
        <v>666</v>
      </c>
      <c r="D265" s="29">
        <v>740</v>
      </c>
      <c r="E265" s="30">
        <f t="shared" si="24"/>
        <v>740</v>
      </c>
      <c r="F265" s="152" t="s">
        <v>788</v>
      </c>
      <c r="G265" s="142"/>
      <c r="H265" s="132">
        <f t="shared" si="25"/>
        <v>740</v>
      </c>
      <c r="I265" s="132">
        <f t="shared" si="26"/>
        <v>155.4</v>
      </c>
      <c r="J265" s="133">
        <f t="shared" si="27"/>
        <v>895.4</v>
      </c>
    </row>
    <row r="266" spans="1:10" x14ac:dyDescent="0.2">
      <c r="A266" s="173" t="s">
        <v>234</v>
      </c>
      <c r="B266" s="174">
        <v>1</v>
      </c>
      <c r="C266" s="32" t="s">
        <v>666</v>
      </c>
      <c r="D266" s="29">
        <v>740</v>
      </c>
      <c r="E266" s="30">
        <f t="shared" si="24"/>
        <v>740</v>
      </c>
      <c r="F266" s="152" t="s">
        <v>788</v>
      </c>
      <c r="G266" s="142"/>
      <c r="H266" s="132">
        <f t="shared" si="25"/>
        <v>740</v>
      </c>
      <c r="I266" s="132">
        <f t="shared" si="26"/>
        <v>155.4</v>
      </c>
      <c r="J266" s="133">
        <f t="shared" si="27"/>
        <v>895.4</v>
      </c>
    </row>
    <row r="267" spans="1:10" x14ac:dyDescent="0.2">
      <c r="A267" s="173" t="s">
        <v>233</v>
      </c>
      <c r="B267" s="174">
        <v>1</v>
      </c>
      <c r="C267" s="32" t="s">
        <v>666</v>
      </c>
      <c r="D267" s="29">
        <v>740</v>
      </c>
      <c r="E267" s="30">
        <f t="shared" si="24"/>
        <v>740</v>
      </c>
      <c r="F267" s="152" t="s">
        <v>788</v>
      </c>
      <c r="G267" s="142"/>
      <c r="H267" s="132">
        <f t="shared" si="25"/>
        <v>740</v>
      </c>
      <c r="I267" s="132">
        <f t="shared" si="26"/>
        <v>155.4</v>
      </c>
      <c r="J267" s="133">
        <f t="shared" si="27"/>
        <v>895.4</v>
      </c>
    </row>
    <row r="268" spans="1:10" x14ac:dyDescent="0.2">
      <c r="A268" s="173" t="s">
        <v>828</v>
      </c>
      <c r="B268" s="174">
        <v>1</v>
      </c>
      <c r="C268" s="32" t="s">
        <v>666</v>
      </c>
      <c r="D268" s="29">
        <v>740</v>
      </c>
      <c r="E268" s="30">
        <f t="shared" si="24"/>
        <v>740</v>
      </c>
      <c r="F268" s="152" t="s">
        <v>788</v>
      </c>
      <c r="G268" s="142"/>
      <c r="H268" s="132">
        <f t="shared" si="25"/>
        <v>740</v>
      </c>
      <c r="I268" s="132">
        <f t="shared" si="26"/>
        <v>155.4</v>
      </c>
      <c r="J268" s="133">
        <f t="shared" si="27"/>
        <v>895.4</v>
      </c>
    </row>
    <row r="269" spans="1:10" x14ac:dyDescent="0.2">
      <c r="A269" s="173" t="s">
        <v>252</v>
      </c>
      <c r="B269" s="174">
        <v>1</v>
      </c>
      <c r="C269" s="32" t="s">
        <v>666</v>
      </c>
      <c r="D269" s="29">
        <v>740</v>
      </c>
      <c r="E269" s="30">
        <f t="shared" si="24"/>
        <v>740</v>
      </c>
      <c r="F269" s="152" t="s">
        <v>788</v>
      </c>
      <c r="G269" s="142"/>
      <c r="H269" s="132">
        <f t="shared" si="25"/>
        <v>740</v>
      </c>
      <c r="I269" s="132">
        <f t="shared" si="26"/>
        <v>155.4</v>
      </c>
      <c r="J269" s="133">
        <f t="shared" si="27"/>
        <v>895.4</v>
      </c>
    </row>
    <row r="270" spans="1:10" x14ac:dyDescent="0.2">
      <c r="A270" s="173" t="s">
        <v>469</v>
      </c>
      <c r="B270" s="174">
        <v>1</v>
      </c>
      <c r="C270" s="32" t="s">
        <v>666</v>
      </c>
      <c r="D270" s="29">
        <v>740</v>
      </c>
      <c r="E270" s="30">
        <f t="shared" si="24"/>
        <v>740</v>
      </c>
      <c r="F270" s="152" t="s">
        <v>788</v>
      </c>
      <c r="G270" s="142"/>
      <c r="H270" s="132">
        <f t="shared" si="25"/>
        <v>740</v>
      </c>
      <c r="I270" s="132">
        <f t="shared" si="26"/>
        <v>155.4</v>
      </c>
      <c r="J270" s="133">
        <f t="shared" si="27"/>
        <v>895.4</v>
      </c>
    </row>
    <row r="271" spans="1:10" x14ac:dyDescent="0.2">
      <c r="A271" s="173" t="s">
        <v>229</v>
      </c>
      <c r="B271" s="174">
        <v>1</v>
      </c>
      <c r="C271" s="32" t="s">
        <v>666</v>
      </c>
      <c r="D271" s="29">
        <v>740</v>
      </c>
      <c r="E271" s="30">
        <f t="shared" si="24"/>
        <v>740</v>
      </c>
      <c r="F271" s="152" t="s">
        <v>788</v>
      </c>
      <c r="G271" s="142"/>
      <c r="H271" s="132">
        <f t="shared" si="25"/>
        <v>740</v>
      </c>
      <c r="I271" s="132">
        <f t="shared" si="26"/>
        <v>155.4</v>
      </c>
      <c r="J271" s="133">
        <f t="shared" si="27"/>
        <v>895.4</v>
      </c>
    </row>
    <row r="272" spans="1:10" x14ac:dyDescent="0.2">
      <c r="A272" s="173" t="s">
        <v>228</v>
      </c>
      <c r="B272" s="174">
        <v>1</v>
      </c>
      <c r="C272" s="32" t="s">
        <v>666</v>
      </c>
      <c r="D272" s="29">
        <v>740</v>
      </c>
      <c r="E272" s="30">
        <f t="shared" si="24"/>
        <v>740</v>
      </c>
      <c r="F272" s="152" t="s">
        <v>788</v>
      </c>
      <c r="G272" s="142"/>
      <c r="H272" s="132">
        <f t="shared" si="25"/>
        <v>740</v>
      </c>
      <c r="I272" s="132">
        <f t="shared" si="26"/>
        <v>155.4</v>
      </c>
      <c r="J272" s="133">
        <f t="shared" si="27"/>
        <v>895.4</v>
      </c>
    </row>
    <row r="273" spans="1:10" x14ac:dyDescent="0.2">
      <c r="A273" s="173" t="s">
        <v>265</v>
      </c>
      <c r="B273" s="174">
        <v>1</v>
      </c>
      <c r="C273" s="32" t="s">
        <v>666</v>
      </c>
      <c r="D273" s="29">
        <v>740</v>
      </c>
      <c r="E273" s="30">
        <f t="shared" si="24"/>
        <v>740</v>
      </c>
      <c r="F273" s="152" t="s">
        <v>788</v>
      </c>
      <c r="G273" s="142"/>
      <c r="H273" s="132">
        <f t="shared" si="25"/>
        <v>740</v>
      </c>
      <c r="I273" s="132">
        <f t="shared" si="26"/>
        <v>155.4</v>
      </c>
      <c r="J273" s="133">
        <f t="shared" si="27"/>
        <v>895.4</v>
      </c>
    </row>
    <row r="274" spans="1:10" x14ac:dyDescent="0.2">
      <c r="A274" s="173" t="s">
        <v>470</v>
      </c>
      <c r="B274" s="174">
        <v>1</v>
      </c>
      <c r="C274" s="32" t="s">
        <v>666</v>
      </c>
      <c r="D274" s="29">
        <v>740</v>
      </c>
      <c r="E274" s="30">
        <f t="shared" si="24"/>
        <v>740</v>
      </c>
      <c r="F274" s="152" t="s">
        <v>788</v>
      </c>
      <c r="G274" s="142"/>
      <c r="H274" s="132">
        <f t="shared" si="25"/>
        <v>740</v>
      </c>
      <c r="I274" s="132">
        <f t="shared" si="26"/>
        <v>155.4</v>
      </c>
      <c r="J274" s="133">
        <f t="shared" si="27"/>
        <v>895.4</v>
      </c>
    </row>
    <row r="275" spans="1:10" x14ac:dyDescent="0.2">
      <c r="A275" s="173" t="s">
        <v>266</v>
      </c>
      <c r="B275" s="174">
        <v>1</v>
      </c>
      <c r="C275" s="32" t="s">
        <v>666</v>
      </c>
      <c r="D275" s="29">
        <v>740</v>
      </c>
      <c r="E275" s="30">
        <f t="shared" si="24"/>
        <v>740</v>
      </c>
      <c r="F275" s="152" t="s">
        <v>788</v>
      </c>
      <c r="G275" s="142"/>
      <c r="H275" s="132">
        <f t="shared" si="25"/>
        <v>740</v>
      </c>
      <c r="I275" s="132">
        <f t="shared" si="26"/>
        <v>155.4</v>
      </c>
      <c r="J275" s="133">
        <f t="shared" si="27"/>
        <v>895.4</v>
      </c>
    </row>
    <row r="276" spans="1:10" x14ac:dyDescent="0.2">
      <c r="A276" s="173" t="s">
        <v>227</v>
      </c>
      <c r="B276" s="174">
        <v>1</v>
      </c>
      <c r="C276" s="32" t="s">
        <v>666</v>
      </c>
      <c r="D276" s="29">
        <v>740</v>
      </c>
      <c r="E276" s="30">
        <f t="shared" si="24"/>
        <v>740</v>
      </c>
      <c r="F276" s="152" t="s">
        <v>788</v>
      </c>
      <c r="G276" s="142"/>
      <c r="H276" s="132">
        <f t="shared" si="25"/>
        <v>740</v>
      </c>
      <c r="I276" s="132">
        <f t="shared" si="26"/>
        <v>155.4</v>
      </c>
      <c r="J276" s="133">
        <f t="shared" si="27"/>
        <v>895.4</v>
      </c>
    </row>
    <row r="277" spans="1:10" x14ac:dyDescent="0.2">
      <c r="A277" s="173" t="s">
        <v>226</v>
      </c>
      <c r="B277" s="174">
        <v>1</v>
      </c>
      <c r="C277" s="32" t="s">
        <v>666</v>
      </c>
      <c r="D277" s="29">
        <v>740</v>
      </c>
      <c r="E277" s="30">
        <f t="shared" si="24"/>
        <v>740</v>
      </c>
      <c r="F277" s="152" t="s">
        <v>788</v>
      </c>
      <c r="G277" s="142"/>
      <c r="H277" s="132">
        <f t="shared" si="25"/>
        <v>740</v>
      </c>
      <c r="I277" s="132">
        <f t="shared" si="26"/>
        <v>155.4</v>
      </c>
      <c r="J277" s="133">
        <f t="shared" si="27"/>
        <v>895.4</v>
      </c>
    </row>
    <row r="278" spans="1:10" x14ac:dyDescent="0.2">
      <c r="A278" s="173" t="s">
        <v>471</v>
      </c>
      <c r="B278" s="174">
        <v>1</v>
      </c>
      <c r="C278" s="32" t="s">
        <v>666</v>
      </c>
      <c r="D278" s="29">
        <v>740</v>
      </c>
      <c r="E278" s="30">
        <f t="shared" si="24"/>
        <v>740</v>
      </c>
      <c r="F278" s="152" t="s">
        <v>788</v>
      </c>
      <c r="G278" s="142"/>
      <c r="H278" s="132">
        <f t="shared" si="25"/>
        <v>740</v>
      </c>
      <c r="I278" s="132">
        <f t="shared" si="26"/>
        <v>155.4</v>
      </c>
      <c r="J278" s="133">
        <f t="shared" si="27"/>
        <v>895.4</v>
      </c>
    </row>
    <row r="279" spans="1:10" x14ac:dyDescent="0.2">
      <c r="A279" s="173" t="s">
        <v>472</v>
      </c>
      <c r="B279" s="174">
        <v>1</v>
      </c>
      <c r="C279" s="32" t="s">
        <v>666</v>
      </c>
      <c r="D279" s="29">
        <v>360</v>
      </c>
      <c r="E279" s="30">
        <f t="shared" si="24"/>
        <v>360</v>
      </c>
      <c r="F279" s="152" t="s">
        <v>786</v>
      </c>
      <c r="G279" s="142"/>
      <c r="H279" s="132">
        <f t="shared" si="25"/>
        <v>360</v>
      </c>
      <c r="I279" s="132">
        <f t="shared" si="26"/>
        <v>75.599999999999994</v>
      </c>
      <c r="J279" s="133">
        <f t="shared" si="27"/>
        <v>435.6</v>
      </c>
    </row>
    <row r="280" spans="1:10" x14ac:dyDescent="0.2">
      <c r="A280" s="173" t="s">
        <v>473</v>
      </c>
      <c r="B280" s="174">
        <v>1</v>
      </c>
      <c r="C280" s="32" t="s">
        <v>666</v>
      </c>
      <c r="D280" s="29">
        <v>520</v>
      </c>
      <c r="E280" s="30">
        <f t="shared" si="24"/>
        <v>520</v>
      </c>
      <c r="F280" s="152" t="s">
        <v>787</v>
      </c>
      <c r="G280" s="142"/>
      <c r="H280" s="132">
        <f t="shared" si="25"/>
        <v>520</v>
      </c>
      <c r="I280" s="132">
        <f t="shared" si="26"/>
        <v>109.2</v>
      </c>
      <c r="J280" s="133">
        <f t="shared" si="27"/>
        <v>629.20000000000005</v>
      </c>
    </row>
    <row r="281" spans="1:10" x14ac:dyDescent="0.2">
      <c r="A281" s="173" t="s">
        <v>474</v>
      </c>
      <c r="B281" s="174">
        <v>1</v>
      </c>
      <c r="C281" s="32" t="s">
        <v>666</v>
      </c>
      <c r="D281" s="29">
        <v>740</v>
      </c>
      <c r="E281" s="30">
        <f t="shared" si="24"/>
        <v>740</v>
      </c>
      <c r="F281" s="152" t="s">
        <v>788</v>
      </c>
      <c r="G281" s="142"/>
      <c r="H281" s="132">
        <f t="shared" si="25"/>
        <v>740</v>
      </c>
      <c r="I281" s="132">
        <f t="shared" si="26"/>
        <v>155.4</v>
      </c>
      <c r="J281" s="133">
        <f t="shared" si="27"/>
        <v>895.4</v>
      </c>
    </row>
    <row r="282" spans="1:10" x14ac:dyDescent="0.2">
      <c r="A282" s="175" t="s">
        <v>675</v>
      </c>
      <c r="B282" s="174">
        <v>1</v>
      </c>
      <c r="C282" s="32" t="s">
        <v>666</v>
      </c>
      <c r="D282" s="29">
        <v>360</v>
      </c>
      <c r="E282" s="30">
        <f t="shared" si="24"/>
        <v>360</v>
      </c>
      <c r="F282" s="152" t="s">
        <v>786</v>
      </c>
      <c r="G282" s="142"/>
      <c r="H282" s="132">
        <f t="shared" si="25"/>
        <v>360</v>
      </c>
      <c r="I282" s="132">
        <f t="shared" si="26"/>
        <v>75.599999999999994</v>
      </c>
      <c r="J282" s="133">
        <f t="shared" si="27"/>
        <v>435.6</v>
      </c>
    </row>
    <row r="283" spans="1:10" x14ac:dyDescent="0.2">
      <c r="A283" s="173" t="s">
        <v>142</v>
      </c>
      <c r="B283" s="174">
        <v>1</v>
      </c>
      <c r="C283" s="32" t="s">
        <v>666</v>
      </c>
      <c r="D283" s="29">
        <v>520</v>
      </c>
      <c r="E283" s="30">
        <f t="shared" si="24"/>
        <v>520</v>
      </c>
      <c r="F283" s="152" t="s">
        <v>787</v>
      </c>
      <c r="G283" s="142"/>
      <c r="H283" s="132">
        <f t="shared" si="25"/>
        <v>520</v>
      </c>
      <c r="I283" s="132">
        <f t="shared" si="26"/>
        <v>109.2</v>
      </c>
      <c r="J283" s="133">
        <f t="shared" si="27"/>
        <v>629.20000000000005</v>
      </c>
    </row>
    <row r="284" spans="1:10" x14ac:dyDescent="0.2">
      <c r="A284" s="173" t="s">
        <v>480</v>
      </c>
      <c r="B284" s="174">
        <v>1</v>
      </c>
      <c r="C284" s="32" t="s">
        <v>666</v>
      </c>
      <c r="D284" s="29">
        <v>360</v>
      </c>
      <c r="E284" s="30">
        <f t="shared" si="24"/>
        <v>360</v>
      </c>
      <c r="F284" s="152" t="s">
        <v>786</v>
      </c>
      <c r="G284" s="142"/>
      <c r="H284" s="132">
        <f t="shared" si="25"/>
        <v>360</v>
      </c>
      <c r="I284" s="132">
        <f t="shared" si="26"/>
        <v>75.599999999999994</v>
      </c>
      <c r="J284" s="133">
        <f t="shared" si="27"/>
        <v>435.6</v>
      </c>
    </row>
    <row r="285" spans="1:10" x14ac:dyDescent="0.2">
      <c r="A285" s="173" t="s">
        <v>222</v>
      </c>
      <c r="B285" s="174">
        <v>1</v>
      </c>
      <c r="C285" s="32" t="s">
        <v>666</v>
      </c>
      <c r="D285" s="29">
        <v>360</v>
      </c>
      <c r="E285" s="30">
        <f t="shared" si="24"/>
        <v>360</v>
      </c>
      <c r="F285" s="152" t="s">
        <v>786</v>
      </c>
      <c r="G285" s="142"/>
      <c r="H285" s="132">
        <f t="shared" si="25"/>
        <v>360</v>
      </c>
      <c r="I285" s="132">
        <f t="shared" si="26"/>
        <v>75.599999999999994</v>
      </c>
      <c r="J285" s="133">
        <f t="shared" si="27"/>
        <v>435.6</v>
      </c>
    </row>
    <row r="286" spans="1:10" x14ac:dyDescent="0.2">
      <c r="A286" s="173" t="s">
        <v>221</v>
      </c>
      <c r="B286" s="174">
        <v>1</v>
      </c>
      <c r="C286" s="32" t="s">
        <v>666</v>
      </c>
      <c r="D286" s="29">
        <v>740</v>
      </c>
      <c r="E286" s="30">
        <f t="shared" si="24"/>
        <v>740</v>
      </c>
      <c r="F286" s="152" t="s">
        <v>788</v>
      </c>
      <c r="G286" s="142"/>
      <c r="H286" s="132">
        <f t="shared" si="25"/>
        <v>740</v>
      </c>
      <c r="I286" s="132">
        <f t="shared" si="26"/>
        <v>155.4</v>
      </c>
      <c r="J286" s="133">
        <f t="shared" si="27"/>
        <v>895.4</v>
      </c>
    </row>
    <row r="287" spans="1:10" x14ac:dyDescent="0.2">
      <c r="A287" s="173" t="s">
        <v>219</v>
      </c>
      <c r="B287" s="174">
        <v>1</v>
      </c>
      <c r="C287" s="32" t="s">
        <v>666</v>
      </c>
      <c r="D287" s="29">
        <v>740</v>
      </c>
      <c r="E287" s="30">
        <f t="shared" si="24"/>
        <v>740</v>
      </c>
      <c r="F287" s="152" t="s">
        <v>788</v>
      </c>
      <c r="G287" s="142"/>
      <c r="H287" s="132">
        <f t="shared" si="25"/>
        <v>740</v>
      </c>
      <c r="I287" s="132">
        <f t="shared" si="26"/>
        <v>155.4</v>
      </c>
      <c r="J287" s="133">
        <f t="shared" si="27"/>
        <v>895.4</v>
      </c>
    </row>
    <row r="288" spans="1:10" ht="28.5" x14ac:dyDescent="0.2">
      <c r="A288" s="173" t="s">
        <v>482</v>
      </c>
      <c r="B288" s="174">
        <v>1</v>
      </c>
      <c r="C288" s="32" t="s">
        <v>666</v>
      </c>
      <c r="D288" s="29">
        <v>520</v>
      </c>
      <c r="E288" s="30">
        <f t="shared" si="24"/>
        <v>520</v>
      </c>
      <c r="F288" s="152" t="s">
        <v>787</v>
      </c>
      <c r="G288" s="142"/>
      <c r="H288" s="132">
        <f t="shared" si="25"/>
        <v>520</v>
      </c>
      <c r="I288" s="132">
        <f t="shared" si="26"/>
        <v>109.2</v>
      </c>
      <c r="J288" s="133">
        <f t="shared" si="27"/>
        <v>629.20000000000005</v>
      </c>
    </row>
    <row r="289" spans="1:11" x14ac:dyDescent="0.2">
      <c r="A289" s="173" t="s">
        <v>214</v>
      </c>
      <c r="B289" s="174">
        <v>1</v>
      </c>
      <c r="C289" s="32" t="s">
        <v>666</v>
      </c>
      <c r="D289" s="29">
        <v>360</v>
      </c>
      <c r="E289" s="30">
        <f t="shared" si="24"/>
        <v>360</v>
      </c>
      <c r="F289" s="152" t="s">
        <v>786</v>
      </c>
      <c r="G289" s="142"/>
      <c r="H289" s="132">
        <f t="shared" si="25"/>
        <v>360</v>
      </c>
      <c r="I289" s="132">
        <f t="shared" si="26"/>
        <v>75.599999999999994</v>
      </c>
      <c r="J289" s="133">
        <f t="shared" si="27"/>
        <v>435.6</v>
      </c>
    </row>
    <row r="290" spans="1:11" x14ac:dyDescent="0.2">
      <c r="A290" s="173" t="s">
        <v>210</v>
      </c>
      <c r="B290" s="174">
        <v>1</v>
      </c>
      <c r="C290" s="32" t="s">
        <v>666</v>
      </c>
      <c r="D290" s="29">
        <v>360</v>
      </c>
      <c r="E290" s="30">
        <f t="shared" si="24"/>
        <v>360</v>
      </c>
      <c r="F290" s="152" t="s">
        <v>786</v>
      </c>
      <c r="G290" s="142"/>
      <c r="H290" s="132">
        <f t="shared" si="25"/>
        <v>360</v>
      </c>
      <c r="I290" s="132">
        <f t="shared" si="26"/>
        <v>75.599999999999994</v>
      </c>
      <c r="J290" s="133">
        <f t="shared" si="27"/>
        <v>435.6</v>
      </c>
    </row>
    <row r="291" spans="1:11" ht="15" thickBot="1" x14ac:dyDescent="0.25">
      <c r="A291" s="177" t="s">
        <v>209</v>
      </c>
      <c r="B291" s="178">
        <v>1</v>
      </c>
      <c r="C291" s="198" t="s">
        <v>666</v>
      </c>
      <c r="D291" s="163">
        <v>360</v>
      </c>
      <c r="E291" s="157">
        <f t="shared" si="24"/>
        <v>360</v>
      </c>
      <c r="F291" s="162" t="s">
        <v>786</v>
      </c>
      <c r="G291" s="164"/>
      <c r="H291" s="159">
        <f t="shared" si="25"/>
        <v>360</v>
      </c>
      <c r="I291" s="159">
        <f t="shared" si="26"/>
        <v>75.599999999999994</v>
      </c>
      <c r="J291" s="160">
        <f t="shared" si="27"/>
        <v>435.6</v>
      </c>
    </row>
    <row r="292" spans="1:11" x14ac:dyDescent="0.2">
      <c r="A292" s="171"/>
      <c r="B292" s="171"/>
      <c r="C292" s="171"/>
      <c r="D292" s="171"/>
      <c r="E292" s="172"/>
    </row>
    <row r="293" spans="1:11" ht="16.5" x14ac:dyDescent="0.2">
      <c r="G293" s="349" t="s">
        <v>497</v>
      </c>
      <c r="H293" s="349"/>
      <c r="I293" s="349"/>
      <c r="J293" s="33">
        <f>SUM(E251:E291)</f>
        <v>23850</v>
      </c>
    </row>
    <row r="294" spans="1:11" ht="16.5" x14ac:dyDescent="0.2">
      <c r="A294" s="19"/>
      <c r="G294" s="349" t="s">
        <v>12</v>
      </c>
      <c r="H294" s="349"/>
      <c r="I294" s="349"/>
      <c r="J294" s="33">
        <f>J295-J293</f>
        <v>5008.5</v>
      </c>
    </row>
    <row r="295" spans="1:11" ht="16.5" x14ac:dyDescent="0.2">
      <c r="G295" s="350" t="s">
        <v>498</v>
      </c>
      <c r="H295" s="350"/>
      <c r="I295" s="350"/>
      <c r="J295" s="34">
        <f>J293*1.21</f>
        <v>28858.5</v>
      </c>
    </row>
    <row r="296" spans="1:11" x14ac:dyDescent="0.2">
      <c r="K296" s="17"/>
    </row>
    <row r="297" spans="1:11" ht="15" x14ac:dyDescent="0.25">
      <c r="A297" s="119"/>
    </row>
    <row r="298" spans="1:11" ht="15.75" thickBot="1" x14ac:dyDescent="0.3">
      <c r="A298" s="199" t="s">
        <v>799</v>
      </c>
      <c r="F298" s="3"/>
      <c r="G298" s="3"/>
    </row>
    <row r="299" spans="1:11" ht="60" x14ac:dyDescent="0.2">
      <c r="A299" s="53" t="s">
        <v>40</v>
      </c>
      <c r="B299" s="337" t="s">
        <v>634</v>
      </c>
      <c r="C299" s="339" t="s">
        <v>6</v>
      </c>
      <c r="D299" s="335" t="s">
        <v>780</v>
      </c>
      <c r="E299" s="335" t="s">
        <v>781</v>
      </c>
      <c r="F299" s="16" t="s">
        <v>32</v>
      </c>
      <c r="G299" s="16"/>
      <c r="H299" s="335" t="s">
        <v>29</v>
      </c>
      <c r="I299" s="338" t="s">
        <v>31</v>
      </c>
      <c r="J299" s="55" t="s">
        <v>30</v>
      </c>
    </row>
    <row r="300" spans="1:11" x14ac:dyDescent="0.2">
      <c r="A300" s="173" t="s">
        <v>459</v>
      </c>
      <c r="B300" s="251">
        <v>1</v>
      </c>
      <c r="C300" s="253" t="s">
        <v>666</v>
      </c>
      <c r="D300" s="29">
        <v>50</v>
      </c>
      <c r="E300" s="29">
        <v>34.15</v>
      </c>
      <c r="F300" s="30">
        <f>B300*(D300+E300)</f>
        <v>84.15</v>
      </c>
      <c r="G300" s="142"/>
      <c r="H300" s="30">
        <f>F300</f>
        <v>84.15</v>
      </c>
      <c r="I300" s="167">
        <f t="shared" ref="I300:I340" si="28">J300-H300</f>
        <v>17.670000000000002</v>
      </c>
      <c r="J300" s="168">
        <f t="shared" ref="J300:J340" si="29">H300*1.21</f>
        <v>101.82</v>
      </c>
    </row>
    <row r="301" spans="1:11" x14ac:dyDescent="0.2">
      <c r="A301" s="173" t="s">
        <v>131</v>
      </c>
      <c r="B301" s="251">
        <v>1</v>
      </c>
      <c r="C301" s="253" t="s">
        <v>666</v>
      </c>
      <c r="D301" s="29">
        <v>50</v>
      </c>
      <c r="E301" s="29">
        <v>34.15</v>
      </c>
      <c r="F301" s="30">
        <f t="shared" ref="F301:F340" si="30">B301*(D301+E301)</f>
        <v>84.15</v>
      </c>
      <c r="G301" s="142"/>
      <c r="H301" s="30">
        <f t="shared" ref="H301:H340" si="31">F301</f>
        <v>84.15</v>
      </c>
      <c r="I301" s="167">
        <f t="shared" si="28"/>
        <v>17.670000000000002</v>
      </c>
      <c r="J301" s="168">
        <f t="shared" si="29"/>
        <v>101.82</v>
      </c>
    </row>
    <row r="302" spans="1:11" x14ac:dyDescent="0.2">
      <c r="A302" s="173" t="s">
        <v>245</v>
      </c>
      <c r="B302" s="251">
        <v>1</v>
      </c>
      <c r="C302" s="253" t="s">
        <v>666</v>
      </c>
      <c r="D302" s="29">
        <v>50</v>
      </c>
      <c r="E302" s="29">
        <v>34.15</v>
      </c>
      <c r="F302" s="30">
        <f t="shared" si="30"/>
        <v>84.15</v>
      </c>
      <c r="G302" s="142"/>
      <c r="H302" s="30">
        <f t="shared" si="31"/>
        <v>84.15</v>
      </c>
      <c r="I302" s="167">
        <f t="shared" si="28"/>
        <v>17.670000000000002</v>
      </c>
      <c r="J302" s="168">
        <f t="shared" si="29"/>
        <v>101.82</v>
      </c>
    </row>
    <row r="303" spans="1:11" x14ac:dyDescent="0.2">
      <c r="A303" s="173" t="s">
        <v>461</v>
      </c>
      <c r="B303" s="251">
        <v>1</v>
      </c>
      <c r="C303" s="253" t="s">
        <v>666</v>
      </c>
      <c r="D303" s="29">
        <v>50</v>
      </c>
      <c r="E303" s="29">
        <v>34.15</v>
      </c>
      <c r="F303" s="30">
        <f t="shared" si="30"/>
        <v>84.15</v>
      </c>
      <c r="G303" s="142"/>
      <c r="H303" s="30">
        <f t="shared" si="31"/>
        <v>84.15</v>
      </c>
      <c r="I303" s="167">
        <f t="shared" si="28"/>
        <v>17.670000000000002</v>
      </c>
      <c r="J303" s="168">
        <f t="shared" si="29"/>
        <v>101.82</v>
      </c>
    </row>
    <row r="304" spans="1:11" x14ac:dyDescent="0.2">
      <c r="A304" s="173" t="s">
        <v>243</v>
      </c>
      <c r="B304" s="251">
        <v>1</v>
      </c>
      <c r="C304" s="253" t="s">
        <v>666</v>
      </c>
      <c r="D304" s="29">
        <v>50</v>
      </c>
      <c r="E304" s="29">
        <v>34.15</v>
      </c>
      <c r="F304" s="30">
        <f t="shared" si="30"/>
        <v>84.15</v>
      </c>
      <c r="G304" s="142"/>
      <c r="H304" s="30">
        <f t="shared" si="31"/>
        <v>84.15</v>
      </c>
      <c r="I304" s="167">
        <f t="shared" si="28"/>
        <v>17.670000000000002</v>
      </c>
      <c r="J304" s="168">
        <f t="shared" si="29"/>
        <v>101.82</v>
      </c>
    </row>
    <row r="305" spans="1:10" x14ac:dyDescent="0.2">
      <c r="A305" s="173" t="s">
        <v>462</v>
      </c>
      <c r="B305" s="251">
        <v>1</v>
      </c>
      <c r="C305" s="253" t="s">
        <v>666</v>
      </c>
      <c r="D305" s="29">
        <v>50</v>
      </c>
      <c r="E305" s="29">
        <v>34.15</v>
      </c>
      <c r="F305" s="30">
        <f t="shared" si="30"/>
        <v>84.15</v>
      </c>
      <c r="G305" s="142"/>
      <c r="H305" s="30">
        <f t="shared" si="31"/>
        <v>84.15</v>
      </c>
      <c r="I305" s="167">
        <f t="shared" si="28"/>
        <v>17.670000000000002</v>
      </c>
      <c r="J305" s="168">
        <f t="shared" si="29"/>
        <v>101.82</v>
      </c>
    </row>
    <row r="306" spans="1:10" x14ac:dyDescent="0.2">
      <c r="A306" s="173" t="s">
        <v>241</v>
      </c>
      <c r="B306" s="251">
        <v>1</v>
      </c>
      <c r="C306" s="253" t="s">
        <v>666</v>
      </c>
      <c r="D306" s="29">
        <v>50</v>
      </c>
      <c r="E306" s="29">
        <v>34.15</v>
      </c>
      <c r="F306" s="30">
        <f t="shared" si="30"/>
        <v>84.15</v>
      </c>
      <c r="G306" s="142"/>
      <c r="H306" s="30">
        <f t="shared" si="31"/>
        <v>84.15</v>
      </c>
      <c r="I306" s="167">
        <f t="shared" si="28"/>
        <v>17.670000000000002</v>
      </c>
      <c r="J306" s="168">
        <f t="shared" si="29"/>
        <v>101.82</v>
      </c>
    </row>
    <row r="307" spans="1:10" x14ac:dyDescent="0.2">
      <c r="A307" s="173" t="s">
        <v>240</v>
      </c>
      <c r="B307" s="251">
        <v>1</v>
      </c>
      <c r="C307" s="253" t="s">
        <v>666</v>
      </c>
      <c r="D307" s="29">
        <v>50</v>
      </c>
      <c r="E307" s="29">
        <v>34.15</v>
      </c>
      <c r="F307" s="30">
        <f t="shared" si="30"/>
        <v>84.15</v>
      </c>
      <c r="G307" s="142"/>
      <c r="H307" s="30">
        <f t="shared" si="31"/>
        <v>84.15</v>
      </c>
      <c r="I307" s="167">
        <f t="shared" si="28"/>
        <v>17.670000000000002</v>
      </c>
      <c r="J307" s="168">
        <f t="shared" si="29"/>
        <v>101.82</v>
      </c>
    </row>
    <row r="308" spans="1:10" ht="28.5" x14ac:dyDescent="0.2">
      <c r="A308" s="173" t="s">
        <v>463</v>
      </c>
      <c r="B308" s="251">
        <v>1</v>
      </c>
      <c r="C308" s="253" t="s">
        <v>666</v>
      </c>
      <c r="D308" s="29">
        <v>50</v>
      </c>
      <c r="E308" s="29">
        <v>34.15</v>
      </c>
      <c r="F308" s="30">
        <f t="shared" si="30"/>
        <v>84.15</v>
      </c>
      <c r="G308" s="142"/>
      <c r="H308" s="30">
        <f t="shared" si="31"/>
        <v>84.15</v>
      </c>
      <c r="I308" s="167">
        <f t="shared" si="28"/>
        <v>17.670000000000002</v>
      </c>
      <c r="J308" s="168">
        <f t="shared" si="29"/>
        <v>101.82</v>
      </c>
    </row>
    <row r="309" spans="1:10" x14ac:dyDescent="0.2">
      <c r="A309" s="173" t="s">
        <v>239</v>
      </c>
      <c r="B309" s="251">
        <v>1</v>
      </c>
      <c r="C309" s="253" t="s">
        <v>666</v>
      </c>
      <c r="D309" s="29">
        <v>50</v>
      </c>
      <c r="E309" s="29">
        <v>34.15</v>
      </c>
      <c r="F309" s="30">
        <f t="shared" si="30"/>
        <v>84.15</v>
      </c>
      <c r="G309" s="142"/>
      <c r="H309" s="30">
        <f t="shared" si="31"/>
        <v>84.15</v>
      </c>
      <c r="I309" s="167">
        <f t="shared" si="28"/>
        <v>17.670000000000002</v>
      </c>
      <c r="J309" s="168">
        <f t="shared" si="29"/>
        <v>101.82</v>
      </c>
    </row>
    <row r="310" spans="1:10" x14ac:dyDescent="0.2">
      <c r="A310" s="173" t="s">
        <v>464</v>
      </c>
      <c r="B310" s="251">
        <v>1</v>
      </c>
      <c r="C310" s="253" t="s">
        <v>666</v>
      </c>
      <c r="D310" s="29">
        <v>50</v>
      </c>
      <c r="E310" s="29">
        <v>34.15</v>
      </c>
      <c r="F310" s="30">
        <f t="shared" si="30"/>
        <v>84.15</v>
      </c>
      <c r="G310" s="142"/>
      <c r="H310" s="30">
        <f t="shared" si="31"/>
        <v>84.15</v>
      </c>
      <c r="I310" s="167">
        <f t="shared" si="28"/>
        <v>17.670000000000002</v>
      </c>
      <c r="J310" s="168">
        <f t="shared" si="29"/>
        <v>101.82</v>
      </c>
    </row>
    <row r="311" spans="1:10" x14ac:dyDescent="0.2">
      <c r="A311" s="173" t="s">
        <v>199</v>
      </c>
      <c r="B311" s="251">
        <v>1</v>
      </c>
      <c r="C311" s="253" t="s">
        <v>666</v>
      </c>
      <c r="D311" s="29">
        <v>50</v>
      </c>
      <c r="E311" s="29">
        <v>34.15</v>
      </c>
      <c r="F311" s="30">
        <f t="shared" si="30"/>
        <v>84.15</v>
      </c>
      <c r="G311" s="142"/>
      <c r="H311" s="30">
        <f t="shared" si="31"/>
        <v>84.15</v>
      </c>
      <c r="I311" s="167">
        <f t="shared" si="28"/>
        <v>17.670000000000002</v>
      </c>
      <c r="J311" s="168">
        <f t="shared" si="29"/>
        <v>101.82</v>
      </c>
    </row>
    <row r="312" spans="1:10" x14ac:dyDescent="0.2">
      <c r="A312" s="173" t="s">
        <v>238</v>
      </c>
      <c r="B312" s="251">
        <v>1</v>
      </c>
      <c r="C312" s="253" t="s">
        <v>666</v>
      </c>
      <c r="D312" s="29">
        <v>50</v>
      </c>
      <c r="E312" s="29">
        <v>34.15</v>
      </c>
      <c r="F312" s="30">
        <f t="shared" si="30"/>
        <v>84.15</v>
      </c>
      <c r="G312" s="142"/>
      <c r="H312" s="30">
        <f t="shared" si="31"/>
        <v>84.15</v>
      </c>
      <c r="I312" s="167">
        <f t="shared" si="28"/>
        <v>17.670000000000002</v>
      </c>
      <c r="J312" s="168">
        <f t="shared" si="29"/>
        <v>101.82</v>
      </c>
    </row>
    <row r="313" spans="1:10" x14ac:dyDescent="0.2">
      <c r="A313" s="173" t="s">
        <v>466</v>
      </c>
      <c r="B313" s="251">
        <v>1</v>
      </c>
      <c r="C313" s="253" t="s">
        <v>666</v>
      </c>
      <c r="D313" s="29">
        <v>50</v>
      </c>
      <c r="E313" s="29">
        <v>34.15</v>
      </c>
      <c r="F313" s="30">
        <f t="shared" si="30"/>
        <v>84.15</v>
      </c>
      <c r="G313" s="142"/>
      <c r="H313" s="30">
        <f t="shared" si="31"/>
        <v>84.15</v>
      </c>
      <c r="I313" s="167">
        <f t="shared" si="28"/>
        <v>17.670000000000002</v>
      </c>
      <c r="J313" s="168">
        <f t="shared" si="29"/>
        <v>101.82</v>
      </c>
    </row>
    <row r="314" spans="1:10" x14ac:dyDescent="0.2">
      <c r="A314" s="173" t="s">
        <v>680</v>
      </c>
      <c r="B314" s="251">
        <v>1</v>
      </c>
      <c r="C314" s="253" t="s">
        <v>666</v>
      </c>
      <c r="D314" s="29">
        <v>50</v>
      </c>
      <c r="E314" s="29">
        <v>34.15</v>
      </c>
      <c r="F314" s="30">
        <f t="shared" si="30"/>
        <v>84.15</v>
      </c>
      <c r="G314" s="142"/>
      <c r="H314" s="30">
        <f t="shared" si="31"/>
        <v>84.15</v>
      </c>
      <c r="I314" s="167">
        <f t="shared" si="28"/>
        <v>17.670000000000002</v>
      </c>
      <c r="J314" s="168">
        <f t="shared" si="29"/>
        <v>101.82</v>
      </c>
    </row>
    <row r="315" spans="1:10" x14ac:dyDescent="0.2">
      <c r="A315" s="173" t="s">
        <v>234</v>
      </c>
      <c r="B315" s="251">
        <v>1</v>
      </c>
      <c r="C315" s="253" t="s">
        <v>666</v>
      </c>
      <c r="D315" s="29">
        <v>50</v>
      </c>
      <c r="E315" s="29">
        <v>34.15</v>
      </c>
      <c r="F315" s="30">
        <f t="shared" si="30"/>
        <v>84.15</v>
      </c>
      <c r="G315" s="142"/>
      <c r="H315" s="30">
        <f t="shared" si="31"/>
        <v>84.15</v>
      </c>
      <c r="I315" s="167">
        <f t="shared" si="28"/>
        <v>17.670000000000002</v>
      </c>
      <c r="J315" s="168">
        <f t="shared" si="29"/>
        <v>101.82</v>
      </c>
    </row>
    <row r="316" spans="1:10" x14ac:dyDescent="0.2">
      <c r="A316" s="173" t="s">
        <v>233</v>
      </c>
      <c r="B316" s="251">
        <v>1</v>
      </c>
      <c r="C316" s="253" t="s">
        <v>666</v>
      </c>
      <c r="D316" s="29">
        <v>50</v>
      </c>
      <c r="E316" s="29">
        <v>34.15</v>
      </c>
      <c r="F316" s="30">
        <f t="shared" si="30"/>
        <v>84.15</v>
      </c>
      <c r="G316" s="142"/>
      <c r="H316" s="30">
        <f t="shared" si="31"/>
        <v>84.15</v>
      </c>
      <c r="I316" s="167">
        <f t="shared" si="28"/>
        <v>17.670000000000002</v>
      </c>
      <c r="J316" s="168">
        <f t="shared" si="29"/>
        <v>101.82</v>
      </c>
    </row>
    <row r="317" spans="1:10" x14ac:dyDescent="0.2">
      <c r="A317" s="173" t="s">
        <v>828</v>
      </c>
      <c r="B317" s="251">
        <v>1</v>
      </c>
      <c r="C317" s="253" t="s">
        <v>666</v>
      </c>
      <c r="D317" s="29">
        <v>50</v>
      </c>
      <c r="E317" s="29">
        <v>34.15</v>
      </c>
      <c r="F317" s="30">
        <f t="shared" si="30"/>
        <v>84.15</v>
      </c>
      <c r="G317" s="142"/>
      <c r="H317" s="30">
        <f t="shared" si="31"/>
        <v>84.15</v>
      </c>
      <c r="I317" s="167">
        <f t="shared" si="28"/>
        <v>17.670000000000002</v>
      </c>
      <c r="J317" s="168">
        <f t="shared" si="29"/>
        <v>101.82</v>
      </c>
    </row>
    <row r="318" spans="1:10" x14ac:dyDescent="0.2">
      <c r="A318" s="173" t="s">
        <v>252</v>
      </c>
      <c r="B318" s="251">
        <v>1</v>
      </c>
      <c r="C318" s="253" t="s">
        <v>666</v>
      </c>
      <c r="D318" s="29">
        <v>50</v>
      </c>
      <c r="E318" s="29">
        <v>34.15</v>
      </c>
      <c r="F318" s="30">
        <f t="shared" si="30"/>
        <v>84.15</v>
      </c>
      <c r="G318" s="142"/>
      <c r="H318" s="30">
        <f t="shared" si="31"/>
        <v>84.15</v>
      </c>
      <c r="I318" s="167">
        <f t="shared" si="28"/>
        <v>17.670000000000002</v>
      </c>
      <c r="J318" s="168">
        <f t="shared" si="29"/>
        <v>101.82</v>
      </c>
    </row>
    <row r="319" spans="1:10" x14ac:dyDescent="0.2">
      <c r="A319" s="173" t="s">
        <v>469</v>
      </c>
      <c r="B319" s="251">
        <v>1</v>
      </c>
      <c r="C319" s="253" t="s">
        <v>666</v>
      </c>
      <c r="D319" s="29">
        <v>50</v>
      </c>
      <c r="E319" s="29">
        <v>34.15</v>
      </c>
      <c r="F319" s="30">
        <f t="shared" si="30"/>
        <v>84.15</v>
      </c>
      <c r="G319" s="142"/>
      <c r="H319" s="30">
        <f t="shared" si="31"/>
        <v>84.15</v>
      </c>
      <c r="I319" s="167">
        <f t="shared" si="28"/>
        <v>17.670000000000002</v>
      </c>
      <c r="J319" s="168">
        <f t="shared" si="29"/>
        <v>101.82</v>
      </c>
    </row>
    <row r="320" spans="1:10" x14ac:dyDescent="0.2">
      <c r="A320" s="173" t="s">
        <v>229</v>
      </c>
      <c r="B320" s="251">
        <v>1</v>
      </c>
      <c r="C320" s="253" t="s">
        <v>666</v>
      </c>
      <c r="D320" s="29">
        <v>50</v>
      </c>
      <c r="E320" s="29">
        <v>34.15</v>
      </c>
      <c r="F320" s="30">
        <f t="shared" si="30"/>
        <v>84.15</v>
      </c>
      <c r="G320" s="142"/>
      <c r="H320" s="30">
        <f t="shared" si="31"/>
        <v>84.15</v>
      </c>
      <c r="I320" s="167">
        <f t="shared" si="28"/>
        <v>17.670000000000002</v>
      </c>
      <c r="J320" s="168">
        <f t="shared" si="29"/>
        <v>101.82</v>
      </c>
    </row>
    <row r="321" spans="1:10" x14ac:dyDescent="0.2">
      <c r="A321" s="173" t="s">
        <v>228</v>
      </c>
      <c r="B321" s="251">
        <v>1</v>
      </c>
      <c r="C321" s="253" t="s">
        <v>666</v>
      </c>
      <c r="D321" s="29">
        <v>50</v>
      </c>
      <c r="E321" s="29">
        <v>34.15</v>
      </c>
      <c r="F321" s="30">
        <f t="shared" si="30"/>
        <v>84.15</v>
      </c>
      <c r="G321" s="142"/>
      <c r="H321" s="30">
        <f t="shared" si="31"/>
        <v>84.15</v>
      </c>
      <c r="I321" s="167">
        <f t="shared" si="28"/>
        <v>17.670000000000002</v>
      </c>
      <c r="J321" s="168">
        <f t="shared" si="29"/>
        <v>101.82</v>
      </c>
    </row>
    <row r="322" spans="1:10" x14ac:dyDescent="0.2">
      <c r="A322" s="173" t="s">
        <v>265</v>
      </c>
      <c r="B322" s="251">
        <v>1</v>
      </c>
      <c r="C322" s="253" t="s">
        <v>666</v>
      </c>
      <c r="D322" s="29">
        <v>50</v>
      </c>
      <c r="E322" s="29">
        <v>34.15</v>
      </c>
      <c r="F322" s="30">
        <f t="shared" si="30"/>
        <v>84.15</v>
      </c>
      <c r="G322" s="142"/>
      <c r="H322" s="30">
        <f t="shared" si="31"/>
        <v>84.15</v>
      </c>
      <c r="I322" s="167">
        <f t="shared" si="28"/>
        <v>17.670000000000002</v>
      </c>
      <c r="J322" s="168">
        <f t="shared" si="29"/>
        <v>101.82</v>
      </c>
    </row>
    <row r="323" spans="1:10" x14ac:dyDescent="0.2">
      <c r="A323" s="173" t="s">
        <v>470</v>
      </c>
      <c r="B323" s="251">
        <v>1</v>
      </c>
      <c r="C323" s="253" t="s">
        <v>666</v>
      </c>
      <c r="D323" s="29">
        <v>50</v>
      </c>
      <c r="E323" s="29">
        <v>34.15</v>
      </c>
      <c r="F323" s="30">
        <f t="shared" si="30"/>
        <v>84.15</v>
      </c>
      <c r="G323" s="142"/>
      <c r="H323" s="30">
        <f t="shared" si="31"/>
        <v>84.15</v>
      </c>
      <c r="I323" s="167">
        <f t="shared" si="28"/>
        <v>17.670000000000002</v>
      </c>
      <c r="J323" s="168">
        <f t="shared" si="29"/>
        <v>101.82</v>
      </c>
    </row>
    <row r="324" spans="1:10" x14ac:dyDescent="0.2">
      <c r="A324" s="173" t="s">
        <v>266</v>
      </c>
      <c r="B324" s="251">
        <v>1</v>
      </c>
      <c r="C324" s="253" t="s">
        <v>666</v>
      </c>
      <c r="D324" s="29">
        <v>50</v>
      </c>
      <c r="E324" s="29">
        <v>34.15</v>
      </c>
      <c r="F324" s="30">
        <f t="shared" si="30"/>
        <v>84.15</v>
      </c>
      <c r="G324" s="142"/>
      <c r="H324" s="30">
        <f t="shared" si="31"/>
        <v>84.15</v>
      </c>
      <c r="I324" s="167">
        <f t="shared" si="28"/>
        <v>17.670000000000002</v>
      </c>
      <c r="J324" s="168">
        <f t="shared" si="29"/>
        <v>101.82</v>
      </c>
    </row>
    <row r="325" spans="1:10" x14ac:dyDescent="0.2">
      <c r="A325" s="173" t="s">
        <v>227</v>
      </c>
      <c r="B325" s="251">
        <v>1</v>
      </c>
      <c r="C325" s="253" t="s">
        <v>666</v>
      </c>
      <c r="D325" s="29">
        <v>50</v>
      </c>
      <c r="E325" s="29">
        <v>34.15</v>
      </c>
      <c r="F325" s="30">
        <f t="shared" si="30"/>
        <v>84.15</v>
      </c>
      <c r="G325" s="142"/>
      <c r="H325" s="30">
        <f t="shared" si="31"/>
        <v>84.15</v>
      </c>
      <c r="I325" s="167">
        <f t="shared" si="28"/>
        <v>17.670000000000002</v>
      </c>
      <c r="J325" s="168">
        <f t="shared" si="29"/>
        <v>101.82</v>
      </c>
    </row>
    <row r="326" spans="1:10" x14ac:dyDescent="0.2">
      <c r="A326" s="173" t="s">
        <v>226</v>
      </c>
      <c r="B326" s="251">
        <v>1</v>
      </c>
      <c r="C326" s="253" t="s">
        <v>666</v>
      </c>
      <c r="D326" s="29">
        <v>50</v>
      </c>
      <c r="E326" s="29">
        <v>34.15</v>
      </c>
      <c r="F326" s="30">
        <f t="shared" si="30"/>
        <v>84.15</v>
      </c>
      <c r="G326" s="142"/>
      <c r="H326" s="30">
        <f t="shared" si="31"/>
        <v>84.15</v>
      </c>
      <c r="I326" s="167">
        <f t="shared" si="28"/>
        <v>17.670000000000002</v>
      </c>
      <c r="J326" s="168">
        <f t="shared" si="29"/>
        <v>101.82</v>
      </c>
    </row>
    <row r="327" spans="1:10" x14ac:dyDescent="0.2">
      <c r="A327" s="173" t="s">
        <v>471</v>
      </c>
      <c r="B327" s="251">
        <v>1</v>
      </c>
      <c r="C327" s="253" t="s">
        <v>666</v>
      </c>
      <c r="D327" s="29">
        <v>50</v>
      </c>
      <c r="E327" s="29">
        <v>34.15</v>
      </c>
      <c r="F327" s="30">
        <f t="shared" si="30"/>
        <v>84.15</v>
      </c>
      <c r="G327" s="142"/>
      <c r="H327" s="30">
        <f t="shared" si="31"/>
        <v>84.15</v>
      </c>
      <c r="I327" s="167">
        <f t="shared" si="28"/>
        <v>17.670000000000002</v>
      </c>
      <c r="J327" s="168">
        <f t="shared" si="29"/>
        <v>101.82</v>
      </c>
    </row>
    <row r="328" spans="1:10" x14ac:dyDescent="0.2">
      <c r="A328" s="173" t="s">
        <v>472</v>
      </c>
      <c r="B328" s="251">
        <v>1</v>
      </c>
      <c r="C328" s="253" t="s">
        <v>666</v>
      </c>
      <c r="D328" s="29">
        <v>50</v>
      </c>
      <c r="E328" s="29">
        <v>34.15</v>
      </c>
      <c r="F328" s="30">
        <f t="shared" si="30"/>
        <v>84.15</v>
      </c>
      <c r="G328" s="142"/>
      <c r="H328" s="30">
        <f t="shared" si="31"/>
        <v>84.15</v>
      </c>
      <c r="I328" s="167">
        <f t="shared" si="28"/>
        <v>17.670000000000002</v>
      </c>
      <c r="J328" s="168">
        <f t="shared" si="29"/>
        <v>101.82</v>
      </c>
    </row>
    <row r="329" spans="1:10" x14ac:dyDescent="0.2">
      <c r="A329" s="173" t="s">
        <v>473</v>
      </c>
      <c r="B329" s="251">
        <v>1</v>
      </c>
      <c r="C329" s="253" t="s">
        <v>666</v>
      </c>
      <c r="D329" s="29">
        <v>50</v>
      </c>
      <c r="E329" s="29">
        <v>34.15</v>
      </c>
      <c r="F329" s="30">
        <f t="shared" si="30"/>
        <v>84.15</v>
      </c>
      <c r="G329" s="142"/>
      <c r="H329" s="30">
        <f t="shared" si="31"/>
        <v>84.15</v>
      </c>
      <c r="I329" s="167">
        <f t="shared" si="28"/>
        <v>17.670000000000002</v>
      </c>
      <c r="J329" s="168">
        <f t="shared" si="29"/>
        <v>101.82</v>
      </c>
    </row>
    <row r="330" spans="1:10" x14ac:dyDescent="0.2">
      <c r="A330" s="173" t="s">
        <v>474</v>
      </c>
      <c r="B330" s="251">
        <v>1</v>
      </c>
      <c r="C330" s="253" t="s">
        <v>666</v>
      </c>
      <c r="D330" s="29">
        <v>50</v>
      </c>
      <c r="E330" s="29">
        <v>34.15</v>
      </c>
      <c r="F330" s="30">
        <f t="shared" si="30"/>
        <v>84.15</v>
      </c>
      <c r="G330" s="142"/>
      <c r="H330" s="30">
        <f t="shared" si="31"/>
        <v>84.15</v>
      </c>
      <c r="I330" s="167">
        <f t="shared" si="28"/>
        <v>17.670000000000002</v>
      </c>
      <c r="J330" s="168">
        <f t="shared" si="29"/>
        <v>101.82</v>
      </c>
    </row>
    <row r="331" spans="1:10" x14ac:dyDescent="0.2">
      <c r="A331" s="175" t="s">
        <v>675</v>
      </c>
      <c r="B331" s="251">
        <v>1</v>
      </c>
      <c r="C331" s="253" t="s">
        <v>666</v>
      </c>
      <c r="D331" s="29">
        <v>50</v>
      </c>
      <c r="E331" s="29">
        <v>34.15</v>
      </c>
      <c r="F331" s="30">
        <f t="shared" si="30"/>
        <v>84.15</v>
      </c>
      <c r="G331" s="142"/>
      <c r="H331" s="30">
        <f t="shared" si="31"/>
        <v>84.15</v>
      </c>
      <c r="I331" s="167">
        <f t="shared" si="28"/>
        <v>17.670000000000002</v>
      </c>
      <c r="J331" s="168">
        <f t="shared" si="29"/>
        <v>101.82</v>
      </c>
    </row>
    <row r="332" spans="1:10" x14ac:dyDescent="0.2">
      <c r="A332" s="173" t="s">
        <v>142</v>
      </c>
      <c r="B332" s="251">
        <v>1</v>
      </c>
      <c r="C332" s="253" t="s">
        <v>666</v>
      </c>
      <c r="D332" s="29">
        <v>50</v>
      </c>
      <c r="E332" s="29">
        <v>34.15</v>
      </c>
      <c r="F332" s="30">
        <f t="shared" si="30"/>
        <v>84.15</v>
      </c>
      <c r="G332" s="142"/>
      <c r="H332" s="30">
        <f t="shared" si="31"/>
        <v>84.15</v>
      </c>
      <c r="I332" s="167">
        <f t="shared" si="28"/>
        <v>17.670000000000002</v>
      </c>
      <c r="J332" s="168">
        <f t="shared" si="29"/>
        <v>101.82</v>
      </c>
    </row>
    <row r="333" spans="1:10" x14ac:dyDescent="0.2">
      <c r="A333" s="173" t="s">
        <v>480</v>
      </c>
      <c r="B333" s="251">
        <v>1</v>
      </c>
      <c r="C333" s="253" t="s">
        <v>666</v>
      </c>
      <c r="D333" s="29">
        <v>50</v>
      </c>
      <c r="E333" s="29">
        <v>34.15</v>
      </c>
      <c r="F333" s="30">
        <f t="shared" si="30"/>
        <v>84.15</v>
      </c>
      <c r="G333" s="142"/>
      <c r="H333" s="30">
        <f t="shared" si="31"/>
        <v>84.15</v>
      </c>
      <c r="I333" s="167">
        <f t="shared" si="28"/>
        <v>17.670000000000002</v>
      </c>
      <c r="J333" s="168">
        <f t="shared" si="29"/>
        <v>101.82</v>
      </c>
    </row>
    <row r="334" spans="1:10" x14ac:dyDescent="0.2">
      <c r="A334" s="173" t="s">
        <v>222</v>
      </c>
      <c r="B334" s="251">
        <v>1</v>
      </c>
      <c r="C334" s="253" t="s">
        <v>666</v>
      </c>
      <c r="D334" s="29">
        <v>50</v>
      </c>
      <c r="E334" s="29">
        <v>34.15</v>
      </c>
      <c r="F334" s="30">
        <f t="shared" si="30"/>
        <v>84.15</v>
      </c>
      <c r="G334" s="142"/>
      <c r="H334" s="30">
        <f t="shared" si="31"/>
        <v>84.15</v>
      </c>
      <c r="I334" s="167">
        <f t="shared" si="28"/>
        <v>17.670000000000002</v>
      </c>
      <c r="J334" s="168">
        <f t="shared" si="29"/>
        <v>101.82</v>
      </c>
    </row>
    <row r="335" spans="1:10" x14ac:dyDescent="0.2">
      <c r="A335" s="173" t="s">
        <v>221</v>
      </c>
      <c r="B335" s="251">
        <v>1</v>
      </c>
      <c r="C335" s="253" t="s">
        <v>666</v>
      </c>
      <c r="D335" s="29">
        <v>50</v>
      </c>
      <c r="E335" s="29">
        <v>34.15</v>
      </c>
      <c r="F335" s="30">
        <f t="shared" si="30"/>
        <v>84.15</v>
      </c>
      <c r="G335" s="142"/>
      <c r="H335" s="30">
        <f t="shared" si="31"/>
        <v>84.15</v>
      </c>
      <c r="I335" s="167">
        <f t="shared" si="28"/>
        <v>17.670000000000002</v>
      </c>
      <c r="J335" s="168">
        <f t="shared" si="29"/>
        <v>101.82</v>
      </c>
    </row>
    <row r="336" spans="1:10" x14ac:dyDescent="0.2">
      <c r="A336" s="173" t="s">
        <v>219</v>
      </c>
      <c r="B336" s="251">
        <v>1</v>
      </c>
      <c r="C336" s="253" t="s">
        <v>666</v>
      </c>
      <c r="D336" s="29">
        <v>50</v>
      </c>
      <c r="E336" s="29">
        <v>34.15</v>
      </c>
      <c r="F336" s="30">
        <f t="shared" si="30"/>
        <v>84.15</v>
      </c>
      <c r="G336" s="142"/>
      <c r="H336" s="30">
        <f t="shared" si="31"/>
        <v>84.15</v>
      </c>
      <c r="I336" s="167">
        <f t="shared" si="28"/>
        <v>17.670000000000002</v>
      </c>
      <c r="J336" s="168">
        <f t="shared" si="29"/>
        <v>101.82</v>
      </c>
    </row>
    <row r="337" spans="1:10" ht="28.5" x14ac:dyDescent="0.2">
      <c r="A337" s="173" t="s">
        <v>482</v>
      </c>
      <c r="B337" s="251">
        <v>1</v>
      </c>
      <c r="C337" s="253" t="s">
        <v>666</v>
      </c>
      <c r="D337" s="29">
        <v>50</v>
      </c>
      <c r="E337" s="29">
        <v>34.15</v>
      </c>
      <c r="F337" s="30">
        <f t="shared" si="30"/>
        <v>84.15</v>
      </c>
      <c r="G337" s="142"/>
      <c r="H337" s="30">
        <f t="shared" si="31"/>
        <v>84.15</v>
      </c>
      <c r="I337" s="167">
        <f t="shared" si="28"/>
        <v>17.670000000000002</v>
      </c>
      <c r="J337" s="168">
        <f t="shared" si="29"/>
        <v>101.82</v>
      </c>
    </row>
    <row r="338" spans="1:10" x14ac:dyDescent="0.2">
      <c r="A338" s="173" t="s">
        <v>214</v>
      </c>
      <c r="B338" s="251">
        <v>1</v>
      </c>
      <c r="C338" s="253" t="s">
        <v>666</v>
      </c>
      <c r="D338" s="29">
        <v>50</v>
      </c>
      <c r="E338" s="29">
        <v>34.15</v>
      </c>
      <c r="F338" s="30">
        <f t="shared" si="30"/>
        <v>84.15</v>
      </c>
      <c r="G338" s="142"/>
      <c r="H338" s="30">
        <f t="shared" si="31"/>
        <v>84.15</v>
      </c>
      <c r="I338" s="167">
        <f t="shared" si="28"/>
        <v>17.670000000000002</v>
      </c>
      <c r="J338" s="168">
        <f t="shared" si="29"/>
        <v>101.82</v>
      </c>
    </row>
    <row r="339" spans="1:10" x14ac:dyDescent="0.2">
      <c r="A339" s="173" t="s">
        <v>210</v>
      </c>
      <c r="B339" s="251">
        <v>1</v>
      </c>
      <c r="C339" s="253" t="s">
        <v>666</v>
      </c>
      <c r="D339" s="29">
        <v>50</v>
      </c>
      <c r="E339" s="29">
        <v>34.15</v>
      </c>
      <c r="F339" s="30">
        <f t="shared" si="30"/>
        <v>84.15</v>
      </c>
      <c r="G339" s="142"/>
      <c r="H339" s="30">
        <f t="shared" si="31"/>
        <v>84.15</v>
      </c>
      <c r="I339" s="167">
        <f t="shared" si="28"/>
        <v>17.670000000000002</v>
      </c>
      <c r="J339" s="168">
        <f t="shared" si="29"/>
        <v>101.82</v>
      </c>
    </row>
    <row r="340" spans="1:10" ht="15" thickBot="1" x14ac:dyDescent="0.25">
      <c r="A340" s="177" t="s">
        <v>209</v>
      </c>
      <c r="B340" s="252">
        <v>1</v>
      </c>
      <c r="C340" s="254" t="s">
        <v>666</v>
      </c>
      <c r="D340" s="163">
        <v>50</v>
      </c>
      <c r="E340" s="163">
        <v>34.15</v>
      </c>
      <c r="F340" s="157">
        <f t="shared" si="30"/>
        <v>84.15</v>
      </c>
      <c r="G340" s="164"/>
      <c r="H340" s="157">
        <f t="shared" si="31"/>
        <v>84.15</v>
      </c>
      <c r="I340" s="169">
        <f t="shared" si="28"/>
        <v>17.670000000000002</v>
      </c>
      <c r="J340" s="170">
        <f t="shared" si="29"/>
        <v>101.82</v>
      </c>
    </row>
    <row r="341" spans="1:10" x14ac:dyDescent="0.2">
      <c r="F341" s="3"/>
      <c r="G341" s="3"/>
    </row>
    <row r="342" spans="1:10" ht="16.5" x14ac:dyDescent="0.2">
      <c r="B342" s="134"/>
      <c r="C342" s="134"/>
      <c r="D342" s="134"/>
      <c r="E342" s="134"/>
      <c r="F342" s="349" t="s">
        <v>497</v>
      </c>
      <c r="G342" s="349"/>
      <c r="H342" s="349"/>
      <c r="I342" s="349"/>
      <c r="J342" s="33">
        <f>SUM(H300:H340)</f>
        <v>3450.15</v>
      </c>
    </row>
    <row r="343" spans="1:10" ht="16.5" x14ac:dyDescent="0.2">
      <c r="A343" s="19"/>
      <c r="B343" s="134"/>
      <c r="C343" s="134"/>
      <c r="D343" s="134"/>
      <c r="E343" s="134"/>
      <c r="F343" s="349" t="s">
        <v>12</v>
      </c>
      <c r="G343" s="349"/>
      <c r="H343" s="349"/>
      <c r="I343" s="349"/>
      <c r="J343" s="33">
        <f>J344-J342</f>
        <v>724.53</v>
      </c>
    </row>
    <row r="344" spans="1:10" ht="16.5" x14ac:dyDescent="0.2">
      <c r="B344" s="134"/>
      <c r="C344" s="134"/>
      <c r="D344" s="134"/>
      <c r="E344" s="134"/>
      <c r="F344" s="350" t="s">
        <v>498</v>
      </c>
      <c r="G344" s="350"/>
      <c r="H344" s="350"/>
      <c r="I344" s="350"/>
      <c r="J344" s="34">
        <f>J342*1.21</f>
        <v>4174.68</v>
      </c>
    </row>
    <row r="345" spans="1:10" ht="15" x14ac:dyDescent="0.25">
      <c r="A345" s="119"/>
    </row>
    <row r="346" spans="1:10" ht="15" x14ac:dyDescent="0.25">
      <c r="A346" s="119"/>
    </row>
    <row r="347" spans="1:10" ht="16.5" x14ac:dyDescent="0.25">
      <c r="A347" s="119"/>
      <c r="F347" s="349" t="s">
        <v>797</v>
      </c>
      <c r="G347" s="349"/>
      <c r="H347" s="349"/>
      <c r="I347" s="349"/>
      <c r="J347" s="33">
        <f>J342+J293</f>
        <v>27300.15</v>
      </c>
    </row>
    <row r="348" spans="1:10" ht="16.5" x14ac:dyDescent="0.25">
      <c r="A348" s="119"/>
      <c r="F348" s="349" t="s">
        <v>12</v>
      </c>
      <c r="G348" s="349"/>
      <c r="H348" s="349"/>
      <c r="I348" s="349"/>
      <c r="J348" s="33">
        <f>J349-J347</f>
        <v>5733.03</v>
      </c>
    </row>
    <row r="349" spans="1:10" ht="16.5" x14ac:dyDescent="0.25">
      <c r="A349" s="119"/>
      <c r="F349" s="350" t="s">
        <v>498</v>
      </c>
      <c r="G349" s="350"/>
      <c r="H349" s="350"/>
      <c r="I349" s="350"/>
      <c r="J349" s="34">
        <f>J347*1.21</f>
        <v>33033.18</v>
      </c>
    </row>
    <row r="352" spans="1:10" ht="15" thickBot="1" x14ac:dyDescent="0.25"/>
    <row r="353" spans="1:14" ht="15.75" thickBot="1" x14ac:dyDescent="0.3">
      <c r="A353" s="399" t="s">
        <v>659</v>
      </c>
      <c r="B353" s="400"/>
      <c r="C353" s="400"/>
      <c r="D353" s="400"/>
      <c r="E353" s="400"/>
      <c r="F353" s="400"/>
      <c r="G353" s="400"/>
      <c r="H353" s="400"/>
      <c r="I353" s="400"/>
      <c r="J353" s="401"/>
    </row>
    <row r="355" spans="1:14" x14ac:dyDescent="0.2">
      <c r="A355" s="351" t="s">
        <v>18</v>
      </c>
      <c r="B355" s="351"/>
      <c r="C355" s="351"/>
      <c r="D355" s="351"/>
      <c r="E355" s="351"/>
      <c r="F355" s="351"/>
      <c r="G355" s="351"/>
      <c r="H355" s="351"/>
      <c r="I355" s="351"/>
      <c r="J355" s="351"/>
    </row>
    <row r="356" spans="1:14" x14ac:dyDescent="0.2">
      <c r="A356" s="329"/>
      <c r="B356" s="329"/>
      <c r="C356" s="329"/>
      <c r="D356" s="329"/>
      <c r="E356" s="329"/>
      <c r="F356" s="329"/>
      <c r="G356" s="329"/>
      <c r="H356" s="329"/>
      <c r="I356" s="329"/>
      <c r="J356" s="329"/>
    </row>
    <row r="357" spans="1:14" ht="15.75" thickBot="1" x14ac:dyDescent="0.3">
      <c r="A357" s="119" t="s">
        <v>778</v>
      </c>
    </row>
    <row r="358" spans="1:14" ht="30.75" thickBot="1" x14ac:dyDescent="0.25">
      <c r="A358" s="207" t="s">
        <v>40</v>
      </c>
      <c r="B358" s="339" t="s">
        <v>634</v>
      </c>
      <c r="C358" s="126" t="s">
        <v>6</v>
      </c>
      <c r="D358" s="335" t="s">
        <v>22</v>
      </c>
      <c r="E358" s="335" t="s">
        <v>812</v>
      </c>
      <c r="F358" s="335" t="s">
        <v>26</v>
      </c>
      <c r="G358" s="335" t="s">
        <v>27</v>
      </c>
      <c r="H358" s="335" t="s">
        <v>29</v>
      </c>
      <c r="I358" s="338" t="s">
        <v>31</v>
      </c>
      <c r="J358" s="55" t="s">
        <v>30</v>
      </c>
    </row>
    <row r="359" spans="1:14" s="10" customFormat="1" x14ac:dyDescent="0.2">
      <c r="A359" s="217" t="s">
        <v>784</v>
      </c>
      <c r="B359" s="234">
        <v>60</v>
      </c>
      <c r="C359" s="234" t="s">
        <v>20</v>
      </c>
      <c r="D359" s="202">
        <v>64.7</v>
      </c>
      <c r="E359" s="235">
        <f>D359*B359</f>
        <v>3882</v>
      </c>
      <c r="F359" s="236">
        <f t="shared" ref="F359:F363" si="32">E359*1.13-E359</f>
        <v>504.66</v>
      </c>
      <c r="G359" s="236">
        <f t="shared" ref="G359:G363" si="33">E359*1.06-E359</f>
        <v>232.92</v>
      </c>
      <c r="H359" s="237">
        <f>E359+F359+G359</f>
        <v>4619.58</v>
      </c>
      <c r="I359" s="238">
        <f t="shared" ref="I359:I363" si="34">J359-H359</f>
        <v>970.11</v>
      </c>
      <c r="J359" s="239">
        <f t="shared" ref="J359:J363" si="35">H359*1.21</f>
        <v>5589.69</v>
      </c>
      <c r="K359" s="11"/>
      <c r="L359" s="11"/>
      <c r="M359" s="11"/>
      <c r="N359" s="11"/>
    </row>
    <row r="360" spans="1:14" x14ac:dyDescent="0.2">
      <c r="A360" s="278" t="s">
        <v>813</v>
      </c>
      <c r="B360" s="61">
        <v>1</v>
      </c>
      <c r="C360" s="61" t="s">
        <v>666</v>
      </c>
      <c r="D360" s="148">
        <v>351.26</v>
      </c>
      <c r="E360" s="232">
        <f t="shared" ref="E360:E363" si="36">D360*B360</f>
        <v>351.26</v>
      </c>
      <c r="F360" s="231">
        <f t="shared" si="32"/>
        <v>45.66</v>
      </c>
      <c r="G360" s="231">
        <f t="shared" si="33"/>
        <v>21.08</v>
      </c>
      <c r="H360" s="30">
        <f t="shared" ref="H360:H363" si="37">E360+F360+G360</f>
        <v>418</v>
      </c>
      <c r="I360" s="167">
        <f t="shared" si="34"/>
        <v>87.78</v>
      </c>
      <c r="J360" s="168">
        <f t="shared" si="35"/>
        <v>505.78</v>
      </c>
    </row>
    <row r="361" spans="1:14" ht="28.5" x14ac:dyDescent="0.2">
      <c r="A361" s="278" t="s">
        <v>814</v>
      </c>
      <c r="B361" s="61">
        <v>9</v>
      </c>
      <c r="C361" s="61" t="s">
        <v>666</v>
      </c>
      <c r="D361" s="148">
        <v>273.61</v>
      </c>
      <c r="E361" s="232">
        <f t="shared" si="36"/>
        <v>2462.4899999999998</v>
      </c>
      <c r="F361" s="231">
        <f t="shared" si="32"/>
        <v>320.12</v>
      </c>
      <c r="G361" s="231">
        <f t="shared" si="33"/>
        <v>147.75</v>
      </c>
      <c r="H361" s="30">
        <f t="shared" si="37"/>
        <v>2930.36</v>
      </c>
      <c r="I361" s="167">
        <f t="shared" si="34"/>
        <v>615.38</v>
      </c>
      <c r="J361" s="168">
        <f t="shared" si="35"/>
        <v>3545.74</v>
      </c>
    </row>
    <row r="362" spans="1:14" ht="28.5" x14ac:dyDescent="0.2">
      <c r="A362" s="278" t="s">
        <v>815</v>
      </c>
      <c r="B362" s="61">
        <f>8-4</f>
        <v>4</v>
      </c>
      <c r="C362" s="61" t="s">
        <v>666</v>
      </c>
      <c r="D362" s="148">
        <v>192.27</v>
      </c>
      <c r="E362" s="232">
        <f t="shared" si="36"/>
        <v>769.08</v>
      </c>
      <c r="F362" s="231">
        <f t="shared" si="32"/>
        <v>99.98</v>
      </c>
      <c r="G362" s="231">
        <f t="shared" si="33"/>
        <v>46.14</v>
      </c>
      <c r="H362" s="30">
        <f t="shared" si="37"/>
        <v>915.2</v>
      </c>
      <c r="I362" s="167">
        <f t="shared" si="34"/>
        <v>192.19</v>
      </c>
      <c r="J362" s="168">
        <f t="shared" si="35"/>
        <v>1107.3900000000001</v>
      </c>
    </row>
    <row r="363" spans="1:14" ht="29.25" thickBot="1" x14ac:dyDescent="0.25">
      <c r="A363" s="22" t="s">
        <v>816</v>
      </c>
      <c r="B363" s="62">
        <f>13-4</f>
        <v>9</v>
      </c>
      <c r="C363" s="62" t="s">
        <v>666</v>
      </c>
      <c r="D363" s="206">
        <v>133.11000000000001</v>
      </c>
      <c r="E363" s="233">
        <f t="shared" si="36"/>
        <v>1197.99</v>
      </c>
      <c r="F363" s="240">
        <f t="shared" si="32"/>
        <v>155.74</v>
      </c>
      <c r="G363" s="240">
        <f t="shared" si="33"/>
        <v>71.88</v>
      </c>
      <c r="H363" s="157">
        <f t="shared" si="37"/>
        <v>1425.61</v>
      </c>
      <c r="I363" s="169">
        <f t="shared" si="34"/>
        <v>299.38</v>
      </c>
      <c r="J363" s="170">
        <f t="shared" si="35"/>
        <v>1724.99</v>
      </c>
    </row>
    <row r="366" spans="1:14" ht="16.5" x14ac:dyDescent="0.2">
      <c r="G366" s="349" t="s">
        <v>497</v>
      </c>
      <c r="H366" s="349"/>
      <c r="I366" s="349"/>
      <c r="J366" s="33">
        <f>SUM(H359:H363)</f>
        <v>10308.75</v>
      </c>
    </row>
    <row r="367" spans="1:14" ht="16.5" x14ac:dyDescent="0.2">
      <c r="G367" s="349" t="s">
        <v>12</v>
      </c>
      <c r="H367" s="349"/>
      <c r="I367" s="349"/>
      <c r="J367" s="33">
        <f>J368-J366</f>
        <v>2164.84</v>
      </c>
    </row>
    <row r="368" spans="1:14" ht="16.5" x14ac:dyDescent="0.2">
      <c r="G368" s="350" t="s">
        <v>498</v>
      </c>
      <c r="H368" s="350"/>
      <c r="I368" s="350"/>
      <c r="J368" s="34">
        <f>J366*1.21</f>
        <v>12473.59</v>
      </c>
    </row>
    <row r="371" spans="1:10" ht="15" thickBot="1" x14ac:dyDescent="0.25"/>
    <row r="372" spans="1:10" ht="15.75" thickBot="1" x14ac:dyDescent="0.3">
      <c r="A372" s="399" t="s">
        <v>827</v>
      </c>
      <c r="B372" s="400"/>
      <c r="C372" s="400"/>
      <c r="D372" s="400"/>
      <c r="E372" s="400"/>
      <c r="F372" s="400"/>
      <c r="G372" s="400"/>
      <c r="H372" s="400"/>
      <c r="I372" s="400"/>
      <c r="J372" s="401"/>
    </row>
    <row r="375" spans="1:10" ht="15" x14ac:dyDescent="0.25">
      <c r="B375" s="147" t="s">
        <v>669</v>
      </c>
      <c r="C375" s="147" t="s">
        <v>12</v>
      </c>
      <c r="D375" s="147" t="s">
        <v>670</v>
      </c>
    </row>
    <row r="376" spans="1:10" ht="15" x14ac:dyDescent="0.25">
      <c r="A376" s="205" t="s">
        <v>800</v>
      </c>
      <c r="B376" s="148">
        <f>J293+J342</f>
        <v>27300.15</v>
      </c>
      <c r="C376" s="148">
        <f>J343+J294</f>
        <v>5733.03</v>
      </c>
      <c r="D376" s="148">
        <f>J344+J295</f>
        <v>33033.18</v>
      </c>
    </row>
    <row r="377" spans="1:10" ht="15" x14ac:dyDescent="0.25">
      <c r="A377" s="205" t="s">
        <v>801</v>
      </c>
      <c r="B377" s="148">
        <f>J366</f>
        <v>10308.75</v>
      </c>
      <c r="C377" s="148">
        <f>J367</f>
        <v>2164.84</v>
      </c>
      <c r="D377" s="148">
        <f>J368</f>
        <v>12473.59</v>
      </c>
    </row>
    <row r="378" spans="1:10" ht="15" x14ac:dyDescent="0.25">
      <c r="A378" s="149" t="s">
        <v>0</v>
      </c>
      <c r="B378" s="120">
        <f>SUM(B376:B377)</f>
        <v>37608.9</v>
      </c>
      <c r="C378" s="120">
        <f t="shared" ref="C378:D378" si="38">SUM(C376:C377)</f>
        <v>7897.87</v>
      </c>
      <c r="D378" s="120">
        <f t="shared" si="38"/>
        <v>45506.77</v>
      </c>
    </row>
  </sheetData>
  <sheetProtection algorithmName="SHA-512" hashValue="JbB8+a/KD4RL6hV3C7TwpThpFCY39gZxXSz88J8elvT95+6eGv8RagyGUec9XO4eUy+cAJkWKu0ArEuyUUQFGA==" saltValue="KZwfEuFAeemeCzvuoNboxQ==" spinCount="100000" sheet="1" objects="1" scenarios="1"/>
  <autoFilter ref="A249:J289"/>
  <mergeCells count="52">
    <mergeCell ref="G78:I78"/>
    <mergeCell ref="G82:I82"/>
    <mergeCell ref="A85:J85"/>
    <mergeCell ref="A88:J88"/>
    <mergeCell ref="G177:I177"/>
    <mergeCell ref="G80:I80"/>
    <mergeCell ref="G176:I176"/>
    <mergeCell ref="G175:I175"/>
    <mergeCell ref="G81:I81"/>
    <mergeCell ref="G230:I230"/>
    <mergeCell ref="G229:I229"/>
    <mergeCell ref="G210:I210"/>
    <mergeCell ref="G211:I211"/>
    <mergeCell ref="A215:J215"/>
    <mergeCell ref="A217:J217"/>
    <mergeCell ref="A1:J1"/>
    <mergeCell ref="H5:J5"/>
    <mergeCell ref="A10:J10"/>
    <mergeCell ref="G77:I77"/>
    <mergeCell ref="G76:I76"/>
    <mergeCell ref="A30:J30"/>
    <mergeCell ref="A32:J32"/>
    <mergeCell ref="A15:J15"/>
    <mergeCell ref="A37:J37"/>
    <mergeCell ref="A35:J35"/>
    <mergeCell ref="A57:J57"/>
    <mergeCell ref="A180:J180"/>
    <mergeCell ref="A193:J193"/>
    <mergeCell ref="A195:J195"/>
    <mergeCell ref="G208:I208"/>
    <mergeCell ref="G212:I212"/>
    <mergeCell ref="G206:I206"/>
    <mergeCell ref="G207:I207"/>
    <mergeCell ref="G231:I231"/>
    <mergeCell ref="A234:J234"/>
    <mergeCell ref="A245:J245"/>
    <mergeCell ref="A247:J247"/>
    <mergeCell ref="G294:I294"/>
    <mergeCell ref="G293:I293"/>
    <mergeCell ref="G367:I367"/>
    <mergeCell ref="G368:I368"/>
    <mergeCell ref="A372:J372"/>
    <mergeCell ref="G295:I295"/>
    <mergeCell ref="F342:I342"/>
    <mergeCell ref="F343:I343"/>
    <mergeCell ref="F347:I347"/>
    <mergeCell ref="F348:I348"/>
    <mergeCell ref="F344:I344"/>
    <mergeCell ref="F349:I349"/>
    <mergeCell ref="A353:J353"/>
    <mergeCell ref="A355:J355"/>
    <mergeCell ref="G366:I366"/>
  </mergeCells>
  <dataValidations disablePrompts="1" count="1">
    <dataValidation type="decimal" operator="lessThanOrEqual" allowBlank="1" showInputMessage="1" showErrorMessage="1" sqref="G300:G340">
      <formula1>E300</formula1>
    </dataValidation>
  </dataValidations>
  <pageMargins left="0.70866141732283472" right="0.70866141732283472" top="0.74803149606299213" bottom="0.74803149606299213" header="0.31496062992125984" footer="0.31496062992125984"/>
  <pageSetup paperSize="9" scale="55" fitToHeight="30" orientation="landscape" r:id="rId1"/>
  <rowBreaks count="1" manualBreakCount="1">
    <brk id="146"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view="pageBreakPreview" zoomScale="60" zoomScaleNormal="85" workbookViewId="0">
      <selection activeCell="K21" sqref="K21"/>
    </sheetView>
  </sheetViews>
  <sheetFormatPr baseColWidth="10" defaultRowHeight="15" x14ac:dyDescent="0.25"/>
  <cols>
    <col min="1" max="1" width="6.5703125" customWidth="1"/>
    <col min="2" max="2" width="7.7109375" customWidth="1"/>
    <col min="3" max="3" width="9.140625" customWidth="1"/>
    <col min="4" max="4" width="39.42578125" bestFit="1" customWidth="1"/>
    <col min="5" max="5" width="46.7109375" customWidth="1"/>
    <col min="6" max="6" width="36.28515625" customWidth="1"/>
    <col min="7" max="7" width="40.42578125" customWidth="1"/>
  </cols>
  <sheetData>
    <row r="1" spans="1:7" s="2" customFormat="1" x14ac:dyDescent="0.25">
      <c r="A1" s="348" t="s">
        <v>33</v>
      </c>
      <c r="B1" s="348"/>
      <c r="C1" s="348"/>
      <c r="D1" s="348"/>
      <c r="E1" s="348"/>
      <c r="F1" s="348"/>
      <c r="G1" s="348"/>
    </row>
    <row r="2" spans="1:7" s="2" customFormat="1" ht="14.25" x14ac:dyDescent="0.2">
      <c r="F2" s="3"/>
      <c r="G2" s="3"/>
    </row>
    <row r="3" spans="1:7" s="2" customFormat="1" ht="14.25" x14ac:dyDescent="0.2">
      <c r="F3" s="3"/>
      <c r="G3" s="3"/>
    </row>
    <row r="4" spans="1:7" s="2" customFormat="1" x14ac:dyDescent="0.25">
      <c r="D4" s="45"/>
      <c r="E4" s="3"/>
      <c r="F4" s="3"/>
      <c r="G4" s="3"/>
    </row>
    <row r="5" spans="1:7" s="2" customFormat="1" ht="15.75" customHeight="1" x14ac:dyDescent="0.2">
      <c r="D5" s="21"/>
      <c r="E5" s="46"/>
      <c r="F5" s="3"/>
      <c r="G5" s="3"/>
    </row>
    <row r="6" spans="1:7" s="2" customFormat="1" ht="14.25" x14ac:dyDescent="0.2">
      <c r="F6" s="3"/>
      <c r="G6" s="3"/>
    </row>
    <row r="7" spans="1:7" s="2" customFormat="1" ht="14.25" x14ac:dyDescent="0.2">
      <c r="F7" s="3"/>
      <c r="G7" s="3"/>
    </row>
    <row r="8" spans="1:7" s="2" customFormat="1" ht="14.25" x14ac:dyDescent="0.2">
      <c r="A8" s="4" t="s">
        <v>793</v>
      </c>
      <c r="B8" s="4"/>
      <c r="C8" s="4"/>
      <c r="D8" s="4"/>
      <c r="E8" s="4"/>
      <c r="F8" s="4"/>
      <c r="G8" s="4"/>
    </row>
    <row r="9" spans="1:7" s="2" customFormat="1" ht="14.25" x14ac:dyDescent="0.2">
      <c r="F9" s="3"/>
      <c r="G9" s="3"/>
    </row>
    <row r="10" spans="1:7" s="2" customFormat="1" ht="14.25" x14ac:dyDescent="0.2">
      <c r="A10" s="351" t="s">
        <v>857</v>
      </c>
      <c r="B10" s="351"/>
      <c r="C10" s="351"/>
      <c r="D10" s="351"/>
      <c r="E10" s="351"/>
      <c r="F10" s="351"/>
      <c r="G10" s="3"/>
    </row>
    <row r="11" spans="1:7" s="2" customFormat="1" ht="14.25" x14ac:dyDescent="0.2">
      <c r="A11" s="2" t="s">
        <v>601</v>
      </c>
    </row>
    <row r="12" spans="1:7" s="2" customFormat="1" ht="14.25" x14ac:dyDescent="0.2">
      <c r="F12" s="3"/>
      <c r="G12" s="3"/>
    </row>
    <row r="13" spans="1:7" s="2" customFormat="1" ht="14.25" x14ac:dyDescent="0.2">
      <c r="F13" s="3"/>
      <c r="G13" s="3"/>
    </row>
    <row r="14" spans="1:7" s="2" customFormat="1" x14ac:dyDescent="0.25">
      <c r="A14" s="397" t="s">
        <v>794</v>
      </c>
      <c r="B14" s="398"/>
      <c r="C14" s="398"/>
      <c r="D14" s="398"/>
      <c r="E14" s="398"/>
      <c r="F14" s="398"/>
      <c r="G14" s="398"/>
    </row>
    <row r="15" spans="1:7" s="2" customFormat="1" ht="14.25" x14ac:dyDescent="0.2">
      <c r="F15" s="3"/>
      <c r="G15" s="3"/>
    </row>
    <row r="16" spans="1:7" s="2" customFormat="1" ht="30" customHeight="1" x14ac:dyDescent="0.2">
      <c r="A16" s="351" t="s">
        <v>860</v>
      </c>
      <c r="B16" s="351"/>
      <c r="C16" s="351"/>
      <c r="D16" s="351"/>
      <c r="E16" s="351"/>
      <c r="F16" s="351"/>
      <c r="G16" s="351"/>
    </row>
    <row r="17" spans="2:7" ht="15.75" thickBot="1" x14ac:dyDescent="0.3"/>
    <row r="18" spans="2:7" ht="44.25" customHeight="1" thickBot="1" x14ac:dyDescent="0.3">
      <c r="B18" s="86" t="s">
        <v>45</v>
      </c>
      <c r="C18" s="87" t="s">
        <v>125</v>
      </c>
      <c r="D18" s="87" t="s">
        <v>40</v>
      </c>
      <c r="E18" s="87" t="s">
        <v>41</v>
      </c>
      <c r="F18" s="88" t="s">
        <v>795</v>
      </c>
      <c r="G18" s="89" t="s">
        <v>796</v>
      </c>
    </row>
    <row r="19" spans="2:7" x14ac:dyDescent="0.25">
      <c r="B19" s="264" t="s">
        <v>46</v>
      </c>
      <c r="C19" s="265" t="s">
        <v>172</v>
      </c>
      <c r="D19" s="266" t="s">
        <v>459</v>
      </c>
      <c r="E19" s="266" t="s">
        <v>387</v>
      </c>
      <c r="F19" s="267" t="s">
        <v>4</v>
      </c>
      <c r="G19" s="268" t="s">
        <v>4</v>
      </c>
    </row>
    <row r="20" spans="2:7" x14ac:dyDescent="0.25">
      <c r="B20" s="90" t="s">
        <v>47</v>
      </c>
      <c r="C20" s="91" t="s">
        <v>130</v>
      </c>
      <c r="D20" s="92" t="s">
        <v>131</v>
      </c>
      <c r="E20" s="92" t="s">
        <v>388</v>
      </c>
      <c r="F20" s="93" t="s">
        <v>4</v>
      </c>
      <c r="G20" s="269"/>
    </row>
    <row r="21" spans="2:7" x14ac:dyDescent="0.25">
      <c r="B21" s="90" t="s">
        <v>48</v>
      </c>
      <c r="C21" s="94" t="s">
        <v>139</v>
      </c>
      <c r="D21" s="92" t="s">
        <v>245</v>
      </c>
      <c r="E21" s="92" t="s">
        <v>389</v>
      </c>
      <c r="F21" s="93" t="s">
        <v>4</v>
      </c>
      <c r="G21" s="270" t="s">
        <v>4</v>
      </c>
    </row>
    <row r="22" spans="2:7" ht="26.25" x14ac:dyDescent="0.25">
      <c r="B22" s="90" t="s">
        <v>49</v>
      </c>
      <c r="C22" s="94" t="s">
        <v>182</v>
      </c>
      <c r="D22" s="92" t="s">
        <v>460</v>
      </c>
      <c r="E22" s="92" t="s">
        <v>390</v>
      </c>
      <c r="F22" s="93" t="s">
        <v>4</v>
      </c>
      <c r="G22" s="269"/>
    </row>
    <row r="23" spans="2:7" ht="26.25" x14ac:dyDescent="0.25">
      <c r="B23" s="90" t="s">
        <v>50</v>
      </c>
      <c r="C23" s="94" t="s">
        <v>195</v>
      </c>
      <c r="D23" s="92" t="s">
        <v>244</v>
      </c>
      <c r="E23" s="92" t="s">
        <v>391</v>
      </c>
      <c r="F23" s="93" t="s">
        <v>4</v>
      </c>
      <c r="G23" s="269"/>
    </row>
    <row r="24" spans="2:7" ht="26.25" x14ac:dyDescent="0.25">
      <c r="B24" s="90" t="s">
        <v>51</v>
      </c>
      <c r="C24" s="94" t="s">
        <v>189</v>
      </c>
      <c r="D24" s="92" t="s">
        <v>461</v>
      </c>
      <c r="E24" s="92" t="s">
        <v>392</v>
      </c>
      <c r="F24" s="93" t="s">
        <v>4</v>
      </c>
      <c r="G24" s="269"/>
    </row>
    <row r="25" spans="2:7" x14ac:dyDescent="0.25">
      <c r="B25" s="90" t="s">
        <v>52</v>
      </c>
      <c r="C25" s="94" t="s">
        <v>194</v>
      </c>
      <c r="D25" s="92" t="s">
        <v>243</v>
      </c>
      <c r="E25" s="92" t="s">
        <v>393</v>
      </c>
      <c r="F25" s="93" t="s">
        <v>4</v>
      </c>
      <c r="G25" s="269"/>
    </row>
    <row r="26" spans="2:7" ht="26.25" x14ac:dyDescent="0.25">
      <c r="B26" s="90" t="s">
        <v>53</v>
      </c>
      <c r="C26" s="94" t="s">
        <v>173</v>
      </c>
      <c r="D26" s="92" t="s">
        <v>462</v>
      </c>
      <c r="E26" s="92" t="s">
        <v>394</v>
      </c>
      <c r="F26" s="93" t="s">
        <v>4</v>
      </c>
      <c r="G26" s="269"/>
    </row>
    <row r="27" spans="2:7" ht="26.25" x14ac:dyDescent="0.25">
      <c r="B27" s="90" t="s">
        <v>54</v>
      </c>
      <c r="C27" s="94" t="s">
        <v>186</v>
      </c>
      <c r="D27" s="92" t="s">
        <v>241</v>
      </c>
      <c r="E27" s="92" t="s">
        <v>396</v>
      </c>
      <c r="F27" s="93" t="s">
        <v>4</v>
      </c>
      <c r="G27" s="270" t="s">
        <v>4</v>
      </c>
    </row>
    <row r="28" spans="2:7" ht="26.25" x14ac:dyDescent="0.25">
      <c r="B28" s="90" t="s">
        <v>55</v>
      </c>
      <c r="C28" s="94" t="s">
        <v>174</v>
      </c>
      <c r="D28" s="92" t="s">
        <v>240</v>
      </c>
      <c r="E28" s="92" t="s">
        <v>397</v>
      </c>
      <c r="F28" s="93" t="s">
        <v>4</v>
      </c>
      <c r="G28" s="270" t="s">
        <v>4</v>
      </c>
    </row>
    <row r="29" spans="2:7" ht="26.25" x14ac:dyDescent="0.25">
      <c r="B29" s="90" t="s">
        <v>56</v>
      </c>
      <c r="C29" s="94" t="s">
        <v>162</v>
      </c>
      <c r="D29" s="92" t="s">
        <v>463</v>
      </c>
      <c r="E29" s="92" t="s">
        <v>398</v>
      </c>
      <c r="F29" s="93" t="s">
        <v>4</v>
      </c>
      <c r="G29" s="270" t="s">
        <v>4</v>
      </c>
    </row>
    <row r="30" spans="2:7" x14ac:dyDescent="0.25">
      <c r="B30" s="90" t="s">
        <v>57</v>
      </c>
      <c r="C30" s="94" t="s">
        <v>165</v>
      </c>
      <c r="D30" s="92" t="s">
        <v>239</v>
      </c>
      <c r="E30" s="92" t="s">
        <v>399</v>
      </c>
      <c r="F30" s="93" t="s">
        <v>4</v>
      </c>
      <c r="G30" s="270" t="s">
        <v>4</v>
      </c>
    </row>
    <row r="31" spans="2:7" ht="26.25" x14ac:dyDescent="0.25">
      <c r="B31" s="90" t="s">
        <v>58</v>
      </c>
      <c r="C31" s="94" t="s">
        <v>155</v>
      </c>
      <c r="D31" s="92" t="s">
        <v>464</v>
      </c>
      <c r="E31" s="92" t="s">
        <v>400</v>
      </c>
      <c r="F31" s="93" t="s">
        <v>4</v>
      </c>
      <c r="G31" s="270" t="s">
        <v>4</v>
      </c>
    </row>
    <row r="32" spans="2:7" ht="26.25" x14ac:dyDescent="0.25">
      <c r="B32" s="90" t="s">
        <v>59</v>
      </c>
      <c r="C32" s="94" t="s">
        <v>198</v>
      </c>
      <c r="D32" s="92" t="s">
        <v>199</v>
      </c>
      <c r="E32" s="92" t="s">
        <v>401</v>
      </c>
      <c r="F32" s="93" t="s">
        <v>4</v>
      </c>
      <c r="G32" s="270" t="s">
        <v>4</v>
      </c>
    </row>
    <row r="33" spans="2:7" ht="26.25" x14ac:dyDescent="0.25">
      <c r="B33" s="90" t="s">
        <v>60</v>
      </c>
      <c r="C33" s="96" t="s">
        <v>132</v>
      </c>
      <c r="D33" s="92" t="s">
        <v>465</v>
      </c>
      <c r="E33" s="92" t="s">
        <v>402</v>
      </c>
      <c r="F33" s="93" t="s">
        <v>4</v>
      </c>
      <c r="G33" s="270" t="s">
        <v>4</v>
      </c>
    </row>
    <row r="34" spans="2:7" x14ac:dyDescent="0.25">
      <c r="B34" s="90" t="s">
        <v>61</v>
      </c>
      <c r="C34" s="94" t="s">
        <v>143</v>
      </c>
      <c r="D34" s="92" t="s">
        <v>238</v>
      </c>
      <c r="E34" s="92" t="s">
        <v>403</v>
      </c>
      <c r="F34" s="93" t="s">
        <v>4</v>
      </c>
      <c r="G34" s="270" t="s">
        <v>4</v>
      </c>
    </row>
    <row r="35" spans="2:7" x14ac:dyDescent="0.25">
      <c r="B35" s="90" t="s">
        <v>62</v>
      </c>
      <c r="C35" s="94" t="s">
        <v>180</v>
      </c>
      <c r="D35" s="92" t="s">
        <v>247</v>
      </c>
      <c r="E35" s="92" t="s">
        <v>404</v>
      </c>
      <c r="F35" s="93" t="s">
        <v>4</v>
      </c>
      <c r="G35" s="270" t="s">
        <v>4</v>
      </c>
    </row>
    <row r="36" spans="2:7" x14ac:dyDescent="0.25">
      <c r="B36" s="90" t="s">
        <v>63</v>
      </c>
      <c r="C36" s="94" t="s">
        <v>181</v>
      </c>
      <c r="D36" s="92" t="s">
        <v>237</v>
      </c>
      <c r="E36" s="92" t="s">
        <v>405</v>
      </c>
      <c r="F36" s="93" t="s">
        <v>4</v>
      </c>
      <c r="G36" s="270" t="s">
        <v>4</v>
      </c>
    </row>
    <row r="37" spans="2:7" x14ac:dyDescent="0.25">
      <c r="B37" s="90" t="s">
        <v>64</v>
      </c>
      <c r="C37" s="94" t="s">
        <v>204</v>
      </c>
      <c r="D37" s="92" t="s">
        <v>466</v>
      </c>
      <c r="E37" s="92" t="s">
        <v>406</v>
      </c>
      <c r="F37" s="93" t="s">
        <v>4</v>
      </c>
      <c r="G37" s="269"/>
    </row>
    <row r="38" spans="2:7" x14ac:dyDescent="0.25">
      <c r="B38" s="90" t="s">
        <v>65</v>
      </c>
      <c r="C38" s="94" t="s">
        <v>208</v>
      </c>
      <c r="D38" s="92" t="s">
        <v>680</v>
      </c>
      <c r="E38" s="92" t="s">
        <v>407</v>
      </c>
      <c r="F38" s="93" t="s">
        <v>4</v>
      </c>
      <c r="G38" s="270" t="s">
        <v>4</v>
      </c>
    </row>
    <row r="39" spans="2:7" x14ac:dyDescent="0.25">
      <c r="B39" s="90" t="s">
        <v>66</v>
      </c>
      <c r="C39" s="94" t="s">
        <v>207</v>
      </c>
      <c r="D39" s="92" t="s">
        <v>235</v>
      </c>
      <c r="E39" s="92" t="s">
        <v>408</v>
      </c>
      <c r="F39" s="93" t="s">
        <v>4</v>
      </c>
      <c r="G39" s="270" t="s">
        <v>4</v>
      </c>
    </row>
    <row r="40" spans="2:7" ht="26.25" x14ac:dyDescent="0.25">
      <c r="B40" s="90" t="s">
        <v>67</v>
      </c>
      <c r="C40" s="94" t="s">
        <v>166</v>
      </c>
      <c r="D40" s="92" t="s">
        <v>467</v>
      </c>
      <c r="E40" s="92" t="s">
        <v>409</v>
      </c>
      <c r="F40" s="93" t="s">
        <v>4</v>
      </c>
      <c r="G40" s="269"/>
    </row>
    <row r="41" spans="2:7" ht="26.25" x14ac:dyDescent="0.25">
      <c r="B41" s="90" t="s">
        <v>68</v>
      </c>
      <c r="C41" s="94" t="s">
        <v>163</v>
      </c>
      <c r="D41" s="92" t="s">
        <v>234</v>
      </c>
      <c r="E41" s="92" t="s">
        <v>410</v>
      </c>
      <c r="F41" s="93" t="s">
        <v>4</v>
      </c>
      <c r="G41" s="270" t="s">
        <v>4</v>
      </c>
    </row>
    <row r="42" spans="2:7" ht="26.25" x14ac:dyDescent="0.25">
      <c r="B42" s="90" t="s">
        <v>69</v>
      </c>
      <c r="C42" s="94" t="s">
        <v>160</v>
      </c>
      <c r="D42" s="92" t="s">
        <v>468</v>
      </c>
      <c r="E42" s="92" t="s">
        <v>410</v>
      </c>
      <c r="F42" s="93" t="s">
        <v>4</v>
      </c>
      <c r="G42" s="270" t="s">
        <v>4</v>
      </c>
    </row>
    <row r="43" spans="2:7" ht="26.25" x14ac:dyDescent="0.25">
      <c r="B43" s="90" t="s">
        <v>70</v>
      </c>
      <c r="C43" s="94" t="s">
        <v>588</v>
      </c>
      <c r="D43" s="92" t="s">
        <v>589</v>
      </c>
      <c r="E43" s="92" t="s">
        <v>590</v>
      </c>
      <c r="F43" s="93" t="s">
        <v>4</v>
      </c>
      <c r="G43" s="269"/>
    </row>
    <row r="44" spans="2:7" ht="26.25" x14ac:dyDescent="0.25">
      <c r="B44" s="90" t="s">
        <v>71</v>
      </c>
      <c r="C44" s="94" t="s">
        <v>161</v>
      </c>
      <c r="D44" s="92" t="s">
        <v>233</v>
      </c>
      <c r="E44" s="92" t="s">
        <v>411</v>
      </c>
      <c r="F44" s="93" t="s">
        <v>4</v>
      </c>
      <c r="G44" s="269"/>
    </row>
    <row r="45" spans="2:7" ht="26.25" x14ac:dyDescent="0.25">
      <c r="B45" s="90" t="s">
        <v>72</v>
      </c>
      <c r="C45" s="94" t="s">
        <v>847</v>
      </c>
      <c r="D45" s="92" t="s">
        <v>828</v>
      </c>
      <c r="E45" s="92" t="s">
        <v>848</v>
      </c>
      <c r="F45" s="93" t="s">
        <v>4</v>
      </c>
      <c r="G45" s="269"/>
    </row>
    <row r="46" spans="2:7" ht="26.25" x14ac:dyDescent="0.25">
      <c r="B46" s="90" t="s">
        <v>73</v>
      </c>
      <c r="C46" s="94" t="s">
        <v>849</v>
      </c>
      <c r="D46" s="92" t="s">
        <v>838</v>
      </c>
      <c r="E46" s="92" t="s">
        <v>850</v>
      </c>
      <c r="F46" s="93" t="s">
        <v>4</v>
      </c>
      <c r="G46" s="269"/>
    </row>
    <row r="47" spans="2:7" ht="26.25" x14ac:dyDescent="0.25">
      <c r="B47" s="90" t="s">
        <v>74</v>
      </c>
      <c r="C47" s="94" t="s">
        <v>151</v>
      </c>
      <c r="D47" s="92" t="s">
        <v>248</v>
      </c>
      <c r="E47" s="92" t="s">
        <v>412</v>
      </c>
      <c r="F47" s="93" t="s">
        <v>4</v>
      </c>
      <c r="G47" s="270" t="s">
        <v>4</v>
      </c>
    </row>
    <row r="48" spans="2:7" ht="26.25" x14ac:dyDescent="0.25">
      <c r="B48" s="90" t="s">
        <v>75</v>
      </c>
      <c r="C48" s="94" t="s">
        <v>147</v>
      </c>
      <c r="D48" s="92" t="s">
        <v>232</v>
      </c>
      <c r="E48" s="92" t="s">
        <v>413</v>
      </c>
      <c r="F48" s="93" t="s">
        <v>4</v>
      </c>
      <c r="G48" s="270" t="s">
        <v>4</v>
      </c>
    </row>
    <row r="49" spans="2:7" x14ac:dyDescent="0.25">
      <c r="B49" s="90" t="s">
        <v>76</v>
      </c>
      <c r="C49" s="94" t="s">
        <v>584</v>
      </c>
      <c r="D49" s="92" t="s">
        <v>583</v>
      </c>
      <c r="E49" s="92" t="s">
        <v>587</v>
      </c>
      <c r="F49" s="93" t="s">
        <v>4</v>
      </c>
      <c r="G49" s="270" t="s">
        <v>4</v>
      </c>
    </row>
    <row r="50" spans="2:7" x14ac:dyDescent="0.25">
      <c r="B50" s="90" t="s">
        <v>77</v>
      </c>
      <c r="C50" s="94" t="s">
        <v>495</v>
      </c>
      <c r="D50" s="92" t="s">
        <v>250</v>
      </c>
      <c r="E50" s="92" t="s">
        <v>414</v>
      </c>
      <c r="F50" s="93" t="s">
        <v>4</v>
      </c>
      <c r="G50" s="270" t="s">
        <v>4</v>
      </c>
    </row>
    <row r="51" spans="2:7" x14ac:dyDescent="0.25">
      <c r="B51" s="90" t="s">
        <v>78</v>
      </c>
      <c r="C51" s="94" t="s">
        <v>136</v>
      </c>
      <c r="D51" s="92" t="s">
        <v>231</v>
      </c>
      <c r="E51" s="92" t="s">
        <v>406</v>
      </c>
      <c r="F51" s="93" t="s">
        <v>4</v>
      </c>
      <c r="G51" s="270" t="s">
        <v>4</v>
      </c>
    </row>
    <row r="52" spans="2:7" x14ac:dyDescent="0.25">
      <c r="B52" s="90" t="s">
        <v>79</v>
      </c>
      <c r="C52" s="94" t="s">
        <v>191</v>
      </c>
      <c r="D52" s="92" t="s">
        <v>230</v>
      </c>
      <c r="E52" s="92" t="s">
        <v>415</v>
      </c>
      <c r="F52" s="93" t="s">
        <v>4</v>
      </c>
      <c r="G52" s="270" t="s">
        <v>4</v>
      </c>
    </row>
    <row r="53" spans="2:7" x14ac:dyDescent="0.25">
      <c r="B53" s="90" t="s">
        <v>80</v>
      </c>
      <c r="C53" s="94" t="s">
        <v>152</v>
      </c>
      <c r="D53" s="92" t="s">
        <v>251</v>
      </c>
      <c r="E53" s="92" t="s">
        <v>416</v>
      </c>
      <c r="F53" s="93" t="s">
        <v>4</v>
      </c>
      <c r="G53" s="270" t="s">
        <v>4</v>
      </c>
    </row>
    <row r="54" spans="2:7" ht="26.25" x14ac:dyDescent="0.25">
      <c r="B54" s="90" t="s">
        <v>81</v>
      </c>
      <c r="C54" s="96" t="s">
        <v>332</v>
      </c>
      <c r="D54" s="92" t="s">
        <v>252</v>
      </c>
      <c r="E54" s="92" t="s">
        <v>417</v>
      </c>
      <c r="F54" s="93" t="s">
        <v>4</v>
      </c>
      <c r="G54" s="269"/>
    </row>
    <row r="55" spans="2:7" ht="26.25" x14ac:dyDescent="0.25">
      <c r="B55" s="90" t="s">
        <v>82</v>
      </c>
      <c r="C55" s="94" t="s">
        <v>149</v>
      </c>
      <c r="D55" s="92" t="s">
        <v>469</v>
      </c>
      <c r="E55" s="92" t="s">
        <v>418</v>
      </c>
      <c r="F55" s="93" t="s">
        <v>4</v>
      </c>
      <c r="G55" s="269"/>
    </row>
    <row r="56" spans="2:7" x14ac:dyDescent="0.25">
      <c r="B56" s="90" t="s">
        <v>83</v>
      </c>
      <c r="C56" s="94" t="s">
        <v>153</v>
      </c>
      <c r="D56" s="92" t="s">
        <v>229</v>
      </c>
      <c r="E56" s="92" t="s">
        <v>419</v>
      </c>
      <c r="F56" s="93" t="s">
        <v>4</v>
      </c>
      <c r="G56" s="270" t="s">
        <v>4</v>
      </c>
    </row>
    <row r="57" spans="2:7" ht="26.25" x14ac:dyDescent="0.25">
      <c r="B57" s="90" t="s">
        <v>84</v>
      </c>
      <c r="C57" s="96" t="s">
        <v>133</v>
      </c>
      <c r="D57" s="92" t="s">
        <v>228</v>
      </c>
      <c r="E57" s="92" t="s">
        <v>420</v>
      </c>
      <c r="F57" s="93" t="s">
        <v>4</v>
      </c>
      <c r="G57" s="270" t="s">
        <v>4</v>
      </c>
    </row>
    <row r="58" spans="2:7" x14ac:dyDescent="0.25">
      <c r="B58" s="90" t="s">
        <v>85</v>
      </c>
      <c r="C58" s="94" t="s">
        <v>170</v>
      </c>
      <c r="D58" s="92" t="s">
        <v>265</v>
      </c>
      <c r="E58" s="92" t="s">
        <v>421</v>
      </c>
      <c r="F58" s="93" t="s">
        <v>4</v>
      </c>
      <c r="G58" s="269"/>
    </row>
    <row r="59" spans="2:7" ht="26.25" x14ac:dyDescent="0.25">
      <c r="B59" s="90" t="s">
        <v>86</v>
      </c>
      <c r="C59" s="94" t="s">
        <v>205</v>
      </c>
      <c r="D59" s="92" t="s">
        <v>470</v>
      </c>
      <c r="E59" s="92" t="s">
        <v>422</v>
      </c>
      <c r="F59" s="93" t="s">
        <v>4</v>
      </c>
      <c r="G59" s="269"/>
    </row>
    <row r="60" spans="2:7" ht="26.25" x14ac:dyDescent="0.25">
      <c r="B60" s="90" t="s">
        <v>87</v>
      </c>
      <c r="C60" s="94" t="s">
        <v>164</v>
      </c>
      <c r="D60" s="92" t="s">
        <v>266</v>
      </c>
      <c r="E60" s="92" t="s">
        <v>423</v>
      </c>
      <c r="F60" s="93" t="s">
        <v>4</v>
      </c>
      <c r="G60" s="269"/>
    </row>
    <row r="61" spans="2:7" ht="26.25" x14ac:dyDescent="0.25">
      <c r="B61" s="90" t="s">
        <v>88</v>
      </c>
      <c r="C61" s="94" t="s">
        <v>135</v>
      </c>
      <c r="D61" s="92" t="s">
        <v>227</v>
      </c>
      <c r="E61" s="92" t="s">
        <v>424</v>
      </c>
      <c r="F61" s="93" t="s">
        <v>4</v>
      </c>
      <c r="G61" s="270" t="s">
        <v>4</v>
      </c>
    </row>
    <row r="62" spans="2:7" ht="26.25" x14ac:dyDescent="0.25">
      <c r="B62" s="90" t="s">
        <v>89</v>
      </c>
      <c r="C62" s="94" t="s">
        <v>206</v>
      </c>
      <c r="D62" s="92" t="s">
        <v>226</v>
      </c>
      <c r="E62" s="92" t="s">
        <v>425</v>
      </c>
      <c r="F62" s="93" t="s">
        <v>4</v>
      </c>
      <c r="G62" s="269"/>
    </row>
    <row r="63" spans="2:7" ht="26.25" x14ac:dyDescent="0.25">
      <c r="B63" s="90" t="s">
        <v>90</v>
      </c>
      <c r="C63" s="94" t="s">
        <v>134</v>
      </c>
      <c r="D63" s="92" t="s">
        <v>471</v>
      </c>
      <c r="E63" s="92" t="s">
        <v>426</v>
      </c>
      <c r="F63" s="93" t="s">
        <v>4</v>
      </c>
      <c r="G63" s="270" t="s">
        <v>4</v>
      </c>
    </row>
    <row r="64" spans="2:7" x14ac:dyDescent="0.25">
      <c r="B64" s="90" t="s">
        <v>91</v>
      </c>
      <c r="C64" s="94" t="s">
        <v>150</v>
      </c>
      <c r="D64" s="92" t="s">
        <v>472</v>
      </c>
      <c r="E64" s="92" t="s">
        <v>427</v>
      </c>
      <c r="F64" s="93" t="s">
        <v>4</v>
      </c>
      <c r="G64" s="269"/>
    </row>
    <row r="65" spans="2:8" x14ac:dyDescent="0.25">
      <c r="B65" s="90" t="s">
        <v>92</v>
      </c>
      <c r="C65" s="91" t="s">
        <v>128</v>
      </c>
      <c r="D65" s="92" t="s">
        <v>473</v>
      </c>
      <c r="E65" s="92" t="s">
        <v>428</v>
      </c>
      <c r="F65" s="93" t="s">
        <v>4</v>
      </c>
      <c r="G65" s="270" t="s">
        <v>4</v>
      </c>
    </row>
    <row r="66" spans="2:8" ht="26.25" x14ac:dyDescent="0.25">
      <c r="B66" s="90" t="s">
        <v>93</v>
      </c>
      <c r="C66" s="94" t="s">
        <v>187</v>
      </c>
      <c r="D66" s="92" t="s">
        <v>474</v>
      </c>
      <c r="E66" s="92" t="s">
        <v>429</v>
      </c>
      <c r="F66" s="93" t="s">
        <v>4</v>
      </c>
      <c r="G66" s="270" t="s">
        <v>4</v>
      </c>
    </row>
    <row r="67" spans="2:8" x14ac:dyDescent="0.25">
      <c r="B67" s="90" t="s">
        <v>94</v>
      </c>
      <c r="C67" s="94" t="s">
        <v>168</v>
      </c>
      <c r="D67" s="92" t="s">
        <v>475</v>
      </c>
      <c r="E67" s="92" t="s">
        <v>430</v>
      </c>
      <c r="F67" s="93" t="s">
        <v>4</v>
      </c>
      <c r="G67" s="269"/>
    </row>
    <row r="68" spans="2:8" ht="26.25" x14ac:dyDescent="0.25">
      <c r="B68" s="90" t="s">
        <v>95</v>
      </c>
      <c r="C68" s="94" t="s">
        <v>201</v>
      </c>
      <c r="D68" s="92" t="s">
        <v>476</v>
      </c>
      <c r="E68" s="92" t="s">
        <v>431</v>
      </c>
      <c r="F68" s="93" t="s">
        <v>4</v>
      </c>
      <c r="G68" s="269"/>
    </row>
    <row r="69" spans="2:8" ht="26.25" x14ac:dyDescent="0.25">
      <c r="B69" s="90" t="s">
        <v>96</v>
      </c>
      <c r="C69" s="94" t="s">
        <v>197</v>
      </c>
      <c r="D69" s="92" t="s">
        <v>477</v>
      </c>
      <c r="E69" s="92" t="s">
        <v>431</v>
      </c>
      <c r="F69" s="93" t="s">
        <v>4</v>
      </c>
      <c r="G69" s="269"/>
    </row>
    <row r="70" spans="2:8" ht="26.25" x14ac:dyDescent="0.25">
      <c r="B70" s="90" t="s">
        <v>97</v>
      </c>
      <c r="C70" s="94" t="s">
        <v>202</v>
      </c>
      <c r="D70" s="92" t="s">
        <v>225</v>
      </c>
      <c r="E70" s="92" t="s">
        <v>432</v>
      </c>
      <c r="F70" s="93" t="s">
        <v>4</v>
      </c>
      <c r="G70" s="269"/>
    </row>
    <row r="71" spans="2:8" ht="26.25" x14ac:dyDescent="0.25">
      <c r="B71" s="90" t="s">
        <v>98</v>
      </c>
      <c r="C71" s="94" t="s">
        <v>140</v>
      </c>
      <c r="D71" s="92" t="s">
        <v>478</v>
      </c>
      <c r="E71" s="92" t="s">
        <v>433</v>
      </c>
      <c r="F71" s="93" t="s">
        <v>4</v>
      </c>
      <c r="G71" s="269"/>
    </row>
    <row r="72" spans="2:8" ht="26.25" x14ac:dyDescent="0.25">
      <c r="B72" s="90" t="s">
        <v>99</v>
      </c>
      <c r="C72" s="94" t="s">
        <v>144</v>
      </c>
      <c r="D72" s="92" t="s">
        <v>479</v>
      </c>
      <c r="E72" s="92" t="s">
        <v>434</v>
      </c>
      <c r="F72" s="93" t="s">
        <v>4</v>
      </c>
      <c r="G72" s="270" t="s">
        <v>4</v>
      </c>
    </row>
    <row r="73" spans="2:8" x14ac:dyDescent="0.25">
      <c r="B73" s="90" t="s">
        <v>100</v>
      </c>
      <c r="C73" s="94" t="s">
        <v>141</v>
      </c>
      <c r="D73" s="92" t="s">
        <v>142</v>
      </c>
      <c r="E73" s="92" t="s">
        <v>435</v>
      </c>
      <c r="F73" s="93" t="s">
        <v>4</v>
      </c>
      <c r="G73" s="270" t="s">
        <v>4</v>
      </c>
    </row>
    <row r="74" spans="2:8" x14ac:dyDescent="0.25">
      <c r="B74" s="90" t="s">
        <v>101</v>
      </c>
      <c r="C74" s="94" t="s">
        <v>145</v>
      </c>
      <c r="D74" s="92" t="s">
        <v>480</v>
      </c>
      <c r="E74" s="92" t="s">
        <v>436</v>
      </c>
      <c r="F74" s="93" t="s">
        <v>4</v>
      </c>
      <c r="G74" s="269"/>
      <c r="H74" s="181"/>
    </row>
    <row r="75" spans="2:8" ht="26.25" x14ac:dyDescent="0.25">
      <c r="B75" s="90" t="s">
        <v>102</v>
      </c>
      <c r="C75" s="94" t="s">
        <v>188</v>
      </c>
      <c r="D75" s="92" t="s">
        <v>481</v>
      </c>
      <c r="E75" s="92" t="s">
        <v>437</v>
      </c>
      <c r="F75" s="93" t="s">
        <v>4</v>
      </c>
      <c r="G75" s="269"/>
    </row>
    <row r="76" spans="2:8" ht="26.25" x14ac:dyDescent="0.25">
      <c r="B76" s="90" t="s">
        <v>103</v>
      </c>
      <c r="C76" s="94" t="s">
        <v>137</v>
      </c>
      <c r="D76" s="92" t="s">
        <v>138</v>
      </c>
      <c r="E76" s="92" t="s">
        <v>438</v>
      </c>
      <c r="F76" s="93" t="s">
        <v>4</v>
      </c>
      <c r="G76" s="269"/>
    </row>
    <row r="77" spans="2:8" ht="26.25" x14ac:dyDescent="0.25">
      <c r="B77" s="90" t="s">
        <v>104</v>
      </c>
      <c r="C77" s="94" t="s">
        <v>154</v>
      </c>
      <c r="D77" s="92" t="s">
        <v>262</v>
      </c>
      <c r="E77" s="92" t="s">
        <v>439</v>
      </c>
      <c r="F77" s="93" t="s">
        <v>4</v>
      </c>
      <c r="G77" s="270" t="s">
        <v>4</v>
      </c>
    </row>
    <row r="78" spans="2:8" x14ac:dyDescent="0.25">
      <c r="B78" s="90" t="s">
        <v>105</v>
      </c>
      <c r="C78" s="94" t="s">
        <v>196</v>
      </c>
      <c r="D78" s="92" t="s">
        <v>222</v>
      </c>
      <c r="E78" s="92" t="s">
        <v>440</v>
      </c>
      <c r="F78" s="93" t="s">
        <v>4</v>
      </c>
      <c r="G78" s="270" t="s">
        <v>4</v>
      </c>
    </row>
    <row r="79" spans="2:8" ht="26.25" x14ac:dyDescent="0.25">
      <c r="B79" s="90" t="s">
        <v>106</v>
      </c>
      <c r="C79" s="94" t="s">
        <v>176</v>
      </c>
      <c r="D79" s="92" t="s">
        <v>221</v>
      </c>
      <c r="E79" s="92" t="s">
        <v>441</v>
      </c>
      <c r="F79" s="93" t="s">
        <v>4</v>
      </c>
      <c r="G79" s="270" t="s">
        <v>4</v>
      </c>
    </row>
    <row r="80" spans="2:8" ht="26.25" x14ac:dyDescent="0.25">
      <c r="B80" s="90" t="s">
        <v>107</v>
      </c>
      <c r="C80" s="94" t="s">
        <v>175</v>
      </c>
      <c r="D80" s="92" t="s">
        <v>220</v>
      </c>
      <c r="E80" s="92" t="s">
        <v>442</v>
      </c>
      <c r="F80" s="93" t="s">
        <v>4</v>
      </c>
      <c r="G80" s="269"/>
    </row>
    <row r="81" spans="2:7" ht="26.25" x14ac:dyDescent="0.25">
      <c r="B81" s="90" t="s">
        <v>108</v>
      </c>
      <c r="C81" s="94" t="s">
        <v>203</v>
      </c>
      <c r="D81" s="92" t="s">
        <v>219</v>
      </c>
      <c r="E81" s="92" t="s">
        <v>395</v>
      </c>
      <c r="F81" s="93" t="s">
        <v>4</v>
      </c>
      <c r="G81" s="269"/>
    </row>
    <row r="82" spans="2:7" ht="26.25" x14ac:dyDescent="0.25">
      <c r="B82" s="90" t="s">
        <v>109</v>
      </c>
      <c r="C82" s="94" t="s">
        <v>179</v>
      </c>
      <c r="D82" s="92" t="s">
        <v>218</v>
      </c>
      <c r="E82" s="92" t="s">
        <v>443</v>
      </c>
      <c r="F82" s="93" t="s">
        <v>4</v>
      </c>
      <c r="G82" s="269"/>
    </row>
    <row r="83" spans="2:7" ht="26.25" x14ac:dyDescent="0.25">
      <c r="B83" s="90" t="s">
        <v>110</v>
      </c>
      <c r="C83" s="94" t="s">
        <v>178</v>
      </c>
      <c r="D83" s="92" t="s">
        <v>217</v>
      </c>
      <c r="E83" s="92" t="s">
        <v>444</v>
      </c>
      <c r="F83" s="93" t="s">
        <v>4</v>
      </c>
      <c r="G83" s="269"/>
    </row>
    <row r="84" spans="2:7" x14ac:dyDescent="0.25">
      <c r="B84" s="90" t="s">
        <v>111</v>
      </c>
      <c r="C84" s="94" t="s">
        <v>177</v>
      </c>
      <c r="D84" s="92" t="s">
        <v>216</v>
      </c>
      <c r="E84" s="92" t="s">
        <v>440</v>
      </c>
      <c r="F84" s="93" t="s">
        <v>4</v>
      </c>
      <c r="G84" s="269"/>
    </row>
    <row r="85" spans="2:7" ht="26.25" x14ac:dyDescent="0.25">
      <c r="B85" s="90" t="s">
        <v>112</v>
      </c>
      <c r="C85" s="94" t="s">
        <v>146</v>
      </c>
      <c r="D85" s="92" t="s">
        <v>482</v>
      </c>
      <c r="E85" s="92" t="s">
        <v>445</v>
      </c>
      <c r="F85" s="93" t="s">
        <v>4</v>
      </c>
      <c r="G85" s="270" t="s">
        <v>4</v>
      </c>
    </row>
    <row r="86" spans="2:7" ht="26.25" x14ac:dyDescent="0.25">
      <c r="B86" s="90" t="s">
        <v>113</v>
      </c>
      <c r="C86" s="94" t="s">
        <v>148</v>
      </c>
      <c r="D86" s="92" t="s">
        <v>214</v>
      </c>
      <c r="E86" s="92" t="s">
        <v>413</v>
      </c>
      <c r="F86" s="93" t="s">
        <v>4</v>
      </c>
      <c r="G86" s="269"/>
    </row>
    <row r="87" spans="2:7" x14ac:dyDescent="0.25">
      <c r="B87" s="90" t="s">
        <v>114</v>
      </c>
      <c r="C87" s="91" t="s">
        <v>126</v>
      </c>
      <c r="D87" s="92" t="s">
        <v>483</v>
      </c>
      <c r="E87" s="92" t="s">
        <v>446</v>
      </c>
      <c r="F87" s="93" t="s">
        <v>4</v>
      </c>
      <c r="G87" s="270" t="s">
        <v>4</v>
      </c>
    </row>
    <row r="88" spans="2:7" x14ac:dyDescent="0.25">
      <c r="B88" s="90" t="s">
        <v>115</v>
      </c>
      <c r="C88" s="94" t="s">
        <v>183</v>
      </c>
      <c r="D88" s="92" t="s">
        <v>484</v>
      </c>
      <c r="E88" s="92" t="s">
        <v>447</v>
      </c>
      <c r="F88" s="93" t="s">
        <v>4</v>
      </c>
      <c r="G88" s="269"/>
    </row>
    <row r="89" spans="2:7" ht="26.25" x14ac:dyDescent="0.25">
      <c r="B89" s="90" t="s">
        <v>116</v>
      </c>
      <c r="C89" s="94" t="s">
        <v>171</v>
      </c>
      <c r="D89" s="92" t="s">
        <v>485</v>
      </c>
      <c r="E89" s="92" t="s">
        <v>448</v>
      </c>
      <c r="F89" s="93" t="s">
        <v>4</v>
      </c>
      <c r="G89" s="269"/>
    </row>
    <row r="90" spans="2:7" x14ac:dyDescent="0.25">
      <c r="B90" s="90" t="s">
        <v>117</v>
      </c>
      <c r="C90" s="94" t="s">
        <v>193</v>
      </c>
      <c r="D90" s="92" t="s">
        <v>486</v>
      </c>
      <c r="E90" s="92" t="s">
        <v>449</v>
      </c>
      <c r="F90" s="93" t="s">
        <v>4</v>
      </c>
      <c r="G90" s="269"/>
    </row>
    <row r="91" spans="2:7" ht="26.25" x14ac:dyDescent="0.25">
      <c r="B91" s="90" t="s">
        <v>118</v>
      </c>
      <c r="C91" s="94" t="s">
        <v>185</v>
      </c>
      <c r="D91" s="92" t="s">
        <v>211</v>
      </c>
      <c r="E91" s="92" t="s">
        <v>450</v>
      </c>
      <c r="F91" s="93" t="s">
        <v>4</v>
      </c>
      <c r="G91" s="269"/>
    </row>
    <row r="92" spans="2:7" x14ac:dyDescent="0.25">
      <c r="B92" s="90" t="s">
        <v>119</v>
      </c>
      <c r="C92" s="94" t="s">
        <v>156</v>
      </c>
      <c r="D92" s="92" t="s">
        <v>260</v>
      </c>
      <c r="E92" s="95" t="s">
        <v>451</v>
      </c>
      <c r="F92" s="93" t="s">
        <v>4</v>
      </c>
      <c r="G92" s="270" t="s">
        <v>4</v>
      </c>
    </row>
    <row r="93" spans="2:7" ht="26.25" x14ac:dyDescent="0.25">
      <c r="B93" s="90" t="s">
        <v>120</v>
      </c>
      <c r="C93" s="94" t="s">
        <v>190</v>
      </c>
      <c r="D93" s="92" t="s">
        <v>210</v>
      </c>
      <c r="E93" s="92" t="s">
        <v>452</v>
      </c>
      <c r="F93" s="93" t="s">
        <v>4</v>
      </c>
      <c r="G93" s="270" t="s">
        <v>4</v>
      </c>
    </row>
    <row r="94" spans="2:7" ht="26.25" x14ac:dyDescent="0.25">
      <c r="B94" s="90" t="s">
        <v>121</v>
      </c>
      <c r="C94" s="94" t="s">
        <v>184</v>
      </c>
      <c r="D94" s="92" t="s">
        <v>487</v>
      </c>
      <c r="E94" s="92" t="s">
        <v>453</v>
      </c>
      <c r="F94" s="93" t="s">
        <v>4</v>
      </c>
      <c r="G94" s="270" t="s">
        <v>4</v>
      </c>
    </row>
    <row r="95" spans="2:7" ht="26.25" x14ac:dyDescent="0.25">
      <c r="B95" s="90" t="s">
        <v>122</v>
      </c>
      <c r="C95" s="94" t="s">
        <v>192</v>
      </c>
      <c r="D95" s="92" t="s">
        <v>209</v>
      </c>
      <c r="E95" s="92" t="s">
        <v>454</v>
      </c>
      <c r="F95" s="93" t="s">
        <v>4</v>
      </c>
      <c r="G95" s="270" t="s">
        <v>4</v>
      </c>
    </row>
    <row r="96" spans="2:7" ht="26.25" x14ac:dyDescent="0.25">
      <c r="B96" s="90" t="s">
        <v>123</v>
      </c>
      <c r="C96" s="94" t="s">
        <v>167</v>
      </c>
      <c r="D96" s="92" t="s">
        <v>488</v>
      </c>
      <c r="E96" s="92" t="s">
        <v>455</v>
      </c>
      <c r="F96" s="93" t="s">
        <v>4</v>
      </c>
      <c r="G96" s="269"/>
    </row>
    <row r="97" spans="2:7" ht="26.25" x14ac:dyDescent="0.25">
      <c r="B97" s="90" t="s">
        <v>851</v>
      </c>
      <c r="C97" s="94" t="s">
        <v>492</v>
      </c>
      <c r="D97" s="92" t="s">
        <v>493</v>
      </c>
      <c r="E97" s="92" t="s">
        <v>496</v>
      </c>
      <c r="F97" s="93" t="s">
        <v>4</v>
      </c>
      <c r="G97" s="269"/>
    </row>
    <row r="98" spans="2:7" ht="15.75" thickBot="1" x14ac:dyDescent="0.3">
      <c r="B98" s="271" t="s">
        <v>852</v>
      </c>
      <c r="C98" s="98" t="s">
        <v>681</v>
      </c>
      <c r="D98" s="272" t="s">
        <v>682</v>
      </c>
      <c r="E98" s="272" t="s">
        <v>683</v>
      </c>
      <c r="F98" s="100" t="s">
        <v>4</v>
      </c>
      <c r="G98" s="273"/>
    </row>
    <row r="99" spans="2:7" ht="15.75" thickBot="1" x14ac:dyDescent="0.3"/>
    <row r="100" spans="2:7" ht="15.75" thickBot="1" x14ac:dyDescent="0.3">
      <c r="D100" s="395" t="s">
        <v>855</v>
      </c>
      <c r="E100" s="396"/>
      <c r="F100" s="216" t="s">
        <v>856</v>
      </c>
      <c r="G100" s="216" t="s">
        <v>808</v>
      </c>
    </row>
  </sheetData>
  <sheetProtection algorithmName="SHA-512" hashValue="V4HRNGO7RhjzSVRpKflY1/4NzTWHjfppniz2ctk2ehUPqyq0BwyM2NCBcgFkkvtc1e98XWOwCcw/PmjyoDXACA==" saltValue="+uAPg8z8UWEW8gnap9ul6w==" spinCount="100000" sheet="1" objects="1" scenarios="1"/>
  <autoFilter ref="B18:G96"/>
  <mergeCells count="5">
    <mergeCell ref="D100:E100"/>
    <mergeCell ref="A1:G1"/>
    <mergeCell ref="A10:F10"/>
    <mergeCell ref="A14:G14"/>
    <mergeCell ref="A16:G16"/>
  </mergeCells>
  <pageMargins left="0.70866141732283472" right="0.70866141732283472" top="0.39370078740157483" bottom="0.39370078740157483" header="0.31496062992125984" footer="0.31496062992125984"/>
  <pageSetup paperSize="9" scale="6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8" sqref="G18"/>
    </sheetView>
  </sheetViews>
  <sheetFormatPr baseColWidth="10"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14</vt:i4>
      </vt:variant>
    </vt:vector>
  </HeadingPairs>
  <TitlesOfParts>
    <vt:vector size="23" baseType="lpstr">
      <vt:lpstr>ANNEX 1 - MP</vt:lpstr>
      <vt:lpstr>ANNEX 1 - MC</vt:lpstr>
      <vt:lpstr>ANNEX 2 - CC</vt:lpstr>
      <vt:lpstr>ANNEX 6 - INVENTARI</vt:lpstr>
      <vt:lpstr>ANNEX 7 - inventari</vt:lpstr>
      <vt:lpstr>ANNEX 8 - Equipaments</vt:lpstr>
      <vt:lpstr>ANNEX 9 - LLISTAT DE PREUS</vt:lpstr>
      <vt:lpstr>ANNEX10 - ESTAT PLÀNOLS</vt:lpstr>
      <vt:lpstr>ANNEX 12 - plànol ubicació</vt:lpstr>
      <vt:lpstr>'ANNEX 1 - MC'!Área_de_impresión</vt:lpstr>
      <vt:lpstr>'ANNEX 1 - MP'!Área_de_impresión</vt:lpstr>
      <vt:lpstr>'ANNEX 2 - CC'!Área_de_impresión</vt:lpstr>
      <vt:lpstr>'ANNEX 6 - INVENTARI'!Área_de_impresión</vt:lpstr>
      <vt:lpstr>'ANNEX 7 - inventari'!Área_de_impresión</vt:lpstr>
      <vt:lpstr>'ANNEX 8 - Equipaments'!Área_de_impresión</vt:lpstr>
      <vt:lpstr>'ANNEX 9 - LLISTAT DE PREUS'!Área_de_impresión</vt:lpstr>
      <vt:lpstr>'ANNEX 1 - MC'!Títulos_a_imprimir</vt:lpstr>
      <vt:lpstr>'ANNEX 1 - MP'!Títulos_a_imprimir</vt:lpstr>
      <vt:lpstr>'ANNEX 2 - CC'!Títulos_a_imprimir</vt:lpstr>
      <vt:lpstr>'ANNEX 7 - inventari'!Títulos_a_imprimir</vt:lpstr>
      <vt:lpstr>'ANNEX 8 - Equipaments'!Títulos_a_imprimir</vt:lpstr>
      <vt:lpstr>'ANNEX 9 - LLISTAT DE PREUS'!Títulos_a_imprimir</vt:lpstr>
      <vt:lpstr>'ANNEX10 - ESTAT PLÀNOLS'!Títulos_a_imprimir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Mora Nuñez, Moises</dc:creator>
  <cp:lastModifiedBy>Silvia Folch</cp:lastModifiedBy>
  <cp:lastPrinted>2025-02-05T14:19:46Z</cp:lastPrinted>
  <dcterms:created xsi:type="dcterms:W3CDTF">2023-02-09T11:06:38Z</dcterms:created>
  <dcterms:modified xsi:type="dcterms:W3CDTF">2025-04-08T12:29:25Z</dcterms:modified>
</cp:coreProperties>
</file>