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partaments\Secretaria\SECRETARIA\CONTRACTACIÓ\CONTRACTES DE GESTIÓ\X2024006770 Concessió_servei_aigua_potable\"/>
    </mc:Choice>
  </mc:AlternateContent>
  <xr:revisionPtr revIDLastSave="0" documentId="8_{F9E23D70-06C7-426A-8A54-A86C89BC34FD}" xr6:coauthVersionLast="47" xr6:coauthVersionMax="47" xr10:uidLastSave="{00000000-0000-0000-0000-000000000000}"/>
  <bookViews>
    <workbookView xWindow="-120" yWindow="-120" windowWidth="29040" windowHeight="15840" xr2:uid="{1F7190FA-63A4-4681-A9B4-0A749CF251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D19" i="1"/>
  <c r="D10" i="1"/>
  <c r="D11" i="1"/>
  <c r="D12" i="1"/>
  <c r="D13" i="1"/>
  <c r="D14" i="1"/>
  <c r="D15" i="1"/>
  <c r="D16" i="1"/>
  <c r="D9" i="1"/>
  <c r="D28" i="1"/>
  <c r="D24" i="1"/>
  <c r="D27" i="1"/>
  <c r="B22" i="1"/>
  <c r="D22" i="1" s="1"/>
  <c r="C20" i="1"/>
  <c r="B35" i="1" s="1"/>
  <c r="B20" i="1"/>
  <c r="B33" i="1" s="1"/>
  <c r="B36" i="1" s="1"/>
  <c r="D7" i="1"/>
  <c r="B29" i="1" l="1"/>
  <c r="D29" i="1" s="1"/>
  <c r="B30" i="1" s="1"/>
  <c r="D20" i="1"/>
  <c r="B40" i="1" s="1"/>
  <c r="C29" i="1"/>
</calcChain>
</file>

<file path=xl/sharedStrings.xml><?xml version="1.0" encoding="utf-8"?>
<sst xmlns="http://schemas.openxmlformats.org/spreadsheetml/2006/main" count="49" uniqueCount="48">
  <si>
    <t>Aigua Potable</t>
  </si>
  <si>
    <t>Clavegueram</t>
  </si>
  <si>
    <t>Any Base 2023</t>
  </si>
  <si>
    <t>m³ facturats</t>
  </si>
  <si>
    <t>Ingressos aigua</t>
  </si>
  <si>
    <t>Ingressos tarifaris</t>
  </si>
  <si>
    <t>Ingressos no tarifaris</t>
  </si>
  <si>
    <t>Ingressos clavegueram</t>
  </si>
  <si>
    <t>Total ingressos</t>
  </si>
  <si>
    <t>Despeses</t>
  </si>
  <si>
    <t>Personal</t>
  </si>
  <si>
    <t>Energia elèctrica</t>
  </si>
  <si>
    <t>Compra d'aigua</t>
  </si>
  <si>
    <t>Materials de conservació i treballs de tercers</t>
  </si>
  <si>
    <t>Tractament</t>
  </si>
  <si>
    <t>Transports</t>
  </si>
  <si>
    <t>Impostos i taxes</t>
  </si>
  <si>
    <t>Cànon Ajuntament (0,58 €/m³)</t>
  </si>
  <si>
    <t>Despeses constitució i licitació</t>
  </si>
  <si>
    <t>Aval garantia definitiva</t>
  </si>
  <si>
    <t>Despeses administratives</t>
  </si>
  <si>
    <t>Total despeses d'explotació</t>
  </si>
  <si>
    <t>Costos indirectes Ajuntament</t>
  </si>
  <si>
    <t>Deute (impagats) 1,5%</t>
  </si>
  <si>
    <t>Despeses Financeres</t>
  </si>
  <si>
    <t>Fons de reposició i amortització</t>
  </si>
  <si>
    <t>Amortització de les inversions</t>
  </si>
  <si>
    <t>Cost financer del net revertible</t>
  </si>
  <si>
    <t>Retribució del concessionari</t>
  </si>
  <si>
    <t>Seguiment i control (0,25%)</t>
  </si>
  <si>
    <t>Total despeses</t>
  </si>
  <si>
    <t>Resultat de l'exercici</t>
  </si>
  <si>
    <t>Retribució concessionari</t>
  </si>
  <si>
    <t>Sobre despeses d'explotació aigua</t>
  </si>
  <si>
    <t>Sobre compra aigua</t>
  </si>
  <si>
    <t>Sobre despeses explotació clavegueram</t>
  </si>
  <si>
    <t>Total retribució concessionari</t>
  </si>
  <si>
    <t>% retribució concessionari sobres despeses explotació aigua</t>
  </si>
  <si>
    <t>% retribució concessionari sobre compra aigua</t>
  </si>
  <si>
    <t>% retribució concessionari sobres despeses explotació clavegueram</t>
  </si>
  <si>
    <t>% retribució total aigua, clavegueram i fonts</t>
  </si>
  <si>
    <t>m³ registrats (facturats + municipals)</t>
  </si>
  <si>
    <t>m³ subministrats</t>
  </si>
  <si>
    <t>Rendiment</t>
  </si>
  <si>
    <t>Tarifa mitjana servei aigua aprovació 2023</t>
  </si>
  <si>
    <t>Tarifa mitjana any base 2023</t>
  </si>
  <si>
    <t>Increment tarifa</t>
  </si>
  <si>
    <t>Increment anual tarifa en 3 anys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</si>
</sst>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4" borderId="1" xfId="0" applyFont="1" applyFill="1" applyBorder="1"/>
    <xf numFmtId="0" fontId="1" fillId="0" borderId="3" xfId="0" applyFont="1" applyBorder="1"/>
    <xf numFmtId="0" fontId="1" fillId="0" borderId="5" xfId="0" applyFont="1" applyBorder="1"/>
    <xf numFmtId="0" fontId="2" fillId="0" borderId="6" xfId="0" applyFont="1" applyBorder="1"/>
    <xf numFmtId="0" fontId="1" fillId="0" borderId="6" xfId="0" applyFont="1" applyBorder="1"/>
    <xf numFmtId="0" fontId="2" fillId="3" borderId="7" xfId="0" applyFont="1" applyFill="1" applyBorder="1"/>
    <xf numFmtId="0" fontId="1" fillId="2" borderId="1" xfId="0" applyFont="1" applyFill="1" applyBorder="1"/>
    <xf numFmtId="0" fontId="2" fillId="2" borderId="1" xfId="0" applyFont="1" applyFill="1" applyBorder="1"/>
    <xf numFmtId="0" fontId="2" fillId="0" borderId="2" xfId="0" applyFont="1" applyBorder="1"/>
    <xf numFmtId="0" fontId="1" fillId="0" borderId="4" xfId="0" applyFont="1" applyBorder="1"/>
    <xf numFmtId="0" fontId="2" fillId="2" borderId="8" xfId="0" applyFont="1" applyFill="1" applyBorder="1"/>
    <xf numFmtId="0" fontId="1" fillId="0" borderId="7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3" fontId="1" fillId="2" borderId="1" xfId="0" applyNumberFormat="1" applyFont="1" applyFill="1" applyBorder="1"/>
    <xf numFmtId="3" fontId="1" fillId="5" borderId="1" xfId="0" applyNumberFormat="1" applyFont="1" applyFill="1" applyBorder="1"/>
    <xf numFmtId="3" fontId="1" fillId="4" borderId="1" xfId="0" applyNumberFormat="1" applyFont="1" applyFill="1" applyBorder="1"/>
    <xf numFmtId="9" fontId="1" fillId="4" borderId="1" xfId="0" applyNumberFormat="1" applyFont="1" applyFill="1" applyBorder="1"/>
    <xf numFmtId="10" fontId="1" fillId="5" borderId="1" xfId="0" applyNumberFormat="1" applyFont="1" applyFill="1" applyBorder="1"/>
    <xf numFmtId="3" fontId="2" fillId="5" borderId="1" xfId="0" applyNumberFormat="1" applyFont="1" applyFill="1" applyBorder="1"/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DFAE-9B4F-480E-AB6F-94428BBDDA85}">
  <dimension ref="A1:G60"/>
  <sheetViews>
    <sheetView tabSelected="1" topLeftCell="A34" workbookViewId="0">
      <selection activeCell="C61" sqref="C61"/>
    </sheetView>
  </sheetViews>
  <sheetFormatPr defaultColWidth="11.42578125" defaultRowHeight="15" x14ac:dyDescent="0.25"/>
  <cols>
    <col min="1" max="1" width="45.140625" customWidth="1"/>
    <col min="2" max="4" width="16.5703125" customWidth="1"/>
  </cols>
  <sheetData>
    <row r="1" spans="1:7" ht="22.5" customHeight="1" x14ac:dyDescent="0.25">
      <c r="A1" s="2"/>
      <c r="B1" s="25" t="s">
        <v>0</v>
      </c>
      <c r="C1" s="25" t="s">
        <v>1</v>
      </c>
      <c r="D1" s="25" t="s">
        <v>2</v>
      </c>
      <c r="E1" s="1"/>
      <c r="F1" s="1"/>
      <c r="G1" s="1"/>
    </row>
    <row r="2" spans="1:7" ht="18" customHeight="1" x14ac:dyDescent="0.25">
      <c r="A2" s="4" t="s">
        <v>3</v>
      </c>
      <c r="B2" s="19">
        <v>685593</v>
      </c>
      <c r="C2" s="8"/>
      <c r="D2" s="19">
        <v>685593</v>
      </c>
      <c r="E2" s="1"/>
      <c r="F2" s="1"/>
      <c r="G2" s="1"/>
    </row>
    <row r="3" spans="1:7" ht="18" customHeight="1" x14ac:dyDescent="0.25">
      <c r="A3" s="5" t="s">
        <v>4</v>
      </c>
      <c r="B3" s="8"/>
      <c r="C3" s="8"/>
      <c r="D3" s="8"/>
      <c r="E3" s="1"/>
      <c r="F3" s="1"/>
      <c r="G3" s="1"/>
    </row>
    <row r="4" spans="1:7" ht="18" customHeight="1" x14ac:dyDescent="0.25">
      <c r="A4" s="6" t="s">
        <v>5</v>
      </c>
      <c r="B4" s="19">
        <v>1334692</v>
      </c>
      <c r="C4" s="8"/>
      <c r="D4" s="19">
        <v>1334692</v>
      </c>
      <c r="E4" s="1"/>
      <c r="F4" s="1"/>
      <c r="G4" s="1"/>
    </row>
    <row r="5" spans="1:7" ht="18" customHeight="1" x14ac:dyDescent="0.25">
      <c r="A5" s="6" t="s">
        <v>6</v>
      </c>
      <c r="B5" s="19">
        <v>40110</v>
      </c>
      <c r="C5" s="8"/>
      <c r="D5" s="19">
        <v>40110</v>
      </c>
      <c r="E5" s="1"/>
      <c r="F5" s="1"/>
      <c r="G5" s="1"/>
    </row>
    <row r="6" spans="1:7" ht="18" customHeight="1" x14ac:dyDescent="0.25">
      <c r="A6" s="7" t="s">
        <v>7</v>
      </c>
      <c r="B6" s="8"/>
      <c r="C6" s="19">
        <v>262132</v>
      </c>
      <c r="D6" s="19">
        <v>262132</v>
      </c>
      <c r="E6" s="1"/>
      <c r="F6" s="1"/>
      <c r="G6" s="1"/>
    </row>
    <row r="7" spans="1:7" ht="18" customHeight="1" x14ac:dyDescent="0.25">
      <c r="A7" s="9" t="s">
        <v>8</v>
      </c>
      <c r="B7" s="20">
        <v>1374802</v>
      </c>
      <c r="C7" s="20">
        <v>262132</v>
      </c>
      <c r="D7" s="20">
        <f>B7+C7</f>
        <v>1636934</v>
      </c>
      <c r="E7" s="1"/>
      <c r="F7" s="1"/>
      <c r="G7" s="1"/>
    </row>
    <row r="8" spans="1:7" ht="18" customHeight="1" x14ac:dyDescent="0.25">
      <c r="A8" s="10" t="s">
        <v>9</v>
      </c>
      <c r="B8" s="8"/>
      <c r="C8" s="8"/>
      <c r="D8" s="8"/>
      <c r="E8" s="1"/>
      <c r="F8" s="1"/>
      <c r="G8" s="1"/>
    </row>
    <row r="9" spans="1:7" ht="18" customHeight="1" x14ac:dyDescent="0.25">
      <c r="A9" s="3" t="s">
        <v>10</v>
      </c>
      <c r="B9" s="21">
        <v>230080</v>
      </c>
      <c r="C9" s="21">
        <v>66832</v>
      </c>
      <c r="D9" s="20">
        <f>B9+C9</f>
        <v>296912</v>
      </c>
      <c r="E9" s="1"/>
      <c r="F9" s="1"/>
      <c r="G9" s="1"/>
    </row>
    <row r="10" spans="1:7" ht="18" customHeight="1" x14ac:dyDescent="0.25">
      <c r="A10" s="3" t="s">
        <v>11</v>
      </c>
      <c r="B10" s="21">
        <v>16720</v>
      </c>
      <c r="C10" s="21">
        <v>8400</v>
      </c>
      <c r="D10" s="20">
        <f t="shared" ref="D10:D20" si="0">B10+C10</f>
        <v>25120</v>
      </c>
      <c r="E10" s="1"/>
      <c r="F10" s="1"/>
      <c r="G10" s="1"/>
    </row>
    <row r="11" spans="1:7" ht="18" customHeight="1" x14ac:dyDescent="0.25">
      <c r="A11" s="3" t="s">
        <v>12</v>
      </c>
      <c r="B11" s="21">
        <v>664297</v>
      </c>
      <c r="C11" s="2"/>
      <c r="D11" s="20">
        <f t="shared" si="0"/>
        <v>664297</v>
      </c>
      <c r="E11" s="1"/>
      <c r="F11" s="1"/>
      <c r="G11" s="1"/>
    </row>
    <row r="12" spans="1:7" ht="18" customHeight="1" x14ac:dyDescent="0.25">
      <c r="A12" s="3" t="s">
        <v>13</v>
      </c>
      <c r="B12" s="21">
        <v>132784</v>
      </c>
      <c r="C12" s="21">
        <v>44910</v>
      </c>
      <c r="D12" s="20">
        <f t="shared" si="0"/>
        <v>177694</v>
      </c>
      <c r="E12" s="1"/>
      <c r="F12" s="1"/>
      <c r="G12" s="1"/>
    </row>
    <row r="13" spans="1:7" ht="18" customHeight="1" x14ac:dyDescent="0.25">
      <c r="A13" s="3" t="s">
        <v>14</v>
      </c>
      <c r="B13" s="21">
        <v>22595</v>
      </c>
      <c r="C13" s="2"/>
      <c r="D13" s="20">
        <f t="shared" si="0"/>
        <v>22595</v>
      </c>
      <c r="E13" s="1"/>
      <c r="F13" s="1"/>
      <c r="G13" s="1"/>
    </row>
    <row r="14" spans="1:7" ht="18" customHeight="1" x14ac:dyDescent="0.25">
      <c r="A14" s="3" t="s">
        <v>15</v>
      </c>
      <c r="B14" s="21">
        <v>17563</v>
      </c>
      <c r="C14" s="21">
        <v>12242</v>
      </c>
      <c r="D14" s="20">
        <f t="shared" si="0"/>
        <v>29805</v>
      </c>
      <c r="E14" s="1"/>
      <c r="F14" s="1"/>
      <c r="G14" s="1"/>
    </row>
    <row r="15" spans="1:7" ht="18" customHeight="1" x14ac:dyDescent="0.25">
      <c r="A15" s="3" t="s">
        <v>16</v>
      </c>
      <c r="B15" s="21">
        <v>11889</v>
      </c>
      <c r="C15" s="21">
        <v>2017</v>
      </c>
      <c r="D15" s="20">
        <f t="shared" si="0"/>
        <v>13906</v>
      </c>
      <c r="E15" s="1"/>
      <c r="F15" s="1"/>
      <c r="G15" s="1"/>
    </row>
    <row r="16" spans="1:7" ht="18" customHeight="1" x14ac:dyDescent="0.25">
      <c r="A16" s="3" t="s">
        <v>17</v>
      </c>
      <c r="B16" s="19">
        <v>397644</v>
      </c>
      <c r="C16" s="8"/>
      <c r="D16" s="20">
        <f t="shared" si="0"/>
        <v>397644</v>
      </c>
      <c r="E16" s="1"/>
      <c r="F16" s="1"/>
      <c r="G16" s="1"/>
    </row>
    <row r="17" spans="1:7" ht="18" customHeight="1" x14ac:dyDescent="0.25">
      <c r="A17" s="3" t="s">
        <v>18</v>
      </c>
      <c r="B17" s="8"/>
      <c r="C17" s="8"/>
      <c r="D17" s="8"/>
      <c r="E17" s="1"/>
      <c r="F17" s="1"/>
      <c r="G17" s="1"/>
    </row>
    <row r="18" spans="1:7" ht="18" customHeight="1" x14ac:dyDescent="0.25">
      <c r="A18" s="3" t="s">
        <v>19</v>
      </c>
      <c r="B18" s="8"/>
      <c r="C18" s="8"/>
      <c r="D18" s="8"/>
      <c r="E18" s="1"/>
      <c r="F18" s="1"/>
      <c r="G18" s="1"/>
    </row>
    <row r="19" spans="1:7" ht="18" customHeight="1" x14ac:dyDescent="0.25">
      <c r="A19" s="11" t="s">
        <v>20</v>
      </c>
      <c r="B19" s="21">
        <v>109473</v>
      </c>
      <c r="C19" s="21">
        <v>35510</v>
      </c>
      <c r="D19" s="20">
        <f t="shared" si="0"/>
        <v>144983</v>
      </c>
      <c r="E19" s="1"/>
      <c r="F19" s="1"/>
      <c r="G19" s="1"/>
    </row>
    <row r="20" spans="1:7" ht="18" customHeight="1" x14ac:dyDescent="0.25">
      <c r="A20" s="12" t="s">
        <v>21</v>
      </c>
      <c r="B20" s="20">
        <f>SUM(B9:B19)</f>
        <v>1603045</v>
      </c>
      <c r="C20" s="20">
        <f>SUM(C9:C19)</f>
        <v>169911</v>
      </c>
      <c r="D20" s="20">
        <f t="shared" si="0"/>
        <v>1772956</v>
      </c>
      <c r="E20" s="1"/>
      <c r="F20" s="1"/>
      <c r="G20" s="1"/>
    </row>
    <row r="21" spans="1:7" ht="18" customHeight="1" x14ac:dyDescent="0.25">
      <c r="A21" s="4" t="s">
        <v>22</v>
      </c>
      <c r="B21" s="8"/>
      <c r="C21" s="8"/>
      <c r="D21" s="8"/>
      <c r="E21" s="1"/>
      <c r="F21" s="1"/>
      <c r="G21" s="1"/>
    </row>
    <row r="22" spans="1:7" ht="18" customHeight="1" x14ac:dyDescent="0.25">
      <c r="A22" s="6" t="s">
        <v>23</v>
      </c>
      <c r="B22" s="20">
        <f>B7*1.5%</f>
        <v>20622.03</v>
      </c>
      <c r="C22" s="8"/>
      <c r="D22" s="20">
        <f>B22+C22</f>
        <v>20622.03</v>
      </c>
      <c r="E22" s="1"/>
      <c r="F22" s="1"/>
      <c r="G22" s="1"/>
    </row>
    <row r="23" spans="1:7" ht="18" customHeight="1" x14ac:dyDescent="0.25">
      <c r="A23" s="6" t="s">
        <v>24</v>
      </c>
      <c r="B23" s="8"/>
      <c r="C23" s="8"/>
      <c r="D23" s="8"/>
      <c r="E23" s="1"/>
      <c r="F23" s="1"/>
      <c r="G23" s="1"/>
    </row>
    <row r="24" spans="1:7" ht="18" customHeight="1" x14ac:dyDescent="0.25">
      <c r="A24" s="6" t="s">
        <v>25</v>
      </c>
      <c r="B24" s="19">
        <v>125340</v>
      </c>
      <c r="C24" s="8"/>
      <c r="D24" s="20">
        <f>B24+C24</f>
        <v>125340</v>
      </c>
      <c r="E24" s="1"/>
      <c r="F24" s="1"/>
      <c r="G24" s="1"/>
    </row>
    <row r="25" spans="1:7" ht="18" customHeight="1" x14ac:dyDescent="0.25">
      <c r="A25" s="6" t="s">
        <v>26</v>
      </c>
      <c r="B25" s="8"/>
      <c r="C25" s="8"/>
      <c r="D25" s="8"/>
      <c r="E25" s="1"/>
      <c r="F25" s="1"/>
      <c r="G25" s="1"/>
    </row>
    <row r="26" spans="1:7" ht="18" customHeight="1" x14ac:dyDescent="0.25">
      <c r="A26" s="6" t="s">
        <v>27</v>
      </c>
      <c r="B26" s="8"/>
      <c r="C26" s="8"/>
      <c r="D26" s="8"/>
      <c r="E26" s="1"/>
      <c r="F26" s="1"/>
      <c r="G26" s="1"/>
    </row>
    <row r="27" spans="1:7" ht="18" customHeight="1" x14ac:dyDescent="0.25">
      <c r="A27" s="6" t="s">
        <v>28</v>
      </c>
      <c r="B27" s="20">
        <v>152506</v>
      </c>
      <c r="C27" s="20">
        <v>27185</v>
      </c>
      <c r="D27" s="20">
        <f>B27+C27</f>
        <v>179691</v>
      </c>
      <c r="E27" s="1"/>
      <c r="F27" s="1"/>
      <c r="G27" s="1"/>
    </row>
    <row r="28" spans="1:7" ht="18" customHeight="1" x14ac:dyDescent="0.25">
      <c r="A28" s="13" t="s">
        <v>29</v>
      </c>
      <c r="B28" s="20">
        <v>3437</v>
      </c>
      <c r="C28" s="20">
        <v>655</v>
      </c>
      <c r="D28" s="20">
        <f>B28+C28</f>
        <v>4092</v>
      </c>
      <c r="E28" s="1"/>
      <c r="F28" s="1"/>
      <c r="G28" s="1"/>
    </row>
    <row r="29" spans="1:7" ht="18" customHeight="1" x14ac:dyDescent="0.25">
      <c r="A29" s="9" t="s">
        <v>30</v>
      </c>
      <c r="B29" s="20">
        <f>SUM(B20:B28)</f>
        <v>1904950.03</v>
      </c>
      <c r="C29" s="20">
        <f>SUM(C20:C28)</f>
        <v>197751</v>
      </c>
      <c r="D29" s="20">
        <f>B29+C29</f>
        <v>2102701.0300000003</v>
      </c>
      <c r="E29" s="1"/>
      <c r="F29" s="1"/>
      <c r="G29" s="1"/>
    </row>
    <row r="30" spans="1:7" ht="18" customHeight="1" x14ac:dyDescent="0.25">
      <c r="A30" s="14" t="s">
        <v>31</v>
      </c>
      <c r="B30" s="20">
        <f>D7-D29</f>
        <v>-465767.03000000026</v>
      </c>
      <c r="C30" s="1"/>
      <c r="D30" s="1"/>
      <c r="E30" s="1"/>
      <c r="F30" s="1"/>
      <c r="G30" s="1"/>
    </row>
    <row r="31" spans="1:7" ht="18" customHeight="1" x14ac:dyDescent="0.25">
      <c r="A31" s="15"/>
      <c r="B31" s="16"/>
      <c r="C31" s="1"/>
      <c r="D31" s="1"/>
      <c r="E31" s="1"/>
      <c r="F31" s="1"/>
      <c r="G31" s="1"/>
    </row>
    <row r="32" spans="1:7" ht="18" customHeight="1" x14ac:dyDescent="0.25">
      <c r="A32" s="17" t="s">
        <v>32</v>
      </c>
      <c r="B32" s="14"/>
      <c r="C32" s="1"/>
      <c r="D32" s="1"/>
      <c r="E32" s="1"/>
      <c r="F32" s="1"/>
      <c r="G32" s="1"/>
    </row>
    <row r="33" spans="1:4" ht="18" customHeight="1" x14ac:dyDescent="0.25">
      <c r="A33" s="14" t="s">
        <v>33</v>
      </c>
      <c r="B33" s="20">
        <f>(B20-B11)*B37</f>
        <v>112649.76</v>
      </c>
      <c r="C33" s="1"/>
      <c r="D33" s="1"/>
    </row>
    <row r="34" spans="1:4" ht="18" customHeight="1" x14ac:dyDescent="0.25">
      <c r="A34" s="14" t="s">
        <v>34</v>
      </c>
      <c r="B34" s="20">
        <f>B11*B38</f>
        <v>39857.82</v>
      </c>
      <c r="C34" s="1"/>
      <c r="D34" s="1"/>
    </row>
    <row r="35" spans="1:4" ht="18" customHeight="1" x14ac:dyDescent="0.25">
      <c r="A35" s="14" t="s">
        <v>35</v>
      </c>
      <c r="B35" s="20">
        <f>C20*B39</f>
        <v>27185.760000000002</v>
      </c>
      <c r="C35" s="1"/>
      <c r="D35" s="1"/>
    </row>
    <row r="36" spans="1:4" ht="18" customHeight="1" x14ac:dyDescent="0.25">
      <c r="A36" s="17" t="s">
        <v>36</v>
      </c>
      <c r="B36" s="24">
        <f>B33+B34+B35</f>
        <v>179693.34</v>
      </c>
      <c r="C36" s="1"/>
      <c r="D36" s="1"/>
    </row>
    <row r="37" spans="1:4" ht="29.25" x14ac:dyDescent="0.25">
      <c r="A37" s="18" t="s">
        <v>37</v>
      </c>
      <c r="B37" s="22">
        <v>0.12</v>
      </c>
      <c r="C37" s="1"/>
      <c r="D37" s="1"/>
    </row>
    <row r="38" spans="1:4" ht="18" customHeight="1" x14ac:dyDescent="0.25">
      <c r="A38" s="14" t="s">
        <v>38</v>
      </c>
      <c r="B38" s="22">
        <v>0.06</v>
      </c>
      <c r="C38" s="1"/>
      <c r="D38" s="1"/>
    </row>
    <row r="39" spans="1:4" ht="29.25" x14ac:dyDescent="0.25">
      <c r="A39" s="18" t="s">
        <v>39</v>
      </c>
      <c r="B39" s="22">
        <v>0.16</v>
      </c>
      <c r="C39" s="1"/>
      <c r="D39" s="1"/>
    </row>
    <row r="40" spans="1:4" ht="18" customHeight="1" x14ac:dyDescent="0.25">
      <c r="A40" s="14" t="s">
        <v>40</v>
      </c>
      <c r="B40" s="23">
        <f>B36*1/D20</f>
        <v>0.10135239678818876</v>
      </c>
      <c r="C40" s="1"/>
      <c r="D40" s="1"/>
    </row>
    <row r="41" spans="1:4" ht="18" customHeight="1" x14ac:dyDescent="0.25">
      <c r="A41" s="14" t="s">
        <v>41</v>
      </c>
      <c r="B41" s="19">
        <v>710578</v>
      </c>
      <c r="C41" s="1"/>
      <c r="D41" s="1"/>
    </row>
    <row r="42" spans="1:4" ht="18" customHeight="1" x14ac:dyDescent="0.25">
      <c r="A42" s="14" t="s">
        <v>3</v>
      </c>
      <c r="B42" s="19">
        <v>685593</v>
      </c>
      <c r="C42" s="1"/>
      <c r="D42" s="1"/>
    </row>
    <row r="43" spans="1:4" ht="18" customHeight="1" x14ac:dyDescent="0.25">
      <c r="A43" s="14" t="s">
        <v>42</v>
      </c>
      <c r="B43" s="19">
        <v>937189</v>
      </c>
      <c r="C43" s="1"/>
      <c r="D43" s="1"/>
    </row>
    <row r="44" spans="1:4" ht="18" customHeight="1" x14ac:dyDescent="0.25">
      <c r="A44" s="14" t="s">
        <v>43</v>
      </c>
      <c r="B44" s="8">
        <v>0.76</v>
      </c>
      <c r="C44" s="1"/>
      <c r="D44" s="1"/>
    </row>
    <row r="45" spans="1:4" ht="18" customHeight="1" x14ac:dyDescent="0.25">
      <c r="A45" s="14" t="s">
        <v>44</v>
      </c>
      <c r="B45" s="8">
        <v>1.9542999999999999</v>
      </c>
      <c r="C45" s="1"/>
      <c r="D45" s="1"/>
    </row>
    <row r="46" spans="1:4" ht="18" customHeight="1" x14ac:dyDescent="0.25">
      <c r="A46" s="14" t="s">
        <v>45</v>
      </c>
      <c r="B46" s="26">
        <v>2.7185999999999999</v>
      </c>
      <c r="C46" s="1"/>
      <c r="D46" s="1"/>
    </row>
    <row r="47" spans="1:4" ht="18" customHeight="1" x14ac:dyDescent="0.25">
      <c r="A47" s="14" t="s">
        <v>46</v>
      </c>
      <c r="B47" s="23">
        <v>0.3911</v>
      </c>
      <c r="C47" s="1"/>
      <c r="D47" s="1"/>
    </row>
    <row r="48" spans="1:4" ht="18" customHeight="1" x14ac:dyDescent="0.25">
      <c r="A48" s="14" t="s">
        <v>47</v>
      </c>
      <c r="B48" s="23">
        <v>0.1163</v>
      </c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Heras</dc:creator>
  <cp:lastModifiedBy>Lali Ribera</cp:lastModifiedBy>
  <dcterms:created xsi:type="dcterms:W3CDTF">2024-11-07T09:07:29Z</dcterms:created>
  <dcterms:modified xsi:type="dcterms:W3CDTF">2024-11-08T07:54:27Z</dcterms:modified>
</cp:coreProperties>
</file>