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cxdades\DADES_departaments\SGAE\Assessoria Juridica\CONTRACTACIO\PROCEDIMENTS LICITACIÓ\LICITADES\83.(exp.03.2025) (OBERT) SERVEI CONSOLIDA'T\"/>
    </mc:Choice>
  </mc:AlternateContent>
  <xr:revisionPtr revIDLastSave="0" documentId="13_ncr:1_{B33761E9-9E03-4B6A-B04B-B0FDA032074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Clasificació final" sheetId="3" r:id="rId1"/>
    <sheet name="Resum" sheetId="2" r:id="rId2"/>
    <sheet name="ECONÒMIC" sheetId="4" r:id="rId3"/>
  </sheets>
  <definedNames>
    <definedName name="_xlnm.Print_Area" localSheetId="1">Resum!$B$1:$Q$34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9" i="2" l="1"/>
  <c r="C59" i="2"/>
  <c r="D83" i="2"/>
  <c r="C15" i="2" l="1"/>
  <c r="D34" i="2"/>
  <c r="I95" i="2" l="1"/>
  <c r="F83" i="2" s="1"/>
  <c r="I46" i="2"/>
  <c r="B95" i="2" l="1"/>
  <c r="B89" i="2"/>
  <c r="B103" i="2" s="1"/>
  <c r="D103" i="2"/>
  <c r="G83" i="2" s="1"/>
  <c r="B102" i="2"/>
  <c r="B94" i="2"/>
  <c r="E89" i="2"/>
  <c r="H82" i="2"/>
  <c r="C82" i="2"/>
  <c r="E40" i="2"/>
  <c r="E83" i="2" s="1"/>
  <c r="D54" i="2"/>
  <c r="B53" i="2"/>
  <c r="B45" i="2"/>
  <c r="D11" i="4"/>
  <c r="C33" i="2" l="1"/>
  <c r="B54" i="2"/>
  <c r="B46" i="2"/>
  <c r="B40" i="2"/>
  <c r="H33" i="2"/>
  <c r="G34" i="2" l="1"/>
  <c r="E34" i="2"/>
  <c r="F34" i="2"/>
  <c r="H83" i="2"/>
  <c r="H34" i="2" l="1"/>
</calcChain>
</file>

<file path=xl/sharedStrings.xml><?xml version="1.0" encoding="utf-8"?>
<sst xmlns="http://schemas.openxmlformats.org/spreadsheetml/2006/main" count="105" uniqueCount="43">
  <si>
    <t>Puntuació total</t>
  </si>
  <si>
    <t>OFERTA QUALITATIVA</t>
  </si>
  <si>
    <t>TOTAL</t>
  </si>
  <si>
    <t>Max</t>
  </si>
  <si>
    <t>Oferta qualitativa</t>
  </si>
  <si>
    <t>Oferta econò.</t>
  </si>
  <si>
    <t>Memòria tècnica</t>
  </si>
  <si>
    <t>Millores no contemplades al plec tècnic</t>
  </si>
  <si>
    <t xml:space="preserve">VEC </t>
  </si>
  <si>
    <t>MEMÒRIA TÈCNICA</t>
  </si>
  <si>
    <t>Objectius</t>
  </si>
  <si>
    <t>Resultats quantitatius i qualitatius previstos</t>
  </si>
  <si>
    <t>MILLORES NO CONTEMPLADES AL PLEC DE PRESCRIPCIONS TÈCNIQUES</t>
  </si>
  <si>
    <t>OFERTA ECONÒMICA</t>
  </si>
  <si>
    <t>LICITADORA</t>
  </si>
  <si>
    <t>Oferta econòmica</t>
  </si>
  <si>
    <t>P. oferta econò.</t>
  </si>
  <si>
    <t>P. oferta qualitativa</t>
  </si>
  <si>
    <t>Max 40</t>
  </si>
  <si>
    <t>Max 15</t>
  </si>
  <si>
    <t>Max 5</t>
  </si>
  <si>
    <t>P. memòria tècnica</t>
  </si>
  <si>
    <t>P. millores no contemplades al plec tècnic</t>
  </si>
  <si>
    <t>LOT 1. Digitalització</t>
  </si>
  <si>
    <t>LOT 2. Legislació</t>
  </si>
  <si>
    <t>LOT 3. Control econòmic</t>
  </si>
  <si>
    <t>LOT 4. Processos</t>
  </si>
  <si>
    <t>LOT 5. Màrqueting i vendes</t>
  </si>
  <si>
    <t>LOT 6. Internacionalització i cooperació</t>
  </si>
  <si>
    <t>preu de licitació (IVA exclòs)</t>
  </si>
  <si>
    <t>DESERT</t>
  </si>
  <si>
    <t>YOLANDA ADSUAR PRIETO</t>
  </si>
  <si>
    <t>MIGUEL SACRISTÁN ESTEBAN</t>
  </si>
  <si>
    <t>participació en 1 edició del programa oferint formació</t>
  </si>
  <si>
    <t>participació en 1 edició del programa oferint assessorament</t>
  </si>
  <si>
    <t>Metodologia i materials</t>
  </si>
  <si>
    <t>Continguts</t>
  </si>
  <si>
    <t>Sistemes d’avaluació</t>
  </si>
  <si>
    <t>Altres aspectes(*)</t>
  </si>
  <si>
    <t>Entre 1 i 5 millores</t>
  </si>
  <si>
    <t>LOTS</t>
  </si>
  <si>
    <t>&gt; 25% DE PRESSUPOST LICITACIÓ</t>
  </si>
  <si>
    <t>No hi ha baixa temerària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</si>
</sst>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_ ;\-#,##0.00\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36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22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sz val="1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9">
    <xf numFmtId="0" fontId="0" fillId="0" borderId="0" xfId="0"/>
    <xf numFmtId="4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0" fontId="5" fillId="0" borderId="0" xfId="0" applyFont="1"/>
    <xf numFmtId="0" fontId="3" fillId="0" borderId="2" xfId="0" applyFont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vertical="top" wrapText="1"/>
    </xf>
    <xf numFmtId="0" fontId="12" fillId="0" borderId="6" xfId="0" applyFont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/>
    </xf>
    <xf numFmtId="0" fontId="6" fillId="0" borderId="10" xfId="0" applyFont="1" applyBorder="1"/>
    <xf numFmtId="0" fontId="0" fillId="0" borderId="9" xfId="0" applyBorder="1"/>
    <xf numFmtId="0" fontId="3" fillId="0" borderId="11" xfId="0" applyFont="1" applyBorder="1" applyAlignment="1">
      <alignment horizontal="center" vertical="center" wrapText="1"/>
    </xf>
    <xf numFmtId="44" fontId="13" fillId="0" borderId="0" xfId="1" applyFont="1" applyBorder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2" fillId="4" borderId="8" xfId="0" applyFont="1" applyFill="1" applyBorder="1" applyAlignment="1">
      <alignment horizontal="center"/>
    </xf>
    <xf numFmtId="0" fontId="17" fillId="0" borderId="0" xfId="0" applyFont="1"/>
    <xf numFmtId="0" fontId="1" fillId="2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44" fontId="14" fillId="0" borderId="2" xfId="1" applyFont="1" applyBorder="1" applyAlignment="1">
      <alignment horizontal="center" vertical="center"/>
    </xf>
    <xf numFmtId="44" fontId="14" fillId="0" borderId="15" xfId="1" applyFont="1" applyBorder="1" applyAlignment="1">
      <alignment horizontal="center" vertical="center"/>
    </xf>
    <xf numFmtId="0" fontId="3" fillId="2" borderId="7" xfId="0" applyFont="1" applyFill="1" applyBorder="1"/>
    <xf numFmtId="0" fontId="1" fillId="0" borderId="0" xfId="0" applyFont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3" fontId="3" fillId="6" borderId="11" xfId="0" applyNumberFormat="1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2" fillId="0" borderId="8" xfId="0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6" fillId="6" borderId="0" xfId="0" applyFont="1" applyFill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4" fontId="2" fillId="4" borderId="8" xfId="1" applyNumberFormat="1" applyFont="1" applyFill="1" applyBorder="1" applyAlignment="1">
      <alignment horizontal="center"/>
    </xf>
    <xf numFmtId="4" fontId="0" fillId="2" borderId="8" xfId="0" applyNumberFormat="1" applyFill="1" applyBorder="1" applyAlignment="1">
      <alignment horizontal="center" vertical="center"/>
    </xf>
    <xf numFmtId="4" fontId="2" fillId="2" borderId="8" xfId="1" applyNumberFormat="1" applyFont="1" applyFill="1" applyBorder="1" applyAlignment="1">
      <alignment horizontal="center"/>
    </xf>
    <xf numFmtId="4" fontId="3" fillId="2" borderId="16" xfId="0" applyNumberFormat="1" applyFont="1" applyFill="1" applyBorder="1"/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4" fontId="2" fillId="2" borderId="13" xfId="1" applyNumberFormat="1" applyFont="1" applyFill="1" applyBorder="1" applyAlignment="1">
      <alignment horizontal="center"/>
    </xf>
    <xf numFmtId="4" fontId="2" fillId="2" borderId="12" xfId="0" applyNumberFormat="1" applyFont="1" applyFill="1" applyBorder="1" applyAlignment="1">
      <alignment horizontal="center"/>
    </xf>
    <xf numFmtId="0" fontId="20" fillId="0" borderId="0" xfId="0" applyFont="1"/>
    <xf numFmtId="0" fontId="3" fillId="9" borderId="2" xfId="0" applyFont="1" applyFill="1" applyBorder="1" applyAlignment="1">
      <alignment horizontal="center" vertical="center" wrapText="1"/>
    </xf>
    <xf numFmtId="4" fontId="3" fillId="9" borderId="15" xfId="0" applyNumberFormat="1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165" fontId="2" fillId="0" borderId="4" xfId="1" applyNumberFormat="1" applyFont="1" applyBorder="1" applyAlignment="1">
      <alignment horizontal="center"/>
    </xf>
    <xf numFmtId="0" fontId="3" fillId="9" borderId="17" xfId="0" applyFont="1" applyFill="1" applyBorder="1" applyAlignment="1">
      <alignment horizontal="center" vertical="center" wrapText="1"/>
    </xf>
    <xf numFmtId="164" fontId="3" fillId="9" borderId="4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44" fontId="14" fillId="0" borderId="2" xfId="1" applyFont="1" applyBorder="1" applyAlignment="1">
      <alignment horizontal="center" vertical="center"/>
    </xf>
    <xf numFmtId="44" fontId="14" fillId="0" borderId="15" xfId="1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 wrapText="1"/>
    </xf>
    <xf numFmtId="164" fontId="3" fillId="5" borderId="1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1" fillId="0" borderId="0" xfId="0" applyNumberFormat="1" applyFont="1"/>
    <xf numFmtId="44" fontId="21" fillId="0" borderId="0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5" xfId="0" applyBorder="1"/>
    <xf numFmtId="4" fontId="1" fillId="0" borderId="5" xfId="0" applyNumberFormat="1" applyFont="1" applyBorder="1" applyAlignment="1">
      <alignment horizontal="center" wrapText="1"/>
    </xf>
    <xf numFmtId="0" fontId="1" fillId="7" borderId="5" xfId="0" applyFont="1" applyFill="1" applyBorder="1" applyAlignment="1">
      <alignment horizontal="center" wrapText="1"/>
    </xf>
    <xf numFmtId="0" fontId="1" fillId="11" borderId="5" xfId="0" applyFont="1" applyFill="1" applyBorder="1" applyAlignment="1">
      <alignment horizontal="center" wrapText="1"/>
    </xf>
    <xf numFmtId="0" fontId="13" fillId="0" borderId="5" xfId="0" applyFont="1" applyBorder="1"/>
    <xf numFmtId="4" fontId="0" fillId="0" borderId="5" xfId="0" applyNumberFormat="1" applyBorder="1"/>
    <xf numFmtId="4" fontId="13" fillId="7" borderId="5" xfId="0" applyNumberFormat="1" applyFont="1" applyFill="1" applyBorder="1"/>
    <xf numFmtId="4" fontId="0" fillId="11" borderId="5" xfId="0" applyNumberFormat="1" applyFill="1" applyBorder="1"/>
    <xf numFmtId="4" fontId="0" fillId="7" borderId="5" xfId="0" applyNumberFormat="1" applyFill="1" applyBorder="1"/>
    <xf numFmtId="0" fontId="1" fillId="0" borderId="5" xfId="0" applyFont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6" fillId="0" borderId="0" xfId="0" applyFont="1" applyFill="1"/>
    <xf numFmtId="0" fontId="2" fillId="0" borderId="0" xfId="0" applyFont="1" applyFill="1"/>
    <xf numFmtId="0" fontId="24" fillId="11" borderId="5" xfId="0" applyFont="1" applyFill="1" applyBorder="1" applyAlignment="1"/>
    <xf numFmtId="0" fontId="24" fillId="11" borderId="5" xfId="0" applyFont="1" applyFill="1" applyBorder="1" applyAlignment="1">
      <alignment vertical="center"/>
    </xf>
    <xf numFmtId="0" fontId="0" fillId="11" borderId="18" xfId="0" applyFill="1" applyBorder="1"/>
    <xf numFmtId="0" fontId="25" fillId="0" borderId="0" xfId="0" applyFont="1" applyAlignment="1">
      <alignment vertical="center"/>
    </xf>
    <xf numFmtId="0" fontId="3" fillId="2" borderId="16" xfId="0" applyFont="1" applyFill="1" applyBorder="1" applyAlignment="1">
      <alignment horizontal="center"/>
    </xf>
    <xf numFmtId="4" fontId="3" fillId="2" borderId="16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26" fillId="0" borderId="5" xfId="0" applyNumberFormat="1" applyFont="1" applyBorder="1" applyAlignment="1">
      <alignment vertical="center"/>
    </xf>
    <xf numFmtId="164" fontId="1" fillId="12" borderId="1" xfId="0" applyNumberFormat="1" applyFont="1" applyFill="1" applyBorder="1"/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22" fillId="0" borderId="0" xfId="0" applyFont="1"/>
    <xf numFmtId="0" fontId="3" fillId="10" borderId="15" xfId="0" applyFont="1" applyFill="1" applyBorder="1"/>
    <xf numFmtId="4" fontId="2" fillId="0" borderId="1" xfId="1" applyNumberFormat="1" applyFont="1" applyFill="1" applyBorder="1" applyAlignment="1">
      <alignment horizontal="center"/>
    </xf>
    <xf numFmtId="4" fontId="3" fillId="9" borderId="4" xfId="0" applyNumberFormat="1" applyFont="1" applyFill="1" applyBorder="1" applyAlignment="1">
      <alignment horizontal="center"/>
    </xf>
    <xf numFmtId="0" fontId="24" fillId="4" borderId="5" xfId="0" applyFont="1" applyFill="1" applyBorder="1" applyAlignment="1"/>
    <xf numFmtId="0" fontId="0" fillId="4" borderId="18" xfId="0" applyFill="1" applyBorder="1"/>
    <xf numFmtId="0" fontId="24" fillId="4" borderId="5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3471726</xdr:colOff>
      <xdr:row>0</xdr:row>
      <xdr:rowOff>64226</xdr:rowOff>
    </xdr:from>
    <xdr:to>
      <xdr:col>6</xdr:col>
      <xdr:colOff>57811</xdr:colOff>
      <xdr:row>1</xdr:row>
      <xdr:rowOff>326843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8E91FA-C13A-1CA6-E9D4-CB83355C6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619" y="64226"/>
          <a:ext cx="6270561" cy="1689190"/>
        </a:xfrm>
        <a:prstGeom prst="rect">
          <a:avLst/>
        </a:prstGeom>
      </xdr:spPr>
    </xdr:pic>
    <xdr:clientData/>
  </xdr:twoCellAnchor>
  <xdr:twoCellAnchor editAs="oneCell">
    <xdr:from>
      <xdr:col>1</xdr:col>
      <xdr:colOff>1590131</xdr:colOff>
      <xdr:row>1</xdr:row>
      <xdr:rowOff>419916</xdr:rowOff>
    </xdr:from>
    <xdr:to>
      <xdr:col>6</xdr:col>
      <xdr:colOff>1578388</xdr:colOff>
      <xdr:row>10</xdr:row>
      <xdr:rowOff>17689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C69251-F646-EC26-5E86-1CECF356B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8024" y="1835059"/>
          <a:ext cx="9665113" cy="2631894"/>
        </a:xfrm>
        <a:prstGeom prst="rect">
          <a:avLst/>
        </a:prstGeom>
      </xdr:spPr>
    </xdr:pic>
    <xdr:clientData/>
  </xdr:twoCellAnchor>
  <xdr:twoCellAnchor editAs="oneCell">
    <xdr:from>
      <xdr:col>8</xdr:col>
      <xdr:colOff>758189</xdr:colOff>
      <xdr:row>0</xdr:row>
      <xdr:rowOff>999036</xdr:rowOff>
    </xdr:from>
    <xdr:to>
      <xdr:col>17</xdr:col>
      <xdr:colOff>1109</xdr:colOff>
      <xdr:row>6</xdr:row>
      <xdr:rowOff>149679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16DCAD8-092B-1C9E-5149-CB57957CD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20403" y="999036"/>
          <a:ext cx="8509385" cy="2879000"/>
        </a:xfrm>
        <a:prstGeom prst="rect">
          <a:avLst/>
        </a:prstGeom>
      </xdr:spPr>
    </xdr:pic>
    <xdr:clientData/>
  </xdr:twoCellAnchor>
  <xdr:twoCellAnchor editAs="oneCell">
    <xdr:from>
      <xdr:col>9</xdr:col>
      <xdr:colOff>909774</xdr:colOff>
      <xdr:row>59</xdr:row>
      <xdr:rowOff>64226</xdr:rowOff>
    </xdr:from>
    <xdr:to>
      <xdr:col>19</xdr:col>
      <xdr:colOff>288495</xdr:colOff>
      <xdr:row>85</xdr:row>
      <xdr:rowOff>169545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FC64769-2E38-471B-FD4D-6AEBCFAA6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646310" y="17712690"/>
          <a:ext cx="8855007" cy="5594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DCE58-8C80-4445-B165-56F56FA94D95}">
  <dimension ref="E3:K24"/>
  <sheetViews>
    <sheetView showGridLines="0" topLeftCell="C1" zoomScaleNormal="100" workbookViewId="0">
      <selection activeCell="O15" sqref="O15"/>
    </sheetView>
  </sheetViews>
  <sheetFormatPr baseColWidth="10" defaultRowHeight="14.4" x14ac:dyDescent="0.3"/>
  <cols>
    <col min="4" max="4" width="2.109375" customWidth="1"/>
    <col min="5" max="5" width="39.6640625" customWidth="1"/>
    <col min="10" max="10" width="14.109375" customWidth="1"/>
  </cols>
  <sheetData>
    <row r="3" spans="5:11" ht="31.2" x14ac:dyDescent="0.3">
      <c r="E3" s="108" t="s">
        <v>24</v>
      </c>
    </row>
    <row r="9" spans="5:11" ht="15" thickBot="1" x14ac:dyDescent="0.35"/>
    <row r="10" spans="5:11" ht="43.8" thickBot="1" x14ac:dyDescent="0.35">
      <c r="E10" s="62" t="s">
        <v>14</v>
      </c>
      <c r="F10" s="59" t="s">
        <v>15</v>
      </c>
      <c r="G10" s="54" t="s">
        <v>16</v>
      </c>
      <c r="H10" s="54" t="s">
        <v>17</v>
      </c>
      <c r="I10" s="54" t="s">
        <v>21</v>
      </c>
      <c r="J10" s="54" t="s">
        <v>22</v>
      </c>
      <c r="K10" s="54" t="s">
        <v>0</v>
      </c>
    </row>
    <row r="11" spans="5:11" ht="16.2" customHeight="1" thickBot="1" x14ac:dyDescent="0.35">
      <c r="E11" s="63"/>
      <c r="F11" s="60">
        <v>4182</v>
      </c>
      <c r="G11" s="55" t="s">
        <v>18</v>
      </c>
      <c r="H11" s="56" t="s">
        <v>19</v>
      </c>
      <c r="I11" s="56" t="s">
        <v>18</v>
      </c>
      <c r="J11" s="56" t="s">
        <v>20</v>
      </c>
      <c r="K11" s="57">
        <v>100</v>
      </c>
    </row>
    <row r="12" spans="5:11" ht="15" thickBot="1" x14ac:dyDescent="0.35">
      <c r="E12" s="103" t="s">
        <v>31</v>
      </c>
      <c r="F12" s="104">
        <v>4020</v>
      </c>
      <c r="G12" s="58">
        <v>40</v>
      </c>
      <c r="H12" s="61">
        <v>10</v>
      </c>
      <c r="I12" s="61">
        <v>27.509999999999998</v>
      </c>
      <c r="J12" s="61">
        <v>2</v>
      </c>
      <c r="K12" s="105">
        <v>79.509999999999991</v>
      </c>
    </row>
    <row r="18" spans="5:11" ht="31.2" x14ac:dyDescent="0.6">
      <c r="E18" s="106" t="s">
        <v>25</v>
      </c>
      <c r="F18" s="107"/>
    </row>
    <row r="21" spans="5:11" ht="15" thickBot="1" x14ac:dyDescent="0.35"/>
    <row r="22" spans="5:11" ht="43.8" thickBot="1" x14ac:dyDescent="0.35">
      <c r="E22" s="62" t="s">
        <v>14</v>
      </c>
      <c r="F22" s="59" t="s">
        <v>15</v>
      </c>
      <c r="G22" s="54" t="s">
        <v>16</v>
      </c>
      <c r="H22" s="54" t="s">
        <v>17</v>
      </c>
      <c r="I22" s="54" t="s">
        <v>21</v>
      </c>
      <c r="J22" s="54" t="s">
        <v>22</v>
      </c>
      <c r="K22" s="54" t="s">
        <v>0</v>
      </c>
    </row>
    <row r="23" spans="5:11" ht="15" thickBot="1" x14ac:dyDescent="0.35">
      <c r="E23" s="63"/>
      <c r="F23" s="60">
        <v>4879</v>
      </c>
      <c r="G23" s="55" t="s">
        <v>18</v>
      </c>
      <c r="H23" s="56" t="s">
        <v>19</v>
      </c>
      <c r="I23" s="56" t="s">
        <v>18</v>
      </c>
      <c r="J23" s="56" t="s">
        <v>20</v>
      </c>
      <c r="K23" s="57">
        <v>100</v>
      </c>
    </row>
    <row r="24" spans="5:11" ht="15" thickBot="1" x14ac:dyDescent="0.35">
      <c r="E24" s="103" t="s">
        <v>32</v>
      </c>
      <c r="F24" s="104">
        <v>4620</v>
      </c>
      <c r="G24" s="58">
        <v>40</v>
      </c>
      <c r="H24" s="61">
        <v>10</v>
      </c>
      <c r="I24" s="61">
        <v>37.17</v>
      </c>
      <c r="J24" s="61">
        <v>1</v>
      </c>
      <c r="K24" s="105">
        <v>88.17</v>
      </c>
    </row>
  </sheetData>
  <sortState xmlns:xlrd2="http://schemas.microsoft.com/office/spreadsheetml/2017/richdata2" ref="E18:K22">
    <sortCondition descending="1" ref="K18:K22"/>
  </sortState>
  <mergeCells count="2">
    <mergeCell ref="E10:E11"/>
    <mergeCell ref="E22:E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CF3C1-C0ED-443A-B763-57C0FF9BC62A}">
  <dimension ref="A1:Q137"/>
  <sheetViews>
    <sheetView showGridLines="0" tabSelected="1" zoomScale="70" zoomScaleNormal="70" zoomScaleSheetLayoutView="100" workbookViewId="0">
      <selection activeCell="L44" sqref="L44"/>
    </sheetView>
  </sheetViews>
  <sheetFormatPr baseColWidth="10" defaultRowHeight="14.4" x14ac:dyDescent="0.3"/>
  <cols>
    <col min="1" max="1" width="8.21875" style="10" customWidth="1"/>
    <col min="2" max="2" width="57.5546875" customWidth="1"/>
    <col min="3" max="4" width="20.33203125" customWidth="1"/>
    <col min="5" max="5" width="23" customWidth="1"/>
    <col min="6" max="6" width="20.33203125" customWidth="1"/>
    <col min="7" max="7" width="24" customWidth="1"/>
    <col min="8" max="8" width="21.33203125" customWidth="1"/>
    <col min="9" max="9" width="20" style="1" customWidth="1"/>
    <col min="10" max="10" width="13.33203125" customWidth="1"/>
    <col min="11" max="11" width="17" customWidth="1"/>
    <col min="17" max="17" width="27.33203125" customWidth="1"/>
  </cols>
  <sheetData>
    <row r="1" spans="1:15" ht="111" customHeight="1" x14ac:dyDescent="0.3">
      <c r="B1" s="66"/>
      <c r="C1" s="66"/>
      <c r="D1" s="66"/>
      <c r="E1" s="12"/>
      <c r="F1" s="12"/>
      <c r="G1" s="12"/>
      <c r="H1" s="12"/>
      <c r="I1" s="12"/>
      <c r="J1" s="12"/>
      <c r="K1" s="12"/>
      <c r="L1" s="12"/>
    </row>
    <row r="2" spans="1:15" ht="111" customHeight="1" x14ac:dyDescent="0.3">
      <c r="B2" s="14"/>
      <c r="C2" s="14"/>
      <c r="D2" s="14"/>
      <c r="E2" s="12"/>
      <c r="F2" s="12"/>
      <c r="G2" s="12"/>
      <c r="H2" s="12"/>
      <c r="I2" s="12"/>
      <c r="J2" s="12"/>
      <c r="K2" s="12"/>
      <c r="L2" s="12"/>
    </row>
    <row r="3" spans="1:15" ht="28.8" x14ac:dyDescent="0.55000000000000004">
      <c r="B3" s="6"/>
      <c r="I3"/>
    </row>
    <row r="4" spans="1:15" x14ac:dyDescent="0.3">
      <c r="I4"/>
    </row>
    <row r="5" spans="1:15" x14ac:dyDescent="0.3">
      <c r="I5"/>
    </row>
    <row r="6" spans="1:15" x14ac:dyDescent="0.3">
      <c r="I6"/>
    </row>
    <row r="7" spans="1:15" x14ac:dyDescent="0.3">
      <c r="I7"/>
    </row>
    <row r="8" spans="1:15" x14ac:dyDescent="0.3">
      <c r="C8" s="71"/>
      <c r="D8" s="71"/>
      <c r="E8" s="71"/>
      <c r="F8" s="71"/>
      <c r="G8" s="71"/>
      <c r="I8"/>
    </row>
    <row r="9" spans="1:15" x14ac:dyDescent="0.3">
      <c r="C9" s="71"/>
      <c r="D9" s="71"/>
      <c r="E9" s="71"/>
      <c r="F9" s="71"/>
      <c r="G9" s="71"/>
      <c r="I9"/>
    </row>
    <row r="10" spans="1:15" x14ac:dyDescent="0.3">
      <c r="C10" s="71"/>
      <c r="D10" s="71"/>
      <c r="E10" s="71"/>
      <c r="F10" s="71"/>
      <c r="G10" s="71"/>
      <c r="I10"/>
    </row>
    <row r="11" spans="1:15" ht="33.6" x14ac:dyDescent="0.65">
      <c r="B11" s="25"/>
      <c r="C11" s="71"/>
      <c r="D11" s="71"/>
      <c r="E11" s="71"/>
      <c r="F11" s="71"/>
      <c r="G11" s="71"/>
      <c r="I11"/>
    </row>
    <row r="12" spans="1:15" ht="15" thickBot="1" x14ac:dyDescent="0.35">
      <c r="C12" s="17"/>
      <c r="D12" s="17"/>
      <c r="E12" s="17"/>
      <c r="G12" s="17"/>
      <c r="H12" s="17"/>
      <c r="I12" s="17"/>
    </row>
    <row r="13" spans="1:15" ht="15" customHeight="1" x14ac:dyDescent="0.45">
      <c r="B13" s="16"/>
      <c r="C13" s="9"/>
      <c r="D13" s="3"/>
      <c r="F13" s="16"/>
      <c r="J13" s="9"/>
      <c r="K13" s="9"/>
      <c r="L13" s="9"/>
      <c r="M13" s="9"/>
      <c r="N13" s="9"/>
      <c r="O13" s="9"/>
    </row>
    <row r="14" spans="1:15" ht="15" thickBot="1" x14ac:dyDescent="0.35">
      <c r="B14" s="1"/>
      <c r="C14" s="95" t="s">
        <v>2</v>
      </c>
      <c r="F14" s="1"/>
      <c r="G14" s="1"/>
      <c r="H14" s="1"/>
      <c r="I14"/>
    </row>
    <row r="15" spans="1:15" s="2" customFormat="1" ht="15" thickBot="1" x14ac:dyDescent="0.35">
      <c r="A15" s="11"/>
      <c r="B15"/>
      <c r="C15" s="97">
        <f>+C19+C31+C80+C125+C131+D137</f>
        <v>18819</v>
      </c>
      <c r="D15"/>
      <c r="E15"/>
      <c r="F15"/>
      <c r="G15"/>
      <c r="H15"/>
      <c r="I15"/>
      <c r="J15"/>
      <c r="K15"/>
      <c r="L15"/>
    </row>
    <row r="16" spans="1:15" s="4" customFormat="1" x14ac:dyDescent="0.3">
      <c r="A16" s="13"/>
      <c r="B16"/>
      <c r="C16"/>
      <c r="D16"/>
      <c r="E16"/>
      <c r="F16"/>
      <c r="G16"/>
      <c r="H16"/>
      <c r="I16"/>
      <c r="J16"/>
    </row>
    <row r="17" spans="1:11" s="4" customFormat="1" x14ac:dyDescent="0.3">
      <c r="A17" s="13"/>
      <c r="B17"/>
      <c r="C17"/>
      <c r="D17"/>
      <c r="E17"/>
      <c r="F17"/>
      <c r="G17"/>
      <c r="H17"/>
      <c r="I17"/>
      <c r="J17"/>
    </row>
    <row r="18" spans="1:11" s="4" customFormat="1" x14ac:dyDescent="0.3">
      <c r="A18" s="13"/>
      <c r="B18"/>
      <c r="C18"/>
      <c r="D18"/>
      <c r="E18"/>
      <c r="F18"/>
      <c r="G18"/>
      <c r="H18"/>
      <c r="I18"/>
      <c r="J18"/>
    </row>
    <row r="19" spans="1:11" s="4" customFormat="1" ht="36" customHeight="1" x14ac:dyDescent="0.3">
      <c r="A19" s="13"/>
      <c r="B19" s="90" t="s">
        <v>23</v>
      </c>
      <c r="C19" s="96">
        <v>4182</v>
      </c>
      <c r="D19" s="92" t="s">
        <v>30</v>
      </c>
      <c r="E19"/>
      <c r="F19"/>
      <c r="G19"/>
      <c r="H19"/>
      <c r="I19"/>
      <c r="J19"/>
    </row>
    <row r="20" spans="1:11" s="4" customFormat="1" x14ac:dyDescent="0.3">
      <c r="A20" s="13"/>
      <c r="B20"/>
      <c r="C20"/>
      <c r="D20"/>
      <c r="E20"/>
      <c r="F20"/>
      <c r="G20"/>
      <c r="H20"/>
      <c r="I20"/>
      <c r="J20"/>
    </row>
    <row r="21" spans="1:11" s="4" customFormat="1" x14ac:dyDescent="0.3">
      <c r="A21" s="13"/>
      <c r="B21"/>
      <c r="C21"/>
      <c r="D21"/>
      <c r="E21"/>
      <c r="F21"/>
      <c r="G21"/>
      <c r="H21"/>
      <c r="I21"/>
      <c r="J21"/>
    </row>
    <row r="22" spans="1:11" s="4" customFormat="1" x14ac:dyDescent="0.3">
      <c r="A22" s="13"/>
      <c r="B22"/>
      <c r="C22"/>
      <c r="D22"/>
      <c r="E22"/>
      <c r="F22"/>
      <c r="G22"/>
      <c r="H22"/>
      <c r="I22"/>
      <c r="J22"/>
    </row>
    <row r="23" spans="1:11" s="4" customFormat="1" x14ac:dyDescent="0.3">
      <c r="A23" s="13"/>
      <c r="B23"/>
      <c r="C23"/>
      <c r="D23"/>
      <c r="E23"/>
      <c r="F23"/>
      <c r="G23"/>
      <c r="H23"/>
      <c r="I23"/>
      <c r="J23"/>
    </row>
    <row r="24" spans="1:11" s="4" customFormat="1" x14ac:dyDescent="0.3">
      <c r="A24" s="13"/>
      <c r="B24"/>
      <c r="C24"/>
      <c r="D24"/>
      <c r="E24"/>
      <c r="F24"/>
      <c r="G24"/>
      <c r="H24"/>
      <c r="I24"/>
      <c r="J24"/>
    </row>
    <row r="25" spans="1:11" s="4" customFormat="1" x14ac:dyDescent="0.3">
      <c r="A25" s="13"/>
      <c r="B25"/>
      <c r="C25"/>
      <c r="D25"/>
      <c r="E25"/>
      <c r="F25"/>
      <c r="G25"/>
      <c r="H25"/>
      <c r="I25"/>
      <c r="J25"/>
    </row>
    <row r="26" spans="1:11" s="4" customFormat="1" x14ac:dyDescent="0.3">
      <c r="A26" s="13"/>
      <c r="B26"/>
      <c r="C26"/>
      <c r="D26"/>
      <c r="E26"/>
      <c r="F26"/>
      <c r="G26"/>
      <c r="H26"/>
      <c r="I26"/>
      <c r="J26"/>
    </row>
    <row r="27" spans="1:11" s="4" customFormat="1" ht="31.2" x14ac:dyDescent="0.45">
      <c r="A27" s="13"/>
      <c r="B27" s="90" t="s">
        <v>24</v>
      </c>
      <c r="C27"/>
      <c r="D27"/>
      <c r="E27"/>
      <c r="F27"/>
      <c r="G27"/>
      <c r="H27"/>
      <c r="I27"/>
      <c r="J27" s="9"/>
    </row>
    <row r="28" spans="1:11" s="88" customFormat="1" ht="31.2" x14ac:dyDescent="0.6">
      <c r="A28" s="85"/>
      <c r="B28" s="86"/>
      <c r="C28" s="86"/>
      <c r="D28" s="86"/>
      <c r="E28" s="86"/>
      <c r="F28" s="86"/>
      <c r="G28" s="86"/>
      <c r="H28" s="86"/>
      <c r="I28" s="86"/>
      <c r="J28" s="87"/>
    </row>
    <row r="29" spans="1:11" s="4" customFormat="1" ht="23.4" x14ac:dyDescent="0.45">
      <c r="A29" s="22"/>
      <c r="B29" s="23"/>
      <c r="C29" s="9"/>
      <c r="D29" s="3"/>
      <c r="E29" s="3"/>
      <c r="F29" s="9"/>
      <c r="G29" s="9"/>
      <c r="H29" s="9"/>
      <c r="I29" s="9"/>
      <c r="J29" s="9"/>
    </row>
    <row r="30" spans="1:11" ht="16.2" thickBot="1" x14ac:dyDescent="0.35">
      <c r="C30" s="40" t="s">
        <v>13</v>
      </c>
      <c r="G30" s="3"/>
      <c r="H30" s="3"/>
      <c r="I30" s="3"/>
      <c r="J30" s="3"/>
      <c r="K30" s="8"/>
    </row>
    <row r="31" spans="1:11" ht="57" customHeight="1" x14ac:dyDescent="0.3">
      <c r="B31" s="32" t="s">
        <v>8</v>
      </c>
      <c r="C31" s="69">
        <v>4182</v>
      </c>
      <c r="D31" s="7" t="s">
        <v>5</v>
      </c>
      <c r="E31" s="7" t="s">
        <v>4</v>
      </c>
      <c r="F31" s="7" t="s">
        <v>6</v>
      </c>
      <c r="G31" s="48" t="s">
        <v>7</v>
      </c>
      <c r="H31" s="67" t="s">
        <v>0</v>
      </c>
      <c r="I31" s="3"/>
      <c r="J31" s="3"/>
      <c r="K31" s="8"/>
    </row>
    <row r="32" spans="1:11" ht="15" thickBot="1" x14ac:dyDescent="0.35">
      <c r="B32" s="15"/>
      <c r="C32" s="70"/>
      <c r="D32" s="18" t="s">
        <v>3</v>
      </c>
      <c r="E32" s="18" t="s">
        <v>3</v>
      </c>
      <c r="F32" s="18" t="s">
        <v>3</v>
      </c>
      <c r="G32" s="49" t="s">
        <v>3</v>
      </c>
      <c r="H32" s="68"/>
      <c r="I32" s="3"/>
      <c r="J32" s="3"/>
      <c r="K32" s="8"/>
    </row>
    <row r="33" spans="1:17" ht="15" thickBot="1" x14ac:dyDescent="0.35">
      <c r="B33" s="15"/>
      <c r="C33" s="43">
        <f>MIN(C34:C34)</f>
        <v>4020</v>
      </c>
      <c r="D33" s="35">
        <v>40</v>
      </c>
      <c r="E33" s="36">
        <v>15</v>
      </c>
      <c r="F33" s="36">
        <v>40</v>
      </c>
      <c r="G33" s="50">
        <v>5</v>
      </c>
      <c r="H33" s="28">
        <f t="shared" ref="H33:H34" si="0">+D33+E33+F33+G33</f>
        <v>100</v>
      </c>
      <c r="I33" s="3"/>
      <c r="J33" s="3"/>
      <c r="K33" s="8"/>
    </row>
    <row r="34" spans="1:17" ht="15" customHeight="1" x14ac:dyDescent="0.3">
      <c r="B34" s="31" t="s">
        <v>31</v>
      </c>
      <c r="C34" s="44">
        <v>4020</v>
      </c>
      <c r="D34" s="45">
        <f>IF($C34&gt;$C$31,"superior licitació",IF($C34&gt;0,($C$33/$C34)*$D$33,IF($C34="","--")))</f>
        <v>40</v>
      </c>
      <c r="E34" s="46">
        <f>+$E$40</f>
        <v>10</v>
      </c>
      <c r="F34" s="46">
        <f>+$I$46</f>
        <v>27.509999999999998</v>
      </c>
      <c r="G34" s="51">
        <f>+$D$54</f>
        <v>2</v>
      </c>
      <c r="H34" s="52">
        <f t="shared" si="0"/>
        <v>79.509999999999991</v>
      </c>
      <c r="I34" s="3"/>
      <c r="J34" s="3"/>
      <c r="K34" s="8"/>
    </row>
    <row r="35" spans="1:17" ht="15" customHeight="1" x14ac:dyDescent="0.3">
      <c r="I35" s="3"/>
      <c r="J35" s="3"/>
      <c r="K35" s="8"/>
      <c r="L35" s="5"/>
      <c r="M35" s="5"/>
      <c r="N35" s="5"/>
      <c r="O35" s="5"/>
      <c r="P35" s="5"/>
      <c r="Q35" s="5"/>
    </row>
    <row r="36" spans="1:17" ht="15" customHeight="1" x14ac:dyDescent="0.3">
      <c r="I36" s="3"/>
      <c r="J36" s="3"/>
      <c r="K36" s="8"/>
      <c r="L36" s="5"/>
      <c r="M36" s="5"/>
      <c r="N36" s="5"/>
      <c r="O36" s="5"/>
      <c r="P36" s="5"/>
      <c r="Q36" s="5"/>
    </row>
    <row r="37" spans="1:17" ht="45" customHeight="1" thickBot="1" x14ac:dyDescent="0.35">
      <c r="A37"/>
      <c r="C37" s="73"/>
      <c r="D37" s="73"/>
      <c r="E37" s="73"/>
      <c r="F37" s="73"/>
      <c r="G37" s="73"/>
      <c r="H37" s="73"/>
      <c r="I37" s="19"/>
      <c r="J37" s="20"/>
    </row>
    <row r="38" spans="1:17" ht="77.400000000000006" customHeight="1" thickBot="1" x14ac:dyDescent="0.45">
      <c r="A38"/>
      <c r="B38" s="21" t="s">
        <v>1</v>
      </c>
      <c r="C38" s="42" t="s">
        <v>33</v>
      </c>
      <c r="D38" s="42" t="s">
        <v>34</v>
      </c>
      <c r="E38" s="64" t="s">
        <v>2</v>
      </c>
      <c r="F38" s="3"/>
      <c r="G38" s="3"/>
      <c r="H38" s="3"/>
    </row>
    <row r="39" spans="1:17" ht="21.6" customHeight="1" thickBot="1" x14ac:dyDescent="0.35">
      <c r="A39"/>
      <c r="B39" s="41">
        <v>15</v>
      </c>
      <c r="C39" s="26"/>
      <c r="D39" s="33"/>
      <c r="E39" s="65"/>
      <c r="F39" s="3"/>
      <c r="G39" s="3"/>
      <c r="H39" s="3"/>
    </row>
    <row r="40" spans="1:17" ht="14.4" customHeight="1" x14ac:dyDescent="0.3">
      <c r="A40"/>
      <c r="B40" s="31" t="str">
        <f>+$B$34</f>
        <v>YOLANDA ADSUAR PRIETO</v>
      </c>
      <c r="C40" s="24">
        <v>5</v>
      </c>
      <c r="D40" s="24">
        <v>5</v>
      </c>
      <c r="E40" s="93">
        <f>+C40+D40</f>
        <v>10</v>
      </c>
      <c r="F40" s="3"/>
      <c r="G40" s="3"/>
      <c r="H40" s="3"/>
    </row>
    <row r="41" spans="1:17" x14ac:dyDescent="0.3">
      <c r="A41"/>
      <c r="B41" s="1"/>
      <c r="C41" s="1"/>
      <c r="D41" s="1"/>
      <c r="E41" s="1"/>
      <c r="F41" s="1"/>
      <c r="G41" s="19"/>
      <c r="H41" s="19"/>
      <c r="I41" s="19"/>
    </row>
    <row r="42" spans="1:17" x14ac:dyDescent="0.3">
      <c r="A42"/>
      <c r="F42" s="19"/>
      <c r="G42" s="19"/>
      <c r="H42" s="19"/>
      <c r="I42" s="19"/>
    </row>
    <row r="43" spans="1:17" ht="15" thickBot="1" x14ac:dyDescent="0.35">
      <c r="A43"/>
      <c r="I43"/>
    </row>
    <row r="44" spans="1:17" ht="82.2" customHeight="1" thickBot="1" x14ac:dyDescent="0.45">
      <c r="A44"/>
      <c r="B44" s="21" t="s">
        <v>9</v>
      </c>
      <c r="C44" s="27" t="s">
        <v>10</v>
      </c>
      <c r="D44" s="27" t="s">
        <v>35</v>
      </c>
      <c r="E44" s="27" t="s">
        <v>36</v>
      </c>
      <c r="F44" s="27" t="s">
        <v>11</v>
      </c>
      <c r="G44" s="27" t="s">
        <v>37</v>
      </c>
      <c r="H44" s="27" t="s">
        <v>38</v>
      </c>
      <c r="I44" s="64" t="s">
        <v>2</v>
      </c>
    </row>
    <row r="45" spans="1:17" ht="21.6" customHeight="1" thickBot="1" x14ac:dyDescent="0.35">
      <c r="B45" s="41">
        <f>+SUM(C45:I45)</f>
        <v>40</v>
      </c>
      <c r="C45" s="26">
        <v>5</v>
      </c>
      <c r="D45" s="33">
        <v>8</v>
      </c>
      <c r="E45" s="33">
        <v>12</v>
      </c>
      <c r="F45" s="33">
        <v>4</v>
      </c>
      <c r="G45" s="33">
        <v>5</v>
      </c>
      <c r="H45" s="33">
        <v>6</v>
      </c>
      <c r="I45" s="65"/>
    </row>
    <row r="46" spans="1:17" x14ac:dyDescent="0.3">
      <c r="B46" s="31" t="str">
        <f>+$B$34</f>
        <v>YOLANDA ADSUAR PRIETO</v>
      </c>
      <c r="C46" s="39">
        <v>4.42</v>
      </c>
      <c r="D46" s="39">
        <v>6.87</v>
      </c>
      <c r="E46" s="39">
        <v>8.1</v>
      </c>
      <c r="F46" s="39">
        <v>2.33</v>
      </c>
      <c r="G46" s="39">
        <v>1.79</v>
      </c>
      <c r="H46" s="39">
        <v>4</v>
      </c>
      <c r="I46" s="94">
        <f>+C46+D46+E46+F46+G46+H46</f>
        <v>27.509999999999998</v>
      </c>
    </row>
    <row r="47" spans="1:17" x14ac:dyDescent="0.3">
      <c r="K47" s="53"/>
    </row>
    <row r="48" spans="1:17" x14ac:dyDescent="0.3">
      <c r="K48" s="53"/>
    </row>
    <row r="51" spans="2:7" ht="15" thickBot="1" x14ac:dyDescent="0.35">
      <c r="C51" s="74"/>
      <c r="D51" s="74"/>
      <c r="E51" s="74"/>
      <c r="F51" s="74"/>
      <c r="G51" s="74"/>
    </row>
    <row r="52" spans="2:7" ht="42.6" thickBot="1" x14ac:dyDescent="0.45">
      <c r="B52" s="34" t="s">
        <v>12</v>
      </c>
      <c r="C52" s="27" t="s">
        <v>39</v>
      </c>
      <c r="D52" s="29" t="s">
        <v>2</v>
      </c>
    </row>
    <row r="53" spans="2:7" ht="21.6" customHeight="1" thickBot="1" x14ac:dyDescent="0.45">
      <c r="B53" s="37">
        <f>+C53</f>
        <v>5</v>
      </c>
      <c r="C53" s="26">
        <v>5</v>
      </c>
      <c r="D53" s="30"/>
    </row>
    <row r="54" spans="2:7" x14ac:dyDescent="0.3">
      <c r="B54" s="31" t="str">
        <f>+$B$34</f>
        <v>YOLANDA ADSUAR PRIETO</v>
      </c>
      <c r="C54" s="38">
        <v>2</v>
      </c>
      <c r="D54" s="47">
        <f>+C54</f>
        <v>2</v>
      </c>
    </row>
    <row r="57" spans="2:7" ht="15" thickBot="1" x14ac:dyDescent="0.35"/>
    <row r="58" spans="2:7" ht="15" thickBot="1" x14ac:dyDescent="0.35">
      <c r="C58" s="98" t="s">
        <v>41</v>
      </c>
      <c r="D58" s="99"/>
    </row>
    <row r="59" spans="2:7" ht="15" thickBot="1" x14ac:dyDescent="0.35">
      <c r="C59" s="100">
        <f>1-(C34/C31)</f>
        <v>3.8737446197991354E-2</v>
      </c>
      <c r="D59" s="101"/>
      <c r="E59" s="102" t="s">
        <v>42</v>
      </c>
    </row>
    <row r="74" spans="2:9" ht="31.2" x14ac:dyDescent="0.6">
      <c r="B74" s="89" t="s">
        <v>25</v>
      </c>
      <c r="I74"/>
    </row>
    <row r="79" spans="2:9" ht="16.2" thickBot="1" x14ac:dyDescent="0.35">
      <c r="C79" s="40" t="s">
        <v>13</v>
      </c>
      <c r="G79" s="3"/>
      <c r="H79" s="3"/>
      <c r="I79" s="3"/>
    </row>
    <row r="80" spans="2:9" ht="48.6" customHeight="1" x14ac:dyDescent="0.3">
      <c r="B80" s="32" t="s">
        <v>8</v>
      </c>
      <c r="C80" s="69">
        <v>4879</v>
      </c>
      <c r="D80" s="7" t="s">
        <v>5</v>
      </c>
      <c r="E80" s="7" t="s">
        <v>4</v>
      </c>
      <c r="F80" s="7" t="s">
        <v>6</v>
      </c>
      <c r="G80" s="48" t="s">
        <v>7</v>
      </c>
      <c r="H80" s="67" t="s">
        <v>0</v>
      </c>
      <c r="I80" s="3"/>
    </row>
    <row r="81" spans="2:9" ht="27" customHeight="1" thickBot="1" x14ac:dyDescent="0.35">
      <c r="B81" s="15"/>
      <c r="C81" s="70"/>
      <c r="D81" s="18" t="s">
        <v>3</v>
      </c>
      <c r="E81" s="18" t="s">
        <v>3</v>
      </c>
      <c r="F81" s="18" t="s">
        <v>3</v>
      </c>
      <c r="G81" s="49" t="s">
        <v>3</v>
      </c>
      <c r="H81" s="68"/>
      <c r="I81" s="3"/>
    </row>
    <row r="82" spans="2:9" ht="15" thickBot="1" x14ac:dyDescent="0.35">
      <c r="B82" s="15"/>
      <c r="C82" s="43">
        <f>MIN(C83:C83)</f>
        <v>4620</v>
      </c>
      <c r="D82" s="35">
        <v>40</v>
      </c>
      <c r="E82" s="36">
        <v>15</v>
      </c>
      <c r="F82" s="36">
        <v>40</v>
      </c>
      <c r="G82" s="50">
        <v>5</v>
      </c>
      <c r="H82" s="28">
        <f t="shared" ref="H82:H83" si="1">+D82+E82+F82+G82</f>
        <v>100</v>
      </c>
      <c r="I82" s="3"/>
    </row>
    <row r="83" spans="2:9" x14ac:dyDescent="0.3">
      <c r="B83" s="31" t="s">
        <v>32</v>
      </c>
      <c r="C83" s="44">
        <v>4620</v>
      </c>
      <c r="D83" s="45">
        <f>IF($C83&gt;$C$80,"superior licitació",IF($C83&gt;0,($C$82/$C83)*$D$82,IF($C83="","--")))</f>
        <v>40</v>
      </c>
      <c r="E83" s="46">
        <f>+$E$40</f>
        <v>10</v>
      </c>
      <c r="F83" s="46">
        <f>+I95</f>
        <v>37.17</v>
      </c>
      <c r="G83" s="51">
        <f>+D103</f>
        <v>1</v>
      </c>
      <c r="H83" s="52">
        <f t="shared" si="1"/>
        <v>88.17</v>
      </c>
      <c r="I83" s="3"/>
    </row>
    <row r="84" spans="2:9" x14ac:dyDescent="0.3">
      <c r="I84" s="3"/>
    </row>
    <row r="85" spans="2:9" x14ac:dyDescent="0.3">
      <c r="I85" s="3"/>
    </row>
    <row r="86" spans="2:9" ht="31.8" thickBot="1" x14ac:dyDescent="0.35">
      <c r="C86" s="73"/>
      <c r="D86" s="73"/>
      <c r="E86" s="73"/>
      <c r="F86" s="73"/>
      <c r="G86" s="73"/>
      <c r="H86" s="73"/>
      <c r="I86" s="19"/>
    </row>
    <row r="87" spans="2:9" ht="66.599999999999994" customHeight="1" thickBot="1" x14ac:dyDescent="0.45">
      <c r="B87" s="21" t="s">
        <v>1</v>
      </c>
      <c r="C87" s="42" t="s">
        <v>33</v>
      </c>
      <c r="D87" s="42" t="s">
        <v>34</v>
      </c>
      <c r="E87" s="64" t="s">
        <v>2</v>
      </c>
      <c r="F87" s="3"/>
      <c r="G87" s="3"/>
      <c r="H87" s="3"/>
    </row>
    <row r="88" spans="2:9" ht="21.6" thickBot="1" x14ac:dyDescent="0.35">
      <c r="B88" s="41">
        <v>15</v>
      </c>
      <c r="C88" s="26"/>
      <c r="D88" s="33"/>
      <c r="E88" s="65"/>
      <c r="F88" s="3"/>
      <c r="G88" s="3"/>
      <c r="H88" s="3"/>
    </row>
    <row r="89" spans="2:9" x14ac:dyDescent="0.3">
      <c r="B89" s="31" t="str">
        <f>+B83</f>
        <v>MIGUEL SACRISTÁN ESTEBAN</v>
      </c>
      <c r="C89" s="24">
        <v>5</v>
      </c>
      <c r="D89" s="24">
        <v>5</v>
      </c>
      <c r="E89" s="93">
        <f>+C89+D89</f>
        <v>10</v>
      </c>
      <c r="F89" s="3"/>
      <c r="G89" s="3"/>
      <c r="H89" s="3"/>
    </row>
    <row r="90" spans="2:9" x14ac:dyDescent="0.3">
      <c r="B90" s="1"/>
      <c r="C90" s="1"/>
      <c r="D90" s="1"/>
      <c r="E90" s="1"/>
      <c r="F90" s="1"/>
      <c r="G90" s="19"/>
      <c r="H90" s="19"/>
      <c r="I90" s="19"/>
    </row>
    <row r="91" spans="2:9" x14ac:dyDescent="0.3">
      <c r="F91" s="19"/>
      <c r="G91" s="19"/>
      <c r="H91" s="19"/>
      <c r="I91" s="19"/>
    </row>
    <row r="92" spans="2:9" ht="15" thickBot="1" x14ac:dyDescent="0.35">
      <c r="I92"/>
    </row>
    <row r="93" spans="2:9" ht="42" customHeight="1" thickBot="1" x14ac:dyDescent="0.45">
      <c r="B93" s="21" t="s">
        <v>9</v>
      </c>
      <c r="C93" s="27" t="s">
        <v>10</v>
      </c>
      <c r="D93" s="27" t="s">
        <v>35</v>
      </c>
      <c r="E93" s="27" t="s">
        <v>36</v>
      </c>
      <c r="F93" s="27" t="s">
        <v>11</v>
      </c>
      <c r="G93" s="27" t="s">
        <v>37</v>
      </c>
      <c r="H93" s="27" t="s">
        <v>38</v>
      </c>
      <c r="I93" s="64" t="s">
        <v>2</v>
      </c>
    </row>
    <row r="94" spans="2:9" ht="21.6" thickBot="1" x14ac:dyDescent="0.35">
      <c r="B94" s="41">
        <f>+SUM(C94:I94)</f>
        <v>40</v>
      </c>
      <c r="C94" s="26">
        <v>5</v>
      </c>
      <c r="D94" s="33">
        <v>8</v>
      </c>
      <c r="E94" s="33">
        <v>12</v>
      </c>
      <c r="F94" s="33">
        <v>4</v>
      </c>
      <c r="G94" s="33">
        <v>5</v>
      </c>
      <c r="H94" s="33">
        <v>6</v>
      </c>
      <c r="I94" s="65"/>
    </row>
    <row r="95" spans="2:9" x14ac:dyDescent="0.3">
      <c r="B95" s="31" t="str">
        <f>+B83</f>
        <v>MIGUEL SACRISTÁN ESTEBAN</v>
      </c>
      <c r="C95" s="39">
        <v>4.42</v>
      </c>
      <c r="D95" s="39">
        <v>6.67</v>
      </c>
      <c r="E95" s="39">
        <v>12</v>
      </c>
      <c r="F95" s="39">
        <v>4</v>
      </c>
      <c r="G95" s="39">
        <v>4.58</v>
      </c>
      <c r="H95" s="39">
        <v>5.5</v>
      </c>
      <c r="I95" s="94">
        <f>+C95+D95+E95+F95+G95+H95</f>
        <v>37.17</v>
      </c>
    </row>
    <row r="100" spans="2:7" ht="15" thickBot="1" x14ac:dyDescent="0.35">
      <c r="C100" s="74"/>
      <c r="D100" s="74"/>
      <c r="E100" s="74"/>
      <c r="F100" s="74"/>
      <c r="G100" s="74"/>
    </row>
    <row r="101" spans="2:7" ht="42.6" thickBot="1" x14ac:dyDescent="0.45">
      <c r="B101" s="34" t="s">
        <v>12</v>
      </c>
      <c r="C101" s="27" t="s">
        <v>39</v>
      </c>
      <c r="D101" s="29" t="s">
        <v>2</v>
      </c>
    </row>
    <row r="102" spans="2:7" ht="24" thickBot="1" x14ac:dyDescent="0.45">
      <c r="B102" s="37">
        <f>+C102</f>
        <v>5</v>
      </c>
      <c r="C102" s="26">
        <v>5</v>
      </c>
      <c r="D102" s="30"/>
    </row>
    <row r="103" spans="2:7" x14ac:dyDescent="0.3">
      <c r="B103" s="31" t="str">
        <f>+B89</f>
        <v>MIGUEL SACRISTÁN ESTEBAN</v>
      </c>
      <c r="C103" s="38">
        <v>1</v>
      </c>
      <c r="D103" s="47">
        <f>+C103</f>
        <v>1</v>
      </c>
    </row>
    <row r="107" spans="2:7" ht="15" thickBot="1" x14ac:dyDescent="0.35"/>
    <row r="108" spans="2:7" ht="15" thickBot="1" x14ac:dyDescent="0.35">
      <c r="C108" s="98" t="s">
        <v>41</v>
      </c>
      <c r="D108" s="99"/>
    </row>
    <row r="109" spans="2:7" ht="15" thickBot="1" x14ac:dyDescent="0.35">
      <c r="C109" s="100">
        <f>1-(C83/C80)</f>
        <v>5.3084648493543773E-2</v>
      </c>
      <c r="D109" s="101"/>
      <c r="E109" s="102" t="s">
        <v>42</v>
      </c>
    </row>
    <row r="125" spans="2:4" ht="46.2" x14ac:dyDescent="0.3">
      <c r="B125" s="90" t="s">
        <v>26</v>
      </c>
      <c r="C125" s="96">
        <v>1394</v>
      </c>
      <c r="D125" s="92" t="s">
        <v>30</v>
      </c>
    </row>
    <row r="131" spans="2:5" ht="46.2" x14ac:dyDescent="0.3">
      <c r="B131" s="90" t="s">
        <v>27</v>
      </c>
      <c r="C131" s="96">
        <v>3485</v>
      </c>
      <c r="D131" s="92" t="s">
        <v>30</v>
      </c>
    </row>
    <row r="137" spans="2:5" ht="46.2" x14ac:dyDescent="0.3">
      <c r="B137" s="90" t="s">
        <v>28</v>
      </c>
      <c r="C137" s="91"/>
      <c r="D137" s="96">
        <v>697</v>
      </c>
      <c r="E137" s="92" t="s">
        <v>30</v>
      </c>
    </row>
  </sheetData>
  <mergeCells count="22">
    <mergeCell ref="E87:E88"/>
    <mergeCell ref="I93:I94"/>
    <mergeCell ref="C100:D100"/>
    <mergeCell ref="E100:G100"/>
    <mergeCell ref="C108:D108"/>
    <mergeCell ref="C109:D109"/>
    <mergeCell ref="C80:C81"/>
    <mergeCell ref="H80:H81"/>
    <mergeCell ref="C86:E86"/>
    <mergeCell ref="F86:H86"/>
    <mergeCell ref="I44:I45"/>
    <mergeCell ref="C51:D51"/>
    <mergeCell ref="E51:G51"/>
    <mergeCell ref="B1:D1"/>
    <mergeCell ref="H31:H32"/>
    <mergeCell ref="C31:C32"/>
    <mergeCell ref="E38:E39"/>
    <mergeCell ref="C8:G11"/>
    <mergeCell ref="C37:E37"/>
    <mergeCell ref="F37:H37"/>
    <mergeCell ref="C58:D58"/>
    <mergeCell ref="C59:D59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0D89-9855-4B97-9EBA-D8E646D2236F}">
  <dimension ref="C4:F16"/>
  <sheetViews>
    <sheetView workbookViewId="0">
      <selection activeCell="C10" sqref="C10"/>
    </sheetView>
  </sheetViews>
  <sheetFormatPr baseColWidth="10" defaultRowHeight="14.4" x14ac:dyDescent="0.3"/>
  <cols>
    <col min="3" max="3" width="34.88671875" bestFit="1" customWidth="1"/>
    <col min="5" max="5" width="14.21875" customWidth="1"/>
    <col min="6" max="6" width="16.5546875" customWidth="1"/>
  </cols>
  <sheetData>
    <row r="4" spans="3:6" ht="43.2" x14ac:dyDescent="0.3">
      <c r="C4" s="84" t="s">
        <v>40</v>
      </c>
      <c r="D4" s="76" t="s">
        <v>29</v>
      </c>
      <c r="E4" s="77" t="s">
        <v>31</v>
      </c>
      <c r="F4" s="78" t="s">
        <v>32</v>
      </c>
    </row>
    <row r="5" spans="3:6" x14ac:dyDescent="0.3">
      <c r="C5" s="79" t="s">
        <v>23</v>
      </c>
      <c r="D5" s="80">
        <v>4182</v>
      </c>
      <c r="E5" s="81"/>
      <c r="F5" s="82"/>
    </row>
    <row r="6" spans="3:6" x14ac:dyDescent="0.3">
      <c r="C6" s="75" t="s">
        <v>24</v>
      </c>
      <c r="D6" s="80">
        <v>4182</v>
      </c>
      <c r="E6" s="83">
        <v>4020</v>
      </c>
      <c r="F6" s="82"/>
    </row>
    <row r="7" spans="3:6" x14ac:dyDescent="0.3">
      <c r="C7" s="75" t="s">
        <v>25</v>
      </c>
      <c r="D7" s="80">
        <v>4879</v>
      </c>
      <c r="E7" s="83"/>
      <c r="F7" s="82">
        <v>4620</v>
      </c>
    </row>
    <row r="8" spans="3:6" x14ac:dyDescent="0.3">
      <c r="C8" s="79" t="s">
        <v>26</v>
      </c>
      <c r="D8" s="80">
        <v>1394</v>
      </c>
      <c r="E8" s="81"/>
      <c r="F8" s="82"/>
    </row>
    <row r="9" spans="3:6" x14ac:dyDescent="0.3">
      <c r="C9" s="79" t="s">
        <v>27</v>
      </c>
      <c r="D9" s="80">
        <v>3485</v>
      </c>
      <c r="E9" s="81"/>
      <c r="F9" s="82"/>
    </row>
    <row r="10" spans="3:6" x14ac:dyDescent="0.3">
      <c r="C10" s="79" t="s">
        <v>28</v>
      </c>
      <c r="D10" s="80">
        <v>697</v>
      </c>
      <c r="E10" s="81"/>
      <c r="F10" s="82"/>
    </row>
    <row r="11" spans="3:6" x14ac:dyDescent="0.3">
      <c r="D11" s="72">
        <f>SUM(D5:D10)</f>
        <v>18819</v>
      </c>
      <c r="E11" s="1"/>
      <c r="F11" s="1"/>
    </row>
    <row r="12" spans="3:6" x14ac:dyDescent="0.3">
      <c r="D12" s="1"/>
      <c r="E12" s="1"/>
      <c r="F12" s="1"/>
    </row>
    <row r="13" spans="3:6" x14ac:dyDescent="0.3">
      <c r="D13" s="1"/>
      <c r="E13" s="1"/>
      <c r="F13" s="1"/>
    </row>
    <row r="14" spans="3:6" x14ac:dyDescent="0.3">
      <c r="D14" s="1"/>
      <c r="E14" s="1"/>
      <c r="F14" s="1"/>
    </row>
    <row r="15" spans="3:6" x14ac:dyDescent="0.3">
      <c r="D15" s="1"/>
    </row>
    <row r="16" spans="3:6" x14ac:dyDescent="0.3">
      <c r="D1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Clasificació final</vt:lpstr>
      <vt:lpstr>Resum</vt:lpstr>
      <vt:lpstr>ECONÒMIC</vt:lpstr>
      <vt:lpstr>Resum!Área_de_impresión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GRAMEIMPULS SA</dc:creator>
  <cp:lastModifiedBy>Vanessa García</cp:lastModifiedBy>
  <cp:lastPrinted>2022-10-06T09:31:23Z</cp:lastPrinted>
  <dcterms:created xsi:type="dcterms:W3CDTF">2019-11-04T07:50:56Z</dcterms:created>
  <dcterms:modified xsi:type="dcterms:W3CDTF">2025-03-19T21:26:59Z</dcterms:modified>
</cp:coreProperties>
</file>