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<sst xmlns="http://schemas.openxmlformats.org/spreadsheetml/2006/main" count="2285" uniqueCount="2285">
  <si>
    <t xml:space="preserve">Obra:</t>
  </si>
  <si>
    <t xml:space="preserve">PRESUPUESTO  MARTI COLOMER</t>
  </si>
  <si>
    <t xml:space="preserve">Pressupost</t>
  </si>
  <si>
    <t xml:space="preserve">% C.I.</t>
  </si>
  <si>
    <t xml:space="preserve">Codi</t>
  </si>
  <si>
    <t xml:space="preserve">Tipus</t>
  </si>
  <si>
    <t xml:space="preserve">U</t>
  </si>
  <si>
    <t xml:space="preserve">Resum</t>
  </si>
  <si>
    <t xml:space="preserve">Quantitat</t>
  </si>
  <si>
    <t xml:space="preserve">Preu (€)</t>
  </si>
  <si>
    <t xml:space="preserve">Import (€)</t>
  </si>
  <si>
    <t xml:space="preserve">MARTI COLOMER3 PREUS 0</t>
  </si>
  <si>
    <t xml:space="preserve">Capítol</t>
  </si>
  <si>
    <t xml:space="preserve">PRESUPUESTO  MARTI COLOMER</t>
  </si>
  <si>
    <t xml:space="preserve">A</t>
  </si>
  <si>
    <t xml:space="preserve">Capítol</t>
  </si>
  <si>
    <t xml:space="preserve">Adecuación y mejora de los espacios e instalaciones deportivas</t>
  </si>
  <si>
    <t xml:space="preserve">A2</t>
  </si>
  <si>
    <t xml:space="preserve">Capítol</t>
  </si>
  <si>
    <t xml:space="preserve">Impermeabilización depósito agua</t>
  </si>
  <si>
    <t xml:space="preserve">A2.1</t>
  </si>
  <si>
    <t xml:space="preserve">Capítol</t>
  </si>
  <si>
    <t xml:space="preserve">Impermeabilización depósito agua</t>
  </si>
  <si>
    <t xml:space="preserve">P874-4UBX</t>
  </si>
  <si>
    <t xml:space="preserve">Partida</t>
  </si>
  <si>
    <t xml:space="preserve">m2</t>
  </si>
  <si>
    <t xml:space="preserve">Neteja paraments inter.dipòsit,raig aig.pres. de 60 fins a 200bar</t>
  </si>
  <si>
    <t xml:space="preserve">Neteja de paraments interiors del dip+sosit existent enterrat, amb raig d'aigua a pressió, de 60 fins a 200 bar</t>
  </si>
  <si>
    <t xml:space="preserve">Uts.</t>
  </si>
  <si>
    <t xml:space="preserve">Llargada</t>
  </si>
  <si>
    <t xml:space="preserve">Amplada</t>
  </si>
  <si>
    <t xml:space="preserve">Alçada</t>
  </si>
  <si>
    <t xml:space="preserve">Parcial</t>
  </si>
  <si>
    <t xml:space="preserve">Subtotal</t>
  </si>
  <si>
    <t xml:space="preserve">DIPÒSIT</t>
  </si>
  <si>
    <t xml:space="preserve">DIPÒSIT</t>
  </si>
  <si>
    <t xml:space="preserve">P786-H3OX</t>
  </si>
  <si>
    <t xml:space="preserve">Partida</t>
  </si>
  <si>
    <t xml:space="preserve">m2</t>
  </si>
  <si>
    <t xml:space="preserve">Imperm.parament inter.dipòsit,pintura poliuretà,0,40kg/m2,dues capes</t>
  </si>
  <si>
    <t xml:space="preserve">Impermeabilització de parament amb revestiment elàstic bicomponent, a base de poliuretà sense dissolvents, amb certificat de potabilitat, amb un rendiment de 0,4 kg/m², diluïdes amb un 13% de diluent, a base de xilenol; prèvia aplicació d'una ma de imprimació bicomponent, a base de poliuretà, i segellat de la impermeabilització amb vernís elàstic bicomponent, a base de poliuretà alifàtic i dissolvents.</t>
  </si>
  <si>
    <t xml:space="preserve">Uts.</t>
  </si>
  <si>
    <t xml:space="preserve">Llargada</t>
  </si>
  <si>
    <t xml:space="preserve">Amplada</t>
  </si>
  <si>
    <t xml:space="preserve">Alçada</t>
  </si>
  <si>
    <t xml:space="preserve">Parcial</t>
  </si>
  <si>
    <t xml:space="preserve">Subtotal</t>
  </si>
  <si>
    <t xml:space="preserve">DIPÒSIT</t>
  </si>
  <si>
    <t xml:space="preserve">DIPÒSIT</t>
  </si>
  <si>
    <t xml:space="preserve">A2.1</t>
  </si>
  <si>
    <t xml:space="preserve">A2</t>
  </si>
  <si>
    <t xml:space="preserve">A4</t>
  </si>
  <si>
    <t xml:space="preserve">Capítol</t>
  </si>
  <si>
    <t xml:space="preserve">Nueva acometida de agua</t>
  </si>
  <si>
    <t xml:space="preserve">04.01</t>
  </si>
  <si>
    <t xml:space="preserve">Capítol</t>
  </si>
  <si>
    <t xml:space="preserve">OBRA CIVIL</t>
  </si>
  <si>
    <t xml:space="preserve">F219FFA0</t>
  </si>
  <si>
    <t xml:space="preserve">Partida</t>
  </si>
  <si>
    <t xml:space="preserve">m</t>
  </si>
  <si>
    <t xml:space="preserve">Corte pavimento horm. h&gt;=10cm</t>
  </si>
  <si>
    <t xml:space="preserve">Corte en pavimento de hormigón de 10 cm de profundidad como mínimo, con máquina cortajuntas con disco de diamante, para delimitar la zona a demolir.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</si>
  <si>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</si>
  <si>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</si>
  <si>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</si>
  <si>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</si>
  <si>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</si>
  <si>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</si>
  <si>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F222G123</t>
  </si>
  <si>
    <t xml:space="preserve">Partida</t>
  </si>
  <si>
    <t xml:space="preserve">m3</t>
  </si>
  <si>
    <t xml:space="preserve">Excav.zanja,anch:&lt;=1m,profund.=&lt;=2m,terreno roca,compres.+carga mec.</t>
  </si>
  <si>
    <t xml:space="preserve">Excavación de zanja de hasta 1 m de anchura y hasta 2 m de produndidad, en terreno roca, con compresor y carga mecánica del material excavado.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</si>
  <si>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</si>
  <si>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</si>
  <si>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</si>
  <si>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</si>
  <si>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</si>
  <si>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</si>
  <si>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F2285P0F</t>
  </si>
  <si>
    <t xml:space="preserve">Partida</t>
  </si>
  <si>
    <t xml:space="preserve">m3</t>
  </si>
  <si>
    <t xml:space="preserve">Relleno+comp.zanja,anch.&lt;=0,6m,50% arena+50% tierra excav. ,e&lt;=25cm,pisón vibrante,95%PM</t>
  </si>
  <si>
    <t xml:space="preserve">Relleno y compactación de zanja de ancho hasta 0,6 m, con el 50% de arena y el 50% de tierra de la propia excavación, en tongadas de espesor de hasta 25 cm, utilizando pisón vibrante, con compactación del 95% PM. 
Incluye banda de señalización.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</si>
  <si>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</si>
  <si>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</si>
  <si>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</si>
  <si>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</si>
  <si>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</si>
  <si>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</si>
  <si>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F31522D1</t>
  </si>
  <si>
    <t xml:space="preserve">Partida</t>
  </si>
  <si>
    <t xml:space="preserve">m3</t>
  </si>
  <si>
    <t xml:space="preserve">Hormigón zanja/pozo cimentación,HA-25/F/10/IIa,camión</t>
  </si>
  <si>
    <t xml:space="preserve">Hormigón para zanjas y pozos de cimentación, HA-25/F/10/IIa, de consistencia fluida y tamaño máximo del árido 10 mm, vertido desde camión.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</si>
  <si>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</si>
  <si>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</si>
  <si>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</si>
  <si>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</si>
  <si>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</si>
  <si>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</si>
  <si>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ED353B46</t>
  </si>
  <si>
    <t xml:space="preserve">Partida</t>
  </si>
  <si>
    <t xml:space="preserve">u</t>
  </si>
  <si>
    <t xml:space="preserve">Arqueta paso,tapa regis.,38x38x100cm,pared e=13cm ladrillo perforado 250x120x100mm,mort.1:8</t>
  </si>
  <si>
    <t xml:space="preserve">Arqueta de paso y tapa registrable, de 38x38x100 cm de medidas interiores, con pared de 13 cm de espesor de ladrillo perforado de 250x120x100 mm, enfoscada y enlucida por dentro con mortero 1:8, sobre solera de hormigón en masa de 10 cm y con tapa prefabricada de hormigón armado.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</si>
  <si>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</si>
  <si>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</si>
  <si>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</si>
  <si>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</si>
  <si>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</si>
  <si>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</si>
  <si>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04.01</t>
  </si>
  <si>
    <t xml:space="preserve">04.01b</t>
  </si>
  <si>
    <t xml:space="preserve">Capítol</t>
  </si>
  <si>
    <t xml:space="preserve">RED DE DISTRIBUCIÓN</t>
  </si>
  <si>
    <t xml:space="preserve">EJMAU010</t>
  </si>
  <si>
    <t xml:space="preserve">Partida</t>
  </si>
  <si>
    <t xml:space="preserve">u</t>
  </si>
  <si>
    <t xml:space="preserve">Armario metálico,cierre norm.,p/contador agua,medidas según compañia,empotrado muro</t>
  </si>
  <si>
    <t xml:space="preserve">Armario metálico con cierre normalizado, para instalación de contador de agua, medidas según compañia, instalado empotrado en muro.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</si>
  <si>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</si>
  <si>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</si>
  <si>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</si>
  <si>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</si>
  <si>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</si>
  <si>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</si>
  <si>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EN31A727</t>
  </si>
  <si>
    <t xml:space="preserve">Partida</t>
  </si>
  <si>
    <t xml:space="preserve">u</t>
  </si>
  <si>
    <t xml:space="preserve">Válvula bola manual rosca,2piezas,paso tot.,latón,DN=2´´1/2,PN=25bar,superf.</t>
  </si>
  <si>
    <t xml:space="preserve">Válvula de bola manual con rosca, de dos piezas con paso total, de latón, de diámetro nominal 2´´1/2, de 25 bar de PN y precio alto, montada superficialmente.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</si>
  <si>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</si>
  <si>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</si>
  <si>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</si>
  <si>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</si>
  <si>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</si>
  <si>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</si>
  <si>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EN8124D7</t>
  </si>
  <si>
    <t xml:space="preserve">Partida</t>
  </si>
  <si>
    <t xml:space="preserve">u</t>
  </si>
  <si>
    <t xml:space="preserve">Válvula retención clap.+rosca,DN=2´´1/2,PN=8bar,latón/latón,cierre metálico,superf.</t>
  </si>
  <si>
    <t xml:space="preserve">Válvula de retención de clapeta, con rosca, de 2´´1/2 de diámetro nominal, de 8 bar de presión nominal, cuerpo de latón, clapeta de latón y cerramiento de cierre metálico, montada superficialmente.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</si>
  <si>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</si>
  <si>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</si>
  <si>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</si>
  <si>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</si>
  <si>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</si>
  <si>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</si>
  <si>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EJM12409</t>
  </si>
  <si>
    <t xml:space="preserve">Partida</t>
  </si>
  <si>
    <t xml:space="preserve">u</t>
  </si>
  <si>
    <t xml:space="preserve">Contador agua p/veloc.,latón,DN=1´´1/2,conect.bat./ramal</t>
  </si>
  <si>
    <t xml:space="preserve">Contador de agua, por velocidad, de latón, con uniones roscadas de diámetro nominal 1´´1/2, conectado a una batería o a un ramal.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</si>
  <si>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</si>
  <si>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</si>
  <si>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</si>
  <si>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</si>
  <si>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</si>
  <si>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</si>
  <si>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EFB1A625</t>
  </si>
  <si>
    <t xml:space="preserve">Partida</t>
  </si>
  <si>
    <t xml:space="preserve">m</t>
  </si>
  <si>
    <t xml:space="preserve">Tubo PE 100,DN=75mm,PN=16bar,serie SDR 11,UNE-EN 12201-2,soldado,dific.medio,accesorios plást.,fondo</t>
  </si>
  <si>
    <t xml:space="preserve">Tubo de polietileno de designación PE 100, de 75 mm de diámetro nominal, de 16 bar de presión nominal, serie SDR 11, UNE-EN 12201-2, soldado, con grado de dificultad medio, utilizando accesorios de plástico y colocado en el fondo de la zanja.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</si>
  <si>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</si>
  <si>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</si>
  <si>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</si>
  <si>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</si>
  <si>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</si>
  <si>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</si>
  <si>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04.01b</t>
  </si>
  <si>
    <t xml:space="preserve">A4</t>
  </si>
  <si>
    <t xml:space="preserve">A5</t>
  </si>
  <si>
    <t xml:space="preserve">Capítol</t>
  </si>
  <si>
    <t xml:space="preserve">Reparación de la canal perimetral de recogida de agua del campo</t>
  </si>
  <si>
    <t xml:space="preserve">A5.1</t>
  </si>
  <si>
    <t xml:space="preserve">Capítol</t>
  </si>
  <si>
    <t xml:space="preserve">Substitución perfil soporte metálico y reposición piezas canal</t>
  </si>
  <si>
    <t xml:space="preserve">P2143-H8DX</t>
  </si>
  <si>
    <t xml:space="preserve">Partida</t>
  </si>
  <si>
    <t xml:space="preserve">m</t>
  </si>
  <si>
    <t xml:space="preserve">Desmuntatge peces formigó,mitjans manuals+apilat lateral</t>
  </si>
  <si>
    <t xml:space="preserve">Desmuntatge de les peces de formigó que recobreixen la canal, amb mitjans manuals, prèviament al desmuntatge del perfil metàl·lic de suport, i apilat al lateral de la mateixa.</t>
  </si>
  <si>
    <t xml:space="preserve">Uts.</t>
  </si>
  <si>
    <t xml:space="preserve">Llargada</t>
  </si>
  <si>
    <t xml:space="preserve">Amplada</t>
  </si>
  <si>
    <t xml:space="preserve">Alçada</t>
  </si>
  <si>
    <t xml:space="preserve">Parcial</t>
  </si>
  <si>
    <t xml:space="preserve">Subtotal</t>
  </si>
  <si>
    <t xml:space="preserve">BANDA LLARGA</t>
  </si>
  <si>
    <t xml:space="preserve">BANDA CURTA</t>
  </si>
  <si>
    <t xml:space="preserve">P2143-4RRX</t>
  </si>
  <si>
    <t xml:space="preserve">Partida</t>
  </si>
  <si>
    <t xml:space="preserve">m</t>
  </si>
  <si>
    <t xml:space="preserve">Arrencada perfil metàl·lic en L,m.man.aplec ,càrrega manual</t>
  </si>
  <si>
    <t xml:space="preserve">Arrencada de perfil metàl·lic en L, amb mitjans manuals, aplec i càrrega manual de runa sobre camió o contenidor</t>
  </si>
  <si>
    <t xml:space="preserve">Uts.</t>
  </si>
  <si>
    <t xml:space="preserve">Llargada</t>
  </si>
  <si>
    <t xml:space="preserve">Amplada</t>
  </si>
  <si>
    <t xml:space="preserve">Alçada</t>
  </si>
  <si>
    <t xml:space="preserve">Parcial</t>
  </si>
  <si>
    <t xml:space="preserve">Subtotal</t>
  </si>
  <si>
    <t xml:space="preserve">BANDA LLARGA</t>
  </si>
  <si>
    <t xml:space="preserve">BANDA CURTA</t>
  </si>
  <si>
    <t xml:space="preserve">P9J0-HAGX</t>
  </si>
  <si>
    <t xml:space="preserve">Partida</t>
  </si>
  <si>
    <t xml:space="preserve">kg</t>
  </si>
  <si>
    <t xml:space="preserve">Perfil acer galv.</t>
  </si>
  <si>
    <t xml:space="preserve">Perfil perimetral d'acer galvanitzat, per a suport de les peces de formigó, amb fixacions sobre la canal</t>
  </si>
  <si>
    <t xml:space="preserve">Uts.</t>
  </si>
  <si>
    <t xml:space="preserve">Llargada</t>
  </si>
  <si>
    <t xml:space="preserve">Amplada</t>
  </si>
  <si>
    <t xml:space="preserve">Alçada</t>
  </si>
  <si>
    <t xml:space="preserve">Parcial</t>
  </si>
  <si>
    <t xml:space="preserve">Subtotal</t>
  </si>
  <si>
    <t xml:space="preserve">BANDA LLARGA Pes L 30x30x3mm</t>
  </si>
  <si>
    <t xml:space="preserve">BANDA CURTA Pes L 30x30x3mm</t>
  </si>
  <si>
    <t xml:space="preserve">P967-W8YX</t>
  </si>
  <si>
    <t xml:space="preserve">Partida</t>
  </si>
  <si>
    <t xml:space="preserve">m</t>
  </si>
  <si>
    <t xml:space="preserve">Recol·locació peces form.canal retirades</t>
  </si>
  <si>
    <t xml:space="preserve">Recol·locació peces de formigó retirades.per a vorades, doble capa, amb secció normalitzada per a vianants A2 20x10 cm, segons UNE 127340, de classe climàtica B, classe resistent a l'abrasió H i classe resistent a flexió S (R-3,5 MPa) segons UNE-EN 1340, col·locada sobre base de formigó reciclat no estructural HRNE-235/P/20 de 10 a 20 cm d'alçària, i rejuntat amb sorra-ciment</t>
  </si>
  <si>
    <t xml:space="preserve">Uts.</t>
  </si>
  <si>
    <t xml:space="preserve">Llargada</t>
  </si>
  <si>
    <t xml:space="preserve">Amplada</t>
  </si>
  <si>
    <t xml:space="preserve">Alçada</t>
  </si>
  <si>
    <t xml:space="preserve">Parcial</t>
  </si>
  <si>
    <t xml:space="preserve">Subtotal</t>
  </si>
  <si>
    <t xml:space="preserve">BANDA LLARGA</t>
  </si>
  <si>
    <t xml:space="preserve">BANDA CURTA</t>
  </si>
  <si>
    <t xml:space="preserve">P967-W8YY</t>
  </si>
  <si>
    <t xml:space="preserve">Partida</t>
  </si>
  <si>
    <t xml:space="preserve">m</t>
  </si>
  <si>
    <t xml:space="preserve">Reposicó peces form.malmeses</t>
  </si>
  <si>
    <t xml:space="preserve">Reposicó peces de formigó malmeses per la canal, amb secció normalitzada per a vianants A2 40x40x4 cm, segons UNE 127340, de classe climàtica B, classe resistent a l'abrasió H i classe resistent a flexió S (R-3,5 MPa) segons UNE-EN 1340</t>
  </si>
  <si>
    <t xml:space="preserve">Uts.</t>
  </si>
  <si>
    <t xml:space="preserve">Llargada</t>
  </si>
  <si>
    <t xml:space="preserve">Amplada</t>
  </si>
  <si>
    <t xml:space="preserve">Alçada</t>
  </si>
  <si>
    <t xml:space="preserve">Parcial</t>
  </si>
  <si>
    <t xml:space="preserve">Subtotal</t>
  </si>
  <si>
    <t xml:space="preserve">BANDA LLARGA</t>
  </si>
  <si>
    <t xml:space="preserve">BANDA CURTA</t>
  </si>
  <si>
    <t xml:space="preserve">A5.1</t>
  </si>
  <si>
    <t xml:space="preserve">A5</t>
  </si>
  <si>
    <t xml:space="preserve">A6</t>
  </si>
  <si>
    <t xml:space="preserve">Capítol</t>
  </si>
  <si>
    <t xml:space="preserve">Renovación de la valla perimetral de la instalación</t>
  </si>
  <si>
    <t xml:space="preserve">A6.1</t>
  </si>
  <si>
    <t xml:space="preserve">Capítol</t>
  </si>
  <si>
    <t xml:space="preserve">Sustitución cierre perimetral del estadio con una valla simple torsión de 2m de altura</t>
  </si>
  <si>
    <t xml:space="preserve">P6A6-HBNZ</t>
  </si>
  <si>
    <t xml:space="preserve">Partida</t>
  </si>
  <si>
    <t xml:space="preserve">m2</t>
  </si>
  <si>
    <t xml:space="preserve">Reparació reixat acer h&lt;=3m,tela met.torsió simp.,galv.trams 4 a 20 m2</t>
  </si>
  <si>
    <t xml:space="preserve">Reparació de reixat d'acer d'alçària menor o igual a 3 m de tela metàl·lica de torsió simple amb acabat galvanitzat, de 50 mm de pas de malla i diàmetre 2,7 i 2,7 mm, amb substitució de la malla trencada per trams d'entre 3 i 12 m2</t>
  </si>
  <si>
    <t xml:space="preserve">Uts.</t>
  </si>
  <si>
    <t xml:space="preserve">Llargada</t>
  </si>
  <si>
    <t xml:space="preserve">Amplada</t>
  </si>
  <si>
    <t xml:space="preserve">Alçada</t>
  </si>
  <si>
    <t xml:space="preserve">Parcial</t>
  </si>
  <si>
    <t xml:space="preserve">Subtotal</t>
  </si>
  <si>
    <t xml:space="preserve">BANDA LLARGA</t>
  </si>
  <si>
    <t xml:space="preserve">P6A6-HBNR</t>
  </si>
  <si>
    <t xml:space="preserve">Partida</t>
  </si>
  <si>
    <t xml:space="preserve">u</t>
  </si>
  <si>
    <t xml:space="preserve">Reparació base pal tanca malla de torsió</t>
  </si>
  <si>
    <t xml:space="preserve">Reparació de la base d'un pal de suport de tanca de malla de torsió, amb substitució de la platina de base per una nova i soldat del pal a la nova base</t>
  </si>
  <si>
    <t xml:space="preserve">P6A2-4IL3</t>
  </si>
  <si>
    <t xml:space="preserve">Partida</t>
  </si>
  <si>
    <t xml:space="preserve">u</t>
  </si>
  <si>
    <t xml:space="preserve">Porta 2bat.,4x2m,acergalv.calent+bast.tub40x40x1,5mm,malla elecsold. 200x50mm g=5mm+munt.perf. HEB-100mm,p.antiobertura,acab.pintat,col.</t>
  </si>
  <si>
    <t xml:space="preserve">Porta de dues fulles batents de 4x2 m de llum de pas d'acergalvanitzat en calent, amb bastidor de tub de 40x40x1,5 mm i malla electrosoldada de 200x50 mm de pas i 5 mm de gruix, muntants de perfil HEB-100 mm, passador amb topall antiobertura, pany de cop i clau i pom, acabat pintat, col·locada</t>
  </si>
  <si>
    <t xml:space="preserve">A6.1</t>
  </si>
  <si>
    <t xml:space="preserve">A6.2</t>
  </si>
  <si>
    <t xml:space="preserve">Capítol</t>
  </si>
  <si>
    <t xml:space="preserve">Sustitución cierre perimetral del estadio con una valla simple torsión de 1m de altura</t>
  </si>
  <si>
    <t xml:space="preserve">P6A6-HBNY</t>
  </si>
  <si>
    <t xml:space="preserve">Partida</t>
  </si>
  <si>
    <t xml:space="preserve">m2</t>
  </si>
  <si>
    <t xml:space="preserve">Reparació reixat acer h&lt;=1m,tela met.torsió simp.,galv.trams 4 a 20 m2</t>
  </si>
  <si>
    <t xml:space="preserve">Reparació de reixat d'acer d'alçària menor o igual a 3 m de tela metàl·lica de torsió simple amb acabat galvanitzat, de 50 mm de pas de malla i diàmetre 2,7 i 2,7 mm, amb substitució de la malla trencada per trams d'entre 3 i 12 m2</t>
  </si>
  <si>
    <t xml:space="preserve">Uts.</t>
  </si>
  <si>
    <t xml:space="preserve">Llargada</t>
  </si>
  <si>
    <t xml:space="preserve">Amplada</t>
  </si>
  <si>
    <t xml:space="preserve">Alçada</t>
  </si>
  <si>
    <t xml:space="preserve">Parcial</t>
  </si>
  <si>
    <t xml:space="preserve">Subtotal</t>
  </si>
  <si>
    <t xml:space="preserve">BANDA LLARGA</t>
  </si>
  <si>
    <t xml:space="preserve">BANDA CURTA</t>
  </si>
  <si>
    <t xml:space="preserve">PR92-IRZZ</t>
  </si>
  <si>
    <t xml:space="preserve">Partida</t>
  </si>
  <si>
    <t xml:space="preserve">m</t>
  </si>
  <si>
    <t xml:space="preserve">Reposició  fusta pi , alçada.=20cm</t>
  </si>
  <si>
    <t xml:space="preserve">Reposició taulons fusta de pi tractada amb autoclau (grau de protecció IV), de 20cm d'alçària sobre cercat perimetral.</t>
  </si>
  <si>
    <t xml:space="preserve">Uts.</t>
  </si>
  <si>
    <t xml:space="preserve">Llargada</t>
  </si>
  <si>
    <t xml:space="preserve">Amplada</t>
  </si>
  <si>
    <t xml:space="preserve">Alçada</t>
  </si>
  <si>
    <t xml:space="preserve">Parcial</t>
  </si>
  <si>
    <t xml:space="preserve">Subtotal</t>
  </si>
  <si>
    <t xml:space="preserve">BANDA LLARGA</t>
  </si>
  <si>
    <t xml:space="preserve">BANDA CURTA</t>
  </si>
  <si>
    <t xml:space="preserve">PB1I-61U1</t>
  </si>
  <si>
    <t xml:space="preserve">Partida</t>
  </si>
  <si>
    <t xml:space="preserve">u</t>
  </si>
  <si>
    <t xml:space="preserve">Reparació puntual barana perf.acer,supl. o subst.travess, 2 capes emprim.antioxidant+2 capes pint.metàl.anticorros.</t>
  </si>
  <si>
    <t xml:space="preserve">Reparació puntual de barana de perfils d'acer, amb suplement o substitució de travessers o brèndoles amb soldadura en l'obra, amb acabat pintat amb 2 capes d'emprimació antioxidant i 2 capes d'acabat amb pintura metàl·lica anticorrosiva</t>
  </si>
  <si>
    <t xml:space="preserve">Uts.</t>
  </si>
  <si>
    <t xml:space="preserve">Llargada</t>
  </si>
  <si>
    <t xml:space="preserve">Amplada</t>
  </si>
  <si>
    <t xml:space="preserve">Alçada</t>
  </si>
  <si>
    <t xml:space="preserve">Parcial</t>
  </si>
  <si>
    <t xml:space="preserve">Subtotal</t>
  </si>
  <si>
    <t xml:space="preserve">BANDA LLARGA  PARET BARANA</t>
  </si>
  <si>
    <t xml:space="preserve">P81R-HBYF</t>
  </si>
  <si>
    <t xml:space="preserve">Partida</t>
  </si>
  <si>
    <t xml:space="preserve">u</t>
  </si>
  <si>
    <t xml:space="preserve">Reposició arrebossat 0,50 m2</t>
  </si>
  <si>
    <t xml:space="preserve">Reposició d'arrebossat de fins a 0,50 m2 en paret</t>
  </si>
  <si>
    <t xml:space="preserve">Uts.</t>
  </si>
  <si>
    <t xml:space="preserve">Llargada</t>
  </si>
  <si>
    <t xml:space="preserve">Amplada</t>
  </si>
  <si>
    <t xml:space="preserve">Alçada</t>
  </si>
  <si>
    <t xml:space="preserve">Parcial</t>
  </si>
  <si>
    <t xml:space="preserve">Subtotal</t>
  </si>
  <si>
    <t xml:space="preserve">BANDA LLARGA PARET</t>
  </si>
  <si>
    <t xml:space="preserve">A6.2</t>
  </si>
  <si>
    <t xml:space="preserve">A6.3</t>
  </si>
  <si>
    <t xml:space="preserve">Capítol</t>
  </si>
  <si>
    <t xml:space="preserve">Sustitución del sistema de detención de balones detrás de las porterías</t>
  </si>
  <si>
    <t xml:space="preserve">P6A6-HBNX</t>
  </si>
  <si>
    <t xml:space="preserve">Partida</t>
  </si>
  <si>
    <t xml:space="preserve">m2</t>
  </si>
  <si>
    <t xml:space="preserve">Substitució sitema detenció de pilotes</t>
  </si>
  <si>
    <t xml:space="preserve">Reparació de reixat d'acer d'alçària menor o igual a 3 m de tela metàl·lica de torsió simple amb acabat galvanitzat, de 50 mm de pas de malla i diàmetre 2,7 i 2,7 mm, amb substitució de la malla trencada per trams d'entre 3 i 12 m2</t>
  </si>
  <si>
    <t xml:space="preserve">Uts.</t>
  </si>
  <si>
    <t xml:space="preserve">Llargada</t>
  </si>
  <si>
    <t xml:space="preserve">Amplada</t>
  </si>
  <si>
    <t xml:space="preserve">Alçada</t>
  </si>
  <si>
    <t xml:space="preserve">Parcial</t>
  </si>
  <si>
    <t xml:space="preserve">Subtotal</t>
  </si>
  <si>
    <t xml:space="preserve">BANDA LLARGA</t>
  </si>
  <si>
    <t xml:space="preserve">A6.3</t>
  </si>
  <si>
    <t xml:space="preserve">A6</t>
  </si>
  <si>
    <t xml:space="preserve">A</t>
  </si>
  <si>
    <t xml:space="preserve">B</t>
  </si>
  <si>
    <t xml:space="preserve">Capítol</t>
  </si>
  <si>
    <t xml:space="preserve">Adecuación y mejora de accesos</t>
  </si>
  <si>
    <t xml:space="preserve">B1</t>
  </si>
  <si>
    <t xml:space="preserve">Capítol</t>
  </si>
  <si>
    <t xml:space="preserve">Nuevo ascensor a gradas</t>
  </si>
  <si>
    <t xml:space="preserve">B1.1</t>
  </si>
  <si>
    <t xml:space="preserve">Capítol</t>
  </si>
  <si>
    <t xml:space="preserve">Instalación de ascensor para dar accesibilidad a la parte superior de la grada principal</t>
  </si>
  <si>
    <t xml:space="preserve">P2218-566F</t>
  </si>
  <si>
    <t xml:space="preserve">Partida</t>
  </si>
  <si>
    <t xml:space="preserve">m3</t>
  </si>
  <si>
    <t xml:space="preserve">Excavació pou fins a 2m,terr.compact.,m.mec.,càrrega</t>
  </si>
  <si>
    <t xml:space="preserve">Excavació de pous fins a 2 m de fondària, en terreny compacte, amb mitjans mecànics, i càrrega sobre camió</t>
  </si>
  <si>
    <t xml:space="preserve">Uts.</t>
  </si>
  <si>
    <t xml:space="preserve">Llargada</t>
  </si>
  <si>
    <t xml:space="preserve">Amplada</t>
  </si>
  <si>
    <t xml:space="preserve">Alçada</t>
  </si>
  <si>
    <t xml:space="preserve">Parcial</t>
  </si>
  <si>
    <t xml:space="preserve">Subtotal</t>
  </si>
  <si>
    <t xml:space="preserve">POU ASCENSOR</t>
  </si>
  <si>
    <t xml:space="preserve">P353-LNX4</t>
  </si>
  <si>
    <t xml:space="preserve">Partida</t>
  </si>
  <si>
    <t xml:space="preserve">m3</t>
  </si>
  <si>
    <t xml:space="preserve">Formigonat de llosa de fonamentació, formigó per armar HA - 30 / B / 20 / XC4 + XS1 + XA1 quant.ciment 325kg/m3, aigua/ciment =&lt; 0.5,bomba,50kg/m3 armadura p/llosa fonam. AP500SD barres corrug.</t>
  </si>
  <si>
    <t xml:space="preserve">Llosa de fonaments de formigó armat amb formigonat de llosa de fonamentació amb formigó per armar HA - 30 / B / 20 / XC4 + XS1 + XA1 amb una quantitat de ciment de 325 kg/m3 i relació aigua ciment =&lt; 0.5, abocat amb bomba, armat amb 50 kg/m3 d'armadura per a lloses de fonaments AP500 SD d'acer en barres corrugades B500SD de límit elàstic &gt;= 500 N/mm2</t>
  </si>
  <si>
    <t xml:space="preserve">Uts.</t>
  </si>
  <si>
    <t xml:space="preserve">Llargada</t>
  </si>
  <si>
    <t xml:space="preserve">Amplada</t>
  </si>
  <si>
    <t xml:space="preserve">Alçada</t>
  </si>
  <si>
    <t xml:space="preserve">Parcial</t>
  </si>
  <si>
    <t xml:space="preserve">Subtotal</t>
  </si>
  <si>
    <t xml:space="preserve">POU ASCENSOR</t>
  </si>
  <si>
    <t xml:space="preserve">P326-MA0Y</t>
  </si>
  <si>
    <t xml:space="preserve">Partida</t>
  </si>
  <si>
    <t xml:space="preserve">m2</t>
  </si>
  <si>
    <t xml:space="preserve">Mur contenció gravetat peces prefab.form.46x30.5x20cm,gris c.vista,p/murs 6º,h.mur=1,2m,reblert sorres/graves angle freg.=36º</t>
  </si>
  <si>
    <t xml:space="preserve">Mur de contenció per gravetat de peces prefabricades de formigó de 46x30.5x20 cm, color gris de cara vista, per a la formació de murs de 6º i 1,2 m d'alçada, amb rebliment i compactació de trasdós de mur amb sorres i graves amb angle de fregament intern de 36º</t>
  </si>
  <si>
    <t xml:space="preserve">Uts.</t>
  </si>
  <si>
    <t xml:space="preserve">Llargada</t>
  </si>
  <si>
    <t xml:space="preserve">Amplada</t>
  </si>
  <si>
    <t xml:space="preserve">Alçada</t>
  </si>
  <si>
    <t xml:space="preserve">Parcial</t>
  </si>
  <si>
    <t xml:space="preserve">Subtotal</t>
  </si>
  <si>
    <t xml:space="preserve">POU ASCENSOR</t>
  </si>
  <si>
    <t xml:space="preserve">P44C-DP0X</t>
  </si>
  <si>
    <t xml:space="preserve">Partida</t>
  </si>
  <si>
    <t xml:space="preserve">kg</t>
  </si>
  <si>
    <t xml:space="preserve">Acer S355J0,p/pilar corretja peça simp.,perf.lam.IP,HE,UP,treb.taller+antiox.,col.obra sold.</t>
  </si>
  <si>
    <t xml:space="preserve">Acer S355J0 segons UNE-EN 10025-2, per a pilars i corretges formats per peça simple, en perfils laminats en calent sèrie IPN, IPE, HEB, HEA, HEM i UPN, treballat a taller i amb una capa d'imprimació antioxidant, col·locat a l'obra amb soldadura</t>
  </si>
  <si>
    <t xml:space="preserve">Uts.</t>
  </si>
  <si>
    <t xml:space="preserve">Llargada</t>
  </si>
  <si>
    <t xml:space="preserve">Amplada</t>
  </si>
  <si>
    <t xml:space="preserve">Alçada</t>
  </si>
  <si>
    <t xml:space="preserve">Parcial</t>
  </si>
  <si>
    <t xml:space="preserve">Subtotal</t>
  </si>
  <si>
    <t xml:space="preserve">pilars HEB 120</t>
  </si>
  <si>
    <t xml:space="preserve">corretges HEB 120</t>
  </si>
  <si>
    <t xml:space="preserve">ancoratges HEB 120</t>
  </si>
  <si>
    <t xml:space="preserve">PLG0-G44Z</t>
  </si>
  <si>
    <t xml:space="preserve">Partida</t>
  </si>
  <si>
    <t xml:space="preserve">u</t>
  </si>
  <si>
    <t xml:space="preserve">Asc.hidràulic,12 persones,900kg,2 parades,porta corred.autom.100cmx200cm,acer inox.</t>
  </si>
  <si>
    <t xml:space="preserve">Ascensor hidràulic d'impulsió oleodinàmica directa amb un pistó lateral i 0.63 m/s per a 12 persones (900 kg) de 2 parades (6 m), maniobra universal simple portes d'accés de maniobrabilitat corredissa automàtica de 100 cm d'amplària i 200 cm d'alçària, d'acer inoxidable, cabina amb porta corredissa automàtica d'acer inoxidable
 i qualitat d'acabats mitjana</t>
  </si>
  <si>
    <t xml:space="preserve">PLZ1-624Z</t>
  </si>
  <si>
    <t xml:space="preserve">Partida</t>
  </si>
  <si>
    <t xml:space="preserve">m2</t>
  </si>
  <si>
    <t xml:space="preserve">Tancam.protec.asc.,bast.perf.acer estr.,h=2,5m, xapa metàl.,muntants perf.lam.+sòcol perim.,acab.imprimació dues capes esmalt</t>
  </si>
  <si>
    <t xml:space="preserve">Tancament de protecció per a ascensor, amb bastidors de perfil d'acer per a estructures laminats en calent, de 2,5 m d'alçària i xapa d'acer
, recolzats en muntants de perfils laminats i sòcol perimetral, acabat amb una capa d'imprimació antioxidant i dues capes d'esmalt sintètic</t>
  </si>
  <si>
    <t xml:space="preserve">Uts.</t>
  </si>
  <si>
    <t xml:space="preserve">Llargada</t>
  </si>
  <si>
    <t xml:space="preserve">Amplada</t>
  </si>
  <si>
    <t xml:space="preserve">Alçada</t>
  </si>
  <si>
    <t xml:space="preserve">Parcial</t>
  </si>
  <si>
    <t xml:space="preserve">Subtotal</t>
  </si>
  <si>
    <t xml:space="preserve">tancament laterals</t>
  </si>
  <si>
    <t xml:space="preserve">P214Q-HJ3Q</t>
  </si>
  <si>
    <t xml:space="preserve">Partida</t>
  </si>
  <si>
    <t xml:space="preserve">m2</t>
  </si>
  <si>
    <t xml:space="preserve">Desmuntatge plaq.conf.cobert., planxa acerm.man.,aplec p/aprofit.</t>
  </si>
  <si>
    <t xml:space="preserve">Desmuntatge de plaques conformades de coberta de planxa d'acer amb mitjans manuals i aplec per a posterior aprofitament</t>
  </si>
  <si>
    <t xml:space="preserve">B1.1</t>
  </si>
  <si>
    <t xml:space="preserve">B1.2</t>
  </si>
  <si>
    <t xml:space="preserve">Capítol</t>
  </si>
  <si>
    <t xml:space="preserve">Barandilla protección anti caidas</t>
  </si>
  <si>
    <t xml:space="preserve">PB11-DIZI</t>
  </si>
  <si>
    <t xml:space="preserve">Partida</t>
  </si>
  <si>
    <t xml:space="preserve">m</t>
  </si>
  <si>
    <t xml:space="preserve">Barana 1.4301 (AISI 304),munt./100cm,brènd./10cm,h=100cm,fix.mec.</t>
  </si>
  <si>
    <t xml:space="preserve">Barana d'acer inoxidable austenític de designació 1.4301 (AISI 304), amb passamà, travesser inferior, muntants cada 100 cm i brèndoles cada 10 cm, de 100 cm d'alçària, fixada mecànicament a l'obra amb tac d'acer, volandera i femella</t>
  </si>
  <si>
    <t xml:space="preserve">P9U6-6RZD</t>
  </si>
  <si>
    <t xml:space="preserve">Partida</t>
  </si>
  <si>
    <t xml:space="preserve">m</t>
  </si>
  <si>
    <t xml:space="preserve">Sòcol metàl·lic acer inox.1.4301 (AISI 304),h=320mm,col.+tacs+carg.</t>
  </si>
  <si>
    <t xml:space="preserve">Sòcol metàl·lic d'acer inoxidable 1.4301 (AISI 304), de 320 mm d'alçària, col·locat amb tacs d'expansió i cargols</t>
  </si>
  <si>
    <t xml:space="preserve">PBA2-FII3</t>
  </si>
  <si>
    <t xml:space="preserve">Partida</t>
  </si>
  <si>
    <t xml:space="preserve">m2</t>
  </si>
  <si>
    <t xml:space="preserve">Marca vial superficial P-NR, pint.acrílica, manual</t>
  </si>
  <si>
    <t xml:space="preserve">Pintat sobre paviment de marca vial superficial per a ús permanent i no retrorreflectant, tipus P-NR, amb pintura acrílica de color blanc, aplicada amb mitjans manuals</t>
  </si>
  <si>
    <t xml:space="preserve">Uts.</t>
  </si>
  <si>
    <t xml:space="preserve">Llargada</t>
  </si>
  <si>
    <t xml:space="preserve">Amplada</t>
  </si>
  <si>
    <t xml:space="preserve">Alçada</t>
  </si>
  <si>
    <t xml:space="preserve">Parcial</t>
  </si>
  <si>
    <t xml:space="preserve">Subtotal</t>
  </si>
  <si>
    <t xml:space="preserve">Places</t>
  </si>
  <si>
    <t xml:space="preserve">B1.2</t>
  </si>
  <si>
    <t xml:space="preserve">B1.3</t>
  </si>
  <si>
    <t xml:space="preserve">Capítol</t>
  </si>
  <si>
    <t xml:space="preserve">Habilitación dos plazas</t>
  </si>
  <si>
    <t xml:space="preserve">PBA2-FII3</t>
  </si>
  <si>
    <t xml:space="preserve">Partida</t>
  </si>
  <si>
    <t xml:space="preserve">m2</t>
  </si>
  <si>
    <t xml:space="preserve">Marca vial superficial P-NR, pint.acrílica, manual</t>
  </si>
  <si>
    <t xml:space="preserve">Pintat sobre paviment de marca vial superficial per a ús permanent i no retrorreflectant, tipus P-NR, amb pintura acrílica de color blanc, aplicada amb mitjans manuals</t>
  </si>
  <si>
    <t xml:space="preserve">Uts.</t>
  </si>
  <si>
    <t xml:space="preserve">Llargada</t>
  </si>
  <si>
    <t xml:space="preserve">Amplada</t>
  </si>
  <si>
    <t xml:space="preserve">Alçada</t>
  </si>
  <si>
    <t xml:space="preserve">Parcial</t>
  </si>
  <si>
    <t xml:space="preserve">Subtotal</t>
  </si>
  <si>
    <t xml:space="preserve">Places</t>
  </si>
  <si>
    <t xml:space="preserve">B1.3</t>
  </si>
  <si>
    <t xml:space="preserve">B1.4</t>
  </si>
  <si>
    <t xml:space="preserve">Capítol</t>
  </si>
  <si>
    <t xml:space="preserve">Rebaje bordillo acceso</t>
  </si>
  <si>
    <t xml:space="preserve">P96R-I1CR</t>
  </si>
  <si>
    <t xml:space="preserve">Partida</t>
  </si>
  <si>
    <t xml:space="preserve">m</t>
  </si>
  <si>
    <t xml:space="preserve">Realineació vorada recta,material existent,base form.,entorn urba s/dif.mob.voreres a&lt;= 3m,s/afect.serv./mob.urbà,1 a 10m</t>
  </si>
  <si>
    <t xml:space="preserve">Realineació de vorada recta aprofitant el material existent, sobre base de formigó i càrrega manual de runa sobre camió o contenidor, en entorn urbà sense dificultat de mobilitat, en voreres &lt;= 3 m d'amplària o calçada/plataforma única &lt;= 7 m d'amplària, sense afectació per serveis o elements de mobiliari urbà, en actuacions d'1 a 10 m</t>
  </si>
  <si>
    <t xml:space="preserve">Uts.</t>
  </si>
  <si>
    <t xml:space="preserve">Llargada</t>
  </si>
  <si>
    <t xml:space="preserve">Amplada</t>
  </si>
  <si>
    <t xml:space="preserve">Alçada</t>
  </si>
  <si>
    <t xml:space="preserve">Parcial</t>
  </si>
  <si>
    <t xml:space="preserve">Subtotal</t>
  </si>
  <si>
    <t xml:space="preserve">Acces ascensor</t>
  </si>
  <si>
    <t xml:space="preserve">Acces banys</t>
  </si>
  <si>
    <t xml:space="preserve">B1.4</t>
  </si>
  <si>
    <t xml:space="preserve">B1</t>
  </si>
  <si>
    <t xml:space="preserve">B</t>
  </si>
  <si>
    <t xml:space="preserve">C</t>
  </si>
  <si>
    <t xml:space="preserve">Capítol</t>
  </si>
  <si>
    <t xml:space="preserve">Adecuación vestuarios y otros espacios</t>
  </si>
  <si>
    <t xml:space="preserve">C1</t>
  </si>
  <si>
    <t xml:space="preserve">Capítol</t>
  </si>
  <si>
    <t xml:space="preserve">Reparación filtraciones de agua en la grada</t>
  </si>
  <si>
    <t xml:space="preserve">C1.1</t>
  </si>
  <si>
    <t xml:space="preserve">Capítol</t>
  </si>
  <si>
    <t xml:space="preserve">Formación de pendientes con mortero de resinas.</t>
  </si>
  <si>
    <t xml:space="preserve">P2142-4RZZ</t>
  </si>
  <si>
    <t xml:space="preserve">Partida</t>
  </si>
  <si>
    <t xml:space="preserve">m2</t>
  </si>
  <si>
    <t xml:space="preserve">Raspat pintura vella,m.man.,càrrega manual</t>
  </si>
  <si>
    <t xml:space="preserve">Raspat de pintura vella, amb mitjans manuals i càrrega manual de runa sobre camió o contenidor</t>
  </si>
  <si>
    <t xml:space="preserve">Uts.</t>
  </si>
  <si>
    <t xml:space="preserve">Llargada</t>
  </si>
  <si>
    <t xml:space="preserve">Amplada</t>
  </si>
  <si>
    <t xml:space="preserve">Alçada</t>
  </si>
  <si>
    <t xml:space="preserve">Parcial</t>
  </si>
  <si>
    <t xml:space="preserve">Subtotal</t>
  </si>
  <si>
    <t xml:space="preserve">PART SEIENT</t>
  </si>
  <si>
    <t xml:space="preserve">PART VERTICAL</t>
  </si>
  <si>
    <t xml:space="preserve">P9M2-8BVX</t>
  </si>
  <si>
    <t xml:space="preserve">Partida</t>
  </si>
  <si>
    <t xml:space="preserve">m2</t>
  </si>
  <si>
    <t xml:space="preserve">Pavim.cont.morter res.epoxi,1 capa base amb pendent,1 capa acabat 1 c. pintura</t>
  </si>
  <si>
    <t xml:space="preserve">Paviment continu multicapa de morter de resines epoxi amb 1 capa base de morter, formant contrapendent a l'existent, 1 capa d'acabat de morter i una capa de pintura de recobriment</t>
  </si>
  <si>
    <t xml:space="preserve">Uts.</t>
  </si>
  <si>
    <t xml:space="preserve">Llargada</t>
  </si>
  <si>
    <t xml:space="preserve">Amplada</t>
  </si>
  <si>
    <t xml:space="preserve">Alçada</t>
  </si>
  <si>
    <t xml:space="preserve">Parcial</t>
  </si>
  <si>
    <t xml:space="preserve">Subtotal</t>
  </si>
  <si>
    <t xml:space="preserve">PART SEIENT</t>
  </si>
  <si>
    <t xml:space="preserve">PART VERTICAL</t>
  </si>
  <si>
    <t xml:space="preserve">C1.1</t>
  </si>
  <si>
    <t xml:space="preserve">C1</t>
  </si>
  <si>
    <t xml:space="preserve">C2</t>
  </si>
  <si>
    <t xml:space="preserve">Capítol</t>
  </si>
  <si>
    <t xml:space="preserve">Adecuación a Normativa ACS</t>
  </si>
  <si>
    <t xml:space="preserve">C2.1</t>
  </si>
  <si>
    <t xml:space="preserve">Capítol</t>
  </si>
  <si>
    <t xml:space="preserve">DESMONTAJES Y RETIRADA DE ELEMENTOS</t>
  </si>
  <si>
    <t xml:space="preserve">K21JL02A</t>
  </si>
  <si>
    <t xml:space="preserve">Partida</t>
  </si>
  <si>
    <t xml:space="preserve">u</t>
  </si>
  <si>
    <t xml:space="preserve">Desmontaje paneles solares.m.man.residuos a vertedero.</t>
  </si>
  <si>
    <t xml:space="preserve">Desmontaje, desconexión y retirada a vertedero autorizado de instalación de paneles solares para la producción de ACS, según planos facilitados por la propiedad y/o condición existente en el edificio, incluyendo, a título informativo, al menos lo siguiente:
- Vaciado de la instalación, corte y taponado de tuberías que se mantienen.
- Desconexión y desmontaje de paneles solares ubicados en cubierta de CNT (9 unidades), incluso estructura de suportación de los mismos, en caso de que fuera necesario.
- Desconexión y desmontaje de valvuleria asociada a los captadores.
Incluye los medios auxiliares, mecánicos de transporte, de elevación y manuales necesarios para la adecuada realización de los trabajos. 
Incluye las ayudas de obra civil necesarias incluso reposición de huecos.
 Incluye la retirada a vertedero autorizado de los elementos desmontados y la gestión de residuos y el pago de tasas asociadas.</t>
  </si>
  <si>
    <t xml:space="preserve">Uts.</t>
  </si>
  <si>
    <t xml:space="preserve">Llargada</t>
  </si>
  <si>
    <t xml:space="preserve">Amplada</t>
  </si>
  <si>
    <t xml:space="preserve">Alçada</t>
  </si>
  <si>
    <t xml:space="preserve">Parcial</t>
  </si>
  <si>
    <t xml:space="preserve">Subtotal</t>
  </si>
  <si>
    <t xml:space="preserve">K21JL021</t>
  </si>
  <si>
    <t xml:space="preserve">Partida</t>
  </si>
  <si>
    <t xml:space="preserve">u</t>
  </si>
  <si>
    <t xml:space="preserve">Desmontaje elementos de producción de ACS .m.man.residuos a vertedero.</t>
  </si>
  <si>
    <t xml:space="preserve">Desmontaje, desconexión y retirada a vertedero autorizado de elementos de instalación de producción de ACS, en sala de calderas, según planos facilitados por la propiedad y/o condición existente en el edificio, incluyendo, a título informativo, al menos lo siguiente:
- Vaciado de la instalación, corte y taponado de tuberías que se mantienen.
- Desconexión y desmontaje de los siguientes elementos para ser substituidos:
- Aislamiento térmico de tuberías.
- Intercambiadores de placas (lado caldera y lado solar térmica).
- Deposito de inercia 100 litros.
- Depósitos de expansión (3 ud).
- Depósitos de acumulación de ACS de 1000 litros (2 ud).
- Alimentaciones eléctricas de las bombas de circulación.
- Válvulas, termómetros, manómetros de la instalación que estén deteriorados 
- Desconexión y desmontaje de alimentaciones eléctricas y de control de todo lo que se desmonta que tenga asociado dichas alimentaciones.
Incluye los medios auxiliares, mecánicos de transporte, de elevación y manuales necesarios para la adecuada realización de los trabajos.
Incluye las ayudas de obra civil necesarias incluso reposición de huecos. Incluye la retirada a vertedero autorizado de los elementos desmontados y la gestión de residuos y el pago de tasas asociadas.</t>
  </si>
  <si>
    <t xml:space="preserve">Uts.</t>
  </si>
  <si>
    <t xml:space="preserve">Llargada</t>
  </si>
  <si>
    <t xml:space="preserve">Amplada</t>
  </si>
  <si>
    <t xml:space="preserve">Alçada</t>
  </si>
  <si>
    <t xml:space="preserve">Parcial</t>
  </si>
  <si>
    <t xml:space="preserve">Subtotal</t>
  </si>
  <si>
    <t xml:space="preserve">K21EI1D2</t>
  </si>
  <si>
    <t xml:space="preserve">Partida</t>
  </si>
  <si>
    <t xml:space="preserve">u</t>
  </si>
  <si>
    <t xml:space="preserve">Retirada y traslado grupo bombeo,c/med.manuales/meca.,car.manual/meca.</t>
  </si>
  <si>
    <t xml:space="preserve">Retirada y traslado para acopio de material, en almacén donde indique la propiedad de grupo de bombeo desconectado con cuadro de control, existente en el interior de sala de calderas, con medios manuales/mecánicos, carga sobre camión o contenedor, traslado a almacén y deposición.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</si>
  <si>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</si>
  <si>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</si>
  <si>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</si>
  <si>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</si>
  <si>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</si>
  <si>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</si>
  <si>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C2.1</t>
  </si>
  <si>
    <t xml:space="preserve">C2.1b</t>
  </si>
  <si>
    <t xml:space="preserve">Capítol</t>
  </si>
  <si>
    <t xml:space="preserve">ELEMENTOS A SUSTITUIR E IMPLANTAR</t>
  </si>
  <si>
    <t xml:space="preserve">EJAB1A21</t>
  </si>
  <si>
    <t xml:space="preserve">Partida</t>
  </si>
  <si>
    <t xml:space="preserve">u</t>
  </si>
  <si>
    <t xml:space="preserve">Acumulador ACS 1000l,cubeta acero inox.,aislam.poliuretano,col.</t>
  </si>
  <si>
    <t xml:space="preserve">Acumulador para agua caliente sanitaria de 1000 l de capacidad, con cubeta de acero inoxidable y aislamiento de poliuretano, diseñado según los requisitos del REGLAMENTO 814/2013, colocado.
Características:
- Cuba de acero inoxidable dúplex 2205.
- Aislamiento de poliuretano rígido inyectado.
- Acabado exterior con acero galvanizado lacado en negro.
- Boca de hombre de 460mm (excepto 500 y 750).
- Fondo del depósito aislado
- Vaciado en el punto más bajo del depósito de 1´´
- Brida desmontable de 160mm para facilitar la limpieza 
- Patas regulables en altura.
Incluye, termómetro, válvula de vaciado, purgador de aire, totalmente instalado y conectado, con todos los accesorios recomendados por el fabricante para su correcto montaje.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</si>
  <si>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</si>
  <si>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</si>
  <si>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</si>
  <si>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</si>
  <si>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</si>
  <si>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</si>
  <si>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EEUE2611</t>
  </si>
  <si>
    <t xml:space="preserve">Partida</t>
  </si>
  <si>
    <t xml:space="preserve">u</t>
  </si>
  <si>
    <t xml:space="preserve">Depósito inercia inox.1.4401,aislam.espum.poliur.,+aluminio,vol.=100l,,conex. rosc.1 1/2´´,presión m</t>
  </si>
  <si>
    <t xml:space="preserve">Depósito de inercia de acero inoxidable 1.4401 (AISI 316) con aislamiento térmico de espuma de poliuretano y revestimiento exterior de aluminio, de 100 l de capacidad, purga de aire con conexiones de rosca 1 1/2´´, de presión máxima de servicio 6 bar y 95°C de temperatura máxima, colocado en posición vertical con fijaciones murales y conectado.
Incluye válvulas de corte, válvula de vaciado y purgador automático, y accesorios auxiliares necesarios.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</si>
  <si>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</si>
  <si>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</si>
  <si>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</si>
  <si>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</si>
  <si>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</si>
  <si>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</si>
  <si>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EEA13234</t>
  </si>
  <si>
    <t xml:space="preserve">Partida</t>
  </si>
  <si>
    <t xml:space="preserve">u</t>
  </si>
  <si>
    <t xml:space="preserve">Captador solar plano,plancha Cu+vidrio templ.,aislam.MW-roca,sup.act.2,00-2,25m2,rend.&lt;=80%,coef.pér</t>
  </si>
  <si>
    <t xml:space="preserve">Captador solar plano de plancha de cobre con vidrio templado, envolvente de aluminio anodizado y aislamiento de lana mineral de roca con una superficie activa de 2,00 a 2,25 m2, con un rendimiento máximo y un coeficiente de pérdidas similar o superior al existente, colocado con soporte vertical.
Incluye válvulas de corte y  purgador automático, y accesorios auxiliares necesarios.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</si>
  <si>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</si>
  <si>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</si>
  <si>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</si>
  <si>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</si>
  <si>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</si>
  <si>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</si>
  <si>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EEU4U005</t>
  </si>
  <si>
    <t xml:space="preserve">Partida</t>
  </si>
  <si>
    <t xml:space="preserve">u</t>
  </si>
  <si>
    <t xml:space="preserve">Depósito exp.12l,plancha acero,membrana elástica,conexión D=3/4'',roscado</t>
  </si>
  <si>
    <t xml:space="preserve">Depósito de expansión cerrado de 12 l de capacidad, de plancha de acero y membrana elástica, con conexión de 3/4' de D, colocado roscado.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</si>
  <si>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</si>
  <si>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</si>
  <si>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</si>
  <si>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</si>
  <si>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</si>
  <si>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</si>
  <si>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EEU4U015</t>
  </si>
  <si>
    <t xml:space="preserve">Partida</t>
  </si>
  <si>
    <t xml:space="preserve">u</t>
  </si>
  <si>
    <t xml:space="preserve">Depósito exp.35l,plancha acero,membrana elástica,conexión D=3/4'',roscado</t>
  </si>
  <si>
    <t xml:space="preserve">Depósito de expansión cerrado de 35 l de capacidad, de plancha de acero y membrana elástica, con conexión de 3/4' de D, colocado roscado.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</si>
  <si>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</si>
  <si>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</si>
  <si>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</si>
  <si>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</si>
  <si>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</si>
  <si>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</si>
  <si>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EEU4U023</t>
  </si>
  <si>
    <t xml:space="preserve">Partida</t>
  </si>
  <si>
    <t xml:space="preserve">u</t>
  </si>
  <si>
    <t xml:space="preserve">Depósito exp.100l,plancha acero,membrana elástica,conexión D=1'',roscado</t>
  </si>
  <si>
    <t xml:space="preserve">Depósito de expansión cerrado de 100 l de capacidad, de plancha de acero y membrana elástica, con conexión de 1' de D, colocado roscado.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</si>
  <si>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</si>
  <si>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</si>
  <si>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</si>
  <si>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</si>
  <si>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</si>
  <si>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</si>
  <si>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1EV21314</t>
  </si>
  <si>
    <t xml:space="preserve">Partida</t>
  </si>
  <si>
    <t xml:space="preserve">u</t>
  </si>
  <si>
    <t xml:space="preserve">Centralita de regulación de producción de ACS energía solar térmica.</t>
  </si>
  <si>
    <t xml:space="preserve">Centralita de regulación de producción de ACS energía solar térmica, con las siguientes funciones:
- Funciones antihielo.
- Disipador.
- Sistema de apoyo.
- 2 acumuladores.
- Control de consumo de ánodo.
- Función calorímetro.
- Variación de velocidad de bombas.
- Bus de conexión.
- Control de funcionamiento de la instalación.
- Tarjeta comunicación MODBUS
Incluye los siguientes elementos y cableado:
- Sonda de radiación exterior.
- Sondas de temperatura. 
- Cableado de control a bombas y válvulas de 3 vias.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</si>
  <si>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</si>
  <si>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</si>
  <si>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</si>
  <si>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</si>
  <si>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</si>
  <si>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</si>
  <si>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EFQ3IEEL</t>
  </si>
  <si>
    <t xml:space="preserve">Partida</t>
  </si>
  <si>
    <t xml:space="preserve">u</t>
  </si>
  <si>
    <t xml:space="preserve">Aislamiento térmico espum.elastom.,fluidos (-50 y 150°C),D=54mm,e=40mm,s/HCFC-CFC,factor dif.vapor&gt;=</t>
  </si>
  <si>
    <t xml:space="preserve">Trabajos de aislamiento térmico de espuma elastomérica SH de ARMAFLEX, o similar equivalente para tuberías que transportan fluidos a temperatura entre -50°C y 105°C, de espesor según RITE 2013, en tuberías por recorrido en sala de calderas, incluye parte proporcional de adhesivo marca Armaflex, o similar equivalente, para pegado de aislante y en general todos los accesorios recomendados por el fabricante para su correcto montaje.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</si>
  <si>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</si>
  <si>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</si>
  <si>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</si>
  <si>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</si>
  <si>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</si>
  <si>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</si>
  <si>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EJACF2A0</t>
  </si>
  <si>
    <t xml:space="preserve">Partida</t>
  </si>
  <si>
    <t xml:space="preserve">u</t>
  </si>
  <si>
    <t xml:space="preserve">Intercam.ACS-p.solar,pot=10kW,caudal entr.=0,72m3/h a 50°C ,caudal ACS=0,69m3/h a 32°C,conex.1 1/2´´</t>
  </si>
  <si>
    <t xml:space="preserve">Intercambiador de placas para agua caliente sanitaria con placas solares, 10 kW de potencia térmica, caudal de entrada de 0,72 m3/h a 50 °C con un gradiente térmico de 13 °C, caudal de ACS de 0,69 m3/h a 32 °C con un gradiente térmico de 13 °C, placas de acero inoxidable de designación 1.4401 (AISI 316), termosoldadas, con conexiones enroscadas de 1 1/2´´, colocado sobre bancada y conectado.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</si>
  <si>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</si>
  <si>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</si>
  <si>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</si>
  <si>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</si>
  <si>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</si>
  <si>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</si>
  <si>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EJACD350</t>
  </si>
  <si>
    <t xml:space="preserve">Partida</t>
  </si>
  <si>
    <t xml:space="preserve">u</t>
  </si>
  <si>
    <t xml:space="preserve">Intercam.ACS-caldera,pot=78kW ,caudal entr.=2,76m3/h a 80°C,caudal ACS=1,5m3/h a 10°C,termosoldadas,</t>
  </si>
  <si>
    <t xml:space="preserve">Intercambiador de placas para agua caliente sanitaria con caldera, 78 kW de potencia térmica, caudal de entrada de 3,30 m3/h a 80 °C con un gradiente térmico de 20 °C, caudal de ACS de 1,5 m3/h a 15 °C con un gradiente térmico de 45 °C, placas de acero inoxidable de designación 1.4401 (AISI 316) , termosoldadas , con conexiones enroscadas de 1, colocado sobre bancada y conectado.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</si>
  <si>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</si>
  <si>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</si>
  <si>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</si>
  <si>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</si>
  <si>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</si>
  <si>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</si>
  <si>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EEVG2B61</t>
  </si>
  <si>
    <t xml:space="preserve">Partida</t>
  </si>
  <si>
    <t xml:space="preserve">u</t>
  </si>
  <si>
    <t xml:space="preserve">Contador calor.hidrodin.Q=6,0m3/h,PN=16bar,D=25mm,T.máx=90°C,c/sonda temp.,montado</t>
  </si>
  <si>
    <t xml:space="preserve">Contador de calorías de tipo hidrodinámico, sin piezas móviles, para un caudal nominal de 6,0 m3/h y una presión nominal de 16 bar, de 25 mm de diámetro nominal, récords incluidos de 1'', para una temperatura máxima del fluido de 90°C en funcionamiento continuo, con sonda de temperatura de bajo consumo y larga duración y cabezal electrónico medidor con memoria EEPROM con capacidad para almacenar las lecturas de los últimos 12 meses, batería de litio y salida de impulsos para energía y entrada de impulsos para contador auxiliar, montado entre tubos en posición vertical u horizontal y con todas les conexiones hechas. Inlcuye comunicación Mbus.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</si>
  <si>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</si>
  <si>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</si>
  <si>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</si>
  <si>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</si>
  <si>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</si>
  <si>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</si>
  <si>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caldera</t>
  </si>
  <si>
    <t xml:space="preserve">EEVG1341</t>
  </si>
  <si>
    <t xml:space="preserve">Partida</t>
  </si>
  <si>
    <t xml:space="preserve">u</t>
  </si>
  <si>
    <t xml:space="preserve">Contador calor.compacto Q=1,5m3/h,PN=16bar,D=15mm,T.máx=90°C,c/sonda temp.,montado</t>
  </si>
  <si>
    <t xml:space="preserve">Contador de calorías de tipo compacto, para un caudal nominal de 1,5 m3/h y una presión nominal de 16 bar, de 15 mm de diámetro nominal, récords incluidos de 1/2'', para una temperatura máxima del fluido de 90°C en funcionamiento continuo, con sonda de temperatura de bajo consumo y larga duración y cabezal electrónico medidor con memoria EEPROM con capacidad para almacenar las lecturas de los últimos 12 meses, batería de litio y salida de impulsos para energía y entrada de impulsos para contador auxiliar, montado entre tubos en posición vertical u horizontal y con todas les conexiones hechas.  Inlcuye comunicación Mbus.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</si>
  <si>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</si>
  <si>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</si>
  <si>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</si>
  <si>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</si>
  <si>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</si>
  <si>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</si>
  <si>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energía solar ACS</t>
  </si>
  <si>
    <t xml:space="preserve">EEAZA300</t>
  </si>
  <si>
    <t xml:space="preserve">Partida</t>
  </si>
  <si>
    <t xml:space="preserve">l</t>
  </si>
  <si>
    <t xml:space="preserve">Llenado captad.solar,temperatura mín.-35°C</t>
  </si>
  <si>
    <t xml:space="preserve">Llenado de instalación de captadores solares para una temperatura de trabajo mínima de -35 °C</t>
  </si>
  <si>
    <t xml:space="preserve">Uts.</t>
  </si>
  <si>
    <t xml:space="preserve">Llargada</t>
  </si>
  <si>
    <t xml:space="preserve">Amplada</t>
  </si>
  <si>
    <t xml:space="preserve">Alçada</t>
  </si>
  <si>
    <t xml:space="preserve">Parcial</t>
  </si>
  <si>
    <t xml:space="preserve">Subtotal</t>
  </si>
  <si>
    <t xml:space="preserve">EG312334</t>
  </si>
  <si>
    <t xml:space="preserve">Partida</t>
  </si>
  <si>
    <t xml:space="preserve">m</t>
  </si>
  <si>
    <t xml:space="preserve">Cable 0,6/ 1kV RZ1-K (AS), 3x2,5mm2,col.tubo</t>
  </si>
  <si>
    <t xml:space="preserve">Cable con conductor de cobre de 0,6/ 1kV de tensión asignada, con designación RZ1-K (AS), tripolar, de sección 3 x 2,5 mm2, con cubierta del cable de poliolefinas con baja emisión humos, colocado en tubo</t>
  </si>
  <si>
    <t xml:space="preserve">Uts.</t>
  </si>
  <si>
    <t xml:space="preserve">Llargada</t>
  </si>
  <si>
    <t xml:space="preserve">Amplada</t>
  </si>
  <si>
    <t xml:space="preserve">Alçada</t>
  </si>
  <si>
    <t xml:space="preserve">Parcial</t>
  </si>
  <si>
    <t xml:space="preserve">Subtotal</t>
  </si>
  <si>
    <t xml:space="preserve">alimentación bombas</t>
  </si>
  <si>
    <t xml:space="preserve">EG22H815</t>
  </si>
  <si>
    <t xml:space="preserve">Partida</t>
  </si>
  <si>
    <t xml:space="preserve">m</t>
  </si>
  <si>
    <t xml:space="preserve">Tubo flexible corrugado plástico s/halógenos,DN=25mmbaja emisión humos,2J,320N,2000V,sob/falso techo</t>
  </si>
  <si>
    <t xml:space="preserve">Tubo flexible corrugado de plástico sin halógenos, de 25 mm de diámetro nominal, aislante y no propagador de la llama, de baja emisión de humos y sin emisión de gases tóxicos ni corrosivos, resistencia al impacto de 2 J, resistencia a compresión de 320 N y una rigidez dieléctrica de 2000 V, montado sobre falso techo</t>
  </si>
  <si>
    <t xml:space="preserve">Uts.</t>
  </si>
  <si>
    <t xml:space="preserve">Llargada</t>
  </si>
  <si>
    <t xml:space="preserve">Amplada</t>
  </si>
  <si>
    <t xml:space="preserve">Alçada</t>
  </si>
  <si>
    <t xml:space="preserve">Parcial</t>
  </si>
  <si>
    <t xml:space="preserve">Subtotal</t>
  </si>
  <si>
    <t xml:space="preserve">EEU52552</t>
  </si>
  <si>
    <t xml:space="preserve">Partida</t>
  </si>
  <si>
    <t xml:space="preserve">u</t>
  </si>
  <si>
    <t xml:space="preserve">Termómetro bimetálico,vaina D=1/2´´,esfera 65mm,&lt;=80°C,col.roscado</t>
  </si>
  <si>
    <t xml:space="preserve">Termómetro bimetálico, con vaina de 1/2´´ de diámetro, de esfera de 65 mm, de &lt;= 80°C, colocado roscado</t>
  </si>
  <si>
    <t xml:space="preserve">Uts.</t>
  </si>
  <si>
    <t xml:space="preserve">Llargada</t>
  </si>
  <si>
    <t xml:space="preserve">Amplada</t>
  </si>
  <si>
    <t xml:space="preserve">Alçada</t>
  </si>
  <si>
    <t xml:space="preserve">Parcial</t>
  </si>
  <si>
    <t xml:space="preserve">Subtotal</t>
  </si>
  <si>
    <t xml:space="preserve">EEU6U001</t>
  </si>
  <si>
    <t xml:space="preserve">Partida</t>
  </si>
  <si>
    <t xml:space="preserve">u</t>
  </si>
  <si>
    <t xml:space="preserve">Manómetro glicerina,0-10bar,esfera 63mm,rosca D=1/4'',roscado</t>
  </si>
  <si>
    <t xml:space="preserve">Manómetro de glicerina para una presión de 0 a 10 bar, de esfera de 63 mm y rosca de 1/4' de D, colocado roscado</t>
  </si>
  <si>
    <t xml:space="preserve">Uts.</t>
  </si>
  <si>
    <t xml:space="preserve">Llargada</t>
  </si>
  <si>
    <t xml:space="preserve">Amplada</t>
  </si>
  <si>
    <t xml:space="preserve">Alçada</t>
  </si>
  <si>
    <t xml:space="preserve">Parcial</t>
  </si>
  <si>
    <t xml:space="preserve">Subtotal</t>
  </si>
  <si>
    <t xml:space="preserve">ENFBU007</t>
  </si>
  <si>
    <t xml:space="preserve">Partida</t>
  </si>
  <si>
    <t xml:space="preserve">u</t>
  </si>
  <si>
    <t xml:space="preserve">Válvula de vaciado,d=1/2'',16 bar,precio alto,roscada</t>
  </si>
  <si>
    <t xml:space="preserve">Válvula de vaciado de 1/2'' de diámetro nominal, de PN 16 bar, de precio alto y montada roscada</t>
  </si>
  <si>
    <t xml:space="preserve">Uts.</t>
  </si>
  <si>
    <t xml:space="preserve">Llargada</t>
  </si>
  <si>
    <t xml:space="preserve">Amplada</t>
  </si>
  <si>
    <t xml:space="preserve">Alçada</t>
  </si>
  <si>
    <t xml:space="preserve">Parcial</t>
  </si>
  <si>
    <t xml:space="preserve">Subtotal</t>
  </si>
  <si>
    <t xml:space="preserve">C2.1b</t>
  </si>
  <si>
    <t xml:space="preserve">C2</t>
  </si>
  <si>
    <t xml:space="preserve">C</t>
  </si>
  <si>
    <t xml:space="preserve">D</t>
  </si>
  <si>
    <t xml:space="preserve">Capítol</t>
  </si>
  <si>
    <t xml:space="preserve">Mejoras en la eficiencia energética</t>
  </si>
  <si>
    <t xml:space="preserve">D1</t>
  </si>
  <si>
    <t xml:space="preserve">Capítol</t>
  </si>
  <si>
    <t xml:space="preserve">Instalación placas fotovoltaicas</t>
  </si>
  <si>
    <t xml:space="preserve">D1.1a</t>
  </si>
  <si>
    <t xml:space="preserve">Capítol</t>
  </si>
  <si>
    <t xml:space="preserve">Instalación</t>
  </si>
  <si>
    <t xml:space="preserve">01.01.01</t>
  </si>
  <si>
    <t xml:space="preserve">Capítol</t>
  </si>
  <si>
    <t xml:space="preserve">Equipos Instalación FV</t>
  </si>
  <si>
    <t xml:space="preserve">IEFV</t>
  </si>
  <si>
    <t xml:space="preserve">Partida</t>
  </si>
  <si>
    <t xml:space="preserve">Ud</t>
  </si>
  <si>
    <t xml:space="preserve">Módulo solar fotovoltaico de 560 Wp</t>
  </si>
  <si>
    <t xml:space="preserve">Suministro e instalación de módulos solares fotovoltaicos de células de silicio, con una eficiencia mínima del 20,8% medida en condiciones STC (monofaciales), con una tolerancia de +0 a +5W, cristal exterior templado, capa adhesiva de etilvinilacetato (EVA), capa trasera de polifluoruro de vinilo, poliéster y polifluoruro de vinilo (TPT), marco de aluminio anodizado, temperatura de trabajo -40°C hasta 85°C, resistencia mínima a la carga del viento 245 kg/m², resistencia a la carga de la nieve 551 kg/m², con caja de conexiones con diodos, cables de 4mm2 y conectores. Certificaciones IEC 61215, IEC 61730, ISO 9001:2015; ISO 14001:2015; TS62941; ISO 45001:2018. Protecciones: ANTIPID, HOTSPOT; ANTILID. Degradación máxima por año: 0,6%; degradación en el primer año &lt;2%; degradación máxima a 10 años: 92% de la potencia nominal. Ver modelo de referencia en el proyecto.</t>
  </si>
  <si>
    <t xml:space="preserve">HUAWEI17KTL</t>
  </si>
  <si>
    <t xml:space="preserve">Partida</t>
  </si>
  <si>
    <t xml:space="preserve">Ud</t>
  </si>
  <si>
    <t xml:space="preserve">Inversor de conexión a red de 17 kW</t>
  </si>
  <si>
    <t xml:space="preserve">Suministro e instalación de inversor trifásico de conexión a red, sin transformador, marca HUAWEI, modelo SUN2000-17KTL-M5, o similar, con potencia nominal de 17 kVA, marcado CE, con certificados cumplimiento normativa vigente, programación protecciones tensión y frecuencia, según protocolos. Programación corriente de escape máxima de 300 mA. Incluye soportación y conexionado de todos los terrenos de potencia y control.
Otros accesorios a incluir:
 - Punto de desconexión en el lado de CC - Interface Blootooth y RS485 - Descargadores de sobretenciones CC/CA tipo II - Relé Multifunción - Garantía 10 años
Unidad completamente instalada, rotulada según esquema unifilar y funcionando correctamente.
Criterio de medición de proyecto: Número de unidades previstas, según documentación gráfica de Proyecto.
Criterio de medición de obra: Se medirá el número de unidades realmente ejecutadas según especificaciones de Proyecto.</t>
  </si>
  <si>
    <t xml:space="preserve">01.01.01</t>
  </si>
  <si>
    <t xml:space="preserve">01.01.02</t>
  </si>
  <si>
    <t xml:space="preserve">Capítol</t>
  </si>
  <si>
    <t xml:space="preserve">Estructura FV</t>
  </si>
  <si>
    <t xml:space="preserve">ETEJA00</t>
  </si>
  <si>
    <t xml:space="preserve">Partida</t>
  </si>
  <si>
    <t xml:space="preserve">Ud</t>
  </si>
  <si>
    <t xml:space="preserve">Estructura metálica coplanar sobre chapa</t>
  </si>
  <si>
    <t xml:space="preserve">Suministro e instalación de estructura sobre cubierta de chapa tipo sandwich, según descripción planos y memoria técnica.
Colocación de los paneles coplanar en la cubierta.
Unidad totalmente instalada y preparada para colocar los paneles solares.</t>
  </si>
  <si>
    <t xml:space="preserve">01.01.02</t>
  </si>
  <si>
    <t xml:space="preserve">01.01.03</t>
  </si>
  <si>
    <t xml:space="preserve">Capítol</t>
  </si>
  <si>
    <t xml:space="preserve">Sistema de Control y Monitorización</t>
  </si>
  <si>
    <t xml:space="preserve">PP44-663J</t>
  </si>
  <si>
    <t xml:space="preserve">Partida</t>
  </si>
  <si>
    <t xml:space="preserve">Pa</t>
  </si>
  <si>
    <t xml:space="preserve">Monitorización</t>
  </si>
  <si>
    <t xml:space="preserve">Sistema de monitorización compuesto por Dongle ethernet y sistema de fibra óptica de unos 200m
Icluye suministro, instalación y configuración.</t>
  </si>
  <si>
    <t xml:space="preserve">PP44-66</t>
  </si>
  <si>
    <t xml:space="preserve">Partida</t>
  </si>
  <si>
    <t xml:space="preserve">Pa</t>
  </si>
  <si>
    <t xml:space="preserve">Inyección 0</t>
  </si>
  <si>
    <t xml:space="preserve">Configuración instalación a Inyección 0 (Autoconsumo sin Excedentes)</t>
  </si>
  <si>
    <t xml:space="preserve">01.01.03</t>
  </si>
  <si>
    <t xml:space="preserve">01.01.04</t>
  </si>
  <si>
    <t xml:space="preserve">Capítol</t>
  </si>
  <si>
    <t xml:space="preserve">Cuadros de Protección</t>
  </si>
  <si>
    <t xml:space="preserve">CUADRODC</t>
  </si>
  <si>
    <t xml:space="preserve">Partida</t>
  </si>
  <si>
    <t xml:space="preserve">Ud</t>
  </si>
  <si>
    <t xml:space="preserve">Cuadro de Protecciones DC</t>
  </si>
  <si>
    <t xml:space="preserve">Suministro e instalación de armario de poliéster con puerta ciega que incluye todo el aparamenta y las protecciones adecuadas por las líneas de corriente continua de los inversores, según esquema unifilar.
Todas las entradas y salidas de cableado deben asegurar la estanqueidad del cuadro, mediante la utilización de prensaestopas y todos los elementos que por su fin sean necesarios.
Todas las conexiones de cables a bornes o interruptores se realizarán mediante terminales. El cableado que discurra por el interior del cuadro deberá colocarse en canaleta al efecto, y para facilitar su identificación se utilizarán colores normalizados o etiquetas al igual que en el resto de la instalación . Montaje según se detalla en el esquema unifilar adjunto al proyecto. 
Mide la unidad completamente montada y funcionando.</t>
  </si>
  <si>
    <t xml:space="preserve">CUADROAC</t>
  </si>
  <si>
    <t xml:space="preserve">Partida</t>
  </si>
  <si>
    <t xml:space="preserve">Ud</t>
  </si>
  <si>
    <t xml:space="preserve">Cuadro Protecciones AC</t>
  </si>
  <si>
    <t xml:space="preserve">Suministro e instalación de cuadro eléctrico de poliéster IP65 UNIVERS, Hager o similar, por las protecciones AC de la instalación, según esquema unifilar.
Todos los elementos serán de la marca Hager u otra similar previo acuerdo con la D.F. de la obra.
Todas las entradas y salidas de cableado deben asegurar la estanqueidad del cuadro, mediante la utilización de prensaestopas y todos los elementos que por su fin sean necesarios. 
Mide la unidad completamente montada y funcionando.
Todas las conexiones de cables a bornes o interruptores se realizarán mediante terminales. El cableado que discurra por el interior del cuadro deberá colocarse en canaleta al efecto, y para facilitar su identificación se utilizarán colores normalizados o etiquetas al igual que en el resto de la instalación . Montaje según se detalla en el esquema unifilar adjunto al proyecto.</t>
  </si>
  <si>
    <t xml:space="preserve">01.01.04</t>
  </si>
  <si>
    <t xml:space="preserve">01.01.05</t>
  </si>
  <si>
    <t xml:space="preserve">Capítol</t>
  </si>
  <si>
    <t xml:space="preserve">Cableado y Canalizaciones</t>
  </si>
  <si>
    <t xml:space="preserve">STRING8P</t>
  </si>
  <si>
    <t xml:space="preserve">Partida</t>
  </si>
  <si>
    <t xml:space="preserve">ud</t>
  </si>
  <si>
    <t xml:space="preserve">Montaje de STRING 6 mm²</t>
  </si>
  <si>
    <t xml:space="preserve">Montaje de STRING (serie de 20/15 paneles solares) para conexión a banda corriente continua de inversor, mediante la conexión de los terminales multicontact del panel, incluso cable solar 6 mm² de sección, 2,5/5 kV a CC , -40 a + 105ºC en instalación fija, protección a rayos UV, ozono, corrosión atmosférica con 20 años de garantía, para conexión de conjunto de STRINGS paneles a inversor, en inicio y fin de serie. Incluir fijación cable a estructura, así como etiquetado de cables para la perfecta identificación, mediante sistema normalizado y resistente según nomenclatura e indicaciones proyecto.</t>
  </si>
  <si>
    <t xml:space="preserve">IEP025FR</t>
  </si>
  <si>
    <t xml:space="preserve">Partida</t>
  </si>
  <si>
    <t xml:space="preserve">m</t>
  </si>
  <si>
    <t xml:space="preserve">Conductor de suelo formado por cable rígido desnudo de cubre trenzado, de 35 mm² de sección.</t>
  </si>
  <si>
    <t xml:space="preserve">Conductor de suelo formado por cable rígido desnudo de cubre trenzado, de 35 mm² de sección. También uniones realizadas con soldadura aluminotérmica, grapas y bornes de unión. Completamente montado, con conexiones establecidas y probado.
Incluye: Replanteo del recorrido. Extendido del conductor de tierra. Conexionado del conductor de tierra mediante bornes de unión.
Criterio de medición de proyecto: Longitud medida según documentación gráfica de Proyecto.
Criterio de medición de obra: Se medirá la longitud realmente ejecutada según especificaciones de Proyecto..</t>
  </si>
  <si>
    <t xml:space="preserve">PICATIERRA</t>
  </si>
  <si>
    <t xml:space="preserve">Partida</t>
  </si>
  <si>
    <t xml:space="preserve">ud</t>
  </si>
  <si>
    <t xml:space="preserve">Picas toma de tierra</t>
  </si>
  <si>
    <t xml:space="preserve">Suministro e instalación de toma de Tierra compuesta por fregadero de acero cobreado de 2 m. de longitud, con dispositivo de acoplamiento al cable de 35 mm2 de cobre, en excavación al efecto, incluso suelo vegetal, sal y carbón con tubo de humidificación, dotado de arqueta de registro con tapa y marco de fundición de 20 cm de diámetro colocada. Totalmente montado e instalado.</t>
  </si>
  <si>
    <t xml:space="preserve">PG2J-4BGJ</t>
  </si>
  <si>
    <t xml:space="preserve">Partida</t>
  </si>
  <si>
    <t xml:space="preserve">m</t>
  </si>
  <si>
    <t xml:space="preserve">Bandeja escalera acero galv.caliente,65mmx100mm,col.s/sup.horizo.</t>
  </si>
  <si>
    <t xml:space="preserve">Bandeja metálica de acero galvanizado en caliente, de altura 65 mm y anchura 100 mm, colocada sobre soportes horizontales con elementos de soporte</t>
  </si>
  <si>
    <t xml:space="preserve">PG2P-6SZ0</t>
  </si>
  <si>
    <t xml:space="preserve">Partida</t>
  </si>
  <si>
    <t xml:space="preserve">m</t>
  </si>
  <si>
    <t xml:space="preserve">Tubo rígido PVC,DN=40mm,impacto=2J,resist.compres.=1250N,unión enchufada+mont.superf.</t>
  </si>
  <si>
    <t xml:space="preserve">Tubo rígido de PVC, de 40 mm de diámetro nominal, aislante y no propagador de la llama, con una resistencia al impacto de 2 J, resistencia a compresión de 1250 N y una rigidez dieléctrica de 2000 V, con unión enchufada y montado superficialmente</t>
  </si>
  <si>
    <t xml:space="preserve">PG33-E40A</t>
  </si>
  <si>
    <t xml:space="preserve">Partida</t>
  </si>
  <si>
    <t xml:space="preserve">m</t>
  </si>
  <si>
    <t xml:space="preserve">Cable 0,6/ 1kV RV, 1x10mm2,col.canal/bandeja</t>
  </si>
  <si>
    <t xml:space="preserve">Cable con conductor de cobre de tensión asignada0,6/ 1kV, de designación RV, construcción según norma UNE 21123-2, unipolar, de sección 1x10 mm2, con cubierta del cable de PVC, clase de reacción al fuego Eca según la norma UNE-EN 50575, colocado en canal o bandeja</t>
  </si>
  <si>
    <t xml:space="preserve">Uts.</t>
  </si>
  <si>
    <t xml:space="preserve">Llargada</t>
  </si>
  <si>
    <t xml:space="preserve">Amplada</t>
  </si>
  <si>
    <t xml:space="preserve">Alçada</t>
  </si>
  <si>
    <t xml:space="preserve">Parcial</t>
  </si>
  <si>
    <t xml:space="preserve">Subtotal</t>
  </si>
  <si>
    <t xml:space="preserve">01.01.05</t>
  </si>
  <si>
    <t xml:space="preserve">01.01.06</t>
  </si>
  <si>
    <t xml:space="preserve">Capítol</t>
  </si>
  <si>
    <t xml:space="preserve">Transporte y Elevación Material</t>
  </si>
  <si>
    <t xml:space="preserve">P9GB-49TK</t>
  </si>
  <si>
    <t xml:space="preserve">Partida</t>
  </si>
  <si>
    <t xml:space="preserve">PA</t>
  </si>
  <si>
    <t xml:space="preserve">Partida de transporte del material a obra</t>
  </si>
  <si>
    <t xml:space="preserve">Partida de transporte para llevar el material hasta el pie de la obra</t>
  </si>
  <si>
    <t xml:space="preserve">P9GB-49JJ</t>
  </si>
  <si>
    <t xml:space="preserve">Partida</t>
  </si>
  <si>
    <t xml:space="preserve">PA</t>
  </si>
  <si>
    <t xml:space="preserve">Partida de elevación del material</t>
  </si>
  <si>
    <t xml:space="preserve">Partida de elevación del material hasta la cubierta.
Incluye maquinaria (plataforma elevadora tipo tijera 15m) y mano de obra.</t>
  </si>
  <si>
    <t xml:space="preserve">01.01.06</t>
  </si>
  <si>
    <t xml:space="preserve">01.01.07</t>
  </si>
  <si>
    <t xml:space="preserve">Capítol</t>
  </si>
  <si>
    <t xml:space="preserve">Obra Civil Caseta</t>
  </si>
  <si>
    <t xml:space="preserve">ANS010AR</t>
  </si>
  <si>
    <t xml:space="preserve">Partida</t>
  </si>
  <si>
    <t xml:space="preserve">m²</t>
  </si>
  <si>
    <t xml:space="preserve">Solera de hormigón en masa de 10 cm de espesor, realizada con hormigón HM-15/B/20/I</t>
  </si>
  <si>
    <t xml:space="preserve">Solera de hormigón en masa de 10 cm de espesor, realizada con hormigón HM-15/B/20/I fabricado en central y vertido desde camión, extendido y vibrado manual mediante regla vibrante, sin tratamiento de su superficie con juntas de retracción de 5 mm de espesor, mediante corte con disco de diamante. a la ejecución de juntas de retracción.
Incluye: Preparación de la superficie de apoyo del hormigón. Replanteo de las juntas de construcción y de dilatación. Vertido, tendido y vibrado del hormigón. Curado del hormigón. Limpieza final de las juntas de retracción.
Criterio de medición de proyecto: Superficie medida según documentación gráfica de Proyecto.
Criterio de medida de obra: Se medirá la superficie realmente ejecutada según especificaciones de Proyecto, sin deducir la superficie ocupada por los pilares situados dentro de su perímetro.
Criterio de valoración económica: El precio no incluye la base de la solera.</t>
  </si>
  <si>
    <t xml:space="preserve">FEF020</t>
  </si>
  <si>
    <t xml:space="preserve">Partida</t>
  </si>
  <si>
    <t xml:space="preserve">m²</t>
  </si>
  <si>
    <t xml:space="preserve">Muro de carga de 19 cm de espesor de fábrica de bloque de hormigón</t>
  </si>
  <si>
    <t xml:space="preserve">Muro de carga de 19 cm de espesor de fábrica de bloque de hormigón, de carga, para revestir, color gris, 24x19x19 cm, categoría I, resistencia normalizada R10 (10 N/mm²), recibida con mortero de cemento industrial, color gris, M-7,5, suministrado a granel.
Incluye: Limpieza y preparación de la superficie soporte. Replanteo, planta a planta. Colocación y aplomado de miras de referencia. Extendido de hilos entre miras. Colocación de plomos fijos en las aristas. Colocación de las piezas por hiladas a nivel. Resolución de esquinas y encuentros. Limpieza.
Criterio de medición de proyecto: Superficie medida según documentación gráfica de Proyecto, sin duplicar esquinas ni encuentros, deduciendo los huecos de superficie mayor de 2 m². No se ha incrementado la medición por roturas y recortes, puesto que en la descomposición se ha considerado un 5% más de piezas.
Criterio de medida de obra: Se medirá la superficie realmente ejecutada según especificaciones de Proyecto, sin duplicar esquinas ni encuentros, deduciendo los huecos de superficie mayor de 2 m2.
Criterio de valoración económica: El precio no incluye los aros horizontales ni la formación de los dinteles de los huecos del menaje.</t>
  </si>
  <si>
    <t xml:space="preserve">RGP010</t>
  </si>
  <si>
    <t xml:space="preserve">Partida</t>
  </si>
  <si>
    <t xml:space="preserve">m²</t>
  </si>
  <si>
    <t xml:space="preserve">Aplicación manual de dos manos de revestimiento pétreo color blanco</t>
  </si>
  <si>
    <t xml:space="preserve">Aplicación manual de dos manos de revestimiento pétreo color blanco, acabado mate, textura lisa, la primera mano diluida con un 15% de agua y la siguiente diluida con un 5% de agua o sin diluir, (rendimiento: 0,11 l / m² cada mano); previa aplicación de una mano de imprimación a base de copolímeros acrílicos en suspensión acuosa, sobre menaje exterior de mortero.
Incluye: Preparación, limpieza y lijado previo del soporte. Preparación de la mezcla. Aplicación de una mano de fondo. Aplicación de dos manos de acabado.
Criterio de medición de proyecto: Superficie medida según documentación gráfica de Proyecto, sin deducir agujeros menores de 4 m² y deduciendo, en los huecos de superficie mayor de 4 m², el exceso sobre 4 m².
Criterio de medida de obra: Se medirá la superficie realmente ejecutada según especificaciones de Proyecto, deduciendo, en los huecos de superficie mayor de 4 m2, el exceso sobre 4 m2.
Criterio de valoración económica: El precio incluye la protección de los elementos del entorno que puedan verse afectados durante los trabajos y la resolución de puntos singulares.</t>
  </si>
  <si>
    <t xml:space="preserve">RFP010</t>
  </si>
  <si>
    <t xml:space="preserve">Partida</t>
  </si>
  <si>
    <t xml:space="preserve">m²</t>
  </si>
  <si>
    <t xml:space="preserve">Aplicación manual de dos manos de pintura plástica color a definir</t>
  </si>
  <si>
    <t xml:space="preserve">Aplicación manual de dos manos de pintura plástica color a definir, acabado mate, textura lisa, la primera mano diluida con un 15 a 20% de agua y la siguiente diluida con un 5 a 10% de agua o sin diluir, (rendimiento : 0, 1 l / m² cada mano); previa aplicación de una mano de imprimación acrílica reguladora de la absorción, sobre menaje exterior de mortero.
Incluye: Preparación, limpieza y lijado previo del soporte. Preparación de la mezcla. Aplicación de una mano de fondo. Aplicación de dos manos de acabado.
Criterio de medición de proyecto: Superficie medida según documentación gráfica de Proyecto, con el mismo criterio que el soporte base.
Criterio de medida de obra: Se medirá la superficie realmente ejecutada según especificaciones de Proyecto, con el mismo criterio que el soporte base.
Criterio de valoración económica: El precio incluye la protección de los elementos del entorno que puedan verse afectados durante los trabajos y la resolución de puntos singulares.</t>
  </si>
  <si>
    <t xml:space="preserve">LSV020</t>
  </si>
  <si>
    <t xml:space="preserve">Partida</t>
  </si>
  <si>
    <t xml:space="preserve">U</t>
  </si>
  <si>
    <t xml:space="preserve">Carpintería de aluminio, acabado en anodizado natural, persiana mallorquina practicable</t>
  </si>
  <si>
    <t xml:space="preserve">Carpintería de aluminio, acabado en anodizado natural, con un grosor mínimo de 15 micras, para conformado de persiana mallorquina practicable de lamas fijas, gama básica, colocada en puerta. Grosor y calidad del proceso de anodizado garantizado por el sello EWAA-EURAS. Compuesta por perfiles extrusionados formando marcos y hojas de 1,5 mm de grosor mínimo en perfiles estructurales. Accesorios, herrajes de colgar y abertura, juntas de acristalamiento de EPDM, tornillo de acero inoxidable, elementos de estanqueidad, accesorios y utillajes mecanizado homologados. Incluso p/p de grapas de fijación, sellado perimetral de juntas mediante un cordón de silicona neutra y ajuste final en obra. Elaborada en taller. Totalmente montada.
PERSIANA HOMOLOGADA POR LA COMPAÑÍA DE DISTRIBUCIÓN ENDESA.
Incluye: Colocación y fijación de la construcción. Colocación y fijación de los elementos de colgar. Colocación de la hoja.
Criterio de medición de proyecto: Número de unidades previstas, según documentación gráfica de Proyecto.
Criterio de medición de obra: Se medirá el número de unidades realmente ejecutadas según especificaciones de Proyecto.</t>
  </si>
  <si>
    <t xml:space="preserve">QDA010</t>
  </si>
  <si>
    <t xml:space="preserve">Partida</t>
  </si>
  <si>
    <t xml:space="preserve">m²</t>
  </si>
  <si>
    <t xml:space="preserve">Cubierta plana no transitable, no ventilada, auto protegida, tipo convencional</t>
  </si>
  <si>
    <t xml:space="preserve">Cubierta plana no transitable, no ventilada, auto protegida, tipo convencional, pendiente del 1% al 15%. FORMACIÓN DE PENDIENTES: mediante bordillo de tolvas, limahoyas y juntas con maestros de ladrillo cerámico hueco doble y capa de hormigón ligero, de resistencia a compresión 2,0 MPa y 690 kg/m³ de densidad, confeccionado en obra con arcilla expandida y cemento gris , con espesor medio de 10 cm; con capa de regularización de mortero de cemento, industrial, M-5 de 2 cm de espesor, acabado fratasado; AISLAMIENTO TÉRMICO: panel rígido de lana mineral soldable, hidrofugada, de 50 mm de espesor; IMPERMEABILIZACIÓN: tipo monocapa, adherida, formada por una lámina de betún modificado con elastómero SBS, LBM(SBS)-50/G-FP totalmente adherida con soplete.
Criterio de valoración económica: El precio no incluye la ejecución y el sellado de las juntas ni la ejecución de acabados en los encuentros con paramentos y desagües.
Incluye: Replanteo de puntos singulares. Replanteo de las pendientes y trazado de tolvas, limahoyas y juntas. Formación de pendientes mediante bordillo de tolvas, limahoyas y juntas con maestros de ladrillo. Relleno de juntas con poliestireno expandido. Vierte y regleado del hormigón ligero hasta llegar al nivel de coronación de las maestras. Vertido, tendido y regleado de la capa de mortero de regularización. Revisión de la superficie base en la que se realiza la fijación del aislamiento de acuerdo con las exigencias de la técnica a utilizar. Corte, ajuste y colocación del aislamiento. Limpieza y preparación de la superficie. Colocación de la impermeabilización.
Criterio de medición de proyecto: Superficie medida en proyección horizontal, según documentación gráfica de Proyecto, desde las caras interiores de los alféizares o plastrones perimetrales que la limitan.
Criterio de medida de obra: Se medirá, en proyección horizontal, la superficie realmente ejecutada según especificaciones de Proyecto, desde las caras interiores de los alféizares o plastrones perimetrales que la limitan.</t>
  </si>
  <si>
    <t xml:space="preserve">01.01.07</t>
  </si>
  <si>
    <t xml:space="preserve">D1.1a</t>
  </si>
  <si>
    <t xml:space="preserve">D1.1b</t>
  </si>
  <si>
    <t xml:space="preserve">Capítol</t>
  </si>
  <si>
    <t xml:space="preserve">Tramitación y Documentación</t>
  </si>
  <si>
    <t xml:space="preserve">GESA_CS</t>
  </si>
  <si>
    <t xml:space="preserve">Partida</t>
  </si>
  <si>
    <t xml:space="preserve">PA</t>
  </si>
  <si>
    <t xml:space="preserve">ESTUDIO PUNTO DE CONEXIÓN</t>
  </si>
  <si>
    <t xml:space="preserve">Intervención Distribuidora, consistente en estudio del punto de conexión.</t>
  </si>
  <si>
    <t xml:space="preserve">DOCUM</t>
  </si>
  <si>
    <t xml:space="preserve">Partida</t>
  </si>
  <si>
    <t xml:space="preserve">Ud</t>
  </si>
  <si>
    <t xml:space="preserve">CERTIFICADOS Y LEGALIZACIÓN</t>
  </si>
  <si>
    <t xml:space="preserve">Elaboración de documentación y certificados de todas las instalaciones, equipos y materiales instalados así como copias de planes As-Built de las mismas, reflejando el estado definitivo de las instalaciones. Se procederá también a la tramitación de todas las instalaciones, que requiera la reglamentación vigente, para su puesta en servicio y legalización ante los organismos competentes (Ayuntamiento, Distribuidora, Consejería de Comercio Industria y Energía, Ministerio de Industria, Turismo y comercio).</t>
  </si>
  <si>
    <t xml:space="preserve">OCA</t>
  </si>
  <si>
    <t xml:space="preserve">Partida</t>
  </si>
  <si>
    <t xml:space="preserve">Pa</t>
  </si>
  <si>
    <t xml:space="preserve">INSPECCIÓN OCA FV</t>
  </si>
  <si>
    <t xml:space="preserve">Inspección inicial de las nuevas infraestructuras eléctricas fotovoltaicas a cargo de un organismo de control acreditado por la dirección General de Industria según REBT 2002</t>
  </si>
  <si>
    <t xml:space="preserve">D1.1b</t>
  </si>
  <si>
    <t xml:space="preserve">D1</t>
  </si>
  <si>
    <t xml:space="preserve">D2</t>
  </si>
  <si>
    <t xml:space="preserve">Capítol</t>
  </si>
  <si>
    <t xml:space="preserve">Colocación de aislmiento en falsos techos de oficinas y vestuarios</t>
  </si>
  <si>
    <t xml:space="preserve">D2.1</t>
  </si>
  <si>
    <t xml:space="preserve">Capítol</t>
  </si>
  <si>
    <t xml:space="preserve">Renovación falso techo + lana de roca 10cm + luminarias</t>
  </si>
  <si>
    <t xml:space="preserve">P214I-AKZM</t>
  </si>
  <si>
    <t xml:space="preserve">Partida</t>
  </si>
  <si>
    <t xml:space="preserve">m2</t>
  </si>
  <si>
    <t xml:space="preserve">Enderroc cel ras+entram.sup.,m.manuals,càrr.man.</t>
  </si>
  <si>
    <t xml:space="preserve">Enderroc de cel ras i entramat de suport, amb mitjans manuals i càrrega manual sobre camió o contenidor</t>
  </si>
  <si>
    <t xml:space="preserve">Uts.</t>
  </si>
  <si>
    <t xml:space="preserve">Llargada</t>
  </si>
  <si>
    <t xml:space="preserve">Amplada</t>
  </si>
  <si>
    <t xml:space="preserve">Alçada</t>
  </si>
  <si>
    <t xml:space="preserve">Parcial</t>
  </si>
  <si>
    <t xml:space="preserve">Subtotal</t>
  </si>
  <si>
    <t xml:space="preserve">Fals sostre</t>
  </si>
  <si>
    <t xml:space="preserve">P84J-9JRX</t>
  </si>
  <si>
    <t xml:space="preserve">Partida</t>
  </si>
  <si>
    <t xml:space="preserve">m2</t>
  </si>
  <si>
    <t xml:space="preserve">Cel ras regist.PGL,acab.viníl,600x600mm g=12,5mm llana roca 100mm</t>
  </si>
  <si>
    <t xml:space="preserve">Cel ras registrable de plaques de guix laminat amb acabat vinílic, 600x 600 mm i 12,5 mm de gruix, sistema desmuntable amb estructura d'acer galvanitzat vist format per perfils principals amb forma de T invertida de 24 mm de base col·locats cada 1,2 m i fixats al sostre mitjançant vareta de suspensió cada 1,2 m, amb perfils secundaris col·locats formant retícula de 600x 600 mm, per a una alçària de cel ras de 4 m com a màxim i Placa semirígida de llana mineral de roca (MW), de densitat 46 a 55 kg/m3, de 50 mm de gruix, amb dues capes, amb una conductivitat tèrmica &lt;= 0.037 W/(m·K) i resistència tèrmica &gt;= 1,351 m2·K/W</t>
  </si>
  <si>
    <t xml:space="preserve">Uts.</t>
  </si>
  <si>
    <t xml:space="preserve">Llargada</t>
  </si>
  <si>
    <t xml:space="preserve">Amplada</t>
  </si>
  <si>
    <t xml:space="preserve">Alçada</t>
  </si>
  <si>
    <t xml:space="preserve">Parcial</t>
  </si>
  <si>
    <t xml:space="preserve">Subtotal</t>
  </si>
  <si>
    <t xml:space="preserve">Fals sostre</t>
  </si>
  <si>
    <t xml:space="preserve">PH21-AZSO</t>
  </si>
  <si>
    <t xml:space="preserve">Partida</t>
  </si>
  <si>
    <t xml:space="preserve">u</t>
  </si>
  <si>
    <t xml:space="preserve">Downlight encast.led 50000h,circ.,10W,UGR=22,efic.llumin.=60lm/W,no regulable,classe I,alumini+vidre,IP65,encastat</t>
  </si>
  <si>
    <t xml:space="preserve">Llum decoratiu encastable tipus downlight amb leds amb una vida útil de 50000 h, de forma circular, 10 W de potència, òptica d'alumini especular amb UGR =22, eficàcia lluminosa de 60 lm/W, amb equip elèctric no regulable, aïllament classe I, cos d'alumini i vidre transparent i grau de protecció IP65, encastat</t>
  </si>
  <si>
    <t xml:space="preserve">Uts.</t>
  </si>
  <si>
    <t xml:space="preserve">Llargada</t>
  </si>
  <si>
    <t xml:space="preserve">Amplada</t>
  </si>
  <si>
    <t xml:space="preserve">Alçada</t>
  </si>
  <si>
    <t xml:space="preserve">Parcial</t>
  </si>
  <si>
    <t xml:space="preserve">Subtotal</t>
  </si>
  <si>
    <t xml:space="preserve">A1</t>
  </si>
  <si>
    <t xml:space="preserve">A2</t>
  </si>
  <si>
    <t xml:space="preserve">B</t>
  </si>
  <si>
    <t xml:space="preserve">PH21-AZTZ</t>
  </si>
  <si>
    <t xml:space="preserve">Partida</t>
  </si>
  <si>
    <t xml:space="preserve">u</t>
  </si>
  <si>
    <t xml:space="preserve">Downlight encast.led 50000h,quadr.,21W,UGR&lt; 15,efic.llumin.=55lm/W,no regulable,classe I,alumini+metacril·lat,IP20,encastat</t>
  </si>
  <si>
    <t xml:space="preserve">Llum decoratiu encastable tipus downlight amb leds amb una vida útil de 50000 h, de forma quadrat, 21 W de potència, òptica d'alumini especular amb UGR &lt; 15, eficàcia lluminosa de 55 lm/W, amb equip elèctric no regulable, aïllament classe I, cos d'alumini i metacril·lat i grau de protecció IP20, encastat</t>
  </si>
  <si>
    <t xml:space="preserve">Uts.</t>
  </si>
  <si>
    <t xml:space="preserve">Llargada</t>
  </si>
  <si>
    <t xml:space="preserve">Amplada</t>
  </si>
  <si>
    <t xml:space="preserve">Alçada</t>
  </si>
  <si>
    <t xml:space="preserve">Parcial</t>
  </si>
  <si>
    <t xml:space="preserve">Subtotal</t>
  </si>
  <si>
    <t xml:space="preserve">A1</t>
  </si>
  <si>
    <t xml:space="preserve">A2</t>
  </si>
  <si>
    <t xml:space="preserve">B</t>
  </si>
  <si>
    <t xml:space="preserve">D2.1</t>
  </si>
  <si>
    <t xml:space="preserve">D2.2</t>
  </si>
  <si>
    <t xml:space="preserve">Capítol</t>
  </si>
  <si>
    <t xml:space="preserve">Tapiado de ventanas</t>
  </si>
  <si>
    <t xml:space="preserve">P7C22-E1HE</t>
  </si>
  <si>
    <t xml:space="preserve">Partida</t>
  </si>
  <si>
    <t xml:space="preserve">m2</t>
  </si>
  <si>
    <t xml:space="preserve">Aïllament planxa EPS,g=80mm,tens.compres.=60kPa,res.tèrmica=2,05m2·K/W,cara llisa,cantell recte,col.fix.mecàniques</t>
  </si>
  <si>
    <t xml:space="preserve">Aïllament amb planxa de poliestirè expandit (EPS), de 80 mm de gruix, de 60 kPa de tensió a la compressió, de 2,05 m2·K/W de resistència tèrmica, amb una cara llisa i cantell recte, col·locades amb fixacions mecàniques</t>
  </si>
  <si>
    <t xml:space="preserve">D2.2</t>
  </si>
  <si>
    <t xml:space="preserve">D2</t>
  </si>
  <si>
    <t xml:space="preserve">D3</t>
  </si>
  <si>
    <t xml:space="preserve">Capítol</t>
  </si>
  <si>
    <t xml:space="preserve">Nuevos cerramientos en vestuarios</t>
  </si>
  <si>
    <t xml:space="preserve">D3.1</t>
  </si>
  <si>
    <t xml:space="preserve">Capítol</t>
  </si>
  <si>
    <t xml:space="preserve">Vestíbulo de independencia punto acceso vestuarios</t>
  </si>
  <si>
    <t xml:space="preserve">P653-8MNW</t>
  </si>
  <si>
    <t xml:space="preserve">Partida</t>
  </si>
  <si>
    <t xml:space="preserve">m2</t>
  </si>
  <si>
    <t xml:space="preserve">Envà pl.guix laminat,estruc.doble N190mm, /400mm(70mm+70mm),2xA(12,5mm)/H(12,5mm)</t>
  </si>
  <si>
    <t xml:space="preserve">Envà de plaques de guix laminat format per estructura doble normal amb perfileria de planxa d'acer galvanitzat, amb un gruix total de l'envà de 190 mm, muntants cada 400 mm de 70 mm d'amplària i canals de 70 mm d'amplària, 2 plaques a cada cara, unes tipus estàndard (A) de 12,5 mm de gruix i les altres tipus hidròfuga (H) de 12,5 mm de gruix, fixades mecànicament</t>
  </si>
  <si>
    <t xml:space="preserve">Uts.</t>
  </si>
  <si>
    <t xml:space="preserve">Llargada</t>
  </si>
  <si>
    <t xml:space="preserve">Amplada</t>
  </si>
  <si>
    <t xml:space="preserve">Alçada</t>
  </si>
  <si>
    <t xml:space="preserve">Parcial</t>
  </si>
  <si>
    <t xml:space="preserve">Subtotal</t>
  </si>
  <si>
    <t xml:space="preserve">Fals sostre</t>
  </si>
  <si>
    <t xml:space="preserve">PAD0-617X</t>
  </si>
  <si>
    <t xml:space="preserve">Partida</t>
  </si>
  <si>
    <t xml:space="preserve">u</t>
  </si>
  <si>
    <t xml:space="preserve">Porta planxa ac.galv.,1bat.,215x90cm,reix.vent.+pany+clau,col.</t>
  </si>
  <si>
    <t xml:space="preserve">Porta de planxa d'acer galvanitzat, una fulla batent, amb bastiment en perfil laminat d'acer,per a un buit d'obra de 215x90 cm, amb reixeta de ventilació, pany i clau, col·locada</t>
  </si>
  <si>
    <t xml:space="preserve">P89F-4VW5</t>
  </si>
  <si>
    <t xml:space="preserve">Partida</t>
  </si>
  <si>
    <t xml:space="preserve">m2</t>
  </si>
  <si>
    <t xml:space="preserve">Pintat porta acer galv.,esmalt sint.+fosfatant+2acab.</t>
  </si>
  <si>
    <t xml:space="preserve">Pintat de portes cegues d'acer galvanitzat, amb esmalt sintètic, amb una capa d'imprimació fosfatant i dues d'acabat</t>
  </si>
  <si>
    <t xml:space="preserve">Uts.</t>
  </si>
  <si>
    <t xml:space="preserve">Llargada</t>
  </si>
  <si>
    <t xml:space="preserve">Amplada</t>
  </si>
  <si>
    <t xml:space="preserve">Alçada</t>
  </si>
  <si>
    <t xml:space="preserve">Parcial</t>
  </si>
  <si>
    <t xml:space="preserve">Subtotal</t>
  </si>
  <si>
    <t xml:space="preserve">vestibul</t>
  </si>
  <si>
    <t xml:space="preserve">D3.1</t>
  </si>
  <si>
    <t xml:space="preserve">D3.2</t>
  </si>
  <si>
    <t xml:space="preserve">Capítol</t>
  </si>
  <si>
    <t xml:space="preserve">Renovación puertas vestuarios</t>
  </si>
  <si>
    <t xml:space="preserve">P2140-4RRN</t>
  </si>
  <si>
    <t xml:space="preserve">Partida</t>
  </si>
  <si>
    <t xml:space="preserve">u</t>
  </si>
  <si>
    <t xml:space="preserve">Arrencada full+bastim. porta int.,m.man.,càrr.man.</t>
  </si>
  <si>
    <t xml:space="preserve">Arrencada de full i bastiment de porta interior amb mitjans manuals i càrrega manual sobre camió o contenidor</t>
  </si>
  <si>
    <t xml:space="preserve">PAD0-617X</t>
  </si>
  <si>
    <t xml:space="preserve">Partida</t>
  </si>
  <si>
    <t xml:space="preserve">u</t>
  </si>
  <si>
    <t xml:space="preserve">Porta planxa ac.galv.,1bat.,215x90cm,reix.vent.+pany+clau,col.</t>
  </si>
  <si>
    <t xml:space="preserve">Porta de planxa d'acer galvanitzat, una fulla batent, amb bastiment en perfil laminat d'acer,per a un buit d'obra de 215x90 cm, amb reixeta de ventilació, pany i clau, col·locada</t>
  </si>
  <si>
    <t xml:space="preserve">P89F-4VW5</t>
  </si>
  <si>
    <t xml:space="preserve">Partida</t>
  </si>
  <si>
    <t xml:space="preserve">m2</t>
  </si>
  <si>
    <t xml:space="preserve">Pintat porta acer galv.,esmalt sint.+fosfatant+2acab.</t>
  </si>
  <si>
    <t xml:space="preserve">Pintat de portes cegues d'acer galvanitzat, amb esmalt sintètic, amb una capa d'imprimació fosfatant i dues d'acabat</t>
  </si>
  <si>
    <t xml:space="preserve">Uts.</t>
  </si>
  <si>
    <t xml:space="preserve">Llargada</t>
  </si>
  <si>
    <t xml:space="preserve">Amplada</t>
  </si>
  <si>
    <t xml:space="preserve">Alçada</t>
  </si>
  <si>
    <t xml:space="preserve">Parcial</t>
  </si>
  <si>
    <t xml:space="preserve">Subtotal</t>
  </si>
  <si>
    <t xml:space="preserve">vestuaris</t>
  </si>
  <si>
    <t xml:space="preserve">D3.2</t>
  </si>
  <si>
    <t xml:space="preserve">D3</t>
  </si>
  <si>
    <t xml:space="preserve">D4</t>
  </si>
  <si>
    <t xml:space="preserve">Capítol</t>
  </si>
  <si>
    <t xml:space="preserve">Medidas de protección y seguridad</t>
  </si>
  <si>
    <t xml:space="preserve">PB70-HC6Y</t>
  </si>
  <si>
    <t xml:space="preserve">Partida</t>
  </si>
  <si>
    <t xml:space="preserve">u</t>
  </si>
  <si>
    <t xml:space="preserve">Placa+anella alumini p/fix.arnès seguretat fixada mecànicament</t>
  </si>
  <si>
    <t xml:space="preserve">Placa amb anella, d'alumini, per a fixació d'arnès de seguretat, fixada amb cargols d'acer inoxidable, segons UNE_EN 795/A1</t>
  </si>
  <si>
    <t xml:space="preserve">PB70-HC70</t>
  </si>
  <si>
    <t xml:space="preserve">Partida</t>
  </si>
  <si>
    <t xml:space="preserve">m</t>
  </si>
  <si>
    <t xml:space="preserve">Cable inox d:10, homologat p/línia vida horitzontal UNE_EN 795/A1, fixat i tesat</t>
  </si>
  <si>
    <t xml:space="preserve">Cable d'acer inoxidable 316, de 10 mm de diàmetre i composició 7x19+0, homologat per a línia de vida horitzontal segons UNE_EN 795/A1, fixat als terminals i als elements de suport intermig (separació &lt; 15 m) i tesat</t>
  </si>
  <si>
    <t xml:space="preserve">PB70-HC73</t>
  </si>
  <si>
    <t xml:space="preserve">Partida</t>
  </si>
  <si>
    <t xml:space="preserve">u</t>
  </si>
  <si>
    <t xml:space="preserve">Elements p/2 extrems línia vida horitzontal inox+forqueta regulació+2terminals cable</t>
  </si>
  <si>
    <t xml:space="preserve">Conjunt d'elements per als dos extrems d'una línia de vida horitzontal, fixa, formats per dos terminals d'acer inoxidable fixats amb cargols d'acer inoxidable, un tensor de forqueta per a regulació del cable i dos terminals de cable amb elements protectors, segons UNE_EN 795/A1</t>
  </si>
  <si>
    <t xml:space="preserve">PB70-HC76</t>
  </si>
  <si>
    <t xml:space="preserve">Partida</t>
  </si>
  <si>
    <t xml:space="preserve">u</t>
  </si>
  <si>
    <t xml:space="preserve">Element suport intermedi línia vida horitzontal, alumini</t>
  </si>
  <si>
    <t xml:space="preserve">Element de suport intermedi per a línia de vida horitzontal fixa, d'alumini, fixat amb cargols d'acer inoxidable, segons UNE_EN 795/A1</t>
  </si>
  <si>
    <t xml:space="preserve">P1510-35FE</t>
  </si>
  <si>
    <t xml:space="preserve">Partida</t>
  </si>
  <si>
    <t xml:space="preserve">u</t>
  </si>
  <si>
    <t xml:space="preserve">Escala amb anellat met.,plati.acer</t>
  </si>
  <si>
    <t xml:space="preserve">Escala de má amb anellat, per arribar a la coberta, superant l'alçada de 5m., amb platines d'acer de 50x5 mm col·locades horitzontalment cada 40 cm i unides amb 5 tires verticals de la mateixa platina</t>
  </si>
  <si>
    <t xml:space="preserve">D4</t>
  </si>
  <si>
    <t xml:space="preserve">D</t>
  </si>
  <si>
    <t xml:space="preserve">E</t>
  </si>
  <si>
    <t xml:space="preserve">Capítol</t>
  </si>
  <si>
    <t xml:space="preserve">Adecuación y mejora de las instalaciones</t>
  </si>
  <si>
    <t xml:space="preserve">E1</t>
  </si>
  <si>
    <t xml:space="preserve">Capítol</t>
  </si>
  <si>
    <t xml:space="preserve">Mejores en la instalación eléctrica y legalización</t>
  </si>
  <si>
    <t xml:space="preserve">E1.01</t>
  </si>
  <si>
    <t xml:space="preserve">Capítol</t>
  </si>
  <si>
    <t xml:space="preserve">CUADRO GENERAL</t>
  </si>
  <si>
    <t xml:space="preserve">EG1AU0M1</t>
  </si>
  <si>
    <t xml:space="preserve">Partida</t>
  </si>
  <si>
    <t xml:space="preserve">u</t>
  </si>
  <si>
    <t xml:space="preserve">Modificación de cuadro general de alimentación de distribución, conexión de circuito de módulos ext.</t>
  </si>
  <si>
    <t xml:space="preserve">Modificación de cuadro general de alimentación de distribución, para conexión de circuito de servicios a módulos exteriores. 
 Se incluye el suministro, montaje y conexionado de nueva aparamenta necesaria para dar servicio al circuito de módulos exteriores. Incluye el conexionado de las líneas nuevas en aparamentas nuevas.
Se incluyen los trabajos necesarios por parte de un cuadrista especializado, para realizar la modificación en el cuadro existente, instalando la nueva aparamenta especificada, incluyendo todos los accesorios necesarios tales como placas de cuadro, troquelados de placa, tapetas, cableado, elementos de anclaje y fijación que sean necesarios para dejar todo el cuadro en funcionamiento.
Una vez finalizados los trabajos de actuación en el cuadro, se comprobará que todo quede funcionando de manera correcta.
Incluye la identificación y el etiquetado en baquelita de todas las aparamentas, tanto nuevas como existentes, siguiendo normas CEI y UNE.
Incluye la actualización de la documentación necesaria para su correcto funcionamiento y mantenimiento tales como esquema unifilar, manual de la instalación, mantenimiento de los equipos instalados, esquema sinóptico frontal explicativo del funcionamiento del mismo, regulación e informes de estado.
Totalmente conexionado y rotulado.
nota: la condición existente de las instalaciones deberán confirmarse en obra previo al desarrollo de los trabajos. 
Incluye todos los medios auxiliares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</si>
  <si>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</si>
  <si>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</si>
  <si>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</si>
  <si>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</si>
  <si>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</si>
  <si>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</si>
  <si>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EG4253JH</t>
  </si>
  <si>
    <t xml:space="preserve">Partida</t>
  </si>
  <si>
    <t xml:space="preserve">u</t>
  </si>
  <si>
    <t xml:space="preserve">Interruptor dif.cl.A,gam.terc.,I=40A,(4P),0,3A,fij.inst.,4mód.DIN,mont.perf.DIN</t>
  </si>
  <si>
    <t xml:space="preserve">Interruptor diferencial de la clase A, gama terciario, de 40 A de intensidad nominal, tetrapolar (4P), de sensibilidad 0,3 A, de desconexión fijo instantáneo, con botón de test incorporado y con indicador mecánico de defecto, construido según las especificaciones de la norma UNE-EN 61008-1, de 4 módulos DIN de 18 mm de ancho, montado en perfil DIN.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</si>
  <si>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</si>
  <si>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</si>
  <si>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</si>
  <si>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</si>
  <si>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</si>
  <si>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</si>
  <si>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EG415FJD</t>
  </si>
  <si>
    <t xml:space="preserve">Partida</t>
  </si>
  <si>
    <t xml:space="preserve">u</t>
  </si>
  <si>
    <t xml:space="preserve">Interruptor auto.magnet.,I=25A,PIA curvaC,(4P),corte=10000A/15kA,4mód.DIN,mont.perf.DIN</t>
  </si>
  <si>
    <t xml:space="preserve">Interruptor automático magnetotérmico de 25 A de intensidad nominal, tipo PIA curva C, tetrapolar (4P), de 10000 A de poder de corte según UNE-EN 60898 y de 15 kA de poder de corte según UNE-EN 60947-2, de 4 módulos DIN de 18 mm de ancho, montado en perfil DIN.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</si>
  <si>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</si>
  <si>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</si>
  <si>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</si>
  <si>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</si>
  <si>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</si>
  <si>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</si>
  <si>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E1.01</t>
  </si>
  <si>
    <t xml:space="preserve">E1.01b</t>
  </si>
  <si>
    <t xml:space="preserve">Capítol</t>
  </si>
  <si>
    <t xml:space="preserve">CUADROS SECUNDARIOS</t>
  </si>
  <si>
    <t xml:space="preserve">EG415D5D</t>
  </si>
  <si>
    <t xml:space="preserve">Partida</t>
  </si>
  <si>
    <t xml:space="preserve">u</t>
  </si>
  <si>
    <t xml:space="preserve">Interruptor auto.magnet.,I=25A,PIA curvaC,bipol.(1P+N),corte=6000A/10kA,2mód.DIN,mont.perf.DIN</t>
  </si>
  <si>
    <t xml:space="preserve">Interruptor automático magnetotérmico de 25 A de intensidad nominal, tipo PIA curva C, bipolar (1P+N), de 6000 A de poder de corte según UNE-EN 60898 y de 10 kA de poder de corte según UNE-EN 60947-2, de 2 módulos DIN de 18 mm de ancho, montado en perfil DIN.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</si>
  <si>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</si>
  <si>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</si>
  <si>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</si>
  <si>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</si>
  <si>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</si>
  <si>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</si>
  <si>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EG415D59</t>
  </si>
  <si>
    <t xml:space="preserve">Partida</t>
  </si>
  <si>
    <t xml:space="preserve">u</t>
  </si>
  <si>
    <t xml:space="preserve">Interruptor auto.magnet.,I=10A,PIA curvaC,bipol.(1P+N),corte=6000A/10kA,2mód.DIN,mont.perf.DIN</t>
  </si>
  <si>
    <t xml:space="preserve">Interruptor automático magnetotérmico de 10 A de intensidad nominal, tipo PIA curva C, bipolar (1P+N), de 6000 A de poder de corte según UNE-EN 60898 y de 10 kA de poder de corte según UNE-EN 60947-2, de 2 módulos DIN de 18 mm de ancho, montado en perfil DIN.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</si>
  <si>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</si>
  <si>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</si>
  <si>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</si>
  <si>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</si>
  <si>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</si>
  <si>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</si>
  <si>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EG415A9B</t>
  </si>
  <si>
    <t xml:space="preserve">Partida</t>
  </si>
  <si>
    <t xml:space="preserve">u</t>
  </si>
  <si>
    <t xml:space="preserve">Interruptor auto.magnet.,I=16A,PIA curvaC,(2P),corte=6000A,2mód.DIN,mont.perf.DIN</t>
  </si>
  <si>
    <t xml:space="preserve">Interruptor automático magnetotérmico de 16 A de intensidad nominal, tipo PIA curva C, bipolar (2P), de 6000 A de poder de corte según UNE-EN 60898, de 2 módulos DIN de 18 mm de ancho, montado en perfil DIN.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</si>
  <si>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</si>
  <si>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</si>
  <si>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</si>
  <si>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</si>
  <si>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</si>
  <si>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</si>
  <si>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EG134902</t>
  </si>
  <si>
    <t xml:space="preserve">Partida</t>
  </si>
  <si>
    <t xml:space="preserve">u</t>
  </si>
  <si>
    <t xml:space="preserve">Caja mando/prot.,mat.autoexting.+puerta,14 módulos,mont.superf.</t>
  </si>
  <si>
    <t xml:space="preserve">Caja para cuadro de mando y protección, de material autoextinguible, con puerta, para catorce módulos y montada superficialmente.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</si>
  <si>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</si>
  <si>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</si>
  <si>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</si>
  <si>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</si>
  <si>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</si>
  <si>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</si>
  <si>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E1.01b</t>
  </si>
  <si>
    <t xml:space="preserve">E1.01c</t>
  </si>
  <si>
    <t xml:space="preserve">Capítol</t>
  </si>
  <si>
    <t xml:space="preserve">LINEAS SECUNDARIAS</t>
  </si>
  <si>
    <t xml:space="preserve">EG312684</t>
  </si>
  <si>
    <t xml:space="preserve">Partida</t>
  </si>
  <si>
    <t xml:space="preserve">m</t>
  </si>
  <si>
    <t xml:space="preserve">Cable 0,6/ 1kV RZ1-K (AS), 5x25mm2,col.tubo</t>
  </si>
  <si>
    <t xml:space="preserve">Cable con conductor de cobre de 0,6/ 1kV de tensión asignada, con designación RZ1-K (AS), pentapolar, de sección 5 x 25 mm2, con cubierta del cable de poliolefinas con baja emisión humos, colocado en tubo.
Incluye medios de elevación, elementos de soportación y fijación a fachada o muro y todos los medios auxiliares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</si>
  <si>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</si>
  <si>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</si>
  <si>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</si>
  <si>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</si>
  <si>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</si>
  <si>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</si>
  <si>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EG312354</t>
  </si>
  <si>
    <t xml:space="preserve">Partida</t>
  </si>
  <si>
    <t xml:space="preserve">m</t>
  </si>
  <si>
    <t xml:space="preserve">Cable 0,6/ 1kV RZ1-K (AS), 3x6mm2,col.tubo</t>
  </si>
  <si>
    <t xml:space="preserve">Cable con conductor de cobre de 0,6/ 1kV de tensión asignada, con designación RZ1-K (AS), tripolar, de sección 3 x 6 mm2, con cubierta del cable de poliolefinas con baja emisión humos, colocado en tubo.
Incluye medios de elevación, elementos de soportación y fijación a fachada o muro y todos los medios auxiliares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</si>
  <si>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</si>
  <si>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</si>
  <si>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</si>
  <si>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</si>
  <si>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</si>
  <si>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</si>
  <si>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EG212B1J</t>
  </si>
  <si>
    <t xml:space="preserve">Partida</t>
  </si>
  <si>
    <t xml:space="preserve">m</t>
  </si>
  <si>
    <t xml:space="preserve">Tubo rígido PVC,DN=50mm,impacto=2J,resist.compres.=1250N,unión enchufada+mont.superf.</t>
  </si>
  <si>
    <t xml:space="preserve">Tubo rígido de PVC, de 50 mm de diámetro nominal, aislante y no propagador de la llama, con una resistencia al impacto de 2 J, resistencia a compresión de 1250 N y una rigidez dieléctrica de 2000 V, con unión enchufada y montado superficialmente</t>
  </si>
  <si>
    <t xml:space="preserve">Uts.</t>
  </si>
  <si>
    <t xml:space="preserve">Llargada</t>
  </si>
  <si>
    <t xml:space="preserve">Amplada</t>
  </si>
  <si>
    <t xml:space="preserve">Alçada</t>
  </si>
  <si>
    <t xml:space="preserve">Parcial</t>
  </si>
  <si>
    <t xml:space="preserve">Subtotal</t>
  </si>
  <si>
    <t xml:space="preserve">EG21281J</t>
  </si>
  <si>
    <t xml:space="preserve">Partida</t>
  </si>
  <si>
    <t xml:space="preserve">m</t>
  </si>
  <si>
    <t xml:space="preserve">Tubo rígido PVC,DN=25mm,impacto=2J,resist.compres.=1250N,unión enchufada+mont.superf.</t>
  </si>
  <si>
    <t xml:space="preserve">Tubo rígido de PVC, de 25 mm de diámetro nominal, aislante y no propagador de la llama, con una resistencia al impacto de 2 J, resistencia a compresión de 1250 N y una rigidez dieléctrica de 2000 V, con unión enchufada y montado superficialmente</t>
  </si>
  <si>
    <t xml:space="preserve">Uts.</t>
  </si>
  <si>
    <t xml:space="preserve">Llargada</t>
  </si>
  <si>
    <t xml:space="preserve">Amplada</t>
  </si>
  <si>
    <t xml:space="preserve">Alçada</t>
  </si>
  <si>
    <t xml:space="preserve">Parcial</t>
  </si>
  <si>
    <t xml:space="preserve">Subtotal</t>
  </si>
  <si>
    <t xml:space="preserve">EG151932</t>
  </si>
  <si>
    <t xml:space="preserve">Partida</t>
  </si>
  <si>
    <t xml:space="preserve">u</t>
  </si>
  <si>
    <t xml:space="preserve">Caja deriv.plástico,125x125mm,prot.IP-65,mont.superf.</t>
  </si>
  <si>
    <t xml:space="preserve">Caja de derivación cuadrada de plástico, de 125x125 mm, con grado de protección IP-65, montada superficialmente</t>
  </si>
  <si>
    <t xml:space="preserve">Uts.</t>
  </si>
  <si>
    <t xml:space="preserve">Llargada</t>
  </si>
  <si>
    <t xml:space="preserve">Amplada</t>
  </si>
  <si>
    <t xml:space="preserve">Alçada</t>
  </si>
  <si>
    <t xml:space="preserve">Parcial</t>
  </si>
  <si>
    <t xml:space="preserve">Subtotal</t>
  </si>
  <si>
    <t xml:space="preserve">EG151N32</t>
  </si>
  <si>
    <t xml:space="preserve">Partida</t>
  </si>
  <si>
    <t xml:space="preserve">u</t>
  </si>
  <si>
    <t xml:space="preserve">Caja deriv.plástico,95x95mm,prot.IP-65,mont.superf.</t>
  </si>
  <si>
    <t xml:space="preserve">Caja de derivación cuadrada de plástico, de 95x95 mm, con grado de protección IP-65, montada superficialmente</t>
  </si>
  <si>
    <t xml:space="preserve">Uts.</t>
  </si>
  <si>
    <t xml:space="preserve">Llargada</t>
  </si>
  <si>
    <t xml:space="preserve">Amplada</t>
  </si>
  <si>
    <t xml:space="preserve">Alçada</t>
  </si>
  <si>
    <t xml:space="preserve">Parcial</t>
  </si>
  <si>
    <t xml:space="preserve">Subtotal</t>
  </si>
  <si>
    <t xml:space="preserve">CG150NC01</t>
  </si>
  <si>
    <t xml:space="preserve">Partida</t>
  </si>
  <si>
    <t xml:space="preserve">u</t>
  </si>
  <si>
    <t xml:space="preserve">Medios auxiliares de transporte y elevación.</t>
  </si>
  <si>
    <t xml:space="preserve">Medios auxiliares de transporte y elevación.</t>
  </si>
  <si>
    <t xml:space="preserve">Uts.</t>
  </si>
  <si>
    <t xml:space="preserve">Llargada</t>
  </si>
  <si>
    <t xml:space="preserve">Amplada</t>
  </si>
  <si>
    <t xml:space="preserve">Alçada</t>
  </si>
  <si>
    <t xml:space="preserve">Parcial</t>
  </si>
  <si>
    <t xml:space="preserve">Subtotal</t>
  </si>
  <si>
    <t xml:space="preserve">E1.01c</t>
  </si>
  <si>
    <t xml:space="preserve">E1.01d</t>
  </si>
  <si>
    <t xml:space="preserve">Capítol</t>
  </si>
  <si>
    <t xml:space="preserve">OBRA CIVIL</t>
  </si>
  <si>
    <t xml:space="preserve">F219FFA0</t>
  </si>
  <si>
    <t xml:space="preserve">Partida</t>
  </si>
  <si>
    <t xml:space="preserve">m</t>
  </si>
  <si>
    <t xml:space="preserve">Corte pavimento horm. h&gt;=10cm</t>
  </si>
  <si>
    <t xml:space="preserve">Corte en pavimento de hormigón de 10 cm de profundidad como mínimo, con máquina cortajuntas con disco de diamante, para delimitar la zona a demolir.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</si>
  <si>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</si>
  <si>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</si>
  <si>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</si>
  <si>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</si>
  <si>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</si>
  <si>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</si>
  <si>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F2285P0F</t>
  </si>
  <si>
    <t xml:space="preserve">Partida</t>
  </si>
  <si>
    <t xml:space="preserve">m3</t>
  </si>
  <si>
    <t xml:space="preserve">Relleno+comp.zanja,anch.&lt;=0,6m,50% arena+50% tierra excav. ,e&lt;=25cm,pisón vibrante,95%PM</t>
  </si>
  <si>
    <t xml:space="preserve">Relleno y compactación de zanja de ancho hasta 0,6 m, con el 50% de arena y el 50% de tierra de la propia excavación, en tongadas de espesor de hasta 25 cm, utilizando pisón vibrante, con compactación del 95% PM. 
Incluye banda de señalización.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</si>
  <si>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</si>
  <si>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</si>
  <si>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</si>
  <si>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</si>
  <si>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</si>
  <si>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</si>
  <si>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F31522D1</t>
  </si>
  <si>
    <t xml:space="preserve">Partida</t>
  </si>
  <si>
    <t xml:space="preserve">m3</t>
  </si>
  <si>
    <t xml:space="preserve">Hormigón zanja/pozo cimentación,HA-25/F/10/IIa,camión</t>
  </si>
  <si>
    <t xml:space="preserve">Hormigón para zanjas y pozos de cimentación, HA-25/F/10/IIa, de consistencia fluida y tamaño máximo del árido 10 mm, vertido desde camión.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</si>
  <si>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</si>
  <si>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</si>
  <si>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</si>
  <si>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</si>
  <si>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</si>
  <si>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</si>
  <si>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EG22TD1K</t>
  </si>
  <si>
    <t xml:space="preserve">Partida</t>
  </si>
  <si>
    <t xml:space="preserve">m</t>
  </si>
  <si>
    <t xml:space="preserve">Tubo curvable corrugado PE,doble capa,DN=63mm,20J,450N,canal.enterr.</t>
  </si>
  <si>
    <t xml:space="preserve">Tubo curvable corrugado de polietileno, de doble capa, lisa la interior y corrugada la exterior, de 63 mm de diámetro nominal, aislante y no propagador de la llama, resistencia al impacto de 20 J, resistencia a compresión de 450 N, montado como canalización enterrada</t>
  </si>
  <si>
    <t xml:space="preserve">Uts.</t>
  </si>
  <si>
    <t xml:space="preserve">Llargada</t>
  </si>
  <si>
    <t xml:space="preserve">Amplada</t>
  </si>
  <si>
    <t xml:space="preserve">Alçada</t>
  </si>
  <si>
    <t xml:space="preserve">Parcial</t>
  </si>
  <si>
    <t xml:space="preserve">Subtotal</t>
  </si>
  <si>
    <t xml:space="preserve">ED353B46</t>
  </si>
  <si>
    <t xml:space="preserve">Partida</t>
  </si>
  <si>
    <t xml:space="preserve">u</t>
  </si>
  <si>
    <t xml:space="preserve">Arqueta paso,tapa regis.,38x38x100cm,pared e=13cm ladrillo perforado 250x120x100mm,mort.1:8</t>
  </si>
  <si>
    <t xml:space="preserve">Arqueta de paso y tapa registrable, de 38x38x100 cm de medidas interiores, con pared de 13 cm de espesor de ladrillo perforado de 250x120x100 mm, enfoscada y enlucida por dentro con mortero 1:8, sobre solera de hormigón en masa de 10 cm y con tapa prefabricada de hormigón armado.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</si>
  <si>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</si>
  <si>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</si>
  <si>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</si>
  <si>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</si>
  <si>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</si>
  <si>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</si>
  <si>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F222G123</t>
  </si>
  <si>
    <t xml:space="preserve">Partida</t>
  </si>
  <si>
    <t xml:space="preserve">m3</t>
  </si>
  <si>
    <t xml:space="preserve">Excav.zanja,anch:&lt;=1m,profund.=&lt;=2m,terreno roca,compres.+carga mec.</t>
  </si>
  <si>
    <t xml:space="preserve">Excavación de zanja de hasta 1 m de anchura y hasta 2 m de produndidad, en terreno roca, con compresor y carga mecánica del material excavado.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</si>
  <si>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</si>
  <si>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</si>
  <si>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</si>
  <si>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</si>
  <si>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</si>
  <si>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</si>
  <si>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FGF24F91</t>
  </si>
  <si>
    <t xml:space="preserve">Partida</t>
  </si>
  <si>
    <t xml:space="preserve">u</t>
  </si>
  <si>
    <t xml:space="preserve">Instalación de tirante en paramento y paso de tendido de línea aérea a 6 m de altura.</t>
  </si>
  <si>
    <t xml:space="preserve">Instalación de tirante en paramento y paso de tendido de línea aérea a 6 m de altura, de 4 kN de esfuerzo en punta, para cable trenzado. 
Incluye elementos de elevación y todos los medios auxiliares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</si>
  <si>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</si>
  <si>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</si>
  <si>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</si>
  <si>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</si>
  <si>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</si>
  <si>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</si>
  <si>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E1.01d</t>
  </si>
  <si>
    <t xml:space="preserve">E1.02</t>
  </si>
  <si>
    <t xml:space="preserve">Capítol</t>
  </si>
  <si>
    <t xml:space="preserve">VARIOS</t>
  </si>
  <si>
    <t xml:space="preserve">AYUDAS0001</t>
  </si>
  <si>
    <t xml:space="preserve">Partida</t>
  </si>
  <si>
    <t xml:space="preserve">u</t>
  </si>
  <si>
    <t xml:space="preserve">Conjunto de ayudas de obra civil para dejar la instalación de Electricida</t>
  </si>
  <si>
    <t xml:space="preserve">Conjunto de ayudas de obra civil para dejar el conjunto de instalaciones completamente terminada, incluyendo:
Desmontaje y montaje de falsos techos para la instalación de bandejas y paso de instalaciones.
Medios auxiliares y medios necesarios para ejecutar correctamente la instalación.
Apertura y tapado de rozas.
Apertura de agujeros en paramentos.
Colocación de pasamuros.
Fijación de soportes.
Construcción de bancadas.
Construcción de hornacinas.
Colocación y recibido de cajas para elementos empotrados.
Apertura de agujeros en falsos techos.
Descarga y elevación de materiales (si no precisan transportes especiales).
Sellado de agujeros y huecos de paso de instalaciones.
En general, todo aquello necesario para el montaje de la instalación.</t>
  </si>
  <si>
    <t xml:space="preserve">Uts.</t>
  </si>
  <si>
    <t xml:space="preserve">Llargada</t>
  </si>
  <si>
    <t xml:space="preserve">Amplada</t>
  </si>
  <si>
    <t xml:space="preserve">Alçada</t>
  </si>
  <si>
    <t xml:space="preserve">Parcial</t>
  </si>
  <si>
    <t xml:space="preserve">Subtotal</t>
  </si>
  <si>
    <t xml:space="preserve">LEG00001</t>
  </si>
  <si>
    <t xml:space="preserve">Partida</t>
  </si>
  <si>
    <t xml:space="preserve">u</t>
  </si>
  <si>
    <t xml:space="preserve">Legalización de la instalación de baja tensión, incluye memoria técnica o proyecto, boletines inst.</t>
  </si>
  <si>
    <t xml:space="preserve">Legalización de todas las instalaciones de electricidad que se vean afectadas en este capítulo de los presupuestos, incluyendo la preparación y visados de proyectos en el Colegio Profesional correspondiente y la presentación y seguimiento hasta buen fin de los expedientes ante Servicios Territoriales de Industria y Entidades Colaboradoras, incluido el abono de las tasas correspondientes . 
Se incluyen todos los trámites administrativos que haya que realizar con cualquier organismo oficial para llevar a buen término las instalaciones y el mantenimiento de las mismas.</t>
  </si>
  <si>
    <t xml:space="preserve">Uts.</t>
  </si>
  <si>
    <t xml:space="preserve">Llargada</t>
  </si>
  <si>
    <t xml:space="preserve">Amplada</t>
  </si>
  <si>
    <t xml:space="preserve">Alçada</t>
  </si>
  <si>
    <t xml:space="preserve">Parcial</t>
  </si>
  <si>
    <t xml:space="preserve">Subtotal</t>
  </si>
  <si>
    <t xml:space="preserve">E1.02</t>
  </si>
  <si>
    <t xml:space="preserve">E1</t>
  </si>
  <si>
    <t xml:space="preserve">E2</t>
  </si>
  <si>
    <t xml:space="preserve">Capítol</t>
  </si>
  <si>
    <t xml:space="preserve">Alumbrado de emergencia en las gradas de tribuna</t>
  </si>
  <si>
    <t xml:space="preserve">E2.01</t>
  </si>
  <si>
    <t xml:space="preserve">Capítol</t>
  </si>
  <si>
    <t xml:space="preserve">INSTALACIÓN EMERGENCIAS MARQUESINA</t>
  </si>
  <si>
    <t xml:space="preserve">EG1AU0M2</t>
  </si>
  <si>
    <t xml:space="preserve">Partida</t>
  </si>
  <si>
    <t xml:space="preserve">u</t>
  </si>
  <si>
    <t xml:space="preserve">Modificación de cuadro general de alimentación S. PREFERENTE, conexión de circuito de módulos ext.</t>
  </si>
  <si>
    <t xml:space="preserve">Modificación de cuadro general de alimentación de distribución S. PREFERENTE, para conexión de circuito de alumbrado de emergencia. 
 Se incluye el suministro, montaje y conexionado de nueva aparamenta necesaria para dar servicio al circuito de módulos exteriores. Incluye el conexionado de las líneas nuevas en aparamentas nuevas.
Se incluyen los trabajos necesarios por parte de un cuadrista especializado, para realizar la modificación en el cuadro existente, instalando la nueva aparamenta especificada, incluyendo todos los accesorios necesarios tales como placas de cuadro, troquelados de placa, tapetas, cableado, elementos de anclaje y fijación que sean necesarios para dejar todo el cuadro en funcionamiento.
Una vez finalizados los trabajos de actuación en el cuadro, se comprobará que todo quede funcionando de manera correcta.
Incluye la identificación y el etiquetado en baquelita de todas las aparamentas, tanto nuevas como existentes, siguiendo normas CEI y UNE.
Incluye la actualización de la documentación necesaria para su correcto funcionamiento y mantenimiento tales como esquema unifilar, manual de la instalación, mantenimiento de los equipos instalados, esquema sinóptico frontal explicativo del funcionamiento del mismo, regulación e informes de estado.
Totalmente conexionado y rotulado.
nota: la condición existente de las instalaciones deberán confirmarse en obra previo al desarrollo de los trabajos. 
Incluye todos los medios auxiliares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</si>
  <si>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</si>
  <si>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</si>
  <si>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</si>
  <si>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</si>
  <si>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</si>
  <si>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</si>
  <si>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FHQ6U001</t>
  </si>
  <si>
    <t xml:space="preserve">Partida</t>
  </si>
  <si>
    <t xml:space="preserve">u</t>
  </si>
  <si>
    <t xml:space="preserve">Proyector p/ext.,distr.semiintensiva,lámpara LED 100W,rect.cerrado</t>
  </si>
  <si>
    <t xml:space="preserve">Suministro e instalación de proyector para exteriores (IP65) con reflector de distribución extensiva, con lámpara LED de 100 W, de forma rectangular, conectado y acoplado al apoyo.
Marca/ modelo LEDNIX FLOOD SLIM 100W 110D 5.000K
Incluye parte proporcional de transporte y alquiler de brazo articulado de 12 m de altura para la correcta ejecución de los trabajos.
Incluye todos los medios auxiliares necesarios para ejecutar la unidad de obra en perfectas condiciones y librarla en perfecto estado de acabado y funcionamiento.</t>
  </si>
  <si>
    <t xml:space="preserve">Uts.</t>
  </si>
  <si>
    <t xml:space="preserve">Llargada</t>
  </si>
  <si>
    <t xml:space="preserve">Amplada</t>
  </si>
  <si>
    <t xml:space="preserve">Alçada</t>
  </si>
  <si>
    <t xml:space="preserve">Parcial</t>
  </si>
  <si>
    <t xml:space="preserve">Subtotal</t>
  </si>
  <si>
    <t xml:space="preserve">EG312344</t>
  </si>
  <si>
    <t xml:space="preserve">Partida</t>
  </si>
  <si>
    <t xml:space="preserve">m</t>
  </si>
  <si>
    <t xml:space="preserve">Cable 0,6/ 1kV RZ1-K (AS), 3x4mm2,col.tubo</t>
  </si>
  <si>
    <t xml:space="preserve">Cable con conductor de cobre de 0,6/ 1kV de tensión asignada, con designación RZ1-K (AS), tripolar, de sección 3 x 4 mm2, con cubierta del cable de poliolefinas con baja emisión humos, colocado en tubo</t>
  </si>
  <si>
    <t xml:space="preserve">Uts.</t>
  </si>
  <si>
    <t xml:space="preserve">Llargada</t>
  </si>
  <si>
    <t xml:space="preserve">Amplada</t>
  </si>
  <si>
    <t xml:space="preserve">Alçada</t>
  </si>
  <si>
    <t xml:space="preserve">Parcial</t>
  </si>
  <si>
    <t xml:space="preserve">Subtotal</t>
  </si>
  <si>
    <t xml:space="preserve">EG21H81J</t>
  </si>
  <si>
    <t xml:space="preserve">Partida</t>
  </si>
  <si>
    <t xml:space="preserve">m</t>
  </si>
  <si>
    <t xml:space="preserve">Tubo rígido plástico s/halógenos,DN=25mm,impacto=2J,resist.compres.=1250N,unión enchufada+mont.super</t>
  </si>
  <si>
    <t xml:space="preserve">Tubo rígido de plástico sin halógenos, de 25 mm de diámetro nominal, aislante y no propagador de la llama, con una resistencia al impacto de 2 J, resistencia a compresión de 1250 N y una rigidez dieléctrica de 2000 V, con unión enchufada y montado superficialmente</t>
  </si>
  <si>
    <t xml:space="preserve">Uts.</t>
  </si>
  <si>
    <t xml:space="preserve">Llargada</t>
  </si>
  <si>
    <t xml:space="preserve">Amplada</t>
  </si>
  <si>
    <t xml:space="preserve">Alçada</t>
  </si>
  <si>
    <t xml:space="preserve">Parcial</t>
  </si>
  <si>
    <t xml:space="preserve">Subtotal</t>
  </si>
  <si>
    <t xml:space="preserve">EG415D59</t>
  </si>
  <si>
    <t xml:space="preserve">Partida</t>
  </si>
  <si>
    <t xml:space="preserve">u</t>
  </si>
  <si>
    <t xml:space="preserve">Interruptor auto.magnet.,I=10A,PIA curvaC,bipol.(1P+N),corte=6000A/10kA,2mód.DIN,mont.perf.DIN</t>
  </si>
  <si>
    <t xml:space="preserve">Interruptor automático magnetotérmico de 10 A de intensidad nominal, tipo PIA curva C, bipolar (1P+N), de 6000 A de poder de corte según UNE-EN 60898 y de 10 kA de poder de corte según UNE-EN 60947-2, de 2 módulos DIN de 18 mm de ancho, montado en perfil DIN.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</si>
  <si>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</si>
  <si>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</si>
  <si>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</si>
  <si>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</si>
  <si>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</si>
  <si>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</si>
  <si>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EG42129H</t>
  </si>
  <si>
    <t xml:space="preserve">Partida</t>
  </si>
  <si>
    <t xml:space="preserve">u</t>
  </si>
  <si>
    <t xml:space="preserve">Interruptor dif.cl.AC,gam.residen.,I=40A,(2P),0,03A,fij.inst.,2mód.DIN,mont.perf.DIN</t>
  </si>
  <si>
    <t xml:space="preserve">Interruptor diferencial de la clase AC, gama residencial, de 40 A de intensidad nominal, bipolar (2P), de sensibilidad 0,03 A, de desconexión fijo instantáneo, con botón de test incorporado y con indicador mecánico de defecto, construido según las especificaciones de la norma UNE-EN 61008-1, de 2 módulos DIN de 18 mm de ancho, montado en perfil DIN</t>
  </si>
  <si>
    <t xml:space="preserve">Uts.</t>
  </si>
  <si>
    <t xml:space="preserve">Llargada</t>
  </si>
  <si>
    <t xml:space="preserve">Amplada</t>
  </si>
  <si>
    <t xml:space="preserve">Alçada</t>
  </si>
  <si>
    <t xml:space="preserve">Parcial</t>
  </si>
  <si>
    <t xml:space="preserve">Subtotal</t>
  </si>
  <si>
    <t xml:space="preserve">EG151N32</t>
  </si>
  <si>
    <t xml:space="preserve">Partida</t>
  </si>
  <si>
    <t xml:space="preserve">u</t>
  </si>
  <si>
    <t xml:space="preserve">Caja deriv.plástico,95x95mm,prot.IP-65,mont.superf.</t>
  </si>
  <si>
    <t xml:space="preserve">Caja de derivación cuadrada de plástico, de 95x95 mm, con grado de protección IP-65, montada superficialmente</t>
  </si>
  <si>
    <t xml:space="preserve">Uts.</t>
  </si>
  <si>
    <t xml:space="preserve">Llargada</t>
  </si>
  <si>
    <t xml:space="preserve">Amplada</t>
  </si>
  <si>
    <t xml:space="preserve">Alçada</t>
  </si>
  <si>
    <t xml:space="preserve">Parcial</t>
  </si>
  <si>
    <t xml:space="preserve">Subtotal</t>
  </si>
  <si>
    <t xml:space="preserve">E2.01</t>
  </si>
  <si>
    <t xml:space="preserve">E2.01b</t>
  </si>
  <si>
    <t xml:space="preserve">Capítol</t>
  </si>
  <si>
    <t xml:space="preserve">VARIOS</t>
  </si>
  <si>
    <t xml:space="preserve">EG4253JH</t>
  </si>
  <si>
    <t xml:space="preserve">Partida</t>
  </si>
  <si>
    <t xml:space="preserve">u</t>
  </si>
  <si>
    <t xml:space="preserve">Interruptor dif.cl.A,gam.terc.,I=40A,(4P),0,3A,fij.inst.,4mód.DIN,mont.perf.DIN</t>
  </si>
  <si>
    <t xml:space="preserve">Interruptor diferencial de la clase A, gama terciario, de 40 A de intensidad nominal, tetrapolar (4P), de sensibilidad 0,3 A, de desconexión fijo instantáneo, con botón de test incorporado y con indicador mecánico de defecto, construido según las especificaciones de la norma UNE-EN 61008-1, de 4 módulos DIN de 18 mm de ancho, montado en perfil DIN.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</si>
  <si>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</si>
  <si>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</si>
  <si>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</si>
  <si>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</si>
  <si>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</si>
  <si>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</si>
  <si>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EG415FJD</t>
  </si>
  <si>
    <t xml:space="preserve">Partida</t>
  </si>
  <si>
    <t xml:space="preserve">u</t>
  </si>
  <si>
    <t xml:space="preserve">Interruptor auto.magnet.,I=25A,PIA curvaC,(4P),corte=10000A/15kA,4mód.DIN,mont.perf.DIN</t>
  </si>
  <si>
    <t xml:space="preserve">Interruptor automático magnetotérmico de 25 A de intensidad nominal, tipo PIA curva C, tetrapolar (4P), de 10000 A de poder de corte según UNE-EN 60898 y de 15 kA de poder de corte según UNE-EN 60947-2, de 4 módulos DIN de 18 mm de ancho, montado en perfil DIN.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</si>
  <si>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</si>
  <si>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</si>
  <si>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</si>
  <si>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</si>
  <si>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</si>
  <si>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</si>
  <si>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EG312654</t>
  </si>
  <si>
    <t xml:space="preserve">Partida</t>
  </si>
  <si>
    <t xml:space="preserve">m</t>
  </si>
  <si>
    <t xml:space="preserve">Cable 0,6/ 1kV RZ1-K (AS), 5x6mm2,col.tubo</t>
  </si>
  <si>
    <t xml:space="preserve">Cable con conductor de cobre de 0,6/ 1kV de tensión asignada, con designación RZ1-K (AS), pentapolar, de sección 5 x 6 mm2, con cubierta del cable de poliolefinas con baja emisión humos, colocado en tubo</t>
  </si>
  <si>
    <t xml:space="preserve">Uts.</t>
  </si>
  <si>
    <t xml:space="preserve">Llargada</t>
  </si>
  <si>
    <t xml:space="preserve">Amplada</t>
  </si>
  <si>
    <t xml:space="preserve">Alçada</t>
  </si>
  <si>
    <t xml:space="preserve">Parcial</t>
  </si>
  <si>
    <t xml:space="preserve">Subtotal</t>
  </si>
  <si>
    <t xml:space="preserve">conexión ascensor</t>
  </si>
  <si>
    <t xml:space="preserve">EG21R91G</t>
  </si>
  <si>
    <t xml:space="preserve">Partida</t>
  </si>
  <si>
    <t xml:space="preserve">m</t>
  </si>
  <si>
    <t xml:space="preserve">Tubo rígido PVC,DN=32mm,impacto=3J,resist.compres.=250N,e=1,1mm,unión encolada+canal.enterr.</t>
  </si>
  <si>
    <t xml:space="preserve">Tubo rígido de PVC, de 32 mm de diámetro nominal, aislante y no propagador de la llama, con una resistencia al impacto de 3 J, resistencia a compresión de 250 N, de 1,1 mm de espesor, con unión encolada y como canalización enterrada</t>
  </si>
  <si>
    <t xml:space="preserve">Uts.</t>
  </si>
  <si>
    <t xml:space="preserve">Llargada</t>
  </si>
  <si>
    <t xml:space="preserve">Amplada</t>
  </si>
  <si>
    <t xml:space="preserve">Alçada</t>
  </si>
  <si>
    <t xml:space="preserve">Parcial</t>
  </si>
  <si>
    <t xml:space="preserve">Subtotal</t>
  </si>
  <si>
    <t xml:space="preserve">conexión ascensor</t>
  </si>
  <si>
    <t xml:space="preserve">EG1AU0M2</t>
  </si>
  <si>
    <t xml:space="preserve">Partida</t>
  </si>
  <si>
    <t xml:space="preserve">u</t>
  </si>
  <si>
    <t xml:space="preserve">Modificación de cuadro general de alimentación S. PREFERENTE, conexión de circuito de módulos ext.</t>
  </si>
  <si>
    <t xml:space="preserve">Modificación de cuadro general de alimentación de distribución S. PREFERENTE, para conexión de circuito de alumbrado de emergencia. 
 Se incluye el suministro, montaje y conexionado de nueva aparamenta necesaria para dar servicio al circuito de módulos exteriores. Incluye el conexionado de las líneas nuevas en aparamentas nuevas.
Se incluyen los trabajos necesarios por parte de un cuadrista especializado, para realizar la modificación en el cuadro existente, instalando la nueva aparamenta especificada, incluyendo todos los accesorios necesarios tales como placas de cuadro, troquelados de placa, tapetas, cableado, elementos de anclaje y fijación que sean necesarios para dejar todo el cuadro en funcionamiento.
Una vez finalizados los trabajos de actuación en el cuadro, se comprobará que todo quede funcionando de manera correcta.
Incluye la identificación y el etiquetado en baquelita de todas las aparamentas, tanto nuevas como existentes, siguiendo normas CEI y UNE.
Incluye la actualización de la documentación necesaria para su correcto funcionamiento y mantenimiento tales como esquema unifilar, manual de la instalación, mantenimiento de los equipos instalados, esquema sinóptico frontal explicativo del funcionamiento del mismo, regulación e informes de estado.
Totalmente conexionado y rotulado.
nota: la condición existente de las instalaciones deberán confirmarse en obra previo al desarrollo de los trabajos. 
Incluye todos los medios auxiliares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</si>
  <si>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</si>
  <si>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</si>
  <si>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</si>
  <si>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</si>
  <si>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</si>
  <si>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</si>
  <si>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conexión ascensor</t>
  </si>
  <si>
    <t xml:space="preserve">E2.01b</t>
  </si>
  <si>
    <t xml:space="preserve">E2</t>
  </si>
  <si>
    <t xml:space="preserve">E3</t>
  </si>
  <si>
    <t xml:space="preserve">Capítol</t>
  </si>
  <si>
    <t xml:space="preserve">Renovación señalética</t>
  </si>
  <si>
    <t xml:space="preserve">E3.01</t>
  </si>
  <si>
    <t xml:space="preserve">Capítol</t>
  </si>
  <si>
    <t xml:space="preserve">Nueva señalética</t>
  </si>
  <si>
    <t xml:space="preserve">PB93-AKZS</t>
  </si>
  <si>
    <t xml:space="preserve">Partida</t>
  </si>
  <si>
    <t xml:space="preserve">u</t>
  </si>
  <si>
    <t xml:space="preserve">Rètol tp.1A-1L +fletxa,2picto.línia,+access.munt.,col.adossat</t>
  </si>
  <si>
    <t xml:space="preserve">Rètol tipus 1A-1L amb fletxa i 2 pictogrames de línia, amb accessoris de muntatge, col·locat adossat</t>
  </si>
  <si>
    <t xml:space="preserve">E3.01</t>
  </si>
  <si>
    <t xml:space="preserve">E3</t>
  </si>
  <si>
    <t xml:space="preserve">E4</t>
  </si>
  <si>
    <t xml:space="preserve">Capítol</t>
  </si>
  <si>
    <t xml:space="preserve">Reparaciones zona acceso al campo (lateral suplentes)</t>
  </si>
  <si>
    <t xml:space="preserve">E4.1</t>
  </si>
  <si>
    <t xml:space="preserve">Capítol</t>
  </si>
  <si>
    <t xml:space="preserve">Tapar patio inglés.</t>
  </si>
  <si>
    <t xml:space="preserve">P2145-4RS2</t>
  </si>
  <si>
    <t xml:space="preserve">Partida</t>
  </si>
  <si>
    <t xml:space="preserve">m</t>
  </si>
  <si>
    <t xml:space="preserve">Arrencada barana metàl.,90 a 110cm,m.man.,càrr.man.</t>
  </si>
  <si>
    <t xml:space="preserve">Arrencada de barana metàl·lica de 90 a 110 cm d'alçària, amb mitjans manuals i càrrega manual sobre camió o contenidor</t>
  </si>
  <si>
    <t xml:space="preserve">Uts.</t>
  </si>
  <si>
    <t xml:space="preserve">Llargada</t>
  </si>
  <si>
    <t xml:space="preserve">Amplada</t>
  </si>
  <si>
    <t xml:space="preserve">Alçada</t>
  </si>
  <si>
    <t xml:space="preserve">Parcial</t>
  </si>
  <si>
    <t xml:space="preserve">Subtotal</t>
  </si>
  <si>
    <t xml:space="preserve">patis</t>
  </si>
  <si>
    <t xml:space="preserve">patis</t>
  </si>
  <si>
    <t xml:space="preserve">P2145-4RS0</t>
  </si>
  <si>
    <t xml:space="preserve">Partida</t>
  </si>
  <si>
    <t xml:space="preserve">m2</t>
  </si>
  <si>
    <t xml:space="preserve">Arrencada reixa metàl.,m.man.,càrr.man.</t>
  </si>
  <si>
    <t xml:space="preserve">Arrencada de reixa metàl·lica amb mitjans manuals i càrrega manual sobre camió o contenidor</t>
  </si>
  <si>
    <t xml:space="preserve">P2140-4RRL</t>
  </si>
  <si>
    <t xml:space="preserve">Partida</t>
  </si>
  <si>
    <t xml:space="preserve">u</t>
  </si>
  <si>
    <t xml:space="preserve">Arrencada full+bastim. finest.,m.man.,càrr.man.</t>
  </si>
  <si>
    <t xml:space="preserve">Arrencada de full i bastiment de finestra amb mitjans manuals i càrrega manual sobre camió o contenidor</t>
  </si>
  <si>
    <t xml:space="preserve">P214R-8GWY</t>
  </si>
  <si>
    <t xml:space="preserve">Partida</t>
  </si>
  <si>
    <t xml:space="preserve">m2</t>
  </si>
  <si>
    <t xml:space="preserve">Enderroc paret totxana,g=15cm,a mà+mart.trenc.man.,càrrega manual</t>
  </si>
  <si>
    <t xml:space="preserve">Enderroc de paret de totxana de 15 cm de g
ruix, a mà i amb martell trencador manual i càrrega manual de runa sobre camió o contenidor</t>
  </si>
  <si>
    <t xml:space="preserve">Uts.</t>
  </si>
  <si>
    <t xml:space="preserve">Llargada</t>
  </si>
  <si>
    <t xml:space="preserve">Amplada</t>
  </si>
  <si>
    <t xml:space="preserve">Alçada</t>
  </si>
  <si>
    <t xml:space="preserve">Parcial</t>
  </si>
  <si>
    <t xml:space="preserve">Subtotal</t>
  </si>
  <si>
    <t xml:space="preserve">patis</t>
  </si>
  <si>
    <t xml:space="preserve">P61B0-45GL</t>
  </si>
  <si>
    <t xml:space="preserve">Partida</t>
  </si>
  <si>
    <t xml:space="preserve">m2</t>
  </si>
  <si>
    <t xml:space="preserve">Paret tanc.150mm,bloc form.cel·lular, encadellat,625x250x150mm 500kg/m3,p/revest.,col.morter</t>
  </si>
  <si>
    <t xml:space="preserve">Paret per a tancament de gruix 15 cm amb bloc de formigó cel·lular curat en autoclau HCA, encadellat, categoria I, segons UNE-EN 771-4, de 625x250x150 mm i densitat 500 kg/m3, per a revestir, col·locat amb morter per a ram de paleta (T) segons UNE-EN 998-2</t>
  </si>
  <si>
    <t xml:space="preserve">Uts.</t>
  </si>
  <si>
    <t xml:space="preserve">Llargada</t>
  </si>
  <si>
    <t xml:space="preserve">Amplada</t>
  </si>
  <si>
    <t xml:space="preserve">Alçada</t>
  </si>
  <si>
    <t xml:space="preserve">Parcial</t>
  </si>
  <si>
    <t xml:space="preserve">Subtotal</t>
  </si>
  <si>
    <t xml:space="preserve">patis</t>
  </si>
  <si>
    <t xml:space="preserve">P782-H8VG</t>
  </si>
  <si>
    <t xml:space="preserve">Partida</t>
  </si>
  <si>
    <t xml:space="preserve">m2</t>
  </si>
  <si>
    <t xml:space="preserve">Arrebossat morter s/formigó 0,2 cm,imper.resines</t>
  </si>
  <si>
    <t xml:space="preserve">Arrebossat de morter sobre formigó per a impermeabilitzacions, de 0,2 cm de gruix, en superfícies en contacte amb aigua potable sense pressió, format per una mescla preparada de ciments especials i resines impermeabilitzants, amb una dotació de 4 kg/m2, incloses neteja i preparació de la superfície</t>
  </si>
  <si>
    <t xml:space="preserve">Uts.</t>
  </si>
  <si>
    <t xml:space="preserve">Llargada</t>
  </si>
  <si>
    <t xml:space="preserve">Amplada</t>
  </si>
  <si>
    <t xml:space="preserve">Alçada</t>
  </si>
  <si>
    <t xml:space="preserve">Parcial</t>
  </si>
  <si>
    <t xml:space="preserve">Subtotal</t>
  </si>
  <si>
    <t xml:space="preserve">patis</t>
  </si>
  <si>
    <t xml:space="preserve">patis</t>
  </si>
  <si>
    <t xml:space="preserve">P2253-547H</t>
  </si>
  <si>
    <t xml:space="preserve">Partida</t>
  </si>
  <si>
    <t xml:space="preserve">m3</t>
  </si>
  <si>
    <t xml:space="preserve">Reblert rasa/pou sorres reciclat form.,&lt;=25cm</t>
  </si>
  <si>
    <t xml:space="preserve">Reblert de rasa o pou amb sorres de material reciclat de formigons, en tongades de 25 cm com a màxim</t>
  </si>
  <si>
    <t xml:space="preserve">Uts.</t>
  </si>
  <si>
    <t xml:space="preserve">Llargada</t>
  </si>
  <si>
    <t xml:space="preserve">Amplada</t>
  </si>
  <si>
    <t xml:space="preserve">Alçada</t>
  </si>
  <si>
    <t xml:space="preserve">Parcial</t>
  </si>
  <si>
    <t xml:space="preserve">Subtotal</t>
  </si>
  <si>
    <t xml:space="preserve">patis</t>
  </si>
  <si>
    <t xml:space="preserve">P93L-B3EA</t>
  </si>
  <si>
    <t xml:space="preserve">Partida</t>
  </si>
  <si>
    <t xml:space="preserve">m2</t>
  </si>
  <si>
    <t xml:space="preserve">Solera 15cm gruix form.no estructural HNE-15/B/20 abocat camió</t>
  </si>
  <si>
    <t xml:space="preserve">Solera de 15 cm de gruix de formigó d'ús no estructural HNE-15/B/20 de resistència a compressió 15 N/mm2, consistència tova i grandària màxima del granulat 20 mm, abocat des de camió</t>
  </si>
  <si>
    <t xml:space="preserve">Uts.</t>
  </si>
  <si>
    <t xml:space="preserve">Llargada</t>
  </si>
  <si>
    <t xml:space="preserve">Amplada</t>
  </si>
  <si>
    <t xml:space="preserve">Alçada</t>
  </si>
  <si>
    <t xml:space="preserve">Parcial</t>
  </si>
  <si>
    <t xml:space="preserve">Subtotal</t>
  </si>
  <si>
    <t xml:space="preserve">patis</t>
  </si>
  <si>
    <t xml:space="preserve">P9F3-101D6</t>
  </si>
  <si>
    <t xml:space="preserve">Partida</t>
  </si>
  <si>
    <t xml:space="preserve">m2</t>
  </si>
  <si>
    <t xml:space="preserve">Paviment peça doble capa form. 30x30cmx5cm, preu alt, p/paviment,sob/5cm sorra,compact.pavim.+rejun.mort. 1:0,5:4</t>
  </si>
  <si>
    <t xml:space="preserve">Paviment de peça rectangular de formigó doble capa, gris, de 20x30 cm i 10 cm de gruix, preu alt, per a paviment, sobre llit de sorra de 5 cm de gruix, compactació del paviment i rejuntat amb morter mixt 1:0,5:4</t>
  </si>
  <si>
    <t xml:space="preserve">Uts.</t>
  </si>
  <si>
    <t xml:space="preserve">Llargada</t>
  </si>
  <si>
    <t xml:space="preserve">Amplada</t>
  </si>
  <si>
    <t xml:space="preserve">Alçada</t>
  </si>
  <si>
    <t xml:space="preserve">Parcial</t>
  </si>
  <si>
    <t xml:space="preserve">Subtotal</t>
  </si>
  <si>
    <t xml:space="preserve">patis</t>
  </si>
  <si>
    <t xml:space="preserve">E4.1</t>
  </si>
  <si>
    <t xml:space="preserve">E4.2</t>
  </si>
  <si>
    <t xml:space="preserve">Capítol</t>
  </si>
  <si>
    <t xml:space="preserve">Sustitución religa pavimento</t>
  </si>
  <si>
    <t xml:space="preserve">P2145-4RS0</t>
  </si>
  <si>
    <t xml:space="preserve">Partida</t>
  </si>
  <si>
    <t xml:space="preserve">m2</t>
  </si>
  <si>
    <t xml:space="preserve">Arrencada reixa metàl.,m.man.,càrr.man.</t>
  </si>
  <si>
    <t xml:space="preserve">Arrencada de reixa metàl·lica amb mitjans manuals i càrrega manual sobre camió o contenidor</t>
  </si>
  <si>
    <t xml:space="preserve">Uts.</t>
  </si>
  <si>
    <t xml:space="preserve">Llargada</t>
  </si>
  <si>
    <t xml:space="preserve">Amplada</t>
  </si>
  <si>
    <t xml:space="preserve">Alçada</t>
  </si>
  <si>
    <t xml:space="preserve">Parcial</t>
  </si>
  <si>
    <t xml:space="preserve">Subtotal</t>
  </si>
  <si>
    <t xml:space="preserve">reixa</t>
  </si>
  <si>
    <t xml:space="preserve">PB31-HAGS</t>
  </si>
  <si>
    <t xml:space="preserve">Partida</t>
  </si>
  <si>
    <t xml:space="preserve">m2</t>
  </si>
  <si>
    <t xml:space="preserve">Reixa galv.entramat acer,10x40mm,marc passamà,platines 20x2mm,ancorada morter 1:4</t>
  </si>
  <si>
    <t xml:space="preserve">Reixa galvanitzada d'entramat d'acer de 10x40 mm de pas de malla, amb marc de passamà d'acer i platines portants de 20x2 mm, ancorada amb morter de ciment 1:4, elaborat a l'obra</t>
  </si>
  <si>
    <t xml:space="preserve">Uts.</t>
  </si>
  <si>
    <t xml:space="preserve">Llargada</t>
  </si>
  <si>
    <t xml:space="preserve">Amplada</t>
  </si>
  <si>
    <t xml:space="preserve">Alçada</t>
  </si>
  <si>
    <t xml:space="preserve">Parcial</t>
  </si>
  <si>
    <t xml:space="preserve">Subtotal</t>
  </si>
  <si>
    <t xml:space="preserve">reixa</t>
  </si>
  <si>
    <t xml:space="preserve">E4.2</t>
  </si>
  <si>
    <t xml:space="preserve">E4.3</t>
  </si>
  <si>
    <t xml:space="preserve">Capítol</t>
  </si>
  <si>
    <t xml:space="preserve">Impermeabilización del zócalo de la base de la grada</t>
  </si>
  <si>
    <t xml:space="preserve">PY05-5CIK</t>
  </si>
  <si>
    <t xml:space="preserve">Partida</t>
  </si>
  <si>
    <t xml:space="preserve">m</t>
  </si>
  <si>
    <t xml:space="preserve">Obertura regata paret maó mass.,m.mec.,tapada morter 1:4</t>
  </si>
  <si>
    <t xml:space="preserve">Obertura de regata en paret de maó massís, amb mitjans mecànics i tapada amb morter de ciment 1:4</t>
  </si>
  <si>
    <t xml:space="preserve">Uts.</t>
  </si>
  <si>
    <t xml:space="preserve">Llargada</t>
  </si>
  <si>
    <t xml:space="preserve">Amplada</t>
  </si>
  <si>
    <t xml:space="preserve">Alçada</t>
  </si>
  <si>
    <t xml:space="preserve">Parcial</t>
  </si>
  <si>
    <t xml:space="preserve">Subtotal</t>
  </si>
  <si>
    <t xml:space="preserve">socol grada</t>
  </si>
  <si>
    <t xml:space="preserve">P2142-4RN0</t>
  </si>
  <si>
    <t xml:space="preserve">Partida</t>
  </si>
  <si>
    <t xml:space="preserve">m2</t>
  </si>
  <si>
    <t xml:space="preserve">Arrencada aplacat,lloses formigó,param.vert.,m.man.,càrrega manual</t>
  </si>
  <si>
    <t xml:space="preserve">Arrencada d'aplacat de lloses de formigó en parament vertical, amb mitjans manuals i càrrega manual de runa sobre camió o contenidor</t>
  </si>
  <si>
    <t xml:space="preserve">Uts.</t>
  </si>
  <si>
    <t xml:space="preserve">Llargada</t>
  </si>
  <si>
    <t xml:space="preserve">Amplada</t>
  </si>
  <si>
    <t xml:space="preserve">Alçada</t>
  </si>
  <si>
    <t xml:space="preserve">Parcial</t>
  </si>
  <si>
    <t xml:space="preserve">Subtotal</t>
  </si>
  <si>
    <t xml:space="preserve">socol grada</t>
  </si>
  <si>
    <t xml:space="preserve">P2143-HOUX</t>
  </si>
  <si>
    <t xml:space="preserve">Partida</t>
  </si>
  <si>
    <t xml:space="preserve">m2</t>
  </si>
  <si>
    <t xml:space="preserve">Arrencada pavim. lloses formigó,compres.,càrrega manual</t>
  </si>
  <si>
    <t xml:space="preserve">Arrencada de paviment de lloses de formigó, amb compressor i càrrega manual de runa sobre camió o contenidor,</t>
  </si>
  <si>
    <t xml:space="preserve">Uts.</t>
  </si>
  <si>
    <t xml:space="preserve">Llargada</t>
  </si>
  <si>
    <t xml:space="preserve">Amplada</t>
  </si>
  <si>
    <t xml:space="preserve">Alçada</t>
  </si>
  <si>
    <t xml:space="preserve">Parcial</t>
  </si>
  <si>
    <t xml:space="preserve">Subtotal</t>
  </si>
  <si>
    <t xml:space="preserve">socol grada</t>
  </si>
  <si>
    <t xml:space="preserve">P750-E805</t>
  </si>
  <si>
    <t xml:space="preserve">Partida</t>
  </si>
  <si>
    <t xml:space="preserve">m2</t>
  </si>
  <si>
    <t xml:space="preserve">Membrana g=2mm,d'una làminaPVC p/intemp.+arm.malla FV,fix.adhesiu</t>
  </si>
  <si>
    <t xml:space="preserve">Membrana de gruix 2 mm, d'una làmina de PVC flexible resistent a la intempèrie, amb armadura de malla de fibra de vidre, fixada al suport amb adhesiu de formulació específica</t>
  </si>
  <si>
    <t xml:space="preserve">Uts.</t>
  </si>
  <si>
    <t xml:space="preserve">Llargada</t>
  </si>
  <si>
    <t xml:space="preserve">Amplada</t>
  </si>
  <si>
    <t xml:space="preserve">Alçada</t>
  </si>
  <si>
    <t xml:space="preserve">Parcial</t>
  </si>
  <si>
    <t xml:space="preserve">Subtotal</t>
  </si>
  <si>
    <t xml:space="preserve">socol grada</t>
  </si>
  <si>
    <t xml:space="preserve">P9F3-IHQX</t>
  </si>
  <si>
    <t xml:space="preserve">Partida</t>
  </si>
  <si>
    <t xml:space="preserve">m2</t>
  </si>
  <si>
    <t xml:space="preserve">Paviment llosa form.pavim. 60x40cm,g=6cm,forma rect.,textura pètria,preu alt,col.mort. 1:6</t>
  </si>
  <si>
    <t xml:space="preserve">Paviment de llosa de formigó per a paviments de 60x40 cm i 6 cm de gruix, de forma rectangular, textura pètria, preu alt, col·locats amb morter de ciment 1:6</t>
  </si>
  <si>
    <t xml:space="preserve">Uts.</t>
  </si>
  <si>
    <t xml:space="preserve">Llargada</t>
  </si>
  <si>
    <t xml:space="preserve">Amplada</t>
  </si>
  <si>
    <t xml:space="preserve">Alçada</t>
  </si>
  <si>
    <t xml:space="preserve">Parcial</t>
  </si>
  <si>
    <t xml:space="preserve">Subtotal</t>
  </si>
  <si>
    <t xml:space="preserve">socol grada</t>
  </si>
  <si>
    <t xml:space="preserve">socol grada</t>
  </si>
  <si>
    <t xml:space="preserve">E4.3</t>
  </si>
  <si>
    <t xml:space="preserve">E4</t>
  </si>
  <si>
    <t xml:space="preserve">E5</t>
  </si>
  <si>
    <t xml:space="preserve">Capítol</t>
  </si>
  <si>
    <t xml:space="preserve">Adecuación de los aseos para mejorar su accesibilidad</t>
  </si>
  <si>
    <t xml:space="preserve">E5.1</t>
  </si>
  <si>
    <t xml:space="preserve">Capítol</t>
  </si>
  <si>
    <t xml:space="preserve">Adecuación de los aseos existentes al cumplimiento de la normativa de accesibilidad</t>
  </si>
  <si>
    <t xml:space="preserve">P2142-4RMM</t>
  </si>
  <si>
    <t xml:space="preserve">Partida</t>
  </si>
  <si>
    <t xml:space="preserve">m2</t>
  </si>
  <si>
    <t xml:space="preserve">Arrencada enrajolat,param.vert.,m.man.,càrrega manual</t>
  </si>
  <si>
    <t xml:space="preserve">Arrencada d'enrajolat en parament vertical, amb mitjans manuals i càrrega manual de runa sobre camió o contenidor</t>
  </si>
  <si>
    <t xml:space="preserve">Uts.</t>
  </si>
  <si>
    <t xml:space="preserve">Llargada</t>
  </si>
  <si>
    <t xml:space="preserve">Amplada</t>
  </si>
  <si>
    <t xml:space="preserve">Alçada</t>
  </si>
  <si>
    <t xml:space="preserve">Parcial</t>
  </si>
  <si>
    <t xml:space="preserve">Subtotal</t>
  </si>
  <si>
    <t xml:space="preserve">aseos</t>
  </si>
  <si>
    <t xml:space="preserve">P2142-4RMJ</t>
  </si>
  <si>
    <t xml:space="preserve">Partida</t>
  </si>
  <si>
    <t xml:space="preserve">m2</t>
  </si>
  <si>
    <t xml:space="preserve">Repicat arreb.,mort.ciment,m.man.,càrrega manual</t>
  </si>
  <si>
    <t xml:space="preserve">Repicat d'arrebossat de morter de ciment, amb mitjans manuals i càrrega manual de runa sobre camió o contenidor</t>
  </si>
  <si>
    <t xml:space="preserve">Uts.</t>
  </si>
  <si>
    <t xml:space="preserve">Llargada</t>
  </si>
  <si>
    <t xml:space="preserve">Amplada</t>
  </si>
  <si>
    <t xml:space="preserve">Alçada</t>
  </si>
  <si>
    <t xml:space="preserve">Parcial</t>
  </si>
  <si>
    <t xml:space="preserve">Subtotal</t>
  </si>
  <si>
    <t xml:space="preserve">aseos</t>
  </si>
  <si>
    <t xml:space="preserve">P2140-H8DU</t>
  </si>
  <si>
    <t xml:space="preserve">Partida</t>
  </si>
  <si>
    <t xml:space="preserve">u</t>
  </si>
  <si>
    <t xml:space="preserve">Desmunt.fulla porta fusta &lt;2m2,m.man.,aplec p/aprofit.</t>
  </si>
  <si>
    <t xml:space="preserve">Desmuntatge de fulla de porta interior de fusta de 2 m2 de superfície, com a màxim, amb recuperació de ferramentes, amb mitjans manuals, aplec de material per a la seva reutilització o restauració i carrega de runa sobre camió o contenidor</t>
  </si>
  <si>
    <t xml:space="preserve">Uts.</t>
  </si>
  <si>
    <t xml:space="preserve">Llargada</t>
  </si>
  <si>
    <t xml:space="preserve">Amplada</t>
  </si>
  <si>
    <t xml:space="preserve">Alçada</t>
  </si>
  <si>
    <t xml:space="preserve">Parcial</t>
  </si>
  <si>
    <t xml:space="preserve">Subtotal</t>
  </si>
  <si>
    <t xml:space="preserve">aseos</t>
  </si>
  <si>
    <t xml:space="preserve">P214T-4RQC</t>
  </si>
  <si>
    <t xml:space="preserve">Partida</t>
  </si>
  <si>
    <t xml:space="preserve">m2</t>
  </si>
  <si>
    <t xml:space="preserve">Enderroc paredó ceràm.,gfins a 10cm,m.man.,càrrega manual</t>
  </si>
  <si>
    <t xml:space="preserve">Enderroc de paredó de ceràmica fins a 10 cm de gruix, amb mitjans manuals i càrrega manual de runa sobre camió o contenidor</t>
  </si>
  <si>
    <t xml:space="preserve">Uts.</t>
  </si>
  <si>
    <t xml:space="preserve">Llargada</t>
  </si>
  <si>
    <t xml:space="preserve">Amplada</t>
  </si>
  <si>
    <t xml:space="preserve">Alçada</t>
  </si>
  <si>
    <t xml:space="preserve">Parcial</t>
  </si>
  <si>
    <t xml:space="preserve">Subtotal</t>
  </si>
  <si>
    <t xml:space="preserve">aseos</t>
  </si>
  <si>
    <t xml:space="preserve">P214I-AKZM</t>
  </si>
  <si>
    <t xml:space="preserve">Partida</t>
  </si>
  <si>
    <t xml:space="preserve">m2</t>
  </si>
  <si>
    <t xml:space="preserve">Enderroc cel ras+entram.sup.,m.manuals,càrr.man.</t>
  </si>
  <si>
    <t xml:space="preserve">Enderroc de cel ras i entramat de suport, amb mitjans manuals i càrrega manual sobre camió o contenidor</t>
  </si>
  <si>
    <t xml:space="preserve">Uts.</t>
  </si>
  <si>
    <t xml:space="preserve">Llargada</t>
  </si>
  <si>
    <t xml:space="preserve">Amplada</t>
  </si>
  <si>
    <t xml:space="preserve">Alçada</t>
  </si>
  <si>
    <t xml:space="preserve">Parcial</t>
  </si>
  <si>
    <t xml:space="preserve">Subtotal</t>
  </si>
  <si>
    <t xml:space="preserve">aseos</t>
  </si>
  <si>
    <t xml:space="preserve">P2143-4RR2</t>
  </si>
  <si>
    <t xml:space="preserve">Partida</t>
  </si>
  <si>
    <t xml:space="preserve">m2</t>
  </si>
  <si>
    <t xml:space="preserve">Arrencada pavim. ceràmic,m.man.,càrrega manual</t>
  </si>
  <si>
    <t xml:space="preserve">Arrencada de paviment ceràmic, amb mitjans manuals i càrrega manual de runa sobre camió o contenidor</t>
  </si>
  <si>
    <t xml:space="preserve">Uts.</t>
  </si>
  <si>
    <t xml:space="preserve">Llargada</t>
  </si>
  <si>
    <t xml:space="preserve">Amplada</t>
  </si>
  <si>
    <t xml:space="preserve">Alçada</t>
  </si>
  <si>
    <t xml:space="preserve">Parcial</t>
  </si>
  <si>
    <t xml:space="preserve">Subtotal</t>
  </si>
  <si>
    <t xml:space="preserve">aseos</t>
  </si>
  <si>
    <t xml:space="preserve">P21GS-4RV9</t>
  </si>
  <si>
    <t xml:space="preserve">Partida</t>
  </si>
  <si>
    <t xml:space="preserve">u</t>
  </si>
  <si>
    <t xml:space="preserve">Arrencada inodor,ancor.,aixetes,mecan.,desgua.,desc.xarx.subm./evac.,m.man.,càrrega manual</t>
  </si>
  <si>
    <t xml:space="preserve">Arrencada d'inodor, ancoratges, aixetes, mecanismes, desguassos i desconnexió de les xarxes de subministrament i d'evacuació, amb mitjans manuals i càrrega manual de runa sobre camió o contenidor</t>
  </si>
  <si>
    <t xml:space="preserve">Uts.</t>
  </si>
  <si>
    <t xml:space="preserve">Llargada</t>
  </si>
  <si>
    <t xml:space="preserve">Amplada</t>
  </si>
  <si>
    <t xml:space="preserve">Alçada</t>
  </si>
  <si>
    <t xml:space="preserve">Parcial</t>
  </si>
  <si>
    <t xml:space="preserve">Subtotal</t>
  </si>
  <si>
    <t xml:space="preserve">aseos</t>
  </si>
  <si>
    <t xml:space="preserve">P21GS-4RVX</t>
  </si>
  <si>
    <t xml:space="preserve">Partida</t>
  </si>
  <si>
    <t xml:space="preserve">u</t>
  </si>
  <si>
    <t xml:space="preserve">Arrencada urinari,ancor.,aixetes,mecan.,desgua.,desc.xarx.subm./evac.,m.man.,càrrega manual</t>
  </si>
  <si>
    <t xml:space="preserve">Arrencada d'urinari, ancoratges, aixetes, mecanismes, desguassos i desconnexió de les xarxes de subministrament i d'evacuació, amb mitjans manuals i càrrega manual de runa sobre camió o contenidor</t>
  </si>
  <si>
    <t xml:space="preserve">Uts.</t>
  </si>
  <si>
    <t xml:space="preserve">Llargada</t>
  </si>
  <si>
    <t xml:space="preserve">Amplada</t>
  </si>
  <si>
    <t xml:space="preserve">Alçada</t>
  </si>
  <si>
    <t xml:space="preserve">Parcial</t>
  </si>
  <si>
    <t xml:space="preserve">Subtotal</t>
  </si>
  <si>
    <t xml:space="preserve">aseos</t>
  </si>
  <si>
    <t xml:space="preserve">P21GS-4RVK</t>
  </si>
  <si>
    <t xml:space="preserve">Partida</t>
  </si>
  <si>
    <t xml:space="preserve">u</t>
  </si>
  <si>
    <t xml:space="preserve">Arrencada cisterna inod.,suport,aixetes,mecan.,desc.xarx.subm./evac.,m.man.,càrrega manual</t>
  </si>
  <si>
    <t xml:space="preserve">Arrencada de cisterna alta d'inodor, suport, aixetes, mecanismes i desconnexió de les xarxes de subministrament i d'evacuació, amb mitjans manuals i càrrega manual de runa sobre camió o contenidor</t>
  </si>
  <si>
    <t xml:space="preserve">Uts.</t>
  </si>
  <si>
    <t xml:space="preserve">Llargada</t>
  </si>
  <si>
    <t xml:space="preserve">Amplada</t>
  </si>
  <si>
    <t xml:space="preserve">Alçada</t>
  </si>
  <si>
    <t xml:space="preserve">Parcial</t>
  </si>
  <si>
    <t xml:space="preserve">Subtotal</t>
  </si>
  <si>
    <t xml:space="preserve">P21GS-4RVG</t>
  </si>
  <si>
    <t xml:space="preserve">Partida</t>
  </si>
  <si>
    <t xml:space="preserve">u</t>
  </si>
  <si>
    <t xml:space="preserve">Arrencada lavabo,suport,aixetes,sifó,desgua.,desc.xarx.subm./evac.,m.man.,càrrega manual</t>
  </si>
  <si>
    <t xml:space="preserve">Arrencada de lavabo, suport, aixetes, sifó, desguassos i desconnexió de les xarxes de subministrament i d'evacuació, amb mitjans manuals i càrrega manual de runa sobre camió o contenidor</t>
  </si>
  <si>
    <t xml:space="preserve">Uts.</t>
  </si>
  <si>
    <t xml:space="preserve">Llargada</t>
  </si>
  <si>
    <t xml:space="preserve">Amplada</t>
  </si>
  <si>
    <t xml:space="preserve">Alçada</t>
  </si>
  <si>
    <t xml:space="preserve">Parcial</t>
  </si>
  <si>
    <t xml:space="preserve">Subtotal</t>
  </si>
  <si>
    <t xml:space="preserve">aseos</t>
  </si>
  <si>
    <t xml:space="preserve">P9D5-35ZK</t>
  </si>
  <si>
    <t xml:space="preserve">Partida</t>
  </si>
  <si>
    <t xml:space="preserve">m2</t>
  </si>
  <si>
    <t xml:space="preserve">Paviment int.rajola gres porcell.premsat esmaltat antillis.,rectang/quadr. 6 a 15 peces/m2,preu mitjàadhes.rajola C1,beurada CG1</t>
  </si>
  <si>
    <t xml:space="preserve">Paviment interior, de rajola de gres porcellànic premsat esmaltat antilliscant de forma rectangular o quadrada, de 6 a 15 peces/m2, preu mitjà, grup BIa (UNE-EN 14411), col·locades amb adhesiu per a rajola ceràmica C1 (UNE-EN 12004) i rejuntat amb beurada CG1 (UNE-EN 13888)</t>
  </si>
  <si>
    <t xml:space="preserve">Uts.</t>
  </si>
  <si>
    <t xml:space="preserve">Llargada</t>
  </si>
  <si>
    <t xml:space="preserve">Amplada</t>
  </si>
  <si>
    <t xml:space="preserve">Alçada</t>
  </si>
  <si>
    <t xml:space="preserve">Parcial</t>
  </si>
  <si>
    <t xml:space="preserve">Subtotal</t>
  </si>
  <si>
    <t xml:space="preserve">aseos</t>
  </si>
  <si>
    <t xml:space="preserve">P653-8IB7</t>
  </si>
  <si>
    <t xml:space="preserve">Partida</t>
  </si>
  <si>
    <t xml:space="preserve">m2</t>
  </si>
  <si>
    <t xml:space="preserve">Envà pl.guix laminat,estruc.senzilla N78mm, /400mm(48mm),1xH(15mm)</t>
  </si>
  <si>
    <t xml:space="preserve">Envà de plaques de guix laminat format per estructura senzilla normal amb perfileria de planxa d'acer galvanitzat, amb un gruix total de l'envà de 78 mm, muntants cada 400 mm de 48 mm d'amplària i canals de 48 mm d'amplària, 1 placa hidròfuga (H) de 15 mm de gruix en cada cara, fixades mecànicament</t>
  </si>
  <si>
    <t xml:space="preserve">Uts.</t>
  </si>
  <si>
    <t xml:space="preserve">Llargada</t>
  </si>
  <si>
    <t xml:space="preserve">Amplada</t>
  </si>
  <si>
    <t xml:space="preserve">Alçada</t>
  </si>
  <si>
    <t xml:space="preserve">Parcial</t>
  </si>
  <si>
    <t xml:space="preserve">Subtotal</t>
  </si>
  <si>
    <t xml:space="preserve">aseos</t>
  </si>
  <si>
    <t xml:space="preserve">PAD0-617X</t>
  </si>
  <si>
    <t xml:space="preserve">Partida</t>
  </si>
  <si>
    <t xml:space="preserve">u</t>
  </si>
  <si>
    <t xml:space="preserve">Porta planxa ac.galv.,1bat.,215x90cm,reix.vent.+pany+clau,col.</t>
  </si>
  <si>
    <t xml:space="preserve">Porta de planxa d'acer galvanitzat, una fulla batent, amb bastiment en perfil laminat d'acer,per a un buit d'obra de 215x90 cm, amb reixeta de ventilació, pany i clau, col·locada</t>
  </si>
  <si>
    <t xml:space="preserve">Uts.</t>
  </si>
  <si>
    <t xml:space="preserve">Llargada</t>
  </si>
  <si>
    <t xml:space="preserve">Amplada</t>
  </si>
  <si>
    <t xml:space="preserve">Alçada</t>
  </si>
  <si>
    <t xml:space="preserve">Parcial</t>
  </si>
  <si>
    <t xml:space="preserve">Subtotal</t>
  </si>
  <si>
    <t xml:space="preserve">aseos</t>
  </si>
  <si>
    <t xml:space="preserve">P89F-4VW5</t>
  </si>
  <si>
    <t xml:space="preserve">Partida</t>
  </si>
  <si>
    <t xml:space="preserve">m2</t>
  </si>
  <si>
    <t xml:space="preserve">Pintat porta acer galv.,esmalt sint.+fosfatant+2acab.</t>
  </si>
  <si>
    <t xml:space="preserve">Pintat de portes cegues d'acer galvanitzat, amb esmalt sintètic, amb una capa d'imprimació fosfatant i dues d'acabat</t>
  </si>
  <si>
    <t xml:space="preserve">Uts.</t>
  </si>
  <si>
    <t xml:space="preserve">Llargada</t>
  </si>
  <si>
    <t xml:space="preserve">Amplada</t>
  </si>
  <si>
    <t xml:space="preserve">Alçada</t>
  </si>
  <si>
    <t xml:space="preserve">Parcial</t>
  </si>
  <si>
    <t xml:space="preserve">Subtotal</t>
  </si>
  <si>
    <t xml:space="preserve">aseos</t>
  </si>
  <si>
    <t xml:space="preserve">P822-3NXZ</t>
  </si>
  <si>
    <t xml:space="preserve">Partida</t>
  </si>
  <si>
    <t xml:space="preserve">m2</t>
  </si>
  <si>
    <t xml:space="preserve">Enrajolat vert.int.,h&lt;= 3m,rajola ceràm.prems. esmalt.matrajola de valència,rectang/quadr. 16 a 25 peces/m2,preu mitjà,col.adhesiu cimentós C1,beurada CG1</t>
  </si>
  <si>
    <t xml:space="preserve">Enrajolat de parament vertical interior a una alçària &lt;= 3 m amb rajola de ceràmica premsada esmaltada mat, rajola de valència, de forma rectangular o quadrada, de 16 a 25 peces/m2, preu mitjà, grup BIII (UNE-EN 14411), col·locades amb adhesiu cimentós tipus C1 segons norma UNE-EN 12004 i rejuntat amb beurada CG1 (UNE-EN 13888)</t>
  </si>
  <si>
    <t xml:space="preserve">Uts.</t>
  </si>
  <si>
    <t xml:space="preserve">Llargada</t>
  </si>
  <si>
    <t xml:space="preserve">Amplada</t>
  </si>
  <si>
    <t xml:space="preserve">Alçada</t>
  </si>
  <si>
    <t xml:space="preserve">Parcial</t>
  </si>
  <si>
    <t xml:space="preserve">Subtotal</t>
  </si>
  <si>
    <t xml:space="preserve">aseos</t>
  </si>
  <si>
    <t xml:space="preserve">P89I-4V8T</t>
  </si>
  <si>
    <t xml:space="preserve">Partida</t>
  </si>
  <si>
    <t xml:space="preserve">m2</t>
  </si>
  <si>
    <t xml:space="preserve">Pint.vert.guix,pintura plàstica llis+segelladora+2acab.</t>
  </si>
  <si>
    <t xml:space="preserve">Pintat de parament vertical de guix, amb pintura plàstica amb acabat llis, amb una capa segelladora i dues d'acabat</t>
  </si>
  <si>
    <t xml:space="preserve">Uts.</t>
  </si>
  <si>
    <t xml:space="preserve">Llargada</t>
  </si>
  <si>
    <t xml:space="preserve">Amplada</t>
  </si>
  <si>
    <t xml:space="preserve">Alçada</t>
  </si>
  <si>
    <t xml:space="preserve">Parcial</t>
  </si>
  <si>
    <t xml:space="preserve">Subtotal</t>
  </si>
  <si>
    <t xml:space="preserve">aseos</t>
  </si>
  <si>
    <t xml:space="preserve">P84J-9JRX</t>
  </si>
  <si>
    <t xml:space="preserve">Partida</t>
  </si>
  <si>
    <t xml:space="preserve">m2</t>
  </si>
  <si>
    <t xml:space="preserve">Cel ras regist.PGL,acab.viníl,600x600mm g=12,5mm llana roca 100mm</t>
  </si>
  <si>
    <t xml:space="preserve">Cel ras registrable de plaques de guix laminat amb acabat vinílic, 600x 600 mm i 12,5 mm de gruix, sistema desmuntable amb estructura d'acer galvanitzat vist format per perfils principals amb forma de T invertida de 24 mm de base col·locats cada 1,2 m i fixats al sostre mitjançant vareta de suspensió cada 1,2 m, amb perfils secundaris col·locats formant retícula de 600x 600 mm, per a una alçària de cel ras de 4 m com a màxim i Placa semirígida de llana mineral de roca (MW), de densitat 46 a 55 kg/m3, de 50 mm de gruix, amb dues capes, amb una conductivitat tèrmica &lt;= 0.037 W/(m·K) i resistència tèrmica &gt;= 1,351 m2·K/W</t>
  </si>
  <si>
    <t xml:space="preserve">Uts.</t>
  </si>
  <si>
    <t xml:space="preserve">Llargada</t>
  </si>
  <si>
    <t xml:space="preserve">Amplada</t>
  </si>
  <si>
    <t xml:space="preserve">Alçada</t>
  </si>
  <si>
    <t xml:space="preserve">Parcial</t>
  </si>
  <si>
    <t xml:space="preserve">Subtotal</t>
  </si>
  <si>
    <t xml:space="preserve">aseos</t>
  </si>
  <si>
    <t xml:space="preserve">PJ21C-3SHN</t>
  </si>
  <si>
    <t xml:space="preserve">Partida</t>
  </si>
  <si>
    <t xml:space="preserve">u</t>
  </si>
  <si>
    <t xml:space="preserve">Aixeta senzilla tempor. p/lavab.,munt.s/paret,cromat,preu alt,1/2"</t>
  </si>
  <si>
    <t xml:space="preserve">Aixeta senzilla temporitzada per a lavabo, muntada sobre paret, de llautó cromat, preu alt, amb entrada de 1/2"</t>
  </si>
  <si>
    <t xml:space="preserve">Uts.</t>
  </si>
  <si>
    <t xml:space="preserve">Llargada</t>
  </si>
  <si>
    <t xml:space="preserve">Amplada</t>
  </si>
  <si>
    <t xml:space="preserve">Alçada</t>
  </si>
  <si>
    <t xml:space="preserve">Parcial</t>
  </si>
  <si>
    <t xml:space="preserve">Subtotal</t>
  </si>
  <si>
    <t xml:space="preserve">aseos</t>
  </si>
  <si>
    <t xml:space="preserve">PJ217-3SBX</t>
  </si>
  <si>
    <t xml:space="preserve">Partida</t>
  </si>
  <si>
    <t xml:space="preserve">u</t>
  </si>
  <si>
    <t xml:space="preserve">Aixeta p/lavab.maneta adapt.,munt.s/taule.,cromat,preu alt,maniguets,</t>
  </si>
  <si>
    <t xml:space="preserve">Aixeta mescladora per a lavabo,amb maneta adaptada, muntada superficialment sobre taulell o aparell sanitari, de llautó cromat, preu alt, amb dues entrades de maniguets</t>
  </si>
  <si>
    <t xml:space="preserve">Uts.</t>
  </si>
  <si>
    <t xml:space="preserve">Llargada</t>
  </si>
  <si>
    <t xml:space="preserve">Amplada</t>
  </si>
  <si>
    <t xml:space="preserve">Alçada</t>
  </si>
  <si>
    <t xml:space="preserve">Parcial</t>
  </si>
  <si>
    <t xml:space="preserve">Subtotal</t>
  </si>
  <si>
    <t xml:space="preserve">aseos</t>
  </si>
  <si>
    <t xml:space="preserve">PJ216-3RTX</t>
  </si>
  <si>
    <t xml:space="preserve">Partida</t>
  </si>
  <si>
    <t xml:space="preserve">u</t>
  </si>
  <si>
    <t xml:space="preserve">Conjunt Aixeta + dutxa,munt.superf.,cromat,PRESTO o sim.,pols.poliacet,vàlvula buidat.</t>
  </si>
  <si>
    <t xml:space="preserve">Conjunt de aixeta mescladora temporitzada i dutxa, PRESTO ALPA 80 o similar, sense regulador automàtic de caudal, tub brida, amb ràcord i ruixador antivandàlic de llautó cromat i polsador de poliacetat negre, amb sistema Anti-legionella amb vàlvula de buidat.</t>
  </si>
  <si>
    <t xml:space="preserve">PJ11C-3D0I</t>
  </si>
  <si>
    <t xml:space="preserve">Partida</t>
  </si>
  <si>
    <t xml:space="preserve">u</t>
  </si>
  <si>
    <t xml:space="preserve">Inodor porcell.,vert./horitz.,cist.,blanc,preu mitjà,col.sob./pavim.</t>
  </si>
  <si>
    <t xml:space="preserve">Inodor de porcellana esmaltada, de sortida vertical i/o horitzontal, amb seient i tapa, cisterna i mecanismes de descàrrega i alimentació incorporats, de color blanc, preu mitjà, col·locat sobre el paviment i connectat a la xarxa d'evacuació</t>
  </si>
  <si>
    <t xml:space="preserve">Uts.</t>
  </si>
  <si>
    <t xml:space="preserve">Llargada</t>
  </si>
  <si>
    <t xml:space="preserve">Amplada</t>
  </si>
  <si>
    <t xml:space="preserve">Alçada</t>
  </si>
  <si>
    <t xml:space="preserve">Parcial</t>
  </si>
  <si>
    <t xml:space="preserve">Subtotal</t>
  </si>
  <si>
    <t xml:space="preserve">aseos</t>
  </si>
  <si>
    <t xml:space="preserve">PJ117-3BMX</t>
  </si>
  <si>
    <t xml:space="preserve">Partida</t>
  </si>
  <si>
    <t xml:space="preserve">u</t>
  </si>
  <si>
    <t xml:space="preserve">Lavabo mural porcell.,senz.,ampl.53 a 75cm,blanc,,col.mural</t>
  </si>
  <si>
    <t xml:space="preserve">Lavabo mural de porcellana esmaltada, senzill, d'amplària 53 a 75 cm, de color blanc,
 col·locat amb suports murals</t>
  </si>
  <si>
    <t xml:space="preserve">Uts.</t>
  </si>
  <si>
    <t xml:space="preserve">Llargada</t>
  </si>
  <si>
    <t xml:space="preserve">Amplada</t>
  </si>
  <si>
    <t xml:space="preserve">Alçada</t>
  </si>
  <si>
    <t xml:space="preserve">Parcial</t>
  </si>
  <si>
    <t xml:space="preserve">Subtotal</t>
  </si>
  <si>
    <t xml:space="preserve">aseos</t>
  </si>
  <si>
    <t xml:space="preserve">PJ40-HA25</t>
  </si>
  <si>
    <t xml:space="preserve">Partida</t>
  </si>
  <si>
    <t xml:space="preserve">u</t>
  </si>
  <si>
    <t xml:space="preserve">Porta-rotlles gegant,acer inoxidable,D=250mm fond.=110mm,col.fix.mecàniques</t>
  </si>
  <si>
    <t xml:space="preserve">Porta-rotlles gegant de paper higiènic, d'acer inoxidable, de 250 mm de diàmetre i 110 mm de fondària, col·locat amb fixacions mecàniques</t>
  </si>
  <si>
    <t xml:space="preserve">Uts.</t>
  </si>
  <si>
    <t xml:space="preserve">Llargada</t>
  </si>
  <si>
    <t xml:space="preserve">Amplada</t>
  </si>
  <si>
    <t xml:space="preserve">Alçada</t>
  </si>
  <si>
    <t xml:space="preserve">Parcial</t>
  </si>
  <si>
    <t xml:space="preserve">Subtotal</t>
  </si>
  <si>
    <t xml:space="preserve">aseos</t>
  </si>
  <si>
    <t xml:space="preserve">PJ42-HA1M</t>
  </si>
  <si>
    <t xml:space="preserve">Partida</t>
  </si>
  <si>
    <t xml:space="preserve">u</t>
  </si>
  <si>
    <t xml:space="preserve">Disp.paper rotlle tipus metxa p/eixugamans,310xD=255,col.fix.mecàniques</t>
  </si>
  <si>
    <t xml:space="preserve">Dispensador de paper en rotlle tipus metxa per a eixugamans, de 310 mm d'alçària per 255 mm de diàmetre, col·locat amb fixacions mecàniques</t>
  </si>
  <si>
    <t xml:space="preserve">Uts.</t>
  </si>
  <si>
    <t xml:space="preserve">Llargada</t>
  </si>
  <si>
    <t xml:space="preserve">Amplada</t>
  </si>
  <si>
    <t xml:space="preserve">Alçada</t>
  </si>
  <si>
    <t xml:space="preserve">Parcial</t>
  </si>
  <si>
    <t xml:space="preserve">Subtotal</t>
  </si>
  <si>
    <t xml:space="preserve">aseos</t>
  </si>
  <si>
    <t xml:space="preserve">PJ41-HA1S</t>
  </si>
  <si>
    <t xml:space="preserve">Partida</t>
  </si>
  <si>
    <t xml:space="preserve">u</t>
  </si>
  <si>
    <t xml:space="preserve">Barra mural doble abat.,p/bany adaptat,l=800mm,=35mm,tub alum.+niló,fix.mecàniques.</t>
  </si>
  <si>
    <t xml:space="preserve">Barra mural doble abatible per a bany adaptat, de 800 mm de llargària i 35 mm de D, de tub d'alumini recobert de niló, col·locat amb fixacions mecàniques</t>
  </si>
  <si>
    <t xml:space="preserve">Uts.</t>
  </si>
  <si>
    <t xml:space="preserve">Llargada</t>
  </si>
  <si>
    <t xml:space="preserve">Amplada</t>
  </si>
  <si>
    <t xml:space="preserve">Alçada</t>
  </si>
  <si>
    <t xml:space="preserve">Parcial</t>
  </si>
  <si>
    <t xml:space="preserve">Subtotal</t>
  </si>
  <si>
    <t xml:space="preserve">aseos</t>
  </si>
  <si>
    <t xml:space="preserve">PJ116-AHHZ</t>
  </si>
  <si>
    <t xml:space="preserve">Partida</t>
  </si>
  <si>
    <t xml:space="preserve">u</t>
  </si>
  <si>
    <t xml:space="preserve">Taula pleg.esp.nadons de resines,llarg.=140cm,ampl.=45 a 55cm,col.mural</t>
  </si>
  <si>
    <t xml:space="preserve">Taula plegable per a nadons de resines, amb diseny ergonòmic, provist de cinturó de seguretat ajustable, amb ganxos laterals per col.locar bosses amb una llargària de 140cm, amb una amplària de 45 a 55cm, col·locat amb suports murals.</t>
  </si>
  <si>
    <t xml:space="preserve">Uts.</t>
  </si>
  <si>
    <t xml:space="preserve">Llargada</t>
  </si>
  <si>
    <t xml:space="preserve">Amplada</t>
  </si>
  <si>
    <t xml:space="preserve">Alçada</t>
  </si>
  <si>
    <t xml:space="preserve">Parcial</t>
  </si>
  <si>
    <t xml:space="preserve">Subtotal</t>
  </si>
  <si>
    <t xml:space="preserve">aseos</t>
  </si>
  <si>
    <t xml:space="preserve">PC16-5NMJ</t>
  </si>
  <si>
    <t xml:space="preserve">Partida</t>
  </si>
  <si>
    <t xml:space="preserve">m2</t>
  </si>
  <si>
    <t xml:space="preserve">Mirall de lluna incolora g=3mm,col.adherit tauler fusta</t>
  </si>
  <si>
    <t xml:space="preserve">Mirall de lluna incolora de 3 mm de gruix, col·locat adherit sobre tauler de fusta</t>
  </si>
  <si>
    <t xml:space="preserve">Uts.</t>
  </si>
  <si>
    <t xml:space="preserve">Llargada</t>
  </si>
  <si>
    <t xml:space="preserve">Amplada</t>
  </si>
  <si>
    <t xml:space="preserve">Alçada</t>
  </si>
  <si>
    <t xml:space="preserve">Parcial</t>
  </si>
  <si>
    <t xml:space="preserve">Subtotal</t>
  </si>
  <si>
    <t xml:space="preserve">aseos</t>
  </si>
  <si>
    <t xml:space="preserve">E5.1</t>
  </si>
  <si>
    <t xml:space="preserve">E5</t>
  </si>
  <si>
    <t xml:space="preserve">E</t>
  </si>
  <si>
    <t xml:space="preserve">F</t>
  </si>
  <si>
    <t xml:space="preserve">Capítol</t>
  </si>
  <si>
    <t xml:space="preserve">Actuaciones para la digitalización</t>
  </si>
  <si>
    <t xml:space="preserve">F.01</t>
  </si>
  <si>
    <t xml:space="preserve">Capítol</t>
  </si>
  <si>
    <t xml:space="preserve">Telegestión de las instalaciones</t>
  </si>
  <si>
    <t xml:space="preserve">1EV2I314</t>
  </si>
  <si>
    <t xml:space="preserve">Partida</t>
  </si>
  <si>
    <t xml:space="preserve">u</t>
  </si>
  <si>
    <t xml:space="preserve">Solución ISTA QC1, de control formada por estación de control autónomo modular programable</t>
  </si>
  <si>
    <t xml:space="preserve">Solución ISTA QC1, de control formada por Estación de control autónomo modular programable ref. REDY, con licencia de programa ´´S + intravisión´´, WebServer Integrado, 256MB RAM, 8GB Flash, protocolos Mbus, Modbus y Bacnet nadius, dotada de un puerto de serie RS232, 2 puertos serie RS485, para la integración de otros sistemas, puerto Extenbus  de ampliación. Alimentación principal 230V ca y auxiliar de 12Vcc.
Dotado de módulos plug por 1 entrada digital, 6 salidas por relé, 4 entradas analógicas multi propósito (Pt100, Pt1000, Ni1000, 4-20Ma, 0-10V). Con capacidad de ampliación adicional de entradas/salidas. Montado a una base REDY P6. Dispone de programador horario anual, gestión de registros históricos de cualquier señal controlada, envío de alarmas. Incluye batería auxiliar 12Vcc, un router 4G (sin tarjeta SIM) y un convertidor Mbus hasta 5 equipos. Incluye coste del servicio NoIP (DDNS) por un periodo de 10 años. Se entrega montado en un armario tipo HIMEL de 600x400x250, incluye protecciones y todas las señales disponibles en bornero de conexionado. Probado en origen.
Incluye hardware adicional para nuevas señales a controlar:
- Estado de alarmas de la caldera.
- Estado de bombas de circulación.
- Sondas de temperatura.
- Alarmas centralita de regulación solar.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</si>
  <si>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</si>
  <si>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</si>
  <si>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</si>
  <si>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</si>
  <si>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</si>
  <si>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</si>
  <si>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1EV2I214</t>
  </si>
  <si>
    <t xml:space="preserve">Partida</t>
  </si>
  <si>
    <t xml:space="preserve">u</t>
  </si>
  <si>
    <t xml:space="preserve">Ingeniería, programación y puesta en marcha de las instalaciones de control y gestión técnica.</t>
  </si>
  <si>
    <t xml:space="preserve">Ingeniería, programación y puesta en marcha de las instalaciones de control y gestión técnica incluidas en este proyecto. Esquemas de conexión del control. Incluye el desarrollo de manera consensuada con la ingeniería y la dirección de obra de las necesidades de control específicas del proyecto. Incluye la programación del control de las alarmas de la caldera, estado de bombas de circulación, sondas de temperatura ACS y monitorización de consumos de calorias y centralita de regulación de energía solar térmica. Diseño de las pantallas gráficas y sinopsis de supervisión a implementar al WebServer.
Incluye integración de las señales de alarma de la caldera, estado de bombas de circulación, sondas de temperatura ACS y monitorización de consumos de calorias y centralita de regulación de energía solar térmica, por Mbus.
Para llevar a cabo estas integraciones consideramos que cada fabricante configurará y pondrá en funcionamiento sus equipos y facilitará todas las variables de control a ISTA para que pueda integrarse la recogida. Incluye la documentación final de obra, manual de uso y curso de formación básica de uso del sistema.
Incluye programación adicional para nuevas señales a controlar:
- Alarmas de caldera.
- Estado de las bombas de circulación.
- Sonda de temperatura ACS
- Estado centralita de regulación energía solar térmica.
Se incorpora el control de contador de calorias consumida y la monitorización del sistema de producción ACS en una misma plataforma.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</si>
  <si>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</si>
  <si>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</si>
  <si>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</si>
  <si>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</si>
  <si>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</si>
  <si>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</si>
  <si>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EG82C144</t>
  </si>
  <si>
    <t xml:space="preserve">Partida</t>
  </si>
  <si>
    <t xml:space="preserve">u</t>
  </si>
  <si>
    <t xml:space="preserve">Instalación de cuadro de control. Incluye cableado y conexionado de todos los elementos de control.</t>
  </si>
  <si>
    <t xml:space="preserve">Instalación de cuadro de control. Incluye cableado y conexionado de todos los elementos de control.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</si>
  <si>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</si>
  <si>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</si>
  <si>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</si>
  <si>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</si>
  <si>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</si>
  <si>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</si>
  <si>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EEV21D00</t>
  </si>
  <si>
    <t xml:space="preserve">Partida</t>
  </si>
  <si>
    <t xml:space="preserve">u</t>
  </si>
  <si>
    <t xml:space="preserve">Sonda temperatura tubería vaina,mont.+conectada</t>
  </si>
  <si>
    <t xml:space="preserve">Sonda de temperatura en tubería con vaina, con accesorios de montaje, montada y conectada.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</si>
  <si>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</si>
  <si>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</si>
  <si>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</si>
  <si>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</si>
  <si>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</si>
  <si>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</si>
  <si>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EEV42001</t>
  </si>
  <si>
    <t xml:space="preserve">Partida</t>
  </si>
  <si>
    <t xml:space="preserve">u</t>
  </si>
  <si>
    <t xml:space="preserve">Instalación eléctrica p/punto de control</t>
  </si>
  <si>
    <t xml:space="preserve">Instalación eléctrica de punto de control.
Incluye todos los medios auxiliares necesarios para ejecutar la unidad de obra en perfectas condiciones y entregarla en perfecto estado de acabado y funcionamiento.</t>
  </si>
  <si>
    <t xml:space="preserve">Uts.</t>
  </si>
  <si>
    <t xml:space="preserve">Llargada</t>
  </si>
  <si>
    <t xml:space="preserve">Amplada</t>
  </si>
  <si>
    <t xml:space="preserve">Alçada</t>
  </si>
  <si>
    <t xml:space="preserve">Parcial</t>
  </si>
  <si>
    <t xml:space="preserve">Subtotal</t>
  </si>
  <si>
    <t xml:space="preserve">bombas</t>
  </si>
  <si>
    <t xml:space="preserve">F.01</t>
  </si>
  <si>
    <t xml:space="preserve">F.02</t>
  </si>
  <si>
    <t xml:space="preserve">Capítol</t>
  </si>
  <si>
    <t xml:space="preserve">Promoción actividad turistica-deportiva</t>
  </si>
  <si>
    <t xml:space="preserve">EP74JH21</t>
  </si>
  <si>
    <t xml:space="preserve">Partida</t>
  </si>
  <si>
    <t xml:space="preserve">u</t>
  </si>
  <si>
    <t xml:space="preserve">Armario metál.+bastid.rack 19´´,24 U,1200x800x800mm,1 comp.c/puerta vidrio+cerradura,s/laterales,fij</t>
  </si>
  <si>
    <t xml:space="preserve">Armario metálico con bastidor tipo rack 19´´, de 24 unidades de altura, de 1200 x 800 x 800 mm (alto x ancho x profundidad), de 1 compartimentos, con 1 puerta de vidrio de seguridad y cerradura con llave, sin paneles laterales y estructura fija, colocado</t>
  </si>
  <si>
    <t xml:space="preserve">Uts.</t>
  </si>
  <si>
    <t xml:space="preserve">Llargada</t>
  </si>
  <si>
    <t xml:space="preserve">Amplada</t>
  </si>
  <si>
    <t xml:space="preserve">Alçada</t>
  </si>
  <si>
    <t xml:space="preserve">Parcial</t>
  </si>
  <si>
    <t xml:space="preserve">Subtotal</t>
  </si>
  <si>
    <t xml:space="preserve">EP74JH22</t>
  </si>
  <si>
    <t xml:space="preserve">Partida</t>
  </si>
  <si>
    <t xml:space="preserve">u</t>
  </si>
  <si>
    <t xml:space="preserve">Suministro e instalación de PC industrial</t>
  </si>
  <si>
    <t xml:space="preserve">Suministro de un PC industrial con características:
Dispositivo de tipo industrial. Almacenamiento : Mínimo 30GB SSD. Procesador: Mínimo processador doble núcleo. Tipo *Celeron N3350 Dualcore 1,1GHz. Memoria: 4GB . 
Montaje: Tiene que ser enrackable y no ocupar más de 4U. Posibilidad de montar en carril DIN. Fuente de alimentación externa 230 V. AC/24 V. DC, 60W. Protección contra sobretensiones nivel 3. Garantía de 5 años por el dispositivo PC al instalar los dos componentes anteriores (fuente de alimentación y protección).
Red: 2x Ether-limpio (10/100/1000) Mbit/s), RJ45. 1 x COMO RS-232/422/485. 2 x COMO RS-232. 2x USB 2.0. 2x USB 3.0. Salida de monitor 2 x DisplayPort. Temperatura ambiente (servicio) 0 °C ... 50 °C. Temperatura ambiente (almacenamiento / transporte) -40 °C ... 70 °C.
Conector de alimentación enchufable con bornes de caracol. Homologación CE y  Sistema Operativo: El sistema empleado por el nodo tiene que  ser OpenSource, en concreto tiene que soportar distribuciones CentOS o Debian.
El Sistema Operativo tiene que ser compatible con el sistema de monitorización corporativo ( Zabbix ). El Nodo tiene que instalar el Agente Zabbix. 
El Sistema Operativo tiene que ser compatible con el sistema de automatización corporativo (Automic-UC4 ). Compatible con un sistema de distribución de imágenes con control de versiones.
Incluye monitor de 35´´.</t>
  </si>
  <si>
    <t xml:space="preserve">Uts.</t>
  </si>
  <si>
    <t xml:space="preserve">Llargada</t>
  </si>
  <si>
    <t xml:space="preserve">Amplada</t>
  </si>
  <si>
    <t xml:space="preserve">Alçada</t>
  </si>
  <si>
    <t xml:space="preserve">Parcial</t>
  </si>
  <si>
    <t xml:space="preserve">Subtotal</t>
  </si>
  <si>
    <t xml:space="preserve">EP434670</t>
  </si>
  <si>
    <t xml:space="preserve">Partida</t>
  </si>
  <si>
    <t xml:space="preserve">m</t>
  </si>
  <si>
    <t xml:space="preserve">Cable transm.datos,4par.,cat.6 U/UTP,poliolefina/poliolefina,n/propag.incendio UNE-EN 50266,col.tubo</t>
  </si>
  <si>
    <t xml:space="preserve">Suministro i instalación de cable para transmisión de datos con conductor de cobre, de 4 pares, categoría 6 U/UTP, aislamiento de poliolefina y cubierta de poliolefina, de baja emisión de humos y opacidad reducida, no propagador del incendio según UNE-EN 50266, colocado bajo tubo o canal.</t>
  </si>
  <si>
    <t xml:space="preserve">Uts.</t>
  </si>
  <si>
    <t xml:space="preserve">Llargada</t>
  </si>
  <si>
    <t xml:space="preserve">Amplada</t>
  </si>
  <si>
    <t xml:space="preserve">Alçada</t>
  </si>
  <si>
    <t xml:space="preserve">Parcial</t>
  </si>
  <si>
    <t xml:space="preserve">Subtotal</t>
  </si>
  <si>
    <t xml:space="preserve">EP74JH23</t>
  </si>
  <si>
    <t xml:space="preserve">Partida</t>
  </si>
  <si>
    <t xml:space="preserve">u</t>
  </si>
  <si>
    <t xml:space="preserve">Dispositivo de conexión de datos multiservicio 4G</t>
  </si>
  <si>
    <t xml:space="preserve">Dispositivo de conexión de datos multiservicio 4G. Incluye instalación. No incluye tarjeta de datos.</t>
  </si>
  <si>
    <t xml:space="preserve">Uts.</t>
  </si>
  <si>
    <t xml:space="preserve">Llargada</t>
  </si>
  <si>
    <t xml:space="preserve">Amplada</t>
  </si>
  <si>
    <t xml:space="preserve">Alçada</t>
  </si>
  <si>
    <t xml:space="preserve">Parcial</t>
  </si>
  <si>
    <t xml:space="preserve">Subtotal</t>
  </si>
  <si>
    <t xml:space="preserve">EP7E1810</t>
  </si>
  <si>
    <t xml:space="preserve">Partida</t>
  </si>
  <si>
    <t xml:space="preserve">u</t>
  </si>
  <si>
    <t xml:space="preserve">Switch 8 puertos 10/100/1000 Mbps (RJ45) +1 puerto 1/10Gbps (SFP), PoE, enracable, gestionable</t>
  </si>
  <si>
    <t xml:space="preserve">Conmutador (switch) gestionable, de 8 puertos 10/100/1000 Mbps RJ45 y 1 puerto tipo SFP 1/10Gbps compatible con alimentación Ethernet (PoE) IEEE 802.3af y 802.3, para armario tipo rack, con alimentación a 240V, colocado y conectado</t>
  </si>
  <si>
    <t xml:space="preserve">Uts.</t>
  </si>
  <si>
    <t xml:space="preserve">Llargada</t>
  </si>
  <si>
    <t xml:space="preserve">Amplada</t>
  </si>
  <si>
    <t xml:space="preserve">Alçada</t>
  </si>
  <si>
    <t xml:space="preserve">Parcial</t>
  </si>
  <si>
    <t xml:space="preserve">Subtotal</t>
  </si>
  <si>
    <t xml:space="preserve">EEV4I002</t>
  </si>
  <si>
    <t xml:space="preserve">Partida</t>
  </si>
  <si>
    <t xml:space="preserve">u</t>
  </si>
  <si>
    <t xml:space="preserve">Suministro e instalación de alimentador de corriente por dispositivo multiservicio y switch.</t>
  </si>
  <si>
    <t xml:space="preserve">Suministro e instalación de alimentador de corriente por dispositivo multiservicio y switch.</t>
  </si>
  <si>
    <t xml:space="preserve">Uts.</t>
  </si>
  <si>
    <t xml:space="preserve">Llargada</t>
  </si>
  <si>
    <t xml:space="preserve">Amplada</t>
  </si>
  <si>
    <t xml:space="preserve">Alçada</t>
  </si>
  <si>
    <t xml:space="preserve">Parcial</t>
  </si>
  <si>
    <t xml:space="preserve">Subtotal</t>
  </si>
  <si>
    <t xml:space="preserve">KEVW1000</t>
  </si>
  <si>
    <t xml:space="preserve">Partida</t>
  </si>
  <si>
    <t xml:space="preserve">u</t>
  </si>
  <si>
    <t xml:space="preserve">Programación y puesta en funcionamento de punto de control en el controlador</t>
  </si>
  <si>
    <t xml:space="preserve">Trabajos de puesta en servicio, control y comunicación, configuración del sistema en lo referente al sistema de programación. 
Incluye: Puesta en servicio del sofware de resevas, control de accesos, aforo y organización de espacios de entrenamiento y competiciones.</t>
  </si>
  <si>
    <t xml:space="preserve">Uts.</t>
  </si>
  <si>
    <t xml:space="preserve">Llargada</t>
  </si>
  <si>
    <t xml:space="preserve">Amplada</t>
  </si>
  <si>
    <t xml:space="preserve">Alçada</t>
  </si>
  <si>
    <t xml:space="preserve">Parcial</t>
  </si>
  <si>
    <t xml:space="preserve">Subtotal</t>
  </si>
  <si>
    <t xml:space="preserve">EMP2I001</t>
  </si>
  <si>
    <t xml:space="preserve">Partida</t>
  </si>
  <si>
    <t xml:space="preserve">u</t>
  </si>
  <si>
    <t xml:space="preserve">Suministro e instalación de conjunto de terminales biométricos y/o tarjeta RFID,colocado</t>
  </si>
  <si>
    <t xml:space="preserve">Suministro e instalación de conjunto de terminales biométricos y/o tarjeta RFID, para control de accesos en las instalaciones, para exterior, con protección IP65, colocado</t>
  </si>
  <si>
    <t xml:space="preserve">Uts.</t>
  </si>
  <si>
    <t xml:space="preserve">Llargada</t>
  </si>
  <si>
    <t xml:space="preserve">Amplada</t>
  </si>
  <si>
    <t xml:space="preserve">Alçada</t>
  </si>
  <si>
    <t xml:space="preserve">Parcial</t>
  </si>
  <si>
    <t xml:space="preserve">Subtotal</t>
  </si>
  <si>
    <t xml:space="preserve">EMP2I002</t>
  </si>
  <si>
    <t xml:space="preserve">Partida</t>
  </si>
  <si>
    <t xml:space="preserve">u</t>
  </si>
  <si>
    <t xml:space="preserve">Suministro e instalación de conjunto de terminales control de aforo.</t>
  </si>
  <si>
    <t xml:space="preserve">Suministro e instalación de conjunto de sensores  de control de aforo para contaje de paso de personas entrada/salida con alarma de máxima ocupación permitida, para exterior, con protección IP65, colocado</t>
  </si>
  <si>
    <t xml:space="preserve">Uts.</t>
  </si>
  <si>
    <t xml:space="preserve">Llargada</t>
  </si>
  <si>
    <t xml:space="preserve">Amplada</t>
  </si>
  <si>
    <t xml:space="preserve">Alçada</t>
  </si>
  <si>
    <t xml:space="preserve">Parcial</t>
  </si>
  <si>
    <t xml:space="preserve">Subtotal</t>
  </si>
  <si>
    <t xml:space="preserve">EMP2I004</t>
  </si>
  <si>
    <t xml:space="preserve">Partida</t>
  </si>
  <si>
    <t xml:space="preserve">u</t>
  </si>
  <si>
    <t xml:space="preserve">Adaptación de la puertas.</t>
  </si>
  <si>
    <t xml:space="preserve">Adaptación de la puertas  para permitir su funcionamiento con apertura eléctrica, incluido pulsador de salida y otros elementos por su correcto funcionamiento. Totalmente instalado</t>
  </si>
  <si>
    <t xml:space="preserve">Uts.</t>
  </si>
  <si>
    <t xml:space="preserve">Llargada</t>
  </si>
  <si>
    <t xml:space="preserve">Amplada</t>
  </si>
  <si>
    <t xml:space="preserve">Alçada</t>
  </si>
  <si>
    <t xml:space="preserve">Parcial</t>
  </si>
  <si>
    <t xml:space="preserve">Subtotal</t>
  </si>
  <si>
    <t xml:space="preserve">F.02</t>
  </si>
  <si>
    <t xml:space="preserve">F</t>
  </si>
  <si>
    <t xml:space="preserve">G</t>
  </si>
  <si>
    <t xml:space="preserve">Capítol</t>
  </si>
  <si>
    <t xml:space="preserve">GESTION DE RESIDUOS</t>
  </si>
  <si>
    <t xml:space="preserve">P2R6-4I5T</t>
  </si>
  <si>
    <t xml:space="preserve">Partida</t>
  </si>
  <si>
    <t xml:space="preserve">m3</t>
  </si>
  <si>
    <t xml:space="preserve">Càrr.manuals residus inerts o no especials instal.gestió residus,contenidor 8m3</t>
  </si>
  <si>
    <t xml:space="preserve">Càrrega amb mitjans manuals i transport de residus inerts o no especials a instal·lació autoritzada de gestió de residus, amb contenidor de 8 m3 de capacitat</t>
  </si>
  <si>
    <t xml:space="preserve">G</t>
  </si>
  <si>
    <t xml:space="preserve">CC</t>
  </si>
  <si>
    <t xml:space="preserve">Capítol</t>
  </si>
  <si>
    <t xml:space="preserve">CONTROL CALIDAD</t>
  </si>
  <si>
    <t xml:space="preserve">ECQ12XQ1</t>
  </si>
  <si>
    <t xml:space="preserve">Partida</t>
  </si>
  <si>
    <t xml:space="preserve">u</t>
  </si>
  <si>
    <t xml:space="preserve">Execució del control de qualitat complert.</t>
  </si>
  <si>
    <t xml:space="preserve">Execució del control de qualitat a redactar per la DEO, tant de materials, com d'execució i de l'obra acabada, contemplant control de documentació de tots i cada un dels materials, i assajos necessaris, entre els que destaquen aquells referents a probetes de formigó, estanqueitat de fusteries, tancaments i cobertes, probes a pressió de tots els conductes amb fluids, medició de la posta a terra, instal.lacions de calefacció, mecanismes de protecció elèctrics, resbalacitat de paviments, assaigs d'espessor d'aïllaments amorfs, acústica, impermeabilitzacio de fusteries, compacitat de terraplenats, estabilitat de cel rasos i altres.
Inclou tot tipus de mà d'obra, feines, materials i sistemes auxiliars necessaris.</t>
  </si>
  <si>
    <t xml:space="preserve">Uts.</t>
  </si>
  <si>
    <t xml:space="preserve">Llargada</t>
  </si>
  <si>
    <t xml:space="preserve">Amplada</t>
  </si>
  <si>
    <t xml:space="preserve">Alçada</t>
  </si>
  <si>
    <t xml:space="preserve">Parcial</t>
  </si>
  <si>
    <t xml:space="preserve">Subtotal</t>
  </si>
  <si>
    <t xml:space="preserve">Gen</t>
  </si>
  <si>
    <t xml:space="preserve">CC</t>
  </si>
  <si>
    <t xml:space="preserve">S</t>
  </si>
  <si>
    <t xml:space="preserve">Capítol</t>
  </si>
  <si>
    <t xml:space="preserve">SEGURIDAD Y SALUD</t>
  </si>
  <si>
    <t xml:space="preserve">SS</t>
  </si>
  <si>
    <t xml:space="preserve">Partida</t>
  </si>
  <si>
    <t xml:space="preserve">Seguretat i salut</t>
  </si>
  <si>
    <t xml:space="preserve">Redacció de pla de seguretat de la constructora, i compliment de tots els requisits necessaris, en matèria de seguretat, que contempla el pla de seguretat i salut, sota la coordinacio del coordinador de seguretat i salut.</t>
  </si>
  <si>
    <t xml:space="preserve">Uts.</t>
  </si>
  <si>
    <t xml:space="preserve">Llargada</t>
  </si>
  <si>
    <t xml:space="preserve">Amplada</t>
  </si>
  <si>
    <t xml:space="preserve">Alçada</t>
  </si>
  <si>
    <t xml:space="preserve">Parcial</t>
  </si>
  <si>
    <t xml:space="preserve">Subtotal</t>
  </si>
  <si>
    <t xml:space="preserve">S</t>
  </si>
  <si>
    <t xml:space="preserve">MARTI COLOMER3 PREUS 0</t>
  </si>
</sst>
</file>

<file path=xl/styles.xml><?xml version="1.0" encoding="utf-8"?>
<styleSheet xmlns="http://schemas.openxmlformats.org/spreadsheetml/2006/main">
  <numFmts count="1">
    <numFmt numFmtId="200" formatCode="#,##0.00"/>
  </numFmts>
  <fonts count="7">
    <font>
      <sz val="12.00"/>
      <color rgb="FF000000"/>
      <name val="Verdana"/>
      <family val="2"/>
    </font>
    <font>
      <b/>
      <sz val="9.96"/>
      <color rgb="FF000000"/>
      <name val="Arial"/>
      <family val="2"/>
    </font>
    <font>
      <sz val="8.04"/>
      <color rgb="FF000000"/>
      <name val="Arial"/>
      <family val="2"/>
    </font>
    <font>
      <b/>
      <sz val="9.00"/>
      <color rgb="FF000000"/>
      <name val="Arial"/>
      <family val="2"/>
    </font>
    <font>
      <b/>
      <sz val="8.04"/>
      <color rgb="FF000000"/>
      <name val="Arial"/>
      <family val="2"/>
    </font>
    <font>
      <sz val="8.04"/>
      <color rgb="FF808080"/>
      <name val="Arial"/>
      <family val="2"/>
    </font>
    <font>
      <sz val="8.04"/>
      <color rgb="FF101010"/>
      <name val="Arial"/>
      <family val="2"/>
    </font>
  </fonts>
  <fills count="8">
    <fill>
      <patternFill patternType="none"/>
    </fill>
    <fill>
      <patternFill patternType="gray125"/>
    </fill>
    <fill>
      <patternFill patternType="solid">
        <fgColor rgb="FFDFFFBF"/>
      </patternFill>
    </fill>
    <fill>
      <patternFill patternType="solid">
        <fgColor rgb="FF269900"/>
      </patternFill>
    </fill>
    <fill>
      <patternFill patternType="solid">
        <fgColor rgb="FF3FB219"/>
      </patternFill>
    </fill>
    <fill>
      <patternFill patternType="solid">
        <fgColor rgb="FF58CB32"/>
      </patternFill>
    </fill>
    <fill>
      <patternFill patternType="solid">
        <fgColor rgb="FF71E44B"/>
      </patternFill>
    </fill>
    <fill>
      <patternFill patternType="solid">
        <fgColor rgb="FF8AFD64"/>
      </patternFill>
    </fill>
  </fills>
  <borders count="6">
    <border>
      <left/>
      <right/>
      <top/>
      <bottom/>
      <diagonal/>
    </border>
    <border>
      <left/>
      <right/>
      <top/>
      <bottom style="thin">
        <color rgb="FF000000"/>
      </bottom>
      <diagonal/>
    </border>
    <border>
      <left/>
      <right/>
      <top style="thin">
        <color rgb="FF000000"/>
      </top>
      <bottom/>
      <diagonal/>
    </border>
    <border>
      <left/>
      <right/>
      <top/>
      <bottom style="thin">
        <color rgb="FF808080"/>
      </bottom>
      <diagonal/>
    </border>
    <border>
      <left/>
      <right/>
      <top style="thin">
        <color rgb="FF808080"/>
      </top>
      <bottom/>
      <diagonal/>
    </border>
    <border>
      <left/>
      <right/>
      <top style="thin">
        <color rgb="FF000000"/>
      </top>
      <bottom style="thin">
        <color rgb="FF000000"/>
      </bottom>
      <diagonal/>
    </border>
  </borders>
  <cellStyleXfs count="1">
    <xf numFmtId="0" fontId="0" fillId="0" borderId="0"/>
  </cellStyleXfs>
  <cellXfs count="94">
    <xf numFmtId="0" fontId="0" fillId="0" borderId="0" xfId="0" applyFont="1" applyAlignment="1">
      <alignment horizontal="left" vertical="center" wrapText="0"/>
    </xf>
    <xf numFmtId="0" fontId="1" fillId="0" borderId="0" xfId="0" applyFont="1" applyAlignment="1">
      <alignment horizontal="right" vertical="top" wrapText="1"/>
    </xf>
    <xf numFmtId="0" fontId="1" fillId="2" borderId="0" xfId="0" applyFont="1" applyAlignment="1">
      <alignment horizontal="right" vertical="top" wrapText="1"/>
    </xf>
    <xf numFmtId="0" fontId="1" fillId="0" borderId="0" xfId="0" applyFont="1" applyAlignment="1">
      <alignment horizontal="left" vertical="top" wrapText="1"/>
    </xf>
    <xf numFmtId="0" fontId="1" fillId="2" borderId="0" xfId="0" applyFont="1" applyAlignment="1">
      <alignment horizontal="left" vertical="top" wrapText="1"/>
    </xf>
    <xf numFmtId="0" fontId="0" fillId="2" borderId="0" xfId="0" applyFont="1" applyAlignment="1">
      <alignment horizontal="left" vertical="top" wrapText="1"/>
    </xf>
    <xf numFmtId="0" fontId="2" fillId="0" borderId="0" xfId="0" applyFont="1" applyAlignment="1">
      <alignment horizontal="right" vertical="top" wrapText="1"/>
    </xf>
    <xf numFmtId="0" fontId="2" fillId="2" borderId="0" xfId="0" applyFont="1" applyAlignment="1">
      <alignment horizontal="right" vertical="top" wrapText="1"/>
    </xf>
    <xf numFmtId="0" fontId="2" fillId="0" borderId="0" xfId="0" applyFont="1" applyAlignment="1">
      <alignment horizontal="left" vertical="top" wrapText="1"/>
    </xf>
    <xf numFmtId="0" fontId="2" fillId="2" borderId="0" xfId="0" applyFont="1" applyAlignment="1">
      <alignment horizontal="left" vertical="top" wrapText="1"/>
    </xf>
    <xf numFmtId="0" fontId="3" fillId="0" borderId="0" xfId="0" applyFont="1" applyAlignment="1">
      <alignment horizontal="left" vertical="top" wrapText="1"/>
    </xf>
    <xf numFmtId="0" fontId="3" fillId="2" borderId="1" xfId="0" applyFont="1" applyAlignment="1">
      <alignment horizontal="left" vertical="top" wrapText="1"/>
    </xf>
    <xf numFmtId="0" fontId="0" fillId="2" borderId="1" xfId="0" applyFont="1" applyAlignment="1">
      <alignment horizontal="left" vertical="top" wrapText="1"/>
    </xf>
    <xf numFmtId="0" fontId="3" fillId="0" borderId="0" xfId="0" applyFont="1" applyAlignment="1">
      <alignment horizontal="right" vertical="top" wrapText="1"/>
    </xf>
    <xf numFmtId="0" fontId="3" fillId="2" borderId="1" xfId="0" applyFont="1" applyAlignment="1">
      <alignment horizontal="right" vertical="top" wrapText="1"/>
    </xf>
    <xf numFmtId="0" fontId="4" fillId="0" borderId="0" xfId="0" applyFont="1" applyAlignment="1">
      <alignment horizontal="left" vertical="top" wrapText="1"/>
    </xf>
    <xf numFmtId="0" fontId="4" fillId="3" borderId="2" xfId="0" applyFont="1" applyAlignment="1">
      <alignment horizontal="left" vertical="top" wrapText="1"/>
    </xf>
    <xf numFmtId="0" fontId="0" fillId="3" borderId="2" xfId="0" applyFont="1" applyAlignment="1">
      <alignment horizontal="left" vertical="top" wrapText="1"/>
    </xf>
    <xf numFmtId="0" fontId="4" fillId="0" borderId="0" xfId="0" applyFont="1" applyAlignment="1">
      <alignment horizontal="justify" vertical="top" wrapText="1"/>
    </xf>
    <xf numFmtId="0" fontId="4" fillId="3" borderId="2" xfId="0" applyFont="1" applyAlignment="1">
      <alignment horizontal="justify" vertical="top" wrapText="1"/>
    </xf>
    <xf numFmtId="200" fontId="4" fillId="0" borderId="0" xfId="0" applyFont="1" applyAlignment="1">
      <alignment horizontal="right" vertical="top" wrapText="1"/>
    </xf>
    <xf numFmtId="200" fontId="4" fillId="3" borderId="2" xfId="0" applyFont="1" applyAlignment="1">
      <alignment horizontal="right" vertical="top" wrapText="1"/>
    </xf>
    <xf numFmtId="0" fontId="4" fillId="4" borderId="0" xfId="0" applyFont="1" applyAlignment="1">
      <alignment horizontal="left" vertical="top" wrapText="1"/>
    </xf>
    <xf numFmtId="0" fontId="0" fillId="4" borderId="0" xfId="0" applyFont="1" applyAlignment="1">
      <alignment horizontal="left" vertical="top" wrapText="1"/>
    </xf>
    <xf numFmtId="0" fontId="4" fillId="4" borderId="0" xfId="0" applyFont="1" applyAlignment="1">
      <alignment horizontal="justify" vertical="top" wrapText="1"/>
    </xf>
    <xf numFmtId="200" fontId="4" fillId="4" borderId="0" xfId="0" applyFont="1" applyAlignment="1">
      <alignment horizontal="right" vertical="top" wrapText="1"/>
    </xf>
    <xf numFmtId="0" fontId="4" fillId="5" borderId="0" xfId="0" applyFont="1" applyAlignment="1">
      <alignment horizontal="left" vertical="top" wrapText="1"/>
    </xf>
    <xf numFmtId="0" fontId="0" fillId="5" borderId="0" xfId="0" applyFont="1" applyAlignment="1">
      <alignment horizontal="left" vertical="top" wrapText="1"/>
    </xf>
    <xf numFmtId="0" fontId="4" fillId="5" borderId="0" xfId="0" applyFont="1" applyAlignment="1">
      <alignment horizontal="justify" vertical="top" wrapText="1"/>
    </xf>
    <xf numFmtId="200" fontId="4" fillId="5" borderId="0" xfId="0" applyFont="1" applyAlignment="1">
      <alignment horizontal="right" vertical="top" wrapText="1"/>
    </xf>
    <xf numFmtId="0" fontId="4" fillId="6" borderId="0" xfId="0" applyFont="1" applyAlignment="1">
      <alignment horizontal="left" vertical="top" wrapText="1"/>
    </xf>
    <xf numFmtId="0" fontId="0" fillId="6" borderId="0" xfId="0" applyFont="1" applyAlignment="1">
      <alignment horizontal="left" vertical="top" wrapText="1"/>
    </xf>
    <xf numFmtId="0" fontId="4" fillId="6" borderId="0" xfId="0" applyFont="1" applyAlignment="1">
      <alignment horizontal="justify" vertical="top" wrapText="1"/>
    </xf>
    <xf numFmtId="200" fontId="4" fillId="6" borderId="0" xfId="0" applyFont="1" applyAlignment="1">
      <alignment horizontal="right" vertical="top" wrapText="1"/>
    </xf>
    <xf numFmtId="0" fontId="2" fillId="0" borderId="0" xfId="0" applyFont="1" applyAlignment="1">
      <alignment horizontal="justify" vertical="top" wrapText="1"/>
    </xf>
    <xf numFmtId="200" fontId="2" fillId="0" borderId="0" xfId="0" applyFont="1" applyAlignment="1">
      <alignment horizontal="right" vertical="top" wrapText="1"/>
    </xf>
    <xf numFmtId="0" fontId="0" fillId="0" borderId="0" xfId="0" applyFont="1" applyAlignment="1">
      <alignment horizontal="center" vertical="center" wrapText="1"/>
    </xf>
    <xf numFmtId="0" fontId="5" fillId="0" borderId="3" xfId="0" applyFont="1" applyAlignment="1">
      <alignment horizontal="left" vertical="top" wrapText="1"/>
    </xf>
    <xf numFmtId="0" fontId="5" fillId="0" borderId="0" xfId="0" applyFont="1" applyAlignment="1">
      <alignment horizontal="right" vertical="top" wrapText="1"/>
    </xf>
    <xf numFmtId="0" fontId="5" fillId="0" borderId="3" xfId="0" applyFont="1" applyAlignment="1">
      <alignment horizontal="right" vertical="top" wrapText="1"/>
    </xf>
    <xf numFmtId="0" fontId="5" fillId="0" borderId="0" xfId="0" applyFont="1" applyAlignment="1">
      <alignment horizontal="left" vertical="top" wrapText="1"/>
    </xf>
    <xf numFmtId="0" fontId="2" fillId="0" borderId="4" xfId="0" applyFont="1" applyAlignment="1">
      <alignment horizontal="left" vertical="top" wrapText="1"/>
    </xf>
    <xf numFmtId="200" fontId="2" fillId="0" borderId="4" xfId="0" applyFont="1" applyAlignment="1">
      <alignment horizontal="right" vertical="top" wrapText="1"/>
    </xf>
    <xf numFmtId="200" fontId="5" fillId="0" borderId="0" xfId="0" applyFont="1" applyAlignment="1">
      <alignment horizontal="right" vertical="top" wrapText="1"/>
    </xf>
    <xf numFmtId="200" fontId="5" fillId="0" borderId="4" xfId="0" applyFont="1" applyAlignment="1">
      <alignment horizontal="right" vertical="top" wrapText="1"/>
    </xf>
    <xf numFmtId="0" fontId="0" fillId="0" borderId="4" xfId="0" applyFont="1" applyAlignment="1">
      <alignment horizontal="center" vertical="center" wrapText="1"/>
    </xf>
    <xf numFmtId="200" fontId="6" fillId="0" borderId="0" xfId="0" applyFont="1" applyAlignment="1">
      <alignment horizontal="right" vertical="top" wrapText="1"/>
    </xf>
    <xf numFmtId="0" fontId="0" fillId="0" borderId="1" xfId="0" applyFont="1" applyAlignment="1">
      <alignment horizontal="center" vertical="center" wrapText="1"/>
    </xf>
    <xf numFmtId="0" fontId="4" fillId="6" borderId="1" xfId="0" applyFont="1" applyAlignment="1">
      <alignment horizontal="left" vertical="top" wrapText="1"/>
    </xf>
    <xf numFmtId="0" fontId="0" fillId="6" borderId="1" xfId="0" applyFont="1" applyAlignment="1">
      <alignment horizontal="left" vertical="top" wrapText="1"/>
    </xf>
    <xf numFmtId="200" fontId="4" fillId="6" borderId="1" xfId="0" applyFont="1" applyAlignment="1">
      <alignment horizontal="right" vertical="top" wrapText="1"/>
    </xf>
    <xf numFmtId="0" fontId="0" fillId="0" borderId="5" xfId="0" applyFont="1" applyAlignment="1">
      <alignment horizontal="center" vertical="center" wrapText="1"/>
    </xf>
    <xf numFmtId="0" fontId="4" fillId="5" borderId="5" xfId="0" applyFont="1" applyAlignment="1">
      <alignment horizontal="left" vertical="top" wrapText="1"/>
    </xf>
    <xf numFmtId="0" fontId="0" fillId="5" borderId="5" xfId="0" applyFont="1" applyAlignment="1">
      <alignment horizontal="left" vertical="top" wrapText="1"/>
    </xf>
    <xf numFmtId="200" fontId="4" fillId="5" borderId="5" xfId="0" applyFont="1" applyAlignment="1">
      <alignment horizontal="right" vertical="top" wrapText="1"/>
    </xf>
    <xf numFmtId="0" fontId="4" fillId="5" borderId="2" xfId="0" applyFont="1" applyAlignment="1">
      <alignment horizontal="left" vertical="top" wrapText="1"/>
    </xf>
    <xf numFmtId="0" fontId="0" fillId="5" borderId="2" xfId="0" applyFont="1" applyAlignment="1">
      <alignment horizontal="left" vertical="top" wrapText="1"/>
    </xf>
    <xf numFmtId="0" fontId="4" fillId="5" borderId="2" xfId="0" applyFont="1" applyAlignment="1">
      <alignment horizontal="justify" vertical="top" wrapText="1"/>
    </xf>
    <xf numFmtId="200" fontId="4" fillId="5" borderId="2" xfId="0" applyFont="1" applyAlignment="1">
      <alignment horizontal="right" vertical="top" wrapText="1"/>
    </xf>
    <xf numFmtId="200" fontId="6" fillId="0" borderId="4" xfId="0" applyFont="1" applyAlignment="1">
      <alignment horizontal="right" vertical="top" wrapText="1"/>
    </xf>
    <xf numFmtId="0" fontId="4" fillId="6" borderId="2" xfId="0" applyFont="1" applyAlignment="1">
      <alignment horizontal="left" vertical="top" wrapText="1"/>
    </xf>
    <xf numFmtId="0" fontId="0" fillId="6" borderId="2" xfId="0" applyFont="1" applyAlignment="1">
      <alignment horizontal="left" vertical="top" wrapText="1"/>
    </xf>
    <xf numFmtId="0" fontId="4" fillId="6" borderId="2" xfId="0" applyFont="1" applyAlignment="1">
      <alignment horizontal="justify" vertical="top" wrapText="1"/>
    </xf>
    <xf numFmtId="200" fontId="4" fillId="6" borderId="2" xfId="0" applyFont="1" applyAlignment="1">
      <alignment horizontal="right" vertical="top" wrapText="1"/>
    </xf>
    <xf numFmtId="0" fontId="4" fillId="4" borderId="5" xfId="0" applyFont="1" applyAlignment="1">
      <alignment horizontal="left" vertical="top" wrapText="1"/>
    </xf>
    <xf numFmtId="0" fontId="0" fillId="4" borderId="5" xfId="0" applyFont="1" applyAlignment="1">
      <alignment horizontal="left" vertical="top" wrapText="1"/>
    </xf>
    <xf numFmtId="200" fontId="4" fillId="4" borderId="5" xfId="0" applyFont="1" applyAlignment="1">
      <alignment horizontal="right" vertical="top" wrapText="1"/>
    </xf>
    <xf numFmtId="0" fontId="4" fillId="4" borderId="2" xfId="0" applyFont="1" applyAlignment="1">
      <alignment horizontal="left" vertical="top" wrapText="1"/>
    </xf>
    <xf numFmtId="0" fontId="0" fillId="4" borderId="2" xfId="0" applyFont="1" applyAlignment="1">
      <alignment horizontal="left" vertical="top" wrapText="1"/>
    </xf>
    <xf numFmtId="0" fontId="4" fillId="4" borderId="2" xfId="0" applyFont="1" applyAlignment="1">
      <alignment horizontal="justify" vertical="top" wrapText="1"/>
    </xf>
    <xf numFmtId="200" fontId="4" fillId="4" borderId="2" xfId="0" applyFont="1" applyAlignment="1">
      <alignment horizontal="right" vertical="top" wrapText="1"/>
    </xf>
    <xf numFmtId="0" fontId="4" fillId="7" borderId="0" xfId="0" applyFont="1" applyAlignment="1">
      <alignment horizontal="left" vertical="top" wrapText="1"/>
    </xf>
    <xf numFmtId="0" fontId="0" fillId="7" borderId="0" xfId="0" applyFont="1" applyAlignment="1">
      <alignment horizontal="left" vertical="top" wrapText="1"/>
    </xf>
    <xf numFmtId="0" fontId="4" fillId="7" borderId="0" xfId="0" applyFont="1" applyAlignment="1">
      <alignment horizontal="justify" vertical="top" wrapText="1"/>
    </xf>
    <xf numFmtId="200" fontId="4" fillId="7" borderId="0" xfId="0" applyFont="1" applyAlignment="1">
      <alignment horizontal="right" vertical="top" wrapText="1"/>
    </xf>
    <xf numFmtId="0" fontId="4" fillId="7" borderId="1" xfId="0" applyFont="1" applyAlignment="1">
      <alignment horizontal="left" vertical="top" wrapText="1"/>
    </xf>
    <xf numFmtId="0" fontId="0" fillId="7" borderId="1" xfId="0" applyFont="1" applyAlignment="1">
      <alignment horizontal="left" vertical="top" wrapText="1"/>
    </xf>
    <xf numFmtId="200" fontId="4" fillId="7" borderId="1" xfId="0" applyFont="1" applyAlignment="1">
      <alignment horizontal="right" vertical="top" wrapText="1"/>
    </xf>
    <xf numFmtId="0" fontId="4" fillId="7" borderId="2" xfId="0" applyFont="1" applyAlignment="1">
      <alignment horizontal="left" vertical="top" wrapText="1"/>
    </xf>
    <xf numFmtId="0" fontId="0" fillId="7" borderId="2" xfId="0" applyFont="1" applyAlignment="1">
      <alignment horizontal="left" vertical="top" wrapText="1"/>
    </xf>
    <xf numFmtId="0" fontId="4" fillId="7" borderId="2" xfId="0" applyFont="1" applyAlignment="1">
      <alignment horizontal="justify" vertical="top" wrapText="1"/>
    </xf>
    <xf numFmtId="200" fontId="4" fillId="7" borderId="2" xfId="0" applyFont="1" applyAlignment="1">
      <alignment horizontal="right" vertical="top" wrapText="1"/>
    </xf>
    <xf numFmtId="0" fontId="4" fillId="6" borderId="5" xfId="0" applyFont="1" applyAlignment="1">
      <alignment horizontal="left" vertical="top" wrapText="1"/>
    </xf>
    <xf numFmtId="0" fontId="0" fillId="6" borderId="5" xfId="0" applyFont="1" applyAlignment="1">
      <alignment horizontal="left" vertical="top" wrapText="1"/>
    </xf>
    <xf numFmtId="200" fontId="4" fillId="6" borderId="5" xfId="0" applyFont="1" applyAlignment="1">
      <alignment horizontal="right" vertical="top" wrapText="1"/>
    </xf>
    <xf numFmtId="0" fontId="4" fillId="5" borderId="1" xfId="0" applyFont="1" applyAlignment="1">
      <alignment horizontal="left" vertical="top" wrapText="1"/>
    </xf>
    <xf numFmtId="0" fontId="0" fillId="5" borderId="1" xfId="0" applyFont="1" applyAlignment="1">
      <alignment horizontal="left" vertical="top" wrapText="1"/>
    </xf>
    <xf numFmtId="200" fontId="4" fillId="5" borderId="1" xfId="0" applyFont="1" applyAlignment="1">
      <alignment horizontal="right" vertical="top" wrapText="1"/>
    </xf>
    <xf numFmtId="0" fontId="4" fillId="4" borderId="1" xfId="0" applyFont="1" applyAlignment="1">
      <alignment horizontal="left" vertical="top" wrapText="1"/>
    </xf>
    <xf numFmtId="0" fontId="0" fillId="4" borderId="1" xfId="0" applyFont="1" applyAlignment="1">
      <alignment horizontal="left" vertical="top" wrapText="1"/>
    </xf>
    <xf numFmtId="200" fontId="4" fillId="4" borderId="1" xfId="0" applyFont="1" applyAlignment="1">
      <alignment horizontal="right" vertical="top" wrapText="1"/>
    </xf>
    <xf numFmtId="0" fontId="4" fillId="3" borderId="5" xfId="0" applyFont="1" applyAlignment="1">
      <alignment horizontal="left" vertical="top" wrapText="1"/>
    </xf>
    <xf numFmtId="0" fontId="0" fillId="3" borderId="5" xfId="0" applyFont="1" applyAlignment="1">
      <alignment horizontal="left" vertical="top" wrapText="1"/>
    </xf>
    <xf numFmtId="200" fontId="4" fillId="3" borderId="5"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3" customWidth="1"/>
    <col min="2" max="2" width="6.57" customWidth="1"/>
    <col min="3" max="3" width="3.14" customWidth="1"/>
    <col min="4" max="4" width="17.74" customWidth="1"/>
    <col min="5" max="5" width="10.33" customWidth="1"/>
    <col min="6" max="6" width="5.61" customWidth="1"/>
    <col min="7" max="7" width="5.59" customWidth="1"/>
    <col min="8" max="8" width="5.72" customWidth="1"/>
    <col min="9" max="9" width="4.92" customWidth="1"/>
    <col min="10" max="10" width="6.20" customWidth="1"/>
    <col min="11" max="11" width="8.16" customWidth="1"/>
    <col min="12" max="12" width="8.08" customWidth="1"/>
    <col min="13" max="13" width="8.16" customWidth="1"/>
  </cols>
  <sheetData>
    <row r="1" spans="1:13" ht="17.76" thickBot="1" customHeight="1">
      <c r="A1" s="2" t="s">
        <v>0</v>
      </c>
      <c r="B1" s="4" t="s">
        <v>1</v>
      </c>
      <c r="C1" s="4"/>
      <c r="D1" s="4"/>
      <c r="E1" s="4"/>
      <c r="F1" s="4"/>
      <c r="G1" s="4"/>
      <c r="H1" s="4"/>
      <c r="I1" s="4"/>
      <c r="J1" s="4"/>
      <c r="K1" s="4"/>
      <c r="L1" s="4"/>
      <c r="M1" s="4"/>
    </row>
    <row r="2" spans="1:13" ht="17.76" thickBot="1" customHeight="1">
      <c r="A2" s="4" t="s">
        <v>2</v>
      </c>
      <c r="B2" s="4"/>
      <c r="C2" s="4"/>
      <c r="D2" s="5"/>
      <c r="E2" s="5"/>
      <c r="F2" s="5"/>
      <c r="G2" s="5"/>
      <c r="H2" s="5"/>
      <c r="I2" s="5"/>
      <c r="J2" s="5"/>
      <c r="K2" s="5"/>
      <c r="L2" s="7" t="s">
        <v>3</v>
      </c>
      <c r="M2" s="9">
        <v>2</v>
      </c>
    </row>
    <row r="3" spans="1:13" ht="16.68" thickBot="1" customHeight="1">
      <c r="A3" s="11" t="s">
        <v>4</v>
      </c>
      <c r="B3" s="11" t="s">
        <v>5</v>
      </c>
      <c r="C3" s="11" t="s">
        <v>6</v>
      </c>
      <c r="D3" s="11" t="s">
        <v>7</v>
      </c>
      <c r="E3" s="12"/>
      <c r="F3" s="12"/>
      <c r="G3" s="12"/>
      <c r="H3" s="12"/>
      <c r="I3" s="12"/>
      <c r="J3" s="12"/>
      <c r="K3" s="14" t="s">
        <v>8</v>
      </c>
      <c r="L3" s="14" t="s">
        <v>9</v>
      </c>
      <c r="M3" s="14" t="s">
        <v>10</v>
      </c>
    </row>
    <row r="4" spans="1:13" ht="34.68" thickBot="1" customHeight="1">
      <c r="A4" s="16" t="s">
        <v>11</v>
      </c>
      <c r="B4" s="16" t="s">
        <v>12</v>
      </c>
      <c r="C4" s="17"/>
      <c r="D4" s="19" t="s">
        <v>13</v>
      </c>
      <c r="E4" s="19"/>
      <c r="F4" s="19"/>
      <c r="G4" s="19"/>
      <c r="H4" s="19"/>
      <c r="I4" s="19"/>
      <c r="J4" s="19"/>
      <c r="K4" s="17"/>
      <c r="L4" s="21">
        <f ca="1">L886</f>
        <v>0</v>
      </c>
      <c r="M4" s="21">
        <f ca="1">ROUND(L4,2)</f>
        <v>0</v>
      </c>
    </row>
    <row r="5" spans="1:13" ht="15.48" thickBot="1" customHeight="1">
      <c r="A5" s="22" t="s">
        <v>14</v>
      </c>
      <c r="B5" s="22" t="s">
        <v>15</v>
      </c>
      <c r="C5" s="23"/>
      <c r="D5" s="24" t="s">
        <v>16</v>
      </c>
      <c r="E5" s="24"/>
      <c r="F5" s="24"/>
      <c r="G5" s="24"/>
      <c r="H5" s="24"/>
      <c r="I5" s="24"/>
      <c r="J5" s="24"/>
      <c r="K5" s="23"/>
      <c r="L5" s="25">
        <f ca="1">L133</f>
        <v>0</v>
      </c>
      <c r="M5" s="25">
        <f ca="1">ROUND(L5,2)</f>
        <v>0</v>
      </c>
    </row>
    <row r="6" spans="1:13" ht="15.48" thickBot="1" customHeight="1">
      <c r="A6" s="26" t="s">
        <v>17</v>
      </c>
      <c r="B6" s="26" t="s">
        <v>18</v>
      </c>
      <c r="C6" s="27"/>
      <c r="D6" s="28" t="s">
        <v>19</v>
      </c>
      <c r="E6" s="28"/>
      <c r="F6" s="28"/>
      <c r="G6" s="28"/>
      <c r="H6" s="28"/>
      <c r="I6" s="28"/>
      <c r="J6" s="28"/>
      <c r="K6" s="27"/>
      <c r="L6" s="29">
        <f ca="1">L19</f>
        <v>0</v>
      </c>
      <c r="M6" s="29">
        <f ca="1">ROUND(L6,2)</f>
        <v>0</v>
      </c>
    </row>
    <row r="7" spans="1:13" ht="15.48" thickBot="1" customHeight="1">
      <c r="A7" s="30" t="s">
        <v>20</v>
      </c>
      <c r="B7" s="30" t="s">
        <v>21</v>
      </c>
      <c r="C7" s="31"/>
      <c r="D7" s="32" t="s">
        <v>22</v>
      </c>
      <c r="E7" s="32"/>
      <c r="F7" s="32"/>
      <c r="G7" s="32"/>
      <c r="H7" s="32"/>
      <c r="I7" s="32"/>
      <c r="J7" s="32"/>
      <c r="K7" s="31"/>
      <c r="L7" s="33">
        <f ca="1">L18</f>
        <v>0</v>
      </c>
      <c r="M7" s="33">
        <f ca="1">ROUND(L7,2)</f>
        <v>0</v>
      </c>
    </row>
    <row r="8" spans="1:13" ht="15.48" thickBot="1" customHeight="1">
      <c r="A8" s="15" t="s">
        <v>23</v>
      </c>
      <c r="B8" s="8" t="s">
        <v>24</v>
      </c>
      <c r="C8" s="8" t="s">
        <v>25</v>
      </c>
      <c r="D8" s="34" t="s">
        <v>26</v>
      </c>
      <c r="E8" s="34"/>
      <c r="F8" s="34"/>
      <c r="G8" s="34"/>
      <c r="H8" s="34"/>
      <c r="I8" s="34"/>
      <c r="J8" s="34"/>
      <c r="K8" s="35">
        <f ca="1">SUM(K11:K12)</f>
        <v>0</v>
      </c>
      <c r="L8" s="35">
        <f ca="1">ROUND(0.00*(1+M2/100),2)</f>
        <v>0</v>
      </c>
      <c r="M8" s="35">
        <f ca="1">ROUND(K8*L8,2)</f>
        <v>0</v>
      </c>
    </row>
    <row r="9" spans="1:13" ht="12.12" thickBot="1" customHeight="1">
      <c r="A9" s="36"/>
      <c r="B9" s="36"/>
      <c r="C9" s="36"/>
      <c r="D9" s="34" t="s">
        <v>27</v>
      </c>
      <c r="E9" s="34"/>
      <c r="F9" s="34"/>
      <c r="G9" s="34"/>
      <c r="H9" s="34"/>
      <c r="I9" s="34"/>
      <c r="J9" s="34"/>
      <c r="K9" s="34"/>
      <c r="L9" s="34"/>
      <c r="M9" s="34"/>
    </row>
    <row r="10" spans="1:13" ht="15.12" thickBot="1" customHeight="1">
      <c r="A10" s="36"/>
      <c r="B10" s="36"/>
      <c r="C10" s="36"/>
      <c r="D10" s="36"/>
      <c r="E10" s="37"/>
      <c r="F10" s="39" t="s">
        <v>28</v>
      </c>
      <c r="G10" s="39" t="s">
        <v>29</v>
      </c>
      <c r="H10" s="39" t="s">
        <v>30</v>
      </c>
      <c r="I10" s="39" t="s">
        <v>31</v>
      </c>
      <c r="J10" s="39" t="s">
        <v>32</v>
      </c>
      <c r="K10" s="39" t="s">
        <v>33</v>
      </c>
      <c r="L10" s="36"/>
      <c r="M10" s="36"/>
    </row>
    <row r="11" spans="1:13" ht="15.12" thickBot="1" customHeight="1">
      <c r="A11" s="36"/>
      <c r="B11" s="36"/>
      <c r="C11" s="36"/>
      <c r="D11" s="40"/>
      <c r="E11" s="41" t="s">
        <v>34</v>
      </c>
      <c r="F11" s="42">
        <v>4.00</v>
      </c>
      <c r="G11" s="42">
        <v>10.00</v>
      </c>
      <c r="H11" s="42"/>
      <c r="I11" s="42">
        <v>3.50</v>
      </c>
      <c r="J11" s="44">
        <f ca="1">ROUND(F11*G11*I11,2)</f>
        <v>0</v>
      </c>
      <c r="K11" s="45"/>
      <c r="L11" s="36"/>
      <c r="M11" s="36"/>
    </row>
    <row r="12" spans="1:13" ht="15.12" thickBot="1" customHeight="1">
      <c r="A12" s="36"/>
      <c r="B12" s="36"/>
      <c r="C12" s="36"/>
      <c r="D12" s="40"/>
      <c r="E12" s="8" t="s">
        <v>35</v>
      </c>
      <c r="F12" s="35">
        <v>2.00</v>
      </c>
      <c r="G12" s="35"/>
      <c r="H12" s="35">
        <v>3.00</v>
      </c>
      <c r="I12" s="35">
        <v>3.50</v>
      </c>
      <c r="J12" s="43">
        <f ca="1">ROUND(F12*H12*I12,2)</f>
        <v>0</v>
      </c>
      <c r="K12" s="46">
        <f ca="1">SUM(J11:J12)</f>
        <v>0</v>
      </c>
      <c r="L12" s="36"/>
      <c r="M12" s="36"/>
    </row>
    <row r="13" spans="1:13" ht="15.48" thickBot="1" customHeight="1">
      <c r="A13" s="15" t="s">
        <v>36</v>
      </c>
      <c r="B13" s="8" t="s">
        <v>37</v>
      </c>
      <c r="C13" s="8" t="s">
        <v>38</v>
      </c>
      <c r="D13" s="34" t="s">
        <v>39</v>
      </c>
      <c r="E13" s="34"/>
      <c r="F13" s="34"/>
      <c r="G13" s="34"/>
      <c r="H13" s="34"/>
      <c r="I13" s="34"/>
      <c r="J13" s="34"/>
      <c r="K13" s="35">
        <f ca="1">SUM(K16:K17)</f>
        <v>0</v>
      </c>
      <c r="L13" s="35">
        <f ca="1">ROUND(0.00*(1+M2/100),2)</f>
        <v>0</v>
      </c>
      <c r="M13" s="35">
        <f ca="1">ROUND(K13*L13,2)</f>
        <v>0</v>
      </c>
    </row>
    <row r="14" spans="1:13" ht="30.60" thickBot="1" customHeight="1">
      <c r="A14" s="36"/>
      <c r="B14" s="36"/>
      <c r="C14" s="36"/>
      <c r="D14" s="34" t="s">
        <v>40</v>
      </c>
      <c r="E14" s="34"/>
      <c r="F14" s="34"/>
      <c r="G14" s="34"/>
      <c r="H14" s="34"/>
      <c r="I14" s="34"/>
      <c r="J14" s="34"/>
      <c r="K14" s="34"/>
      <c r="L14" s="34"/>
      <c r="M14" s="34"/>
    </row>
    <row r="15" spans="1:13" ht="15.12" thickBot="1" customHeight="1">
      <c r="A15" s="36"/>
      <c r="B15" s="36"/>
      <c r="C15" s="36"/>
      <c r="D15" s="36"/>
      <c r="E15" s="37"/>
      <c r="F15" s="39" t="s">
        <v>41</v>
      </c>
      <c r="G15" s="39" t="s">
        <v>42</v>
      </c>
      <c r="H15" s="39" t="s">
        <v>43</v>
      </c>
      <c r="I15" s="39" t="s">
        <v>44</v>
      </c>
      <c r="J15" s="39" t="s">
        <v>45</v>
      </c>
      <c r="K15" s="39" t="s">
        <v>46</v>
      </c>
      <c r="L15" s="36"/>
      <c r="M15" s="36"/>
    </row>
    <row r="16" spans="1:13" ht="15.12" thickBot="1" customHeight="1">
      <c r="A16" s="36"/>
      <c r="B16" s="36"/>
      <c r="C16" s="36"/>
      <c r="D16" s="40"/>
      <c r="E16" s="41" t="s">
        <v>47</v>
      </c>
      <c r="F16" s="42">
        <v>4.00</v>
      </c>
      <c r="G16" s="42">
        <v>10.00</v>
      </c>
      <c r="H16" s="42"/>
      <c r="I16" s="42">
        <v>3.50</v>
      </c>
      <c r="J16" s="44">
        <f ca="1">ROUND(F16*G16*I16,2)</f>
        <v>0</v>
      </c>
      <c r="K16" s="45"/>
      <c r="L16" s="36"/>
      <c r="M16" s="36"/>
    </row>
    <row r="17" spans="1:13" ht="15.12" thickBot="1" customHeight="1">
      <c r="A17" s="36"/>
      <c r="B17" s="36"/>
      <c r="C17" s="36"/>
      <c r="D17" s="40"/>
      <c r="E17" s="8" t="s">
        <v>48</v>
      </c>
      <c r="F17" s="35">
        <v>2.00</v>
      </c>
      <c r="G17" s="35"/>
      <c r="H17" s="35">
        <v>3.00</v>
      </c>
      <c r="I17" s="35">
        <v>3.50</v>
      </c>
      <c r="J17" s="43">
        <f ca="1">ROUND(F17*H17*I17,2)</f>
        <v>0</v>
      </c>
      <c r="K17" s="46">
        <f ca="1">SUM(J16:J17)</f>
        <v>0</v>
      </c>
      <c r="L17" s="36"/>
      <c r="M17" s="36"/>
    </row>
    <row r="18" spans="1:13" ht="15.48" thickBot="1" customHeight="1">
      <c r="A18" s="47"/>
      <c r="B18" s="47"/>
      <c r="C18" s="47"/>
      <c r="D18" s="48" t="s">
        <v>49</v>
      </c>
      <c r="E18" s="49"/>
      <c r="F18" s="49"/>
      <c r="G18" s="49"/>
      <c r="H18" s="49"/>
      <c r="I18" s="49"/>
      <c r="J18" s="49"/>
      <c r="K18" s="49"/>
      <c r="L18" s="50">
        <f ca="1">M8+M13</f>
        <v>0</v>
      </c>
      <c r="M18" s="50">
        <f ca="1">ROUND(L18,2)</f>
        <v>0</v>
      </c>
    </row>
    <row r="19" spans="1:13" ht="15.48" thickBot="1" customHeight="1">
      <c r="A19" s="51"/>
      <c r="B19" s="51"/>
      <c r="C19" s="51"/>
      <c r="D19" s="52" t="s">
        <v>50</v>
      </c>
      <c r="E19" s="53"/>
      <c r="F19" s="53"/>
      <c r="G19" s="53"/>
      <c r="H19" s="53"/>
      <c r="I19" s="53"/>
      <c r="J19" s="53"/>
      <c r="K19" s="53"/>
      <c r="L19" s="54">
        <f ca="1">M18</f>
        <v>0</v>
      </c>
      <c r="M19" s="54">
        <f ca="1">ROUND(L19,2)</f>
        <v>0</v>
      </c>
    </row>
    <row r="20" spans="1:13" ht="15.48" thickBot="1" customHeight="1">
      <c r="A20" s="55" t="s">
        <v>51</v>
      </c>
      <c r="B20" s="55" t="s">
        <v>52</v>
      </c>
      <c r="C20" s="56"/>
      <c r="D20" s="57" t="s">
        <v>53</v>
      </c>
      <c r="E20" s="57"/>
      <c r="F20" s="57"/>
      <c r="G20" s="57"/>
      <c r="H20" s="57"/>
      <c r="I20" s="57"/>
      <c r="J20" s="57"/>
      <c r="K20" s="56"/>
      <c r="L20" s="58">
        <f ca="1">L65</f>
        <v>0</v>
      </c>
      <c r="M20" s="58">
        <f ca="1">ROUND(L20,2)</f>
        <v>0</v>
      </c>
    </row>
    <row r="21" spans="1:13" ht="15.48" thickBot="1" customHeight="1">
      <c r="A21" s="30" t="s">
        <v>54</v>
      </c>
      <c r="B21" s="30" t="s">
        <v>55</v>
      </c>
      <c r="C21" s="31"/>
      <c r="D21" s="32" t="s">
        <v>56</v>
      </c>
      <c r="E21" s="32"/>
      <c r="F21" s="32"/>
      <c r="G21" s="32"/>
      <c r="H21" s="32"/>
      <c r="I21" s="32"/>
      <c r="J21" s="32"/>
      <c r="K21" s="31"/>
      <c r="L21" s="33">
        <f ca="1">L42</f>
        <v>0</v>
      </c>
      <c r="M21" s="33">
        <f ca="1">ROUND(L21,2)</f>
        <v>0</v>
      </c>
    </row>
    <row r="22" spans="1:13" ht="15.48" thickBot="1" customHeight="1">
      <c r="A22" s="15" t="s">
        <v>57</v>
      </c>
      <c r="B22" s="8" t="s">
        <v>58</v>
      </c>
      <c r="C22" s="8" t="s">
        <v>59</v>
      </c>
      <c r="D22" s="34" t="s">
        <v>60</v>
      </c>
      <c r="E22" s="34"/>
      <c r="F22" s="34"/>
      <c r="G22" s="34"/>
      <c r="H22" s="34"/>
      <c r="I22" s="34"/>
      <c r="J22" s="34"/>
      <c r="K22" s="35">
        <f ca="1">SUM(K25:K25)</f>
        <v>0</v>
      </c>
      <c r="L22" s="35">
        <f ca="1">ROUND(0.00*(1+M2/100),2)</f>
        <v>0</v>
      </c>
      <c r="M22" s="35">
        <f ca="1">ROUND(K22*L22,2)</f>
        <v>0</v>
      </c>
    </row>
    <row r="23" spans="1:13" ht="30.60" thickBot="1" customHeight="1">
      <c r="A23" s="36"/>
      <c r="B23" s="36"/>
      <c r="C23" s="36"/>
      <c r="D23" s="34" t="s">
        <v>61</v>
      </c>
      <c r="E23" s="34"/>
      <c r="F23" s="34"/>
      <c r="G23" s="34"/>
      <c r="H23" s="34"/>
      <c r="I23" s="34"/>
      <c r="J23" s="34"/>
      <c r="K23" s="34"/>
      <c r="L23" s="34"/>
      <c r="M23" s="34"/>
    </row>
    <row r="24" spans="1:13" ht="15.12" thickBot="1" customHeight="1">
      <c r="A24" s="36"/>
      <c r="B24" s="36"/>
      <c r="C24" s="36"/>
      <c r="D24" s="36"/>
      <c r="E24" s="37"/>
      <c r="F24" s="39" t="s">
        <v>62</v>
      </c>
      <c r="G24" s="39" t="s">
        <v>63</v>
      </c>
      <c r="H24" s="39" t="s">
        <v>64</v>
      </c>
      <c r="I24" s="39" t="s">
        <v>65</v>
      </c>
      <c r="J24" s="39" t="s">
        <v>66</v>
      </c>
      <c r="K24" s="39" t="s">
        <v>67</v>
      </c>
      <c r="L24" s="36"/>
      <c r="M24" s="36"/>
    </row>
    <row r="25" spans="1:13" ht="15.12" thickBot="1" customHeight="1">
      <c r="A25" s="36"/>
      <c r="B25" s="36"/>
      <c r="C25" s="36"/>
      <c r="D25" s="40"/>
      <c r="E25" s="41"/>
      <c r="F25" s="42">
        <v>30.00</v>
      </c>
      <c r="G25" s="42">
        <v>2.00</v>
      </c>
      <c r="H25" s="42"/>
      <c r="I25" s="42"/>
      <c r="J25" s="44">
        <f ca="1">ROUND(F25*G25,2)</f>
        <v>0</v>
      </c>
      <c r="K25" s="59">
        <f ca="1">SUM(J25:J25)</f>
        <v>0</v>
      </c>
      <c r="L25" s="36"/>
      <c r="M25" s="36"/>
    </row>
    <row r="26" spans="1:13" ht="15.48" thickBot="1" customHeight="1">
      <c r="A26" s="15" t="s">
        <v>68</v>
      </c>
      <c r="B26" s="8" t="s">
        <v>69</v>
      </c>
      <c r="C26" s="8" t="s">
        <v>70</v>
      </c>
      <c r="D26" s="34" t="s">
        <v>71</v>
      </c>
      <c r="E26" s="34"/>
      <c r="F26" s="34"/>
      <c r="G26" s="34"/>
      <c r="H26" s="34"/>
      <c r="I26" s="34"/>
      <c r="J26" s="34"/>
      <c r="K26" s="35">
        <f ca="1">SUM(K29:K29)</f>
        <v>0</v>
      </c>
      <c r="L26" s="35">
        <f ca="1">ROUND(0.00*(1+M2/100),2)</f>
        <v>0</v>
      </c>
      <c r="M26" s="35">
        <f ca="1">ROUND(K26*L26,2)</f>
        <v>0</v>
      </c>
    </row>
    <row r="27" spans="1:13" ht="30.60" thickBot="1" customHeight="1">
      <c r="A27" s="36"/>
      <c r="B27" s="36"/>
      <c r="C27" s="36"/>
      <c r="D27" s="34" t="s">
        <v>72</v>
      </c>
      <c r="E27" s="34"/>
      <c r="F27" s="34"/>
      <c r="G27" s="34"/>
      <c r="H27" s="34"/>
      <c r="I27" s="34"/>
      <c r="J27" s="34"/>
      <c r="K27" s="34"/>
      <c r="L27" s="34"/>
      <c r="M27" s="34"/>
    </row>
    <row r="28" spans="1:13" ht="15.12" thickBot="1" customHeight="1">
      <c r="A28" s="36"/>
      <c r="B28" s="36"/>
      <c r="C28" s="36"/>
      <c r="D28" s="36"/>
      <c r="E28" s="37"/>
      <c r="F28" s="39" t="s">
        <v>73</v>
      </c>
      <c r="G28" s="39" t="s">
        <v>74</v>
      </c>
      <c r="H28" s="39" t="s">
        <v>75</v>
      </c>
      <c r="I28" s="39" t="s">
        <v>76</v>
      </c>
      <c r="J28" s="39" t="s">
        <v>77</v>
      </c>
      <c r="K28" s="39" t="s">
        <v>78</v>
      </c>
      <c r="L28" s="36"/>
      <c r="M28" s="36"/>
    </row>
    <row r="29" spans="1:13" ht="15.12" thickBot="1" customHeight="1">
      <c r="A29" s="36"/>
      <c r="B29" s="36"/>
      <c r="C29" s="36"/>
      <c r="D29" s="40"/>
      <c r="E29" s="41"/>
      <c r="F29" s="42">
        <v>30.00</v>
      </c>
      <c r="G29" s="42">
        <v>0.60</v>
      </c>
      <c r="H29" s="42">
        <v>1.00</v>
      </c>
      <c r="I29" s="42"/>
      <c r="J29" s="44">
        <f ca="1">ROUND(F29*G29*H29,2)</f>
        <v>0</v>
      </c>
      <c r="K29" s="59">
        <f ca="1">SUM(J29:J29)</f>
        <v>0</v>
      </c>
      <c r="L29" s="36"/>
      <c r="M29" s="36"/>
    </row>
    <row r="30" spans="1:13" ht="15.48" thickBot="1" customHeight="1">
      <c r="A30" s="15" t="s">
        <v>79</v>
      </c>
      <c r="B30" s="8" t="s">
        <v>80</v>
      </c>
      <c r="C30" s="8" t="s">
        <v>81</v>
      </c>
      <c r="D30" s="34" t="s">
        <v>82</v>
      </c>
      <c r="E30" s="34"/>
      <c r="F30" s="34"/>
      <c r="G30" s="34"/>
      <c r="H30" s="34"/>
      <c r="I30" s="34"/>
      <c r="J30" s="34"/>
      <c r="K30" s="35">
        <f ca="1">SUM(K33:K33)</f>
        <v>0</v>
      </c>
      <c r="L30" s="35">
        <f ca="1">ROUND(0.00*(1+M2/100),2)</f>
        <v>0</v>
      </c>
      <c r="M30" s="35">
        <f ca="1">ROUND(K30*L30,2)</f>
        <v>0</v>
      </c>
    </row>
    <row r="31" spans="1:13" ht="58.32" thickBot="1" customHeight="1">
      <c r="A31" s="36"/>
      <c r="B31" s="36"/>
      <c r="C31" s="36"/>
      <c r="D31" s="34" t="s">
        <v>83</v>
      </c>
      <c r="E31" s="34"/>
      <c r="F31" s="34"/>
      <c r="G31" s="34"/>
      <c r="H31" s="34"/>
      <c r="I31" s="34"/>
      <c r="J31" s="34"/>
      <c r="K31" s="34"/>
      <c r="L31" s="34"/>
      <c r="M31" s="34"/>
    </row>
    <row r="32" spans="1:13" ht="15.12" thickBot="1" customHeight="1">
      <c r="A32" s="36"/>
      <c r="B32" s="36"/>
      <c r="C32" s="36"/>
      <c r="D32" s="36"/>
      <c r="E32" s="37"/>
      <c r="F32" s="39" t="s">
        <v>84</v>
      </c>
      <c r="G32" s="39" t="s">
        <v>85</v>
      </c>
      <c r="H32" s="39" t="s">
        <v>86</v>
      </c>
      <c r="I32" s="39" t="s">
        <v>87</v>
      </c>
      <c r="J32" s="39" t="s">
        <v>88</v>
      </c>
      <c r="K32" s="39" t="s">
        <v>89</v>
      </c>
      <c r="L32" s="36"/>
      <c r="M32" s="36"/>
    </row>
    <row r="33" spans="1:13" ht="15.12" thickBot="1" customHeight="1">
      <c r="A33" s="36"/>
      <c r="B33" s="36"/>
      <c r="C33" s="36"/>
      <c r="D33" s="40"/>
      <c r="E33" s="41"/>
      <c r="F33" s="42">
        <v>30.00</v>
      </c>
      <c r="G33" s="42">
        <v>0.60</v>
      </c>
      <c r="H33" s="42">
        <v>0.80</v>
      </c>
      <c r="I33" s="42"/>
      <c r="J33" s="44">
        <f ca="1">ROUND(F33*G33*H33,2)</f>
        <v>0</v>
      </c>
      <c r="K33" s="59">
        <f ca="1">SUM(J33:J33)</f>
        <v>0</v>
      </c>
      <c r="L33" s="36"/>
      <c r="M33" s="36"/>
    </row>
    <row r="34" spans="1:13" ht="15.48" thickBot="1" customHeight="1">
      <c r="A34" s="15" t="s">
        <v>90</v>
      </c>
      <c r="B34" s="8" t="s">
        <v>91</v>
      </c>
      <c r="C34" s="8" t="s">
        <v>92</v>
      </c>
      <c r="D34" s="34" t="s">
        <v>93</v>
      </c>
      <c r="E34" s="34"/>
      <c r="F34" s="34"/>
      <c r="G34" s="34"/>
      <c r="H34" s="34"/>
      <c r="I34" s="34"/>
      <c r="J34" s="34"/>
      <c r="K34" s="35">
        <f ca="1">SUM(K37:K37)</f>
        <v>0</v>
      </c>
      <c r="L34" s="35">
        <f ca="1">ROUND(0.00*(1+M2/100),2)</f>
        <v>0</v>
      </c>
      <c r="M34" s="35">
        <f ca="1">ROUND(K34*L34,2)</f>
        <v>0</v>
      </c>
    </row>
    <row r="35" spans="1:13" ht="21.36" thickBot="1" customHeight="1">
      <c r="A35" s="36"/>
      <c r="B35" s="36"/>
      <c r="C35" s="36"/>
      <c r="D35" s="34" t="s">
        <v>94</v>
      </c>
      <c r="E35" s="34"/>
      <c r="F35" s="34"/>
      <c r="G35" s="34"/>
      <c r="H35" s="34"/>
      <c r="I35" s="34"/>
      <c r="J35" s="34"/>
      <c r="K35" s="34"/>
      <c r="L35" s="34"/>
      <c r="M35" s="34"/>
    </row>
    <row r="36" spans="1:13" ht="15.12" thickBot="1" customHeight="1">
      <c r="A36" s="36"/>
      <c r="B36" s="36"/>
      <c r="C36" s="36"/>
      <c r="D36" s="36"/>
      <c r="E36" s="37"/>
      <c r="F36" s="39" t="s">
        <v>95</v>
      </c>
      <c r="G36" s="39" t="s">
        <v>96</v>
      </c>
      <c r="H36" s="39" t="s">
        <v>97</v>
      </c>
      <c r="I36" s="39" t="s">
        <v>98</v>
      </c>
      <c r="J36" s="39" t="s">
        <v>99</v>
      </c>
      <c r="K36" s="39" t="s">
        <v>100</v>
      </c>
      <c r="L36" s="36"/>
      <c r="M36" s="36"/>
    </row>
    <row r="37" spans="1:13" ht="15.12" thickBot="1" customHeight="1">
      <c r="A37" s="36"/>
      <c r="B37" s="36"/>
      <c r="C37" s="36"/>
      <c r="D37" s="40"/>
      <c r="E37" s="41"/>
      <c r="F37" s="42">
        <v>30.00</v>
      </c>
      <c r="G37" s="42">
        <v>0.60</v>
      </c>
      <c r="H37" s="42">
        <v>0.20</v>
      </c>
      <c r="I37" s="42"/>
      <c r="J37" s="44">
        <f ca="1">ROUND(F37*G37*H37,2)</f>
        <v>0</v>
      </c>
      <c r="K37" s="59">
        <f ca="1">SUM(J37:J37)</f>
        <v>0</v>
      </c>
      <c r="L37" s="36"/>
      <c r="M37" s="36"/>
    </row>
    <row r="38" spans="1:13" ht="15.48" thickBot="1" customHeight="1">
      <c r="A38" s="15" t="s">
        <v>101</v>
      </c>
      <c r="B38" s="8" t="s">
        <v>102</v>
      </c>
      <c r="C38" s="8" t="s">
        <v>103</v>
      </c>
      <c r="D38" s="34" t="s">
        <v>104</v>
      </c>
      <c r="E38" s="34"/>
      <c r="F38" s="34"/>
      <c r="G38" s="34"/>
      <c r="H38" s="34"/>
      <c r="I38" s="34"/>
      <c r="J38" s="34"/>
      <c r="K38" s="35">
        <f ca="1">SUM(K41:K41)</f>
        <v>0</v>
      </c>
      <c r="L38" s="35">
        <f ca="1">ROUND(0.00*(1+M2/100),2)</f>
        <v>0</v>
      </c>
      <c r="M38" s="35">
        <f ca="1">ROUND(K38*L38,2)</f>
        <v>0</v>
      </c>
    </row>
    <row r="39" spans="1:13" ht="39.84" thickBot="1" customHeight="1">
      <c r="A39" s="36"/>
      <c r="B39" s="36"/>
      <c r="C39" s="36"/>
      <c r="D39" s="34" t="s">
        <v>105</v>
      </c>
      <c r="E39" s="34"/>
      <c r="F39" s="34"/>
      <c r="G39" s="34"/>
      <c r="H39" s="34"/>
      <c r="I39" s="34"/>
      <c r="J39" s="34"/>
      <c r="K39" s="34"/>
      <c r="L39" s="34"/>
      <c r="M39" s="34"/>
    </row>
    <row r="40" spans="1:13" ht="15.12" thickBot="1" customHeight="1">
      <c r="A40" s="36"/>
      <c r="B40" s="36"/>
      <c r="C40" s="36"/>
      <c r="D40" s="36"/>
      <c r="E40" s="37"/>
      <c r="F40" s="39" t="s">
        <v>106</v>
      </c>
      <c r="G40" s="39" t="s">
        <v>107</v>
      </c>
      <c r="H40" s="39" t="s">
        <v>108</v>
      </c>
      <c r="I40" s="39" t="s">
        <v>109</v>
      </c>
      <c r="J40" s="39" t="s">
        <v>110</v>
      </c>
      <c r="K40" s="39" t="s">
        <v>111</v>
      </c>
      <c r="L40" s="36"/>
      <c r="M40" s="36"/>
    </row>
    <row r="41" spans="1:13" ht="15.12" thickBot="1" customHeight="1">
      <c r="A41" s="36"/>
      <c r="B41" s="36"/>
      <c r="C41" s="36"/>
      <c r="D41" s="40"/>
      <c r="E41" s="41"/>
      <c r="F41" s="42">
        <v>2.00</v>
      </c>
      <c r="G41" s="42"/>
      <c r="H41" s="42"/>
      <c r="I41" s="42"/>
      <c r="J41" s="44">
        <f ca="1">ROUND(F41,2)</f>
        <v>0</v>
      </c>
      <c r="K41" s="59">
        <f ca="1">SUM(J41:J41)</f>
        <v>0</v>
      </c>
      <c r="L41" s="36"/>
      <c r="M41" s="36"/>
    </row>
    <row r="42" spans="1:13" ht="15.48" thickBot="1" customHeight="1">
      <c r="A42" s="47"/>
      <c r="B42" s="47"/>
      <c r="C42" s="47"/>
      <c r="D42" s="48" t="s">
        <v>112</v>
      </c>
      <c r="E42" s="49"/>
      <c r="F42" s="49"/>
      <c r="G42" s="49"/>
      <c r="H42" s="49"/>
      <c r="I42" s="49"/>
      <c r="J42" s="49"/>
      <c r="K42" s="49"/>
      <c r="L42" s="50">
        <f ca="1">M22+M26+M30+M34+M38</f>
        <v>0</v>
      </c>
      <c r="M42" s="50">
        <f ca="1">ROUND(L42,2)</f>
        <v>0</v>
      </c>
    </row>
    <row r="43" spans="1:13" ht="15.48" thickBot="1" customHeight="1">
      <c r="A43" s="60" t="s">
        <v>113</v>
      </c>
      <c r="B43" s="60" t="s">
        <v>114</v>
      </c>
      <c r="C43" s="61"/>
      <c r="D43" s="62" t="s">
        <v>115</v>
      </c>
      <c r="E43" s="62"/>
      <c r="F43" s="62"/>
      <c r="G43" s="62"/>
      <c r="H43" s="62"/>
      <c r="I43" s="62"/>
      <c r="J43" s="62"/>
      <c r="K43" s="61"/>
      <c r="L43" s="63">
        <f ca="1">L64</f>
        <v>0</v>
      </c>
      <c r="M43" s="63">
        <f ca="1">ROUND(L43,2)</f>
        <v>0</v>
      </c>
    </row>
    <row r="44" spans="1:13" ht="15.48" thickBot="1" customHeight="1">
      <c r="A44" s="15" t="s">
        <v>116</v>
      </c>
      <c r="B44" s="8" t="s">
        <v>117</v>
      </c>
      <c r="C44" s="8" t="s">
        <v>118</v>
      </c>
      <c r="D44" s="34" t="s">
        <v>119</v>
      </c>
      <c r="E44" s="34"/>
      <c r="F44" s="34"/>
      <c r="G44" s="34"/>
      <c r="H44" s="34"/>
      <c r="I44" s="34"/>
      <c r="J44" s="34"/>
      <c r="K44" s="35">
        <f ca="1">SUM(K47:K47)</f>
        <v>0</v>
      </c>
      <c r="L44" s="35">
        <f ca="1">ROUND(0.00*(1+M2/100),2)</f>
        <v>0</v>
      </c>
      <c r="M44" s="35">
        <f ca="1">ROUND(K44*L44,2)</f>
        <v>0</v>
      </c>
    </row>
    <row r="45" spans="1:13" ht="30.60" thickBot="1" customHeight="1">
      <c r="A45" s="36"/>
      <c r="B45" s="36"/>
      <c r="C45" s="36"/>
      <c r="D45" s="34" t="s">
        <v>120</v>
      </c>
      <c r="E45" s="34"/>
      <c r="F45" s="34"/>
      <c r="G45" s="34"/>
      <c r="H45" s="34"/>
      <c r="I45" s="34"/>
      <c r="J45" s="34"/>
      <c r="K45" s="34"/>
      <c r="L45" s="34"/>
      <c r="M45" s="34"/>
    </row>
    <row r="46" spans="1:13" ht="15.12" thickBot="1" customHeight="1">
      <c r="A46" s="36"/>
      <c r="B46" s="36"/>
      <c r="C46" s="36"/>
      <c r="D46" s="36"/>
      <c r="E46" s="37"/>
      <c r="F46" s="39" t="s">
        <v>121</v>
      </c>
      <c r="G46" s="39" t="s">
        <v>122</v>
      </c>
      <c r="H46" s="39" t="s">
        <v>123</v>
      </c>
      <c r="I46" s="39" t="s">
        <v>124</v>
      </c>
      <c r="J46" s="39" t="s">
        <v>125</v>
      </c>
      <c r="K46" s="39" t="s">
        <v>126</v>
      </c>
      <c r="L46" s="36"/>
      <c r="M46" s="36"/>
    </row>
    <row r="47" spans="1:13" ht="15.12" thickBot="1" customHeight="1">
      <c r="A47" s="36"/>
      <c r="B47" s="36"/>
      <c r="C47" s="36"/>
      <c r="D47" s="40"/>
      <c r="E47" s="41"/>
      <c r="F47" s="42">
        <v>1.00</v>
      </c>
      <c r="G47" s="42"/>
      <c r="H47" s="42"/>
      <c r="I47" s="42"/>
      <c r="J47" s="44">
        <f ca="1">ROUND(F47,2)</f>
        <v>0</v>
      </c>
      <c r="K47" s="59">
        <f ca="1">SUM(J47:J47)</f>
        <v>0</v>
      </c>
      <c r="L47" s="36"/>
      <c r="M47" s="36"/>
    </row>
    <row r="48" spans="1:13" ht="15.48" thickBot="1" customHeight="1">
      <c r="A48" s="15" t="s">
        <v>127</v>
      </c>
      <c r="B48" s="8" t="s">
        <v>128</v>
      </c>
      <c r="C48" s="8" t="s">
        <v>129</v>
      </c>
      <c r="D48" s="34" t="s">
        <v>130</v>
      </c>
      <c r="E48" s="34"/>
      <c r="F48" s="34"/>
      <c r="G48" s="34"/>
      <c r="H48" s="34"/>
      <c r="I48" s="34"/>
      <c r="J48" s="34"/>
      <c r="K48" s="35">
        <f ca="1">SUM(K51:K51)</f>
        <v>0</v>
      </c>
      <c r="L48" s="35">
        <f ca="1">ROUND(0.00*(1+M2/100),2)</f>
        <v>0</v>
      </c>
      <c r="M48" s="35">
        <f ca="1">ROUND(K48*L48,2)</f>
        <v>0</v>
      </c>
    </row>
    <row r="49" spans="1:13" ht="30.60" thickBot="1" customHeight="1">
      <c r="A49" s="36"/>
      <c r="B49" s="36"/>
      <c r="C49" s="36"/>
      <c r="D49" s="34" t="s">
        <v>131</v>
      </c>
      <c r="E49" s="34"/>
      <c r="F49" s="34"/>
      <c r="G49" s="34"/>
      <c r="H49" s="34"/>
      <c r="I49" s="34"/>
      <c r="J49" s="34"/>
      <c r="K49" s="34"/>
      <c r="L49" s="34"/>
      <c r="M49" s="34"/>
    </row>
    <row r="50" spans="1:13" ht="15.12" thickBot="1" customHeight="1">
      <c r="A50" s="36"/>
      <c r="B50" s="36"/>
      <c r="C50" s="36"/>
      <c r="D50" s="36"/>
      <c r="E50" s="37"/>
      <c r="F50" s="39" t="s">
        <v>132</v>
      </c>
      <c r="G50" s="39" t="s">
        <v>133</v>
      </c>
      <c r="H50" s="39" t="s">
        <v>134</v>
      </c>
      <c r="I50" s="39" t="s">
        <v>135</v>
      </c>
      <c r="J50" s="39" t="s">
        <v>136</v>
      </c>
      <c r="K50" s="39" t="s">
        <v>137</v>
      </c>
      <c r="L50" s="36"/>
      <c r="M50" s="36"/>
    </row>
    <row r="51" spans="1:13" ht="15.12" thickBot="1" customHeight="1">
      <c r="A51" s="36"/>
      <c r="B51" s="36"/>
      <c r="C51" s="36"/>
      <c r="D51" s="40"/>
      <c r="E51" s="41"/>
      <c r="F51" s="42">
        <v>2.00</v>
      </c>
      <c r="G51" s="42"/>
      <c r="H51" s="42"/>
      <c r="I51" s="42"/>
      <c r="J51" s="44">
        <f ca="1">ROUND(F51,2)</f>
        <v>0</v>
      </c>
      <c r="K51" s="59">
        <f ca="1">SUM(J51:J51)</f>
        <v>0</v>
      </c>
      <c r="L51" s="36"/>
      <c r="M51" s="36"/>
    </row>
    <row r="52" spans="1:13" ht="15.48" thickBot="1" customHeight="1">
      <c r="A52" s="15" t="s">
        <v>138</v>
      </c>
      <c r="B52" s="8" t="s">
        <v>139</v>
      </c>
      <c r="C52" s="8" t="s">
        <v>140</v>
      </c>
      <c r="D52" s="34" t="s">
        <v>141</v>
      </c>
      <c r="E52" s="34"/>
      <c r="F52" s="34"/>
      <c r="G52" s="34"/>
      <c r="H52" s="34"/>
      <c r="I52" s="34"/>
      <c r="J52" s="34"/>
      <c r="K52" s="35">
        <f ca="1">SUM(K55:K55)</f>
        <v>0</v>
      </c>
      <c r="L52" s="35">
        <f ca="1">ROUND(0.00*(1+M2/100),2)</f>
        <v>0</v>
      </c>
      <c r="M52" s="35">
        <f ca="1">ROUND(K52*L52,2)</f>
        <v>0</v>
      </c>
    </row>
    <row r="53" spans="1:13" ht="39.84" thickBot="1" customHeight="1">
      <c r="A53" s="36"/>
      <c r="B53" s="36"/>
      <c r="C53" s="36"/>
      <c r="D53" s="34" t="s">
        <v>142</v>
      </c>
      <c r="E53" s="34"/>
      <c r="F53" s="34"/>
      <c r="G53" s="34"/>
      <c r="H53" s="34"/>
      <c r="I53" s="34"/>
      <c r="J53" s="34"/>
      <c r="K53" s="34"/>
      <c r="L53" s="34"/>
      <c r="M53" s="34"/>
    </row>
    <row r="54" spans="1:13" ht="15.12" thickBot="1" customHeight="1">
      <c r="A54" s="36"/>
      <c r="B54" s="36"/>
      <c r="C54" s="36"/>
      <c r="D54" s="36"/>
      <c r="E54" s="37"/>
      <c r="F54" s="39" t="s">
        <v>143</v>
      </c>
      <c r="G54" s="39" t="s">
        <v>144</v>
      </c>
      <c r="H54" s="39" t="s">
        <v>145</v>
      </c>
      <c r="I54" s="39" t="s">
        <v>146</v>
      </c>
      <c r="J54" s="39" t="s">
        <v>147</v>
      </c>
      <c r="K54" s="39" t="s">
        <v>148</v>
      </c>
      <c r="L54" s="36"/>
      <c r="M54" s="36"/>
    </row>
    <row r="55" spans="1:13" ht="15.12" thickBot="1" customHeight="1">
      <c r="A55" s="36"/>
      <c r="B55" s="36"/>
      <c r="C55" s="36"/>
      <c r="D55" s="40"/>
      <c r="E55" s="41"/>
      <c r="F55" s="42">
        <v>2.00</v>
      </c>
      <c r="G55" s="42"/>
      <c r="H55" s="42"/>
      <c r="I55" s="42"/>
      <c r="J55" s="44">
        <f ca="1">ROUND(F55,2)</f>
        <v>0</v>
      </c>
      <c r="K55" s="59">
        <f ca="1">SUM(J55:J55)</f>
        <v>0</v>
      </c>
      <c r="L55" s="36"/>
      <c r="M55" s="36"/>
    </row>
    <row r="56" spans="1:13" ht="15.48" thickBot="1" customHeight="1">
      <c r="A56" s="15" t="s">
        <v>149</v>
      </c>
      <c r="B56" s="8" t="s">
        <v>150</v>
      </c>
      <c r="C56" s="8" t="s">
        <v>151</v>
      </c>
      <c r="D56" s="34" t="s">
        <v>152</v>
      </c>
      <c r="E56" s="34"/>
      <c r="F56" s="34"/>
      <c r="G56" s="34"/>
      <c r="H56" s="34"/>
      <c r="I56" s="34"/>
      <c r="J56" s="34"/>
      <c r="K56" s="35">
        <f ca="1">SUM(K59:K59)</f>
        <v>0</v>
      </c>
      <c r="L56" s="35">
        <f ca="1">ROUND(0.00*(1+M2/100),2)</f>
        <v>0</v>
      </c>
      <c r="M56" s="35">
        <f ca="1">ROUND(K56*L56,2)</f>
        <v>0</v>
      </c>
    </row>
    <row r="57" spans="1:13" ht="30.60" thickBot="1" customHeight="1">
      <c r="A57" s="36"/>
      <c r="B57" s="36"/>
      <c r="C57" s="36"/>
      <c r="D57" s="34" t="s">
        <v>153</v>
      </c>
      <c r="E57" s="34"/>
      <c r="F57" s="34"/>
      <c r="G57" s="34"/>
      <c r="H57" s="34"/>
      <c r="I57" s="34"/>
      <c r="J57" s="34"/>
      <c r="K57" s="34"/>
      <c r="L57" s="34"/>
      <c r="M57" s="34"/>
    </row>
    <row r="58" spans="1:13" ht="15.12" thickBot="1" customHeight="1">
      <c r="A58" s="36"/>
      <c r="B58" s="36"/>
      <c r="C58" s="36"/>
      <c r="D58" s="36"/>
      <c r="E58" s="37"/>
      <c r="F58" s="39" t="s">
        <v>154</v>
      </c>
      <c r="G58" s="39" t="s">
        <v>155</v>
      </c>
      <c r="H58" s="39" t="s">
        <v>156</v>
      </c>
      <c r="I58" s="39" t="s">
        <v>157</v>
      </c>
      <c r="J58" s="39" t="s">
        <v>158</v>
      </c>
      <c r="K58" s="39" t="s">
        <v>159</v>
      </c>
      <c r="L58" s="36"/>
      <c r="M58" s="36"/>
    </row>
    <row r="59" spans="1:13" ht="15.12" thickBot="1" customHeight="1">
      <c r="A59" s="36"/>
      <c r="B59" s="36"/>
      <c r="C59" s="36"/>
      <c r="D59" s="40"/>
      <c r="E59" s="41"/>
      <c r="F59" s="42">
        <v>1.00</v>
      </c>
      <c r="G59" s="42"/>
      <c r="H59" s="42"/>
      <c r="I59" s="42"/>
      <c r="J59" s="44">
        <f ca="1">ROUND(F59,2)</f>
        <v>0</v>
      </c>
      <c r="K59" s="59">
        <f ca="1">SUM(J59:J59)</f>
        <v>0</v>
      </c>
      <c r="L59" s="36"/>
      <c r="M59" s="36"/>
    </row>
    <row r="60" spans="1:13" ht="15.48" thickBot="1" customHeight="1">
      <c r="A60" s="15" t="s">
        <v>160</v>
      </c>
      <c r="B60" s="8" t="s">
        <v>161</v>
      </c>
      <c r="C60" s="8" t="s">
        <v>162</v>
      </c>
      <c r="D60" s="34" t="s">
        <v>163</v>
      </c>
      <c r="E60" s="34"/>
      <c r="F60" s="34"/>
      <c r="G60" s="34"/>
      <c r="H60" s="34"/>
      <c r="I60" s="34"/>
      <c r="J60" s="34"/>
      <c r="K60" s="35">
        <f ca="1">SUM(K63:K63)</f>
        <v>0</v>
      </c>
      <c r="L60" s="35">
        <f ca="1">ROUND(0.00*(1+M2/100),2)</f>
        <v>0</v>
      </c>
      <c r="M60" s="35">
        <f ca="1">ROUND(K60*L60,2)</f>
        <v>0</v>
      </c>
    </row>
    <row r="61" spans="1:13" ht="39.84" thickBot="1" customHeight="1">
      <c r="A61" s="36"/>
      <c r="B61" s="36"/>
      <c r="C61" s="36"/>
      <c r="D61" s="34" t="s">
        <v>164</v>
      </c>
      <c r="E61" s="34"/>
      <c r="F61" s="34"/>
      <c r="G61" s="34"/>
      <c r="H61" s="34"/>
      <c r="I61" s="34"/>
      <c r="J61" s="34"/>
      <c r="K61" s="34"/>
      <c r="L61" s="34"/>
      <c r="M61" s="34"/>
    </row>
    <row r="62" spans="1:13" ht="15.12" thickBot="1" customHeight="1">
      <c r="A62" s="36"/>
      <c r="B62" s="36"/>
      <c r="C62" s="36"/>
      <c r="D62" s="36"/>
      <c r="E62" s="37"/>
      <c r="F62" s="39" t="s">
        <v>165</v>
      </c>
      <c r="G62" s="39" t="s">
        <v>166</v>
      </c>
      <c r="H62" s="39" t="s">
        <v>167</v>
      </c>
      <c r="I62" s="39" t="s">
        <v>168</v>
      </c>
      <c r="J62" s="39" t="s">
        <v>169</v>
      </c>
      <c r="K62" s="39" t="s">
        <v>170</v>
      </c>
      <c r="L62" s="36"/>
      <c r="M62" s="36"/>
    </row>
    <row r="63" spans="1:13" ht="15.12" thickBot="1" customHeight="1">
      <c r="A63" s="36"/>
      <c r="B63" s="36"/>
      <c r="C63" s="36"/>
      <c r="D63" s="40"/>
      <c r="E63" s="41"/>
      <c r="F63" s="42">
        <v>30.00</v>
      </c>
      <c r="G63" s="42"/>
      <c r="H63" s="42"/>
      <c r="I63" s="42"/>
      <c r="J63" s="44">
        <f ca="1">ROUND(F63,2)</f>
        <v>0</v>
      </c>
      <c r="K63" s="59">
        <f ca="1">SUM(J63:J63)</f>
        <v>0</v>
      </c>
      <c r="L63" s="36"/>
      <c r="M63" s="36"/>
    </row>
    <row r="64" spans="1:13" ht="15.48" thickBot="1" customHeight="1">
      <c r="A64" s="47"/>
      <c r="B64" s="47"/>
      <c r="C64" s="47"/>
      <c r="D64" s="48" t="s">
        <v>171</v>
      </c>
      <c r="E64" s="49"/>
      <c r="F64" s="49"/>
      <c r="G64" s="49"/>
      <c r="H64" s="49"/>
      <c r="I64" s="49"/>
      <c r="J64" s="49"/>
      <c r="K64" s="49"/>
      <c r="L64" s="50">
        <f ca="1">M44+M48+M52+M56+M60</f>
        <v>0</v>
      </c>
      <c r="M64" s="50">
        <f ca="1">ROUND(L64,2)</f>
        <v>0</v>
      </c>
    </row>
    <row r="65" spans="1:13" ht="15.48" thickBot="1" customHeight="1">
      <c r="A65" s="51"/>
      <c r="B65" s="51"/>
      <c r="C65" s="51"/>
      <c r="D65" s="52" t="s">
        <v>172</v>
      </c>
      <c r="E65" s="53"/>
      <c r="F65" s="53"/>
      <c r="G65" s="53"/>
      <c r="H65" s="53"/>
      <c r="I65" s="53"/>
      <c r="J65" s="53"/>
      <c r="K65" s="53"/>
      <c r="L65" s="54">
        <f ca="1">M42+M64</f>
        <v>0</v>
      </c>
      <c r="M65" s="54">
        <f ca="1">ROUND(L65,2)</f>
        <v>0</v>
      </c>
    </row>
    <row r="66" spans="1:13" ht="15.48" thickBot="1" customHeight="1">
      <c r="A66" s="55" t="s">
        <v>173</v>
      </c>
      <c r="B66" s="55" t="s">
        <v>174</v>
      </c>
      <c r="C66" s="56"/>
      <c r="D66" s="57" t="s">
        <v>175</v>
      </c>
      <c r="E66" s="57"/>
      <c r="F66" s="57"/>
      <c r="G66" s="57"/>
      <c r="H66" s="57"/>
      <c r="I66" s="57"/>
      <c r="J66" s="57"/>
      <c r="K66" s="56"/>
      <c r="L66" s="58">
        <f ca="1">L94</f>
        <v>0</v>
      </c>
      <c r="M66" s="58">
        <f ca="1">ROUND(L66,2)</f>
        <v>0</v>
      </c>
    </row>
    <row r="67" spans="1:13" ht="15.48" thickBot="1" customHeight="1">
      <c r="A67" s="30" t="s">
        <v>176</v>
      </c>
      <c r="B67" s="30" t="s">
        <v>177</v>
      </c>
      <c r="C67" s="31"/>
      <c r="D67" s="32" t="s">
        <v>178</v>
      </c>
      <c r="E67" s="32"/>
      <c r="F67" s="32"/>
      <c r="G67" s="32"/>
      <c r="H67" s="32"/>
      <c r="I67" s="32"/>
      <c r="J67" s="32"/>
      <c r="K67" s="31"/>
      <c r="L67" s="33">
        <f ca="1">L93</f>
        <v>0</v>
      </c>
      <c r="M67" s="33">
        <f ca="1">ROUND(L67,2)</f>
        <v>0</v>
      </c>
    </row>
    <row r="68" spans="1:13" ht="15.48" thickBot="1" customHeight="1">
      <c r="A68" s="15" t="s">
        <v>179</v>
      </c>
      <c r="B68" s="8" t="s">
        <v>180</v>
      </c>
      <c r="C68" s="8" t="s">
        <v>181</v>
      </c>
      <c r="D68" s="34" t="s">
        <v>182</v>
      </c>
      <c r="E68" s="34"/>
      <c r="F68" s="34"/>
      <c r="G68" s="34"/>
      <c r="H68" s="34"/>
      <c r="I68" s="34"/>
      <c r="J68" s="34"/>
      <c r="K68" s="35">
        <f ca="1">SUM(K71:K72)</f>
        <v>0</v>
      </c>
      <c r="L68" s="35">
        <f ca="1">ROUND(0.00*(1+M2/100),2)</f>
        <v>0</v>
      </c>
      <c r="M68" s="35">
        <f ca="1">ROUND(K68*L68,2)</f>
        <v>0</v>
      </c>
    </row>
    <row r="69" spans="1:13" ht="21.36" thickBot="1" customHeight="1">
      <c r="A69" s="36"/>
      <c r="B69" s="36"/>
      <c r="C69" s="36"/>
      <c r="D69" s="34" t="s">
        <v>183</v>
      </c>
      <c r="E69" s="34"/>
      <c r="F69" s="34"/>
      <c r="G69" s="34"/>
      <c r="H69" s="34"/>
      <c r="I69" s="34"/>
      <c r="J69" s="34"/>
      <c r="K69" s="34"/>
      <c r="L69" s="34"/>
      <c r="M69" s="34"/>
    </row>
    <row r="70" spans="1:13" ht="15.12" thickBot="1" customHeight="1">
      <c r="A70" s="36"/>
      <c r="B70" s="36"/>
      <c r="C70" s="36"/>
      <c r="D70" s="36"/>
      <c r="E70" s="37"/>
      <c r="F70" s="39" t="s">
        <v>184</v>
      </c>
      <c r="G70" s="39" t="s">
        <v>185</v>
      </c>
      <c r="H70" s="39" t="s">
        <v>186</v>
      </c>
      <c r="I70" s="39" t="s">
        <v>187</v>
      </c>
      <c r="J70" s="39" t="s">
        <v>188</v>
      </c>
      <c r="K70" s="39" t="s">
        <v>189</v>
      </c>
      <c r="L70" s="36"/>
      <c r="M70" s="36"/>
    </row>
    <row r="71" spans="1:13" ht="15.12" thickBot="1" customHeight="1">
      <c r="A71" s="36"/>
      <c r="B71" s="36"/>
      <c r="C71" s="36"/>
      <c r="D71" s="40"/>
      <c r="E71" s="41" t="s">
        <v>190</v>
      </c>
      <c r="F71" s="42">
        <v>2.00</v>
      </c>
      <c r="G71" s="42">
        <v>100.00</v>
      </c>
      <c r="H71" s="42"/>
      <c r="I71" s="42"/>
      <c r="J71" s="44">
        <f ca="1">ROUND(F71*G71,2)</f>
        <v>0</v>
      </c>
      <c r="K71" s="45"/>
      <c r="L71" s="36"/>
      <c r="M71" s="36"/>
    </row>
    <row r="72" spans="1:13" ht="15.12" thickBot="1" customHeight="1">
      <c r="A72" s="36"/>
      <c r="B72" s="36"/>
      <c r="C72" s="36"/>
      <c r="D72" s="40"/>
      <c r="E72" s="8" t="s">
        <v>191</v>
      </c>
      <c r="F72" s="35">
        <v>2.00</v>
      </c>
      <c r="G72" s="35">
        <v>60.00</v>
      </c>
      <c r="H72" s="35"/>
      <c r="I72" s="35"/>
      <c r="J72" s="43">
        <f ca="1">ROUND(F72*G72,2)</f>
        <v>0</v>
      </c>
      <c r="K72" s="46">
        <f ca="1">SUM(J71:J72)</f>
        <v>0</v>
      </c>
      <c r="L72" s="36"/>
      <c r="M72" s="36"/>
    </row>
    <row r="73" spans="1:13" ht="15.48" thickBot="1" customHeight="1">
      <c r="A73" s="15" t="s">
        <v>192</v>
      </c>
      <c r="B73" s="8" t="s">
        <v>193</v>
      </c>
      <c r="C73" s="8" t="s">
        <v>194</v>
      </c>
      <c r="D73" s="34" t="s">
        <v>195</v>
      </c>
      <c r="E73" s="34"/>
      <c r="F73" s="34"/>
      <c r="G73" s="34"/>
      <c r="H73" s="34"/>
      <c r="I73" s="34"/>
      <c r="J73" s="34"/>
      <c r="K73" s="35">
        <f ca="1">SUM(K76:K77)</f>
        <v>0</v>
      </c>
      <c r="L73" s="35">
        <f ca="1">ROUND(0.00*(1+M2/100),2)</f>
        <v>0</v>
      </c>
      <c r="M73" s="35">
        <f ca="1">ROUND(K73*L73,2)</f>
        <v>0</v>
      </c>
    </row>
    <row r="74" spans="1:13" ht="12.12" thickBot="1" customHeight="1">
      <c r="A74" s="36"/>
      <c r="B74" s="36"/>
      <c r="C74" s="36"/>
      <c r="D74" s="34" t="s">
        <v>196</v>
      </c>
      <c r="E74" s="34"/>
      <c r="F74" s="34"/>
      <c r="G74" s="34"/>
      <c r="H74" s="34"/>
      <c r="I74" s="34"/>
      <c r="J74" s="34"/>
      <c r="K74" s="34"/>
      <c r="L74" s="34"/>
      <c r="M74" s="34"/>
    </row>
    <row r="75" spans="1:13" ht="15.12" thickBot="1" customHeight="1">
      <c r="A75" s="36"/>
      <c r="B75" s="36"/>
      <c r="C75" s="36"/>
      <c r="D75" s="36"/>
      <c r="E75" s="37"/>
      <c r="F75" s="39" t="s">
        <v>197</v>
      </c>
      <c r="G75" s="39" t="s">
        <v>198</v>
      </c>
      <c r="H75" s="39" t="s">
        <v>199</v>
      </c>
      <c r="I75" s="39" t="s">
        <v>200</v>
      </c>
      <c r="J75" s="39" t="s">
        <v>201</v>
      </c>
      <c r="K75" s="39" t="s">
        <v>202</v>
      </c>
      <c r="L75" s="36"/>
      <c r="M75" s="36"/>
    </row>
    <row r="76" spans="1:13" ht="15.12" thickBot="1" customHeight="1">
      <c r="A76" s="36"/>
      <c r="B76" s="36"/>
      <c r="C76" s="36"/>
      <c r="D76" s="40"/>
      <c r="E76" s="41" t="s">
        <v>203</v>
      </c>
      <c r="F76" s="42">
        <v>2.00</v>
      </c>
      <c r="G76" s="42">
        <v>100.00</v>
      </c>
      <c r="H76" s="42">
        <v>2.00</v>
      </c>
      <c r="I76" s="42"/>
      <c r="J76" s="44">
        <f ca="1">ROUND(F76*G76*H76,2)</f>
        <v>0</v>
      </c>
      <c r="K76" s="45"/>
      <c r="L76" s="36"/>
      <c r="M76" s="36"/>
    </row>
    <row r="77" spans="1:13" ht="15.12" thickBot="1" customHeight="1">
      <c r="A77" s="36"/>
      <c r="B77" s="36"/>
      <c r="C77" s="36"/>
      <c r="D77" s="40"/>
      <c r="E77" s="8" t="s">
        <v>204</v>
      </c>
      <c r="F77" s="35">
        <v>2.00</v>
      </c>
      <c r="G77" s="35">
        <v>60.00</v>
      </c>
      <c r="H77" s="35">
        <v>2.00</v>
      </c>
      <c r="I77" s="35"/>
      <c r="J77" s="43">
        <f ca="1">ROUND(F77*G77*H77,2)</f>
        <v>0</v>
      </c>
      <c r="K77" s="46">
        <f ca="1">SUM(J76:J77)</f>
        <v>0</v>
      </c>
      <c r="L77" s="36"/>
      <c r="M77" s="36"/>
    </row>
    <row r="78" spans="1:13" ht="15.48" thickBot="1" customHeight="1">
      <c r="A78" s="15" t="s">
        <v>205</v>
      </c>
      <c r="B78" s="8" t="s">
        <v>206</v>
      </c>
      <c r="C78" s="8" t="s">
        <v>207</v>
      </c>
      <c r="D78" s="34" t="s">
        <v>208</v>
      </c>
      <c r="E78" s="34"/>
      <c r="F78" s="34"/>
      <c r="G78" s="34"/>
      <c r="H78" s="34"/>
      <c r="I78" s="34"/>
      <c r="J78" s="34"/>
      <c r="K78" s="35">
        <f ca="1">SUM(K81:K82)</f>
        <v>0</v>
      </c>
      <c r="L78" s="35">
        <f ca="1">ROUND(0.00*(1+M2/100),2)</f>
        <v>0</v>
      </c>
      <c r="M78" s="35">
        <f ca="1">ROUND(K78*L78,2)</f>
        <v>0</v>
      </c>
    </row>
    <row r="79" spans="1:13" ht="12.12" thickBot="1" customHeight="1">
      <c r="A79" s="36"/>
      <c r="B79" s="36"/>
      <c r="C79" s="36"/>
      <c r="D79" s="34" t="s">
        <v>209</v>
      </c>
      <c r="E79" s="34"/>
      <c r="F79" s="34"/>
      <c r="G79" s="34"/>
      <c r="H79" s="34"/>
      <c r="I79" s="34"/>
      <c r="J79" s="34"/>
      <c r="K79" s="34"/>
      <c r="L79" s="34"/>
      <c r="M79" s="34"/>
    </row>
    <row r="80" spans="1:13" ht="15.12" thickBot="1" customHeight="1">
      <c r="A80" s="36"/>
      <c r="B80" s="36"/>
      <c r="C80" s="36"/>
      <c r="D80" s="36"/>
      <c r="E80" s="37"/>
      <c r="F80" s="39" t="s">
        <v>210</v>
      </c>
      <c r="G80" s="39" t="s">
        <v>211</v>
      </c>
      <c r="H80" s="39" t="s">
        <v>212</v>
      </c>
      <c r="I80" s="39" t="s">
        <v>213</v>
      </c>
      <c r="J80" s="39" t="s">
        <v>214</v>
      </c>
      <c r="K80" s="39" t="s">
        <v>215</v>
      </c>
      <c r="L80" s="36"/>
      <c r="M80" s="36"/>
    </row>
    <row r="81" spans="1:13" ht="21.36" thickBot="1" customHeight="1">
      <c r="A81" s="36"/>
      <c r="B81" s="36"/>
      <c r="C81" s="36"/>
      <c r="D81" s="40"/>
      <c r="E81" s="41" t="s">
        <v>216</v>
      </c>
      <c r="F81" s="42">
        <v>2.00</v>
      </c>
      <c r="G81" s="42">
        <v>100.00</v>
      </c>
      <c r="H81" s="42">
        <v>2.00</v>
      </c>
      <c r="I81" s="42">
        <v>1.62</v>
      </c>
      <c r="J81" s="44">
        <f ca="1">ROUND(F81*G81*H81*I81,2)</f>
        <v>0</v>
      </c>
      <c r="K81" s="45"/>
      <c r="L81" s="36"/>
      <c r="M81" s="36"/>
    </row>
    <row r="82" spans="1:13" ht="21.36" thickBot="1" customHeight="1">
      <c r="A82" s="36"/>
      <c r="B82" s="36"/>
      <c r="C82" s="36"/>
      <c r="D82" s="40"/>
      <c r="E82" s="8" t="s">
        <v>217</v>
      </c>
      <c r="F82" s="35">
        <v>2.00</v>
      </c>
      <c r="G82" s="35">
        <v>60.00</v>
      </c>
      <c r="H82" s="35">
        <v>2.00</v>
      </c>
      <c r="I82" s="35">
        <v>1.62</v>
      </c>
      <c r="J82" s="43">
        <f ca="1">ROUND(F82*G82*H82*I82,2)</f>
        <v>0</v>
      </c>
      <c r="K82" s="46">
        <f ca="1">SUM(J81:J82)</f>
        <v>0</v>
      </c>
      <c r="L82" s="36"/>
      <c r="M82" s="36"/>
    </row>
    <row r="83" spans="1:13" ht="15.48" thickBot="1" customHeight="1">
      <c r="A83" s="15" t="s">
        <v>218</v>
      </c>
      <c r="B83" s="8" t="s">
        <v>219</v>
      </c>
      <c r="C83" s="8" t="s">
        <v>220</v>
      </c>
      <c r="D83" s="34" t="s">
        <v>221</v>
      </c>
      <c r="E83" s="34"/>
      <c r="F83" s="34"/>
      <c r="G83" s="34"/>
      <c r="H83" s="34"/>
      <c r="I83" s="34"/>
      <c r="J83" s="34"/>
      <c r="K83" s="35">
        <f ca="1">SUM(K86:K87)</f>
        <v>0</v>
      </c>
      <c r="L83" s="35">
        <f ca="1">ROUND(0.00*(1+M2/100),2)</f>
        <v>0</v>
      </c>
      <c r="M83" s="35">
        <f ca="1">ROUND(K83*L83,2)</f>
        <v>0</v>
      </c>
    </row>
    <row r="84" spans="1:13" ht="30.60" thickBot="1" customHeight="1">
      <c r="A84" s="36"/>
      <c r="B84" s="36"/>
      <c r="C84" s="36"/>
      <c r="D84" s="34" t="s">
        <v>222</v>
      </c>
      <c r="E84" s="34"/>
      <c r="F84" s="34"/>
      <c r="G84" s="34"/>
      <c r="H84" s="34"/>
      <c r="I84" s="34"/>
      <c r="J84" s="34"/>
      <c r="K84" s="34"/>
      <c r="L84" s="34"/>
      <c r="M84" s="34"/>
    </row>
    <row r="85" spans="1:13" ht="15.12" thickBot="1" customHeight="1">
      <c r="A85" s="36"/>
      <c r="B85" s="36"/>
      <c r="C85" s="36"/>
      <c r="D85" s="36"/>
      <c r="E85" s="37"/>
      <c r="F85" s="39" t="s">
        <v>223</v>
      </c>
      <c r="G85" s="39" t="s">
        <v>224</v>
      </c>
      <c r="H85" s="39" t="s">
        <v>225</v>
      </c>
      <c r="I85" s="39" t="s">
        <v>226</v>
      </c>
      <c r="J85" s="39" t="s">
        <v>227</v>
      </c>
      <c r="K85" s="39" t="s">
        <v>228</v>
      </c>
      <c r="L85" s="36"/>
      <c r="M85" s="36"/>
    </row>
    <row r="86" spans="1:13" ht="15.12" thickBot="1" customHeight="1">
      <c r="A86" s="36"/>
      <c r="B86" s="36"/>
      <c r="C86" s="36"/>
      <c r="D86" s="40"/>
      <c r="E86" s="41" t="s">
        <v>229</v>
      </c>
      <c r="F86" s="42">
        <v>2.00</v>
      </c>
      <c r="G86" s="42">
        <v>100.00</v>
      </c>
      <c r="H86" s="42">
        <v>0.90</v>
      </c>
      <c r="I86" s="42"/>
      <c r="J86" s="44">
        <f ca="1">ROUND(F86*G86*H86,2)</f>
        <v>0</v>
      </c>
      <c r="K86" s="45"/>
      <c r="L86" s="36"/>
      <c r="M86" s="36"/>
    </row>
    <row r="87" spans="1:13" ht="15.12" thickBot="1" customHeight="1">
      <c r="A87" s="36"/>
      <c r="B87" s="36"/>
      <c r="C87" s="36"/>
      <c r="D87" s="40"/>
      <c r="E87" s="8" t="s">
        <v>230</v>
      </c>
      <c r="F87" s="35">
        <v>2.00</v>
      </c>
      <c r="G87" s="35">
        <v>60.00</v>
      </c>
      <c r="H87" s="35">
        <v>0.90</v>
      </c>
      <c r="I87" s="35"/>
      <c r="J87" s="43">
        <f ca="1">ROUND(F87*G87*H87,2)</f>
        <v>0</v>
      </c>
      <c r="K87" s="46">
        <f ca="1">SUM(J86:J87)</f>
        <v>0</v>
      </c>
      <c r="L87" s="36"/>
      <c r="M87" s="36"/>
    </row>
    <row r="88" spans="1:13" ht="15.48" thickBot="1" customHeight="1">
      <c r="A88" s="15" t="s">
        <v>231</v>
      </c>
      <c r="B88" s="8" t="s">
        <v>232</v>
      </c>
      <c r="C88" s="8" t="s">
        <v>233</v>
      </c>
      <c r="D88" s="34" t="s">
        <v>234</v>
      </c>
      <c r="E88" s="34"/>
      <c r="F88" s="34"/>
      <c r="G88" s="34"/>
      <c r="H88" s="34"/>
      <c r="I88" s="34"/>
      <c r="J88" s="34"/>
      <c r="K88" s="35">
        <f ca="1">SUM(K91:K92)</f>
        <v>0</v>
      </c>
      <c r="L88" s="35">
        <f ca="1">ROUND(0.00*(1+M2/100),2)</f>
        <v>0</v>
      </c>
      <c r="M88" s="35">
        <f ca="1">ROUND(K88*L88,2)</f>
        <v>0</v>
      </c>
    </row>
    <row r="89" spans="1:13" ht="21.36" thickBot="1" customHeight="1">
      <c r="A89" s="36"/>
      <c r="B89" s="36"/>
      <c r="C89" s="36"/>
      <c r="D89" s="34" t="s">
        <v>235</v>
      </c>
      <c r="E89" s="34"/>
      <c r="F89" s="34"/>
      <c r="G89" s="34"/>
      <c r="H89" s="34"/>
      <c r="I89" s="34"/>
      <c r="J89" s="34"/>
      <c r="K89" s="34"/>
      <c r="L89" s="34"/>
      <c r="M89" s="34"/>
    </row>
    <row r="90" spans="1:13" ht="15.12" thickBot="1" customHeight="1">
      <c r="A90" s="36"/>
      <c r="B90" s="36"/>
      <c r="C90" s="36"/>
      <c r="D90" s="36"/>
      <c r="E90" s="37"/>
      <c r="F90" s="39" t="s">
        <v>236</v>
      </c>
      <c r="G90" s="39" t="s">
        <v>237</v>
      </c>
      <c r="H90" s="39" t="s">
        <v>238</v>
      </c>
      <c r="I90" s="39" t="s">
        <v>239</v>
      </c>
      <c r="J90" s="39" t="s">
        <v>240</v>
      </c>
      <c r="K90" s="39" t="s">
        <v>241</v>
      </c>
      <c r="L90" s="36"/>
      <c r="M90" s="36"/>
    </row>
    <row r="91" spans="1:13" ht="15.12" thickBot="1" customHeight="1">
      <c r="A91" s="36"/>
      <c r="B91" s="36"/>
      <c r="C91" s="36"/>
      <c r="D91" s="40"/>
      <c r="E91" s="41" t="s">
        <v>242</v>
      </c>
      <c r="F91" s="42">
        <v>2.00</v>
      </c>
      <c r="G91" s="42">
        <v>100.00</v>
      </c>
      <c r="H91" s="42">
        <v>0.10</v>
      </c>
      <c r="I91" s="42"/>
      <c r="J91" s="44">
        <f ca="1">ROUND(F91*G91*H91,2)</f>
        <v>0</v>
      </c>
      <c r="K91" s="45"/>
      <c r="L91" s="36"/>
      <c r="M91" s="36"/>
    </row>
    <row r="92" spans="1:13" ht="15.12" thickBot="1" customHeight="1">
      <c r="A92" s="36"/>
      <c r="B92" s="36"/>
      <c r="C92" s="36"/>
      <c r="D92" s="40"/>
      <c r="E92" s="8" t="s">
        <v>243</v>
      </c>
      <c r="F92" s="35">
        <v>2.00</v>
      </c>
      <c r="G92" s="35">
        <v>60.00</v>
      </c>
      <c r="H92" s="35">
        <v>0.10</v>
      </c>
      <c r="I92" s="35"/>
      <c r="J92" s="43">
        <f ca="1">ROUND(F92*G92*H92,2)</f>
        <v>0</v>
      </c>
      <c r="K92" s="46">
        <f ca="1">SUM(J91:J92)</f>
        <v>0</v>
      </c>
      <c r="L92" s="36"/>
      <c r="M92" s="36"/>
    </row>
    <row r="93" spans="1:13" ht="15.48" thickBot="1" customHeight="1">
      <c r="A93" s="47"/>
      <c r="B93" s="47"/>
      <c r="C93" s="47"/>
      <c r="D93" s="48" t="s">
        <v>244</v>
      </c>
      <c r="E93" s="49"/>
      <c r="F93" s="49"/>
      <c r="G93" s="49"/>
      <c r="H93" s="49"/>
      <c r="I93" s="49"/>
      <c r="J93" s="49"/>
      <c r="K93" s="49"/>
      <c r="L93" s="50">
        <f ca="1">M68+M73+M78+M83+M88</f>
        <v>0</v>
      </c>
      <c r="M93" s="50">
        <f ca="1">ROUND(L93,2)</f>
        <v>0</v>
      </c>
    </row>
    <row r="94" spans="1:13" ht="15.48" thickBot="1" customHeight="1">
      <c r="A94" s="51"/>
      <c r="B94" s="51"/>
      <c r="C94" s="51"/>
      <c r="D94" s="52" t="s">
        <v>245</v>
      </c>
      <c r="E94" s="53"/>
      <c r="F94" s="53"/>
      <c r="G94" s="53"/>
      <c r="H94" s="53"/>
      <c r="I94" s="53"/>
      <c r="J94" s="53"/>
      <c r="K94" s="53"/>
      <c r="L94" s="54">
        <f ca="1">M93</f>
        <v>0</v>
      </c>
      <c r="M94" s="54">
        <f ca="1">ROUND(L94,2)</f>
        <v>0</v>
      </c>
    </row>
    <row r="95" spans="1:13" ht="15.48" thickBot="1" customHeight="1">
      <c r="A95" s="55" t="s">
        <v>246</v>
      </c>
      <c r="B95" s="55" t="s">
        <v>247</v>
      </c>
      <c r="C95" s="56"/>
      <c r="D95" s="57" t="s">
        <v>248</v>
      </c>
      <c r="E95" s="57"/>
      <c r="F95" s="57"/>
      <c r="G95" s="57"/>
      <c r="H95" s="57"/>
      <c r="I95" s="57"/>
      <c r="J95" s="57"/>
      <c r="K95" s="56"/>
      <c r="L95" s="58">
        <f ca="1">L132</f>
        <v>0</v>
      </c>
      <c r="M95" s="58">
        <f ca="1">ROUND(L95,2)</f>
        <v>0</v>
      </c>
    </row>
    <row r="96" spans="1:13" ht="15.48" thickBot="1" customHeight="1">
      <c r="A96" s="30" t="s">
        <v>249</v>
      </c>
      <c r="B96" s="30" t="s">
        <v>250</v>
      </c>
      <c r="C96" s="31"/>
      <c r="D96" s="32" t="s">
        <v>251</v>
      </c>
      <c r="E96" s="32"/>
      <c r="F96" s="32"/>
      <c r="G96" s="32"/>
      <c r="H96" s="32"/>
      <c r="I96" s="32"/>
      <c r="J96" s="32"/>
      <c r="K96" s="31"/>
      <c r="L96" s="33">
        <f ca="1">L105</f>
        <v>0</v>
      </c>
      <c r="M96" s="33">
        <f ca="1">ROUND(L96,2)</f>
        <v>0</v>
      </c>
    </row>
    <row r="97" spans="1:13" ht="15.48" thickBot="1" customHeight="1">
      <c r="A97" s="15" t="s">
        <v>252</v>
      </c>
      <c r="B97" s="8" t="s">
        <v>253</v>
      </c>
      <c r="C97" s="8" t="s">
        <v>254</v>
      </c>
      <c r="D97" s="34" t="s">
        <v>255</v>
      </c>
      <c r="E97" s="34"/>
      <c r="F97" s="34"/>
      <c r="G97" s="34"/>
      <c r="H97" s="34"/>
      <c r="I97" s="34"/>
      <c r="J97" s="34"/>
      <c r="K97" s="35">
        <f ca="1">SUM(K100:K100)</f>
        <v>0</v>
      </c>
      <c r="L97" s="35">
        <f ca="1">ROUND(0.00*(1+M2/100),2)</f>
        <v>0</v>
      </c>
      <c r="M97" s="35">
        <f ca="1">ROUND(K97*L97,2)</f>
        <v>0</v>
      </c>
    </row>
    <row r="98" spans="1:13" ht="21.36" thickBot="1" customHeight="1">
      <c r="A98" s="36"/>
      <c r="B98" s="36"/>
      <c r="C98" s="36"/>
      <c r="D98" s="34" t="s">
        <v>256</v>
      </c>
      <c r="E98" s="34"/>
      <c r="F98" s="34"/>
      <c r="G98" s="34"/>
      <c r="H98" s="34"/>
      <c r="I98" s="34"/>
      <c r="J98" s="34"/>
      <c r="K98" s="34"/>
      <c r="L98" s="34"/>
      <c r="M98" s="34"/>
    </row>
    <row r="99" spans="1:13" ht="15.12" thickBot="1" customHeight="1">
      <c r="A99" s="36"/>
      <c r="B99" s="36"/>
      <c r="C99" s="36"/>
      <c r="D99" s="36"/>
      <c r="E99" s="37"/>
      <c r="F99" s="39" t="s">
        <v>257</v>
      </c>
      <c r="G99" s="39" t="s">
        <v>258</v>
      </c>
      <c r="H99" s="39" t="s">
        <v>259</v>
      </c>
      <c r="I99" s="39" t="s">
        <v>260</v>
      </c>
      <c r="J99" s="39" t="s">
        <v>261</v>
      </c>
      <c r="K99" s="39" t="s">
        <v>262</v>
      </c>
      <c r="L99" s="36"/>
      <c r="M99" s="36"/>
    </row>
    <row r="100" spans="1:13" ht="15.12" thickBot="1" customHeight="1">
      <c r="A100" s="36"/>
      <c r="B100" s="36"/>
      <c r="C100" s="36"/>
      <c r="D100" s="40"/>
      <c r="E100" s="41" t="s">
        <v>263</v>
      </c>
      <c r="F100" s="42">
        <v>1.00</v>
      </c>
      <c r="G100" s="42">
        <v>150.00</v>
      </c>
      <c r="H100" s="42">
        <v>2.00</v>
      </c>
      <c r="I100" s="42"/>
      <c r="J100" s="44">
        <f ca="1">ROUND(F100*G100*H100,2)</f>
        <v>0</v>
      </c>
      <c r="K100" s="59">
        <f ca="1">SUM(J100:J100)</f>
        <v>0</v>
      </c>
      <c r="L100" s="36"/>
      <c r="M100" s="36"/>
    </row>
    <row r="101" spans="1:13" ht="15.48" thickBot="1" customHeight="1">
      <c r="A101" s="15" t="s">
        <v>264</v>
      </c>
      <c r="B101" s="8" t="s">
        <v>265</v>
      </c>
      <c r="C101" s="8" t="s">
        <v>266</v>
      </c>
      <c r="D101" s="34" t="s">
        <v>267</v>
      </c>
      <c r="E101" s="34"/>
      <c r="F101" s="34"/>
      <c r="G101" s="34"/>
      <c r="H101" s="34"/>
      <c r="I101" s="34"/>
      <c r="J101" s="34"/>
      <c r="K101" s="35">
        <f ca="1">ROUND(15.00,2)</f>
        <v>0</v>
      </c>
      <c r="L101" s="35">
        <f ca="1">ROUND(0.00*(1+M2/100),2)</f>
        <v>0</v>
      </c>
      <c r="M101" s="35">
        <f ca="1">ROUND(K101*L101,2)</f>
        <v>0</v>
      </c>
    </row>
    <row r="102" spans="1:13" ht="12.12" thickBot="1" customHeight="1">
      <c r="A102" s="36"/>
      <c r="B102" s="36"/>
      <c r="C102" s="36"/>
      <c r="D102" s="34" t="s">
        <v>268</v>
      </c>
      <c r="E102" s="34"/>
      <c r="F102" s="34"/>
      <c r="G102" s="34"/>
      <c r="H102" s="34"/>
      <c r="I102" s="34"/>
      <c r="J102" s="34"/>
      <c r="K102" s="34"/>
      <c r="L102" s="34"/>
      <c r="M102" s="34"/>
    </row>
    <row r="103" spans="1:13" ht="21.36" thickBot="1" customHeight="1">
      <c r="A103" s="15" t="s">
        <v>269</v>
      </c>
      <c r="B103" s="8" t="s">
        <v>270</v>
      </c>
      <c r="C103" s="8" t="s">
        <v>271</v>
      </c>
      <c r="D103" s="34" t="s">
        <v>272</v>
      </c>
      <c r="E103" s="34"/>
      <c r="F103" s="34"/>
      <c r="G103" s="34"/>
      <c r="H103" s="34"/>
      <c r="I103" s="34"/>
      <c r="J103" s="34"/>
      <c r="K103" s="35">
        <f ca="1">ROUND(1.00,2)</f>
        <v>0</v>
      </c>
      <c r="L103" s="35">
        <f ca="1">ROUND(0.00*(1+M2/100),2)</f>
        <v>0</v>
      </c>
      <c r="M103" s="35">
        <f ca="1">ROUND(K103*L103,2)</f>
        <v>0</v>
      </c>
    </row>
    <row r="104" spans="1:13" ht="21.36" thickBot="1" customHeight="1">
      <c r="A104" s="36"/>
      <c r="B104" s="36"/>
      <c r="C104" s="36"/>
      <c r="D104" s="34" t="s">
        <v>273</v>
      </c>
      <c r="E104" s="34"/>
      <c r="F104" s="34"/>
      <c r="G104" s="34"/>
      <c r="H104" s="34"/>
      <c r="I104" s="34"/>
      <c r="J104" s="34"/>
      <c r="K104" s="34"/>
      <c r="L104" s="34"/>
      <c r="M104" s="34"/>
    </row>
    <row r="105" spans="1:13" ht="15.48" thickBot="1" customHeight="1">
      <c r="A105" s="47"/>
      <c r="B105" s="47"/>
      <c r="C105" s="47"/>
      <c r="D105" s="48" t="s">
        <v>274</v>
      </c>
      <c r="E105" s="49"/>
      <c r="F105" s="49"/>
      <c r="G105" s="49"/>
      <c r="H105" s="49"/>
      <c r="I105" s="49"/>
      <c r="J105" s="49"/>
      <c r="K105" s="49"/>
      <c r="L105" s="50">
        <f ca="1">M97+M101+M103</f>
        <v>0</v>
      </c>
      <c r="M105" s="50">
        <f ca="1">ROUND(L105,2)</f>
        <v>0</v>
      </c>
    </row>
    <row r="106" spans="1:13" ht="15.48" thickBot="1" customHeight="1">
      <c r="A106" s="60" t="s">
        <v>275</v>
      </c>
      <c r="B106" s="60" t="s">
        <v>276</v>
      </c>
      <c r="C106" s="61"/>
      <c r="D106" s="62" t="s">
        <v>277</v>
      </c>
      <c r="E106" s="62"/>
      <c r="F106" s="62"/>
      <c r="G106" s="62"/>
      <c r="H106" s="62"/>
      <c r="I106" s="62"/>
      <c r="J106" s="62"/>
      <c r="K106" s="61"/>
      <c r="L106" s="63">
        <f ca="1">L125</f>
        <v>0</v>
      </c>
      <c r="M106" s="63">
        <f ca="1">ROUND(L106,2)</f>
        <v>0</v>
      </c>
    </row>
    <row r="107" spans="1:13" ht="15.48" thickBot="1" customHeight="1">
      <c r="A107" s="15" t="s">
        <v>278</v>
      </c>
      <c r="B107" s="8" t="s">
        <v>279</v>
      </c>
      <c r="C107" s="8" t="s">
        <v>280</v>
      </c>
      <c r="D107" s="34" t="s">
        <v>281</v>
      </c>
      <c r="E107" s="34"/>
      <c r="F107" s="34"/>
      <c r="G107" s="34"/>
      <c r="H107" s="34"/>
      <c r="I107" s="34"/>
      <c r="J107" s="34"/>
      <c r="K107" s="35">
        <f ca="1">SUM(K110:K111)</f>
        <v>0</v>
      </c>
      <c r="L107" s="35">
        <f ca="1">ROUND(0.00*(1+M2/100),2)</f>
        <v>0</v>
      </c>
      <c r="M107" s="35">
        <f ca="1">ROUND(K107*L107,2)</f>
        <v>0</v>
      </c>
    </row>
    <row r="108" spans="1:13" ht="21.36" thickBot="1" customHeight="1">
      <c r="A108" s="36"/>
      <c r="B108" s="36"/>
      <c r="C108" s="36"/>
      <c r="D108" s="34" t="s">
        <v>282</v>
      </c>
      <c r="E108" s="34"/>
      <c r="F108" s="34"/>
      <c r="G108" s="34"/>
      <c r="H108" s="34"/>
      <c r="I108" s="34"/>
      <c r="J108" s="34"/>
      <c r="K108" s="34"/>
      <c r="L108" s="34"/>
      <c r="M108" s="34"/>
    </row>
    <row r="109" spans="1:13" ht="15.12" thickBot="1" customHeight="1">
      <c r="A109" s="36"/>
      <c r="B109" s="36"/>
      <c r="C109" s="36"/>
      <c r="D109" s="36"/>
      <c r="E109" s="37"/>
      <c r="F109" s="39" t="s">
        <v>283</v>
      </c>
      <c r="G109" s="39" t="s">
        <v>284</v>
      </c>
      <c r="H109" s="39" t="s">
        <v>285</v>
      </c>
      <c r="I109" s="39" t="s">
        <v>286</v>
      </c>
      <c r="J109" s="39" t="s">
        <v>287</v>
      </c>
      <c r="K109" s="39" t="s">
        <v>288</v>
      </c>
      <c r="L109" s="36"/>
      <c r="M109" s="36"/>
    </row>
    <row r="110" spans="1:13" ht="15.12" thickBot="1" customHeight="1">
      <c r="A110" s="36"/>
      <c r="B110" s="36"/>
      <c r="C110" s="36"/>
      <c r="D110" s="40"/>
      <c r="E110" s="41" t="s">
        <v>289</v>
      </c>
      <c r="F110" s="42">
        <v>1.00</v>
      </c>
      <c r="G110" s="42">
        <v>100.00</v>
      </c>
      <c r="H110" s="42"/>
      <c r="I110" s="42">
        <v>1.00</v>
      </c>
      <c r="J110" s="44">
        <f ca="1">ROUND(F110*G110*I110,2)</f>
        <v>0</v>
      </c>
      <c r="K110" s="45"/>
      <c r="L110" s="36"/>
      <c r="M110" s="36"/>
    </row>
    <row r="111" spans="1:13" ht="15.12" thickBot="1" customHeight="1">
      <c r="A111" s="36"/>
      <c r="B111" s="36"/>
      <c r="C111" s="36"/>
      <c r="D111" s="40"/>
      <c r="E111" s="8" t="s">
        <v>290</v>
      </c>
      <c r="F111" s="35">
        <v>2.00</v>
      </c>
      <c r="G111" s="35">
        <v>60.00</v>
      </c>
      <c r="H111" s="35"/>
      <c r="I111" s="35">
        <v>1.00</v>
      </c>
      <c r="J111" s="43">
        <f ca="1">ROUND(F111*G111*I111,2)</f>
        <v>0</v>
      </c>
      <c r="K111" s="46">
        <f ca="1">SUM(J110:J111)</f>
        <v>0</v>
      </c>
      <c r="L111" s="36"/>
      <c r="M111" s="36"/>
    </row>
    <row r="112" spans="1:13" ht="15.48" thickBot="1" customHeight="1">
      <c r="A112" s="15" t="s">
        <v>291</v>
      </c>
      <c r="B112" s="8" t="s">
        <v>292</v>
      </c>
      <c r="C112" s="8" t="s">
        <v>293</v>
      </c>
      <c r="D112" s="34" t="s">
        <v>294</v>
      </c>
      <c r="E112" s="34"/>
      <c r="F112" s="34"/>
      <c r="G112" s="34"/>
      <c r="H112" s="34"/>
      <c r="I112" s="34"/>
      <c r="J112" s="34"/>
      <c r="K112" s="35">
        <f ca="1">SUM(K115:K116)</f>
        <v>0</v>
      </c>
      <c r="L112" s="35">
        <f ca="1">ROUND(0.00*(1+M2/100),2)</f>
        <v>0</v>
      </c>
      <c r="M112" s="35">
        <f ca="1">ROUND(K112*L112,2)</f>
        <v>0</v>
      </c>
    </row>
    <row r="113" spans="1:13" ht="12.12" thickBot="1" customHeight="1">
      <c r="A113" s="36"/>
      <c r="B113" s="36"/>
      <c r="C113" s="36"/>
      <c r="D113" s="34" t="s">
        <v>295</v>
      </c>
      <c r="E113" s="34"/>
      <c r="F113" s="34"/>
      <c r="G113" s="34"/>
      <c r="H113" s="34"/>
      <c r="I113" s="34"/>
      <c r="J113" s="34"/>
      <c r="K113" s="34"/>
      <c r="L113" s="34"/>
      <c r="M113" s="34"/>
    </row>
    <row r="114" spans="1:13" ht="15.12" thickBot="1" customHeight="1">
      <c r="A114" s="36"/>
      <c r="B114" s="36"/>
      <c r="C114" s="36"/>
      <c r="D114" s="36"/>
      <c r="E114" s="37"/>
      <c r="F114" s="39" t="s">
        <v>296</v>
      </c>
      <c r="G114" s="39" t="s">
        <v>297</v>
      </c>
      <c r="H114" s="39" t="s">
        <v>298</v>
      </c>
      <c r="I114" s="39" t="s">
        <v>299</v>
      </c>
      <c r="J114" s="39" t="s">
        <v>300</v>
      </c>
      <c r="K114" s="39" t="s">
        <v>301</v>
      </c>
      <c r="L114" s="36"/>
      <c r="M114" s="36"/>
    </row>
    <row r="115" spans="1:13" ht="15.12" thickBot="1" customHeight="1">
      <c r="A115" s="36"/>
      <c r="B115" s="36"/>
      <c r="C115" s="36"/>
      <c r="D115" s="40"/>
      <c r="E115" s="41" t="s">
        <v>302</v>
      </c>
      <c r="F115" s="42">
        <v>2.00</v>
      </c>
      <c r="G115" s="42">
        <v>100.00</v>
      </c>
      <c r="H115" s="42"/>
      <c r="I115" s="42">
        <v>1.00</v>
      </c>
      <c r="J115" s="44">
        <f ca="1">ROUND(F115*G115*I115,2)</f>
        <v>0</v>
      </c>
      <c r="K115" s="45"/>
      <c r="L115" s="36"/>
      <c r="M115" s="36"/>
    </row>
    <row r="116" spans="1:13" ht="15.12" thickBot="1" customHeight="1">
      <c r="A116" s="36"/>
      <c r="B116" s="36"/>
      <c r="C116" s="36"/>
      <c r="D116" s="40"/>
      <c r="E116" s="8" t="s">
        <v>303</v>
      </c>
      <c r="F116" s="35">
        <v>2.00</v>
      </c>
      <c r="G116" s="35">
        <v>60.00</v>
      </c>
      <c r="H116" s="35"/>
      <c r="I116" s="35">
        <v>1.00</v>
      </c>
      <c r="J116" s="43">
        <f ca="1">ROUND(F116*G116*I116,2)</f>
        <v>0</v>
      </c>
      <c r="K116" s="46">
        <f ca="1">SUM(J115:J116)</f>
        <v>0</v>
      </c>
      <c r="L116" s="36"/>
      <c r="M116" s="36"/>
    </row>
    <row r="117" spans="1:13" ht="15.48" thickBot="1" customHeight="1">
      <c r="A117" s="15" t="s">
        <v>304</v>
      </c>
      <c r="B117" s="8" t="s">
        <v>305</v>
      </c>
      <c r="C117" s="8" t="s">
        <v>306</v>
      </c>
      <c r="D117" s="34" t="s">
        <v>307</v>
      </c>
      <c r="E117" s="34"/>
      <c r="F117" s="34"/>
      <c r="G117" s="34"/>
      <c r="H117" s="34"/>
      <c r="I117" s="34"/>
      <c r="J117" s="34"/>
      <c r="K117" s="35">
        <f ca="1">SUM(K120:K120)</f>
        <v>0</v>
      </c>
      <c r="L117" s="35">
        <f ca="1">ROUND(0.00*(1+M2/100),2)</f>
        <v>0</v>
      </c>
      <c r="M117" s="35">
        <f ca="1">ROUND(K117*L117,2)</f>
        <v>0</v>
      </c>
    </row>
    <row r="118" spans="1:13" ht="21.36" thickBot="1" customHeight="1">
      <c r="A118" s="36"/>
      <c r="B118" s="36"/>
      <c r="C118" s="36"/>
      <c r="D118" s="34" t="s">
        <v>308</v>
      </c>
      <c r="E118" s="34"/>
      <c r="F118" s="34"/>
      <c r="G118" s="34"/>
      <c r="H118" s="34"/>
      <c r="I118" s="34"/>
      <c r="J118" s="34"/>
      <c r="K118" s="34"/>
      <c r="L118" s="34"/>
      <c r="M118" s="34"/>
    </row>
    <row r="119" spans="1:13" ht="15.12" thickBot="1" customHeight="1">
      <c r="A119" s="36"/>
      <c r="B119" s="36"/>
      <c r="C119" s="36"/>
      <c r="D119" s="36"/>
      <c r="E119" s="37"/>
      <c r="F119" s="39" t="s">
        <v>309</v>
      </c>
      <c r="G119" s="39" t="s">
        <v>310</v>
      </c>
      <c r="H119" s="39" t="s">
        <v>311</v>
      </c>
      <c r="I119" s="39" t="s">
        <v>312</v>
      </c>
      <c r="J119" s="39" t="s">
        <v>313</v>
      </c>
      <c r="K119" s="39" t="s">
        <v>314</v>
      </c>
      <c r="L119" s="36"/>
      <c r="M119" s="36"/>
    </row>
    <row r="120" spans="1:13" ht="21.36" thickBot="1" customHeight="1">
      <c r="A120" s="36"/>
      <c r="B120" s="36"/>
      <c r="C120" s="36"/>
      <c r="D120" s="40"/>
      <c r="E120" s="41" t="s">
        <v>315</v>
      </c>
      <c r="F120" s="42">
        <v>1.00</v>
      </c>
      <c r="G120" s="42">
        <v>100.00</v>
      </c>
      <c r="H120" s="42"/>
      <c r="I120" s="42">
        <v>1.00</v>
      </c>
      <c r="J120" s="44">
        <f ca="1">ROUND(F120*G120*I120,2)</f>
        <v>0</v>
      </c>
      <c r="K120" s="59">
        <f ca="1">SUM(J120:J120)</f>
        <v>0</v>
      </c>
      <c r="L120" s="36"/>
      <c r="M120" s="36"/>
    </row>
    <row r="121" spans="1:13" ht="15.48" thickBot="1" customHeight="1">
      <c r="A121" s="15" t="s">
        <v>316</v>
      </c>
      <c r="B121" s="8" t="s">
        <v>317</v>
      </c>
      <c r="C121" s="8" t="s">
        <v>318</v>
      </c>
      <c r="D121" s="34" t="s">
        <v>319</v>
      </c>
      <c r="E121" s="34"/>
      <c r="F121" s="34"/>
      <c r="G121" s="34"/>
      <c r="H121" s="34"/>
      <c r="I121" s="34"/>
      <c r="J121" s="34"/>
      <c r="K121" s="35">
        <f ca="1">SUM(K124:K124)</f>
        <v>0</v>
      </c>
      <c r="L121" s="35">
        <f ca="1">ROUND(0.00*(1+M2/100),2)</f>
        <v>0</v>
      </c>
      <c r="M121" s="35">
        <f ca="1">ROUND(K121*L121,2)</f>
        <v>0</v>
      </c>
    </row>
    <row r="122" spans="1:13" ht="12.12" thickBot="1" customHeight="1">
      <c r="A122" s="36"/>
      <c r="B122" s="36"/>
      <c r="C122" s="36"/>
      <c r="D122" s="34" t="s">
        <v>320</v>
      </c>
      <c r="E122" s="34"/>
      <c r="F122" s="34"/>
      <c r="G122" s="34"/>
      <c r="H122" s="34"/>
      <c r="I122" s="34"/>
      <c r="J122" s="34"/>
      <c r="K122" s="34"/>
      <c r="L122" s="34"/>
      <c r="M122" s="34"/>
    </row>
    <row r="123" spans="1:13" ht="15.12" thickBot="1" customHeight="1">
      <c r="A123" s="36"/>
      <c r="B123" s="36"/>
      <c r="C123" s="36"/>
      <c r="D123" s="36"/>
      <c r="E123" s="37"/>
      <c r="F123" s="39" t="s">
        <v>321</v>
      </c>
      <c r="G123" s="39" t="s">
        <v>322</v>
      </c>
      <c r="H123" s="39" t="s">
        <v>323</v>
      </c>
      <c r="I123" s="39" t="s">
        <v>324</v>
      </c>
      <c r="J123" s="39" t="s">
        <v>325</v>
      </c>
      <c r="K123" s="39" t="s">
        <v>326</v>
      </c>
      <c r="L123" s="36"/>
      <c r="M123" s="36"/>
    </row>
    <row r="124" spans="1:13" ht="21.36" thickBot="1" customHeight="1">
      <c r="A124" s="36"/>
      <c r="B124" s="36"/>
      <c r="C124" s="36"/>
      <c r="D124" s="40"/>
      <c r="E124" s="41" t="s">
        <v>327</v>
      </c>
      <c r="F124" s="42">
        <v>1.00</v>
      </c>
      <c r="G124" s="42">
        <v>100.00</v>
      </c>
      <c r="H124" s="42"/>
      <c r="I124" s="42">
        <v>0.50</v>
      </c>
      <c r="J124" s="44">
        <f ca="1">ROUND(F124*G124*I124,2)</f>
        <v>0</v>
      </c>
      <c r="K124" s="59">
        <f ca="1">SUM(J124:J124)</f>
        <v>0</v>
      </c>
      <c r="L124" s="36"/>
      <c r="M124" s="36"/>
    </row>
    <row r="125" spans="1:13" ht="15.48" thickBot="1" customHeight="1">
      <c r="A125" s="47"/>
      <c r="B125" s="47"/>
      <c r="C125" s="47"/>
      <c r="D125" s="48" t="s">
        <v>328</v>
      </c>
      <c r="E125" s="49"/>
      <c r="F125" s="49"/>
      <c r="G125" s="49"/>
      <c r="H125" s="49"/>
      <c r="I125" s="49"/>
      <c r="J125" s="49"/>
      <c r="K125" s="49"/>
      <c r="L125" s="50">
        <f ca="1">M107+M112+M117+M121</f>
        <v>0</v>
      </c>
      <c r="M125" s="50">
        <f ca="1">ROUND(L125,2)</f>
        <v>0</v>
      </c>
    </row>
    <row r="126" spans="1:13" ht="15.48" thickBot="1" customHeight="1">
      <c r="A126" s="60" t="s">
        <v>329</v>
      </c>
      <c r="B126" s="60" t="s">
        <v>330</v>
      </c>
      <c r="C126" s="61"/>
      <c r="D126" s="62" t="s">
        <v>331</v>
      </c>
      <c r="E126" s="62"/>
      <c r="F126" s="62"/>
      <c r="G126" s="62"/>
      <c r="H126" s="62"/>
      <c r="I126" s="62"/>
      <c r="J126" s="62"/>
      <c r="K126" s="61"/>
      <c r="L126" s="63">
        <f ca="1">L131</f>
        <v>0</v>
      </c>
      <c r="M126" s="63">
        <f ca="1">ROUND(L126,2)</f>
        <v>0</v>
      </c>
    </row>
    <row r="127" spans="1:13" ht="15.48" thickBot="1" customHeight="1">
      <c r="A127" s="15" t="s">
        <v>332</v>
      </c>
      <c r="B127" s="8" t="s">
        <v>333</v>
      </c>
      <c r="C127" s="8" t="s">
        <v>334</v>
      </c>
      <c r="D127" s="34" t="s">
        <v>335</v>
      </c>
      <c r="E127" s="34"/>
      <c r="F127" s="34"/>
      <c r="G127" s="34"/>
      <c r="H127" s="34"/>
      <c r="I127" s="34"/>
      <c r="J127" s="34"/>
      <c r="K127" s="35">
        <f ca="1">SUM(K130:K130)</f>
        <v>0</v>
      </c>
      <c r="L127" s="35">
        <f ca="1">ROUND(0.00*(1+M2/100),2)</f>
        <v>0</v>
      </c>
      <c r="M127" s="35">
        <f ca="1">ROUND(K127*L127,2)</f>
        <v>0</v>
      </c>
    </row>
    <row r="128" spans="1:13" ht="21.36" thickBot="1" customHeight="1">
      <c r="A128" s="36"/>
      <c r="B128" s="36"/>
      <c r="C128" s="36"/>
      <c r="D128" s="34" t="s">
        <v>336</v>
      </c>
      <c r="E128" s="34"/>
      <c r="F128" s="34"/>
      <c r="G128" s="34"/>
      <c r="H128" s="34"/>
      <c r="I128" s="34"/>
      <c r="J128" s="34"/>
      <c r="K128" s="34"/>
      <c r="L128" s="34"/>
      <c r="M128" s="34"/>
    </row>
    <row r="129" spans="1:13" ht="15.12" thickBot="1" customHeight="1">
      <c r="A129" s="36"/>
      <c r="B129" s="36"/>
      <c r="C129" s="36"/>
      <c r="D129" s="36"/>
      <c r="E129" s="37"/>
      <c r="F129" s="39" t="s">
        <v>337</v>
      </c>
      <c r="G129" s="39" t="s">
        <v>338</v>
      </c>
      <c r="H129" s="39" t="s">
        <v>339</v>
      </c>
      <c r="I129" s="39" t="s">
        <v>340</v>
      </c>
      <c r="J129" s="39" t="s">
        <v>341</v>
      </c>
      <c r="K129" s="39" t="s">
        <v>342</v>
      </c>
      <c r="L129" s="36"/>
      <c r="M129" s="36"/>
    </row>
    <row r="130" spans="1:13" ht="15.12" thickBot="1" customHeight="1">
      <c r="A130" s="36"/>
      <c r="B130" s="36"/>
      <c r="C130" s="36"/>
      <c r="D130" s="40"/>
      <c r="E130" s="41" t="s">
        <v>343</v>
      </c>
      <c r="F130" s="42">
        <v>2.00</v>
      </c>
      <c r="G130" s="42">
        <v>40.00</v>
      </c>
      <c r="H130" s="42"/>
      <c r="I130" s="42">
        <v>8.00</v>
      </c>
      <c r="J130" s="44">
        <f ca="1">ROUND(F130*G130*I130,2)</f>
        <v>0</v>
      </c>
      <c r="K130" s="59">
        <f ca="1">SUM(J130:J130)</f>
        <v>0</v>
      </c>
      <c r="L130" s="36"/>
      <c r="M130" s="36"/>
    </row>
    <row r="131" spans="1:13" ht="15.48" thickBot="1" customHeight="1">
      <c r="A131" s="47"/>
      <c r="B131" s="47"/>
      <c r="C131" s="47"/>
      <c r="D131" s="48" t="s">
        <v>344</v>
      </c>
      <c r="E131" s="49"/>
      <c r="F131" s="49"/>
      <c r="G131" s="49"/>
      <c r="H131" s="49"/>
      <c r="I131" s="49"/>
      <c r="J131" s="49"/>
      <c r="K131" s="49"/>
      <c r="L131" s="50">
        <f ca="1">M127</f>
        <v>0</v>
      </c>
      <c r="M131" s="50">
        <f ca="1">ROUND(L131,2)</f>
        <v>0</v>
      </c>
    </row>
    <row r="132" spans="1:13" ht="15.48" thickBot="1" customHeight="1">
      <c r="A132" s="51"/>
      <c r="B132" s="51"/>
      <c r="C132" s="51"/>
      <c r="D132" s="52" t="s">
        <v>345</v>
      </c>
      <c r="E132" s="53"/>
      <c r="F132" s="53"/>
      <c r="G132" s="53"/>
      <c r="H132" s="53"/>
      <c r="I132" s="53"/>
      <c r="J132" s="53"/>
      <c r="K132" s="53"/>
      <c r="L132" s="54">
        <f ca="1">M105+M125+M131</f>
        <v>0</v>
      </c>
      <c r="M132" s="54">
        <f ca="1">ROUND(L132,2)</f>
        <v>0</v>
      </c>
    </row>
    <row r="133" spans="1:13" ht="15.48" thickBot="1" customHeight="1">
      <c r="A133" s="51"/>
      <c r="B133" s="51"/>
      <c r="C133" s="51"/>
      <c r="D133" s="64" t="s">
        <v>346</v>
      </c>
      <c r="E133" s="65"/>
      <c r="F133" s="65"/>
      <c r="G133" s="65"/>
      <c r="H133" s="65"/>
      <c r="I133" s="65"/>
      <c r="J133" s="65"/>
      <c r="K133" s="65"/>
      <c r="L133" s="66">
        <f ca="1">M19+M65+M94+M132</f>
        <v>0</v>
      </c>
      <c r="M133" s="66">
        <f ca="1">ROUND(L133,2)</f>
        <v>0</v>
      </c>
    </row>
    <row r="134" spans="1:13" ht="15.48" thickBot="1" customHeight="1">
      <c r="A134" s="67" t="s">
        <v>347</v>
      </c>
      <c r="B134" s="67" t="s">
        <v>348</v>
      </c>
      <c r="C134" s="68"/>
      <c r="D134" s="69" t="s">
        <v>349</v>
      </c>
      <c r="E134" s="69"/>
      <c r="F134" s="69"/>
      <c r="G134" s="69"/>
      <c r="H134" s="69"/>
      <c r="I134" s="69"/>
      <c r="J134" s="69"/>
      <c r="K134" s="68"/>
      <c r="L134" s="70">
        <f ca="1">L188</f>
        <v>0</v>
      </c>
      <c r="M134" s="70">
        <f ca="1">ROUND(L134,2)</f>
        <v>0</v>
      </c>
    </row>
    <row r="135" spans="1:13" ht="15.48" thickBot="1" customHeight="1">
      <c r="A135" s="26" t="s">
        <v>350</v>
      </c>
      <c r="B135" s="26" t="s">
        <v>351</v>
      </c>
      <c r="C135" s="27"/>
      <c r="D135" s="28" t="s">
        <v>352</v>
      </c>
      <c r="E135" s="28"/>
      <c r="F135" s="28"/>
      <c r="G135" s="28"/>
      <c r="H135" s="28"/>
      <c r="I135" s="28"/>
      <c r="J135" s="28"/>
      <c r="K135" s="27"/>
      <c r="L135" s="29">
        <f ca="1">L187</f>
        <v>0</v>
      </c>
      <c r="M135" s="29">
        <f ca="1">ROUND(L135,2)</f>
        <v>0</v>
      </c>
    </row>
    <row r="136" spans="1:13" ht="15.48" thickBot="1" customHeight="1">
      <c r="A136" s="30" t="s">
        <v>353</v>
      </c>
      <c r="B136" s="30" t="s">
        <v>354</v>
      </c>
      <c r="C136" s="31"/>
      <c r="D136" s="32" t="s">
        <v>355</v>
      </c>
      <c r="E136" s="32"/>
      <c r="F136" s="32"/>
      <c r="G136" s="32"/>
      <c r="H136" s="32"/>
      <c r="I136" s="32"/>
      <c r="J136" s="32"/>
      <c r="K136" s="31"/>
      <c r="L136" s="33">
        <f ca="1">L163</f>
        <v>0</v>
      </c>
      <c r="M136" s="33">
        <f ca="1">ROUND(L136,2)</f>
        <v>0</v>
      </c>
    </row>
    <row r="137" spans="1:13" ht="15.48" thickBot="1" customHeight="1">
      <c r="A137" s="15" t="s">
        <v>356</v>
      </c>
      <c r="B137" s="8" t="s">
        <v>357</v>
      </c>
      <c r="C137" s="8" t="s">
        <v>358</v>
      </c>
      <c r="D137" s="34" t="s">
        <v>359</v>
      </c>
      <c r="E137" s="34"/>
      <c r="F137" s="34"/>
      <c r="G137" s="34"/>
      <c r="H137" s="34"/>
      <c r="I137" s="34"/>
      <c r="J137" s="34"/>
      <c r="K137" s="35">
        <f ca="1">SUM(K140:K140)</f>
        <v>0</v>
      </c>
      <c r="L137" s="35">
        <f ca="1">ROUND(0.00*(1+M2/100),2)</f>
        <v>0</v>
      </c>
      <c r="M137" s="35">
        <f ca="1">ROUND(K137*L137,2)</f>
        <v>0</v>
      </c>
    </row>
    <row r="138" spans="1:13" ht="12.12" thickBot="1" customHeight="1">
      <c r="A138" s="36"/>
      <c r="B138" s="36"/>
      <c r="C138" s="36"/>
      <c r="D138" s="34" t="s">
        <v>360</v>
      </c>
      <c r="E138" s="34"/>
      <c r="F138" s="34"/>
      <c r="G138" s="34"/>
      <c r="H138" s="34"/>
      <c r="I138" s="34"/>
      <c r="J138" s="34"/>
      <c r="K138" s="34"/>
      <c r="L138" s="34"/>
      <c r="M138" s="34"/>
    </row>
    <row r="139" spans="1:13" ht="15.12" thickBot="1" customHeight="1">
      <c r="A139" s="36"/>
      <c r="B139" s="36"/>
      <c r="C139" s="36"/>
      <c r="D139" s="36"/>
      <c r="E139" s="37"/>
      <c r="F139" s="39" t="s">
        <v>361</v>
      </c>
      <c r="G139" s="39" t="s">
        <v>362</v>
      </c>
      <c r="H139" s="39" t="s">
        <v>363</v>
      </c>
      <c r="I139" s="39" t="s">
        <v>364</v>
      </c>
      <c r="J139" s="39" t="s">
        <v>365</v>
      </c>
      <c r="K139" s="39" t="s">
        <v>366</v>
      </c>
      <c r="L139" s="36"/>
      <c r="M139" s="36"/>
    </row>
    <row r="140" spans="1:13" ht="15.12" thickBot="1" customHeight="1">
      <c r="A140" s="36"/>
      <c r="B140" s="36"/>
      <c r="C140" s="36"/>
      <c r="D140" s="40"/>
      <c r="E140" s="41" t="s">
        <v>367</v>
      </c>
      <c r="F140" s="42">
        <v>1.00</v>
      </c>
      <c r="G140" s="42">
        <v>3.20</v>
      </c>
      <c r="H140" s="42">
        <v>3.00</v>
      </c>
      <c r="I140" s="42">
        <v>1.60</v>
      </c>
      <c r="J140" s="44">
        <f ca="1">ROUND(F140*G140*H140*I140,2)</f>
        <v>0</v>
      </c>
      <c r="K140" s="59">
        <f ca="1">SUM(J140:J140)</f>
        <v>0</v>
      </c>
      <c r="L140" s="36"/>
      <c r="M140" s="36"/>
    </row>
    <row r="141" spans="1:13" ht="21.36" thickBot="1" customHeight="1">
      <c r="A141" s="15" t="s">
        <v>368</v>
      </c>
      <c r="B141" s="8" t="s">
        <v>369</v>
      </c>
      <c r="C141" s="8" t="s">
        <v>370</v>
      </c>
      <c r="D141" s="34" t="s">
        <v>371</v>
      </c>
      <c r="E141" s="34"/>
      <c r="F141" s="34"/>
      <c r="G141" s="34"/>
      <c r="H141" s="34"/>
      <c r="I141" s="34"/>
      <c r="J141" s="34"/>
      <c r="K141" s="35">
        <f ca="1">SUM(K144:K144)</f>
        <v>0</v>
      </c>
      <c r="L141" s="35">
        <f ca="1">ROUND(0.00*(1+M2/100),2)</f>
        <v>0</v>
      </c>
      <c r="M141" s="35">
        <f ca="1">ROUND(K141*L141,2)</f>
        <v>0</v>
      </c>
    </row>
    <row r="142" spans="1:13" ht="30.60" thickBot="1" customHeight="1">
      <c r="A142" s="36"/>
      <c r="B142" s="36"/>
      <c r="C142" s="36"/>
      <c r="D142" s="34" t="s">
        <v>372</v>
      </c>
      <c r="E142" s="34"/>
      <c r="F142" s="34"/>
      <c r="G142" s="34"/>
      <c r="H142" s="34"/>
      <c r="I142" s="34"/>
      <c r="J142" s="34"/>
      <c r="K142" s="34"/>
      <c r="L142" s="34"/>
      <c r="M142" s="34"/>
    </row>
    <row r="143" spans="1:13" ht="15.12" thickBot="1" customHeight="1">
      <c r="A143" s="36"/>
      <c r="B143" s="36"/>
      <c r="C143" s="36"/>
      <c r="D143" s="36"/>
      <c r="E143" s="37"/>
      <c r="F143" s="39" t="s">
        <v>373</v>
      </c>
      <c r="G143" s="39" t="s">
        <v>374</v>
      </c>
      <c r="H143" s="39" t="s">
        <v>375</v>
      </c>
      <c r="I143" s="39" t="s">
        <v>376</v>
      </c>
      <c r="J143" s="39" t="s">
        <v>377</v>
      </c>
      <c r="K143" s="39" t="s">
        <v>378</v>
      </c>
      <c r="L143" s="36"/>
      <c r="M143" s="36"/>
    </row>
    <row r="144" spans="1:13" ht="15.12" thickBot="1" customHeight="1">
      <c r="A144" s="36"/>
      <c r="B144" s="36"/>
      <c r="C144" s="36"/>
      <c r="D144" s="40"/>
      <c r="E144" s="41" t="s">
        <v>379</v>
      </c>
      <c r="F144" s="42">
        <v>1.00</v>
      </c>
      <c r="G144" s="42">
        <v>3.20</v>
      </c>
      <c r="H144" s="42">
        <v>3.00</v>
      </c>
      <c r="I144" s="42">
        <v>0.40</v>
      </c>
      <c r="J144" s="44">
        <f ca="1">ROUND(F144*G144*H144*I144,2)</f>
        <v>0</v>
      </c>
      <c r="K144" s="59">
        <f ca="1">SUM(J144:J144)</f>
        <v>0</v>
      </c>
      <c r="L144" s="36"/>
      <c r="M144" s="36"/>
    </row>
    <row r="145" spans="1:13" ht="21.36" thickBot="1" customHeight="1">
      <c r="A145" s="15" t="s">
        <v>380</v>
      </c>
      <c r="B145" s="8" t="s">
        <v>381</v>
      </c>
      <c r="C145" s="8" t="s">
        <v>382</v>
      </c>
      <c r="D145" s="34" t="s">
        <v>383</v>
      </c>
      <c r="E145" s="34"/>
      <c r="F145" s="34"/>
      <c r="G145" s="34"/>
      <c r="H145" s="34"/>
      <c r="I145" s="34"/>
      <c r="J145" s="34"/>
      <c r="K145" s="35">
        <f ca="1">SUM(K148:K148)</f>
        <v>0</v>
      </c>
      <c r="L145" s="35">
        <f ca="1">ROUND(0.00*(1+M2/100),2)</f>
        <v>0</v>
      </c>
      <c r="M145" s="35">
        <f ca="1">ROUND(K145*L145,2)</f>
        <v>0</v>
      </c>
    </row>
    <row r="146" spans="1:13" ht="21.36" thickBot="1" customHeight="1">
      <c r="A146" s="36"/>
      <c r="B146" s="36"/>
      <c r="C146" s="36"/>
      <c r="D146" s="34" t="s">
        <v>384</v>
      </c>
      <c r="E146" s="34"/>
      <c r="F146" s="34"/>
      <c r="G146" s="34"/>
      <c r="H146" s="34"/>
      <c r="I146" s="34"/>
      <c r="J146" s="34"/>
      <c r="K146" s="34"/>
      <c r="L146" s="34"/>
      <c r="M146" s="34"/>
    </row>
    <row r="147" spans="1:13" ht="15.12" thickBot="1" customHeight="1">
      <c r="A147" s="36"/>
      <c r="B147" s="36"/>
      <c r="C147" s="36"/>
      <c r="D147" s="36"/>
      <c r="E147" s="37"/>
      <c r="F147" s="39" t="s">
        <v>385</v>
      </c>
      <c r="G147" s="39" t="s">
        <v>386</v>
      </c>
      <c r="H147" s="39" t="s">
        <v>387</v>
      </c>
      <c r="I147" s="39" t="s">
        <v>388</v>
      </c>
      <c r="J147" s="39" t="s">
        <v>389</v>
      </c>
      <c r="K147" s="39" t="s">
        <v>390</v>
      </c>
      <c r="L147" s="36"/>
      <c r="M147" s="36"/>
    </row>
    <row r="148" spans="1:13" ht="15.12" thickBot="1" customHeight="1">
      <c r="A148" s="36"/>
      <c r="B148" s="36"/>
      <c r="C148" s="36"/>
      <c r="D148" s="40"/>
      <c r="E148" s="41" t="s">
        <v>391</v>
      </c>
      <c r="F148" s="42">
        <v>2.00</v>
      </c>
      <c r="G148" s="42">
        <v>2.30</v>
      </c>
      <c r="H148" s="42">
        <v>2.10</v>
      </c>
      <c r="I148" s="42">
        <v>1.20</v>
      </c>
      <c r="J148" s="44">
        <f ca="1">ROUND(F148*G148*H148*I148,2)</f>
        <v>0</v>
      </c>
      <c r="K148" s="59">
        <f ca="1">SUM(J148:J148)</f>
        <v>0</v>
      </c>
      <c r="L148" s="36"/>
      <c r="M148" s="36"/>
    </row>
    <row r="149" spans="1:13" ht="15.48" thickBot="1" customHeight="1">
      <c r="A149" s="15" t="s">
        <v>392</v>
      </c>
      <c r="B149" s="8" t="s">
        <v>393</v>
      </c>
      <c r="C149" s="8" t="s">
        <v>394</v>
      </c>
      <c r="D149" s="34" t="s">
        <v>395</v>
      </c>
      <c r="E149" s="34"/>
      <c r="F149" s="34"/>
      <c r="G149" s="34"/>
      <c r="H149" s="34"/>
      <c r="I149" s="34"/>
      <c r="J149" s="34"/>
      <c r="K149" s="35">
        <f ca="1">SUM(K152:K154)</f>
        <v>0</v>
      </c>
      <c r="L149" s="35">
        <f ca="1">ROUND(0.00*(1+M2/100),2)</f>
        <v>0</v>
      </c>
      <c r="M149" s="35">
        <f ca="1">ROUND(K149*L149,2)</f>
        <v>0</v>
      </c>
    </row>
    <row r="150" spans="1:13" ht="21.36" thickBot="1" customHeight="1">
      <c r="A150" s="36"/>
      <c r="B150" s="36"/>
      <c r="C150" s="36"/>
      <c r="D150" s="34" t="s">
        <v>396</v>
      </c>
      <c r="E150" s="34"/>
      <c r="F150" s="34"/>
      <c r="G150" s="34"/>
      <c r="H150" s="34"/>
      <c r="I150" s="34"/>
      <c r="J150" s="34"/>
      <c r="K150" s="34"/>
      <c r="L150" s="34"/>
      <c r="M150" s="34"/>
    </row>
    <row r="151" spans="1:13" ht="15.12" thickBot="1" customHeight="1">
      <c r="A151" s="36"/>
      <c r="B151" s="36"/>
      <c r="C151" s="36"/>
      <c r="D151" s="36"/>
      <c r="E151" s="37"/>
      <c r="F151" s="39" t="s">
        <v>397</v>
      </c>
      <c r="G151" s="39" t="s">
        <v>398</v>
      </c>
      <c r="H151" s="39" t="s">
        <v>399</v>
      </c>
      <c r="I151" s="39" t="s">
        <v>400</v>
      </c>
      <c r="J151" s="39" t="s">
        <v>401</v>
      </c>
      <c r="K151" s="39" t="s">
        <v>402</v>
      </c>
      <c r="L151" s="36"/>
      <c r="M151" s="36"/>
    </row>
    <row r="152" spans="1:13" ht="15.12" thickBot="1" customHeight="1">
      <c r="A152" s="36"/>
      <c r="B152" s="36"/>
      <c r="C152" s="36"/>
      <c r="D152" s="40"/>
      <c r="E152" s="41" t="s">
        <v>403</v>
      </c>
      <c r="F152" s="42">
        <v>4.00</v>
      </c>
      <c r="G152" s="42">
        <v>3.06</v>
      </c>
      <c r="H152" s="42"/>
      <c r="I152" s="42">
        <v>9.00</v>
      </c>
      <c r="J152" s="44">
        <f ca="1">ROUND(F152*G152*I152,2)</f>
        <v>0</v>
      </c>
      <c r="K152" s="45"/>
      <c r="L152" s="36"/>
      <c r="M152" s="36"/>
    </row>
    <row r="153" spans="1:13" ht="15.12" thickBot="1" customHeight="1">
      <c r="A153" s="36"/>
      <c r="B153" s="36"/>
      <c r="C153" s="36"/>
      <c r="D153" s="40"/>
      <c r="E153" s="8" t="s">
        <v>404</v>
      </c>
      <c r="F153" s="35">
        <v>20.00</v>
      </c>
      <c r="G153" s="35">
        <v>3.06</v>
      </c>
      <c r="H153" s="35">
        <v>2.00</v>
      </c>
      <c r="I153" s="35"/>
      <c r="J153" s="43">
        <f ca="1">ROUND(F153*G153*H153,2)</f>
        <v>0</v>
      </c>
      <c r="K153" s="36"/>
      <c r="L153" s="36"/>
      <c r="M153" s="36"/>
    </row>
    <row r="154" spans="1:13" ht="21.36" thickBot="1" customHeight="1">
      <c r="A154" s="36"/>
      <c r="B154" s="36"/>
      <c r="C154" s="36"/>
      <c r="D154" s="40"/>
      <c r="E154" s="8" t="s">
        <v>405</v>
      </c>
      <c r="F154" s="35">
        <v>4.00</v>
      </c>
      <c r="G154" s="35">
        <v>3.06</v>
      </c>
      <c r="H154" s="35">
        <v>2.00</v>
      </c>
      <c r="I154" s="35"/>
      <c r="J154" s="43">
        <f ca="1">ROUND(F154*G154*H154,2)</f>
        <v>0</v>
      </c>
      <c r="K154" s="46">
        <f ca="1">SUM(J152:J154)</f>
        <v>0</v>
      </c>
      <c r="L154" s="36"/>
      <c r="M154" s="36"/>
    </row>
    <row r="155" spans="1:13" ht="15.48" thickBot="1" customHeight="1">
      <c r="A155" s="15" t="s">
        <v>406</v>
      </c>
      <c r="B155" s="8" t="s">
        <v>407</v>
      </c>
      <c r="C155" s="8" t="s">
        <v>408</v>
      </c>
      <c r="D155" s="34" t="s">
        <v>409</v>
      </c>
      <c r="E155" s="34"/>
      <c r="F155" s="34"/>
      <c r="G155" s="34"/>
      <c r="H155" s="34"/>
      <c r="I155" s="34"/>
      <c r="J155" s="34"/>
      <c r="K155" s="35">
        <f ca="1">ROUND(1.00,2)</f>
        <v>0</v>
      </c>
      <c r="L155" s="35">
        <f ca="1">ROUND(0.00*(1+M2/100),2)</f>
        <v>0</v>
      </c>
      <c r="M155" s="35">
        <f ca="1">ROUND(K155*L155,2)</f>
        <v>0</v>
      </c>
    </row>
    <row r="156" spans="1:13" ht="30.60" thickBot="1" customHeight="1">
      <c r="A156" s="36"/>
      <c r="B156" s="36"/>
      <c r="C156" s="36"/>
      <c r="D156" s="34" t="s">
        <v>410</v>
      </c>
      <c r="E156" s="34"/>
      <c r="F156" s="34"/>
      <c r="G156" s="34"/>
      <c r="H156" s="34"/>
      <c r="I156" s="34"/>
      <c r="J156" s="34"/>
      <c r="K156" s="34"/>
      <c r="L156" s="34"/>
      <c r="M156" s="34"/>
    </row>
    <row r="157" spans="1:13" ht="21.36" thickBot="1" customHeight="1">
      <c r="A157" s="15" t="s">
        <v>411</v>
      </c>
      <c r="B157" s="8" t="s">
        <v>412</v>
      </c>
      <c r="C157" s="8" t="s">
        <v>413</v>
      </c>
      <c r="D157" s="34" t="s">
        <v>414</v>
      </c>
      <c r="E157" s="34"/>
      <c r="F157" s="34"/>
      <c r="G157" s="34"/>
      <c r="H157" s="34"/>
      <c r="I157" s="34"/>
      <c r="J157" s="34"/>
      <c r="K157" s="35">
        <f ca="1">SUM(K160:K160)</f>
        <v>0</v>
      </c>
      <c r="L157" s="35">
        <f ca="1">ROUND(0.00*(1+M2/100),2)</f>
        <v>0</v>
      </c>
      <c r="M157" s="35">
        <f ca="1">ROUND(K157*L157,2)</f>
        <v>0</v>
      </c>
    </row>
    <row r="158" spans="1:13" ht="21.36" thickBot="1" customHeight="1">
      <c r="A158" s="36"/>
      <c r="B158" s="36"/>
      <c r="C158" s="36"/>
      <c r="D158" s="34" t="s">
        <v>415</v>
      </c>
      <c r="E158" s="34"/>
      <c r="F158" s="34"/>
      <c r="G158" s="34"/>
      <c r="H158" s="34"/>
      <c r="I158" s="34"/>
      <c r="J158" s="34"/>
      <c r="K158" s="34"/>
      <c r="L158" s="34"/>
      <c r="M158" s="34"/>
    </row>
    <row r="159" spans="1:13" ht="15.12" thickBot="1" customHeight="1">
      <c r="A159" s="36"/>
      <c r="B159" s="36"/>
      <c r="C159" s="36"/>
      <c r="D159" s="36"/>
      <c r="E159" s="37"/>
      <c r="F159" s="39" t="s">
        <v>416</v>
      </c>
      <c r="G159" s="39" t="s">
        <v>417</v>
      </c>
      <c r="H159" s="39" t="s">
        <v>418</v>
      </c>
      <c r="I159" s="39" t="s">
        <v>419</v>
      </c>
      <c r="J159" s="39" t="s">
        <v>420</v>
      </c>
      <c r="K159" s="39" t="s">
        <v>421</v>
      </c>
      <c r="L159" s="36"/>
      <c r="M159" s="36"/>
    </row>
    <row r="160" spans="1:13" ht="15.12" thickBot="1" customHeight="1">
      <c r="A160" s="36"/>
      <c r="B160" s="36"/>
      <c r="C160" s="36"/>
      <c r="D160" s="40"/>
      <c r="E160" s="41" t="s">
        <v>422</v>
      </c>
      <c r="F160" s="42">
        <v>3.00</v>
      </c>
      <c r="G160" s="42"/>
      <c r="H160" s="42">
        <v>2.00</v>
      </c>
      <c r="I160" s="42">
        <v>9.00</v>
      </c>
      <c r="J160" s="44">
        <f ca="1">ROUND(F160*H160*I160,2)</f>
        <v>0</v>
      </c>
      <c r="K160" s="59">
        <f ca="1">SUM(J160:J160)</f>
        <v>0</v>
      </c>
      <c r="L160" s="36"/>
      <c r="M160" s="36"/>
    </row>
    <row r="161" spans="1:13" ht="15.48" thickBot="1" customHeight="1">
      <c r="A161" s="15" t="s">
        <v>423</v>
      </c>
      <c r="B161" s="8" t="s">
        <v>424</v>
      </c>
      <c r="C161" s="8" t="s">
        <v>425</v>
      </c>
      <c r="D161" s="34" t="s">
        <v>426</v>
      </c>
      <c r="E161" s="34"/>
      <c r="F161" s="34"/>
      <c r="G161" s="34"/>
      <c r="H161" s="34"/>
      <c r="I161" s="34"/>
      <c r="J161" s="34"/>
      <c r="K161" s="35">
        <f ca="1">ROUND(20.00,2)</f>
        <v>0</v>
      </c>
      <c r="L161" s="35">
        <f ca="1">ROUND(0.00*(1+M2/100),2)</f>
        <v>0</v>
      </c>
      <c r="M161" s="35">
        <f ca="1">ROUND(K161*L161,2)</f>
        <v>0</v>
      </c>
    </row>
    <row r="162" spans="1:13" ht="12.12" thickBot="1" customHeight="1">
      <c r="A162" s="36"/>
      <c r="B162" s="36"/>
      <c r="C162" s="36"/>
      <c r="D162" s="34" t="s">
        <v>427</v>
      </c>
      <c r="E162" s="34"/>
      <c r="F162" s="34"/>
      <c r="G162" s="34"/>
      <c r="H162" s="34"/>
      <c r="I162" s="34"/>
      <c r="J162" s="34"/>
      <c r="K162" s="34"/>
      <c r="L162" s="34"/>
      <c r="M162" s="34"/>
    </row>
    <row r="163" spans="1:13" ht="15.48" thickBot="1" customHeight="1">
      <c r="A163" s="47"/>
      <c r="B163" s="47"/>
      <c r="C163" s="47"/>
      <c r="D163" s="48" t="s">
        <v>428</v>
      </c>
      <c r="E163" s="49"/>
      <c r="F163" s="49"/>
      <c r="G163" s="49"/>
      <c r="H163" s="49"/>
      <c r="I163" s="49"/>
      <c r="J163" s="49"/>
      <c r="K163" s="49"/>
      <c r="L163" s="50">
        <f ca="1">M137+M141+M145+M149+M155+M157+M161</f>
        <v>0</v>
      </c>
      <c r="M163" s="50">
        <f ca="1">ROUND(L163,2)</f>
        <v>0</v>
      </c>
    </row>
    <row r="164" spans="1:13" ht="15.48" thickBot="1" customHeight="1">
      <c r="A164" s="60" t="s">
        <v>429</v>
      </c>
      <c r="B164" s="60" t="s">
        <v>430</v>
      </c>
      <c r="C164" s="61"/>
      <c r="D164" s="62" t="s">
        <v>431</v>
      </c>
      <c r="E164" s="62"/>
      <c r="F164" s="62"/>
      <c r="G164" s="62"/>
      <c r="H164" s="62"/>
      <c r="I164" s="62"/>
      <c r="J164" s="62"/>
      <c r="K164" s="61"/>
      <c r="L164" s="63">
        <f ca="1">L173</f>
        <v>0</v>
      </c>
      <c r="M164" s="63">
        <f ca="1">ROUND(L164,2)</f>
        <v>0</v>
      </c>
    </row>
    <row r="165" spans="1:13" ht="15.48" thickBot="1" customHeight="1">
      <c r="A165" s="15" t="s">
        <v>432</v>
      </c>
      <c r="B165" s="8" t="s">
        <v>433</v>
      </c>
      <c r="C165" s="8" t="s">
        <v>434</v>
      </c>
      <c r="D165" s="34" t="s">
        <v>435</v>
      </c>
      <c r="E165" s="34"/>
      <c r="F165" s="34"/>
      <c r="G165" s="34"/>
      <c r="H165" s="34"/>
      <c r="I165" s="34"/>
      <c r="J165" s="34"/>
      <c r="K165" s="35">
        <f ca="1">ROUND(8.00,2)</f>
        <v>0</v>
      </c>
      <c r="L165" s="35">
        <f ca="1">ROUND(0.00*(1+M2/100),2)</f>
        <v>0</v>
      </c>
      <c r="M165" s="35">
        <f ca="1">ROUND(K165*L165,2)</f>
        <v>0</v>
      </c>
    </row>
    <row r="166" spans="1:13" ht="21.36" thickBot="1" customHeight="1">
      <c r="A166" s="36"/>
      <c r="B166" s="36"/>
      <c r="C166" s="36"/>
      <c r="D166" s="34" t="s">
        <v>436</v>
      </c>
      <c r="E166" s="34"/>
      <c r="F166" s="34"/>
      <c r="G166" s="34"/>
      <c r="H166" s="34"/>
      <c r="I166" s="34"/>
      <c r="J166" s="34"/>
      <c r="K166" s="34"/>
      <c r="L166" s="34"/>
      <c r="M166" s="34"/>
    </row>
    <row r="167" spans="1:13" ht="15.48" thickBot="1" customHeight="1">
      <c r="A167" s="15" t="s">
        <v>437</v>
      </c>
      <c r="B167" s="8" t="s">
        <v>438</v>
      </c>
      <c r="C167" s="8" t="s">
        <v>439</v>
      </c>
      <c r="D167" s="34" t="s">
        <v>440</v>
      </c>
      <c r="E167" s="34"/>
      <c r="F167" s="34"/>
      <c r="G167" s="34"/>
      <c r="H167" s="34"/>
      <c r="I167" s="34"/>
      <c r="J167" s="34"/>
      <c r="K167" s="35">
        <f ca="1">ROUND(8.00,2)</f>
        <v>0</v>
      </c>
      <c r="L167" s="35">
        <f ca="1">ROUND(0.00*(1+M2/100),2)</f>
        <v>0</v>
      </c>
      <c r="M167" s="35">
        <f ca="1">ROUND(K167*L167,2)</f>
        <v>0</v>
      </c>
    </row>
    <row r="168" spans="1:13" ht="12.12" thickBot="1" customHeight="1">
      <c r="A168" s="36"/>
      <c r="B168" s="36"/>
      <c r="C168" s="36"/>
      <c r="D168" s="34" t="s">
        <v>441</v>
      </c>
      <c r="E168" s="34"/>
      <c r="F168" s="34"/>
      <c r="G168" s="34"/>
      <c r="H168" s="34"/>
      <c r="I168" s="34"/>
      <c r="J168" s="34"/>
      <c r="K168" s="34"/>
      <c r="L168" s="34"/>
      <c r="M168" s="34"/>
    </row>
    <row r="169" spans="1:13" ht="15.48" thickBot="1" customHeight="1">
      <c r="A169" s="15" t="s">
        <v>442</v>
      </c>
      <c r="B169" s="8" t="s">
        <v>443</v>
      </c>
      <c r="C169" s="8" t="s">
        <v>444</v>
      </c>
      <c r="D169" s="34" t="s">
        <v>445</v>
      </c>
      <c r="E169" s="34"/>
      <c r="F169" s="34"/>
      <c r="G169" s="34"/>
      <c r="H169" s="34"/>
      <c r="I169" s="34"/>
      <c r="J169" s="34"/>
      <c r="K169" s="35">
        <f ca="1">SUM(K172:K172)</f>
        <v>0</v>
      </c>
      <c r="L169" s="35">
        <f ca="1">ROUND(0.00*(1+M2/100),2)</f>
        <v>0</v>
      </c>
      <c r="M169" s="35">
        <f ca="1">ROUND(K169*L169,2)</f>
        <v>0</v>
      </c>
    </row>
    <row r="170" spans="1:13" ht="12.12" thickBot="1" customHeight="1">
      <c r="A170" s="36"/>
      <c r="B170" s="36"/>
      <c r="C170" s="36"/>
      <c r="D170" s="34" t="s">
        <v>446</v>
      </c>
      <c r="E170" s="34"/>
      <c r="F170" s="34"/>
      <c r="G170" s="34"/>
      <c r="H170" s="34"/>
      <c r="I170" s="34"/>
      <c r="J170" s="34"/>
      <c r="K170" s="34"/>
      <c r="L170" s="34"/>
      <c r="M170" s="34"/>
    </row>
    <row r="171" spans="1:13" ht="15.12" thickBot="1" customHeight="1">
      <c r="A171" s="36"/>
      <c r="B171" s="36"/>
      <c r="C171" s="36"/>
      <c r="D171" s="36"/>
      <c r="E171" s="37"/>
      <c r="F171" s="39" t="s">
        <v>447</v>
      </c>
      <c r="G171" s="39" t="s">
        <v>448</v>
      </c>
      <c r="H171" s="39" t="s">
        <v>449</v>
      </c>
      <c r="I171" s="39" t="s">
        <v>450</v>
      </c>
      <c r="J171" s="39" t="s">
        <v>451</v>
      </c>
      <c r="K171" s="39" t="s">
        <v>452</v>
      </c>
      <c r="L171" s="36"/>
      <c r="M171" s="36"/>
    </row>
    <row r="172" spans="1:13" ht="15.12" thickBot="1" customHeight="1">
      <c r="A172" s="36"/>
      <c r="B172" s="36"/>
      <c r="C172" s="36"/>
      <c r="D172" s="40"/>
      <c r="E172" s="41" t="s">
        <v>453</v>
      </c>
      <c r="F172" s="42">
        <v>10.00</v>
      </c>
      <c r="G172" s="42">
        <v>0.80</v>
      </c>
      <c r="H172" s="42">
        <v>1.20</v>
      </c>
      <c r="I172" s="42"/>
      <c r="J172" s="44">
        <f ca="1">ROUND(F172*G172*H172,2)</f>
        <v>0</v>
      </c>
      <c r="K172" s="59">
        <f ca="1">SUM(J172:J172)</f>
        <v>0</v>
      </c>
      <c r="L172" s="36"/>
      <c r="M172" s="36"/>
    </row>
    <row r="173" spans="1:13" ht="15.48" thickBot="1" customHeight="1">
      <c r="A173" s="47"/>
      <c r="B173" s="47"/>
      <c r="C173" s="47"/>
      <c r="D173" s="48" t="s">
        <v>454</v>
      </c>
      <c r="E173" s="49"/>
      <c r="F173" s="49"/>
      <c r="G173" s="49"/>
      <c r="H173" s="49"/>
      <c r="I173" s="49"/>
      <c r="J173" s="49"/>
      <c r="K173" s="49"/>
      <c r="L173" s="50">
        <f ca="1">M165+M167+M169</f>
        <v>0</v>
      </c>
      <c r="M173" s="50">
        <f ca="1">ROUND(L173,2)</f>
        <v>0</v>
      </c>
    </row>
    <row r="174" spans="1:13" ht="15.48" thickBot="1" customHeight="1">
      <c r="A174" s="60" t="s">
        <v>455</v>
      </c>
      <c r="B174" s="60" t="s">
        <v>456</v>
      </c>
      <c r="C174" s="61"/>
      <c r="D174" s="62" t="s">
        <v>457</v>
      </c>
      <c r="E174" s="62"/>
      <c r="F174" s="62"/>
      <c r="G174" s="62"/>
      <c r="H174" s="62"/>
      <c r="I174" s="62"/>
      <c r="J174" s="62"/>
      <c r="K174" s="61"/>
      <c r="L174" s="63">
        <f ca="1">L179</f>
        <v>0</v>
      </c>
      <c r="M174" s="63">
        <f ca="1">ROUND(L174,2)</f>
        <v>0</v>
      </c>
    </row>
    <row r="175" spans="1:13" ht="15.48" thickBot="1" customHeight="1">
      <c r="A175" s="15" t="s">
        <v>458</v>
      </c>
      <c r="B175" s="8" t="s">
        <v>459</v>
      </c>
      <c r="C175" s="8" t="s">
        <v>460</v>
      </c>
      <c r="D175" s="34" t="s">
        <v>461</v>
      </c>
      <c r="E175" s="34"/>
      <c r="F175" s="34"/>
      <c r="G175" s="34"/>
      <c r="H175" s="34"/>
      <c r="I175" s="34"/>
      <c r="J175" s="34"/>
      <c r="K175" s="35">
        <f ca="1">SUM(K178:K178)</f>
        <v>0</v>
      </c>
      <c r="L175" s="35">
        <f ca="1">ROUND(0.00*(1+M2/100),2)</f>
        <v>0</v>
      </c>
      <c r="M175" s="35">
        <f ca="1">ROUND(K175*L175,2)</f>
        <v>0</v>
      </c>
    </row>
    <row r="176" spans="1:13" ht="12.12" thickBot="1" customHeight="1">
      <c r="A176" s="36"/>
      <c r="B176" s="36"/>
      <c r="C176" s="36"/>
      <c r="D176" s="34" t="s">
        <v>462</v>
      </c>
      <c r="E176" s="34"/>
      <c r="F176" s="34"/>
      <c r="G176" s="34"/>
      <c r="H176" s="34"/>
      <c r="I176" s="34"/>
      <c r="J176" s="34"/>
      <c r="K176" s="34"/>
      <c r="L176" s="34"/>
      <c r="M176" s="34"/>
    </row>
    <row r="177" spans="1:13" ht="15.12" thickBot="1" customHeight="1">
      <c r="A177" s="36"/>
      <c r="B177" s="36"/>
      <c r="C177" s="36"/>
      <c r="D177" s="36"/>
      <c r="E177" s="37"/>
      <c r="F177" s="39" t="s">
        <v>463</v>
      </c>
      <c r="G177" s="39" t="s">
        <v>464</v>
      </c>
      <c r="H177" s="39" t="s">
        <v>465</v>
      </c>
      <c r="I177" s="39" t="s">
        <v>466</v>
      </c>
      <c r="J177" s="39" t="s">
        <v>467</v>
      </c>
      <c r="K177" s="39" t="s">
        <v>468</v>
      </c>
      <c r="L177" s="36"/>
      <c r="M177" s="36"/>
    </row>
    <row r="178" spans="1:13" ht="15.12" thickBot="1" customHeight="1">
      <c r="A178" s="36"/>
      <c r="B178" s="36"/>
      <c r="C178" s="36"/>
      <c r="D178" s="40"/>
      <c r="E178" s="41" t="s">
        <v>469</v>
      </c>
      <c r="F178" s="42">
        <v>2.00</v>
      </c>
      <c r="G178" s="42">
        <v>5.00</v>
      </c>
      <c r="H178" s="42">
        <v>3.00</v>
      </c>
      <c r="I178" s="42"/>
      <c r="J178" s="44">
        <f ca="1">ROUND(F178*G178*H178,2)</f>
        <v>0</v>
      </c>
      <c r="K178" s="59">
        <f ca="1">SUM(J178:J178)</f>
        <v>0</v>
      </c>
      <c r="L178" s="36"/>
      <c r="M178" s="36"/>
    </row>
    <row r="179" spans="1:13" ht="15.48" thickBot="1" customHeight="1">
      <c r="A179" s="47"/>
      <c r="B179" s="47"/>
      <c r="C179" s="47"/>
      <c r="D179" s="48" t="s">
        <v>470</v>
      </c>
      <c r="E179" s="49"/>
      <c r="F179" s="49"/>
      <c r="G179" s="49"/>
      <c r="H179" s="49"/>
      <c r="I179" s="49"/>
      <c r="J179" s="49"/>
      <c r="K179" s="49"/>
      <c r="L179" s="50">
        <f ca="1">M175</f>
        <v>0</v>
      </c>
      <c r="M179" s="50">
        <f ca="1">ROUND(L179,2)</f>
        <v>0</v>
      </c>
    </row>
    <row r="180" spans="1:13" ht="15.48" thickBot="1" customHeight="1">
      <c r="A180" s="60" t="s">
        <v>471</v>
      </c>
      <c r="B180" s="60" t="s">
        <v>472</v>
      </c>
      <c r="C180" s="61"/>
      <c r="D180" s="62" t="s">
        <v>473</v>
      </c>
      <c r="E180" s="62"/>
      <c r="F180" s="62"/>
      <c r="G180" s="62"/>
      <c r="H180" s="62"/>
      <c r="I180" s="62"/>
      <c r="J180" s="62"/>
      <c r="K180" s="61"/>
      <c r="L180" s="63">
        <f ca="1">L186</f>
        <v>0</v>
      </c>
      <c r="M180" s="63">
        <f ca="1">ROUND(L180,2)</f>
        <v>0</v>
      </c>
    </row>
    <row r="181" spans="1:13" ht="21.36" thickBot="1" customHeight="1">
      <c r="A181" s="15" t="s">
        <v>474</v>
      </c>
      <c r="B181" s="8" t="s">
        <v>475</v>
      </c>
      <c r="C181" s="8" t="s">
        <v>476</v>
      </c>
      <c r="D181" s="34" t="s">
        <v>477</v>
      </c>
      <c r="E181" s="34"/>
      <c r="F181" s="34"/>
      <c r="G181" s="34"/>
      <c r="H181" s="34"/>
      <c r="I181" s="34"/>
      <c r="J181" s="34"/>
      <c r="K181" s="35">
        <f ca="1">SUM(K184:K185)</f>
        <v>0</v>
      </c>
      <c r="L181" s="35">
        <f ca="1">ROUND(0.00*(1+M2/100),2)</f>
        <v>0</v>
      </c>
      <c r="M181" s="35">
        <f ca="1">ROUND(K181*L181,2)</f>
        <v>0</v>
      </c>
    </row>
    <row r="182" spans="1:13" ht="30.60" thickBot="1" customHeight="1">
      <c r="A182" s="36"/>
      <c r="B182" s="36"/>
      <c r="C182" s="36"/>
      <c r="D182" s="34" t="s">
        <v>478</v>
      </c>
      <c r="E182" s="34"/>
      <c r="F182" s="34"/>
      <c r="G182" s="34"/>
      <c r="H182" s="34"/>
      <c r="I182" s="34"/>
      <c r="J182" s="34"/>
      <c r="K182" s="34"/>
      <c r="L182" s="34"/>
      <c r="M182" s="34"/>
    </row>
    <row r="183" spans="1:13" ht="15.12" thickBot="1" customHeight="1">
      <c r="A183" s="36"/>
      <c r="B183" s="36"/>
      <c r="C183" s="36"/>
      <c r="D183" s="36"/>
      <c r="E183" s="37"/>
      <c r="F183" s="39" t="s">
        <v>479</v>
      </c>
      <c r="G183" s="39" t="s">
        <v>480</v>
      </c>
      <c r="H183" s="39" t="s">
        <v>481</v>
      </c>
      <c r="I183" s="39" t="s">
        <v>482</v>
      </c>
      <c r="J183" s="39" t="s">
        <v>483</v>
      </c>
      <c r="K183" s="39" t="s">
        <v>484</v>
      </c>
      <c r="L183" s="36"/>
      <c r="M183" s="36"/>
    </row>
    <row r="184" spans="1:13" ht="15.12" thickBot="1" customHeight="1">
      <c r="A184" s="36"/>
      <c r="B184" s="36"/>
      <c r="C184" s="36"/>
      <c r="D184" s="40"/>
      <c r="E184" s="41" t="s">
        <v>485</v>
      </c>
      <c r="F184" s="42">
        <v>2.00</v>
      </c>
      <c r="G184" s="42"/>
      <c r="H184" s="42"/>
      <c r="I184" s="42"/>
      <c r="J184" s="44">
        <f ca="1">ROUND(F184,2)</f>
        <v>0</v>
      </c>
      <c r="K184" s="45"/>
      <c r="L184" s="36"/>
      <c r="M184" s="36"/>
    </row>
    <row r="185" spans="1:13" ht="15.12" thickBot="1" customHeight="1">
      <c r="A185" s="36"/>
      <c r="B185" s="36"/>
      <c r="C185" s="36"/>
      <c r="D185" s="40"/>
      <c r="E185" s="8" t="s">
        <v>486</v>
      </c>
      <c r="F185" s="35">
        <v>2.00</v>
      </c>
      <c r="G185" s="35"/>
      <c r="H185" s="35"/>
      <c r="I185" s="35"/>
      <c r="J185" s="43">
        <f ca="1">ROUND(F185,2)</f>
        <v>0</v>
      </c>
      <c r="K185" s="46">
        <f ca="1">SUM(J184:J185)</f>
        <v>0</v>
      </c>
      <c r="L185" s="36"/>
      <c r="M185" s="36"/>
    </row>
    <row r="186" spans="1:13" ht="15.48" thickBot="1" customHeight="1">
      <c r="A186" s="47"/>
      <c r="B186" s="47"/>
      <c r="C186" s="47"/>
      <c r="D186" s="48" t="s">
        <v>487</v>
      </c>
      <c r="E186" s="49"/>
      <c r="F186" s="49"/>
      <c r="G186" s="49"/>
      <c r="H186" s="49"/>
      <c r="I186" s="49"/>
      <c r="J186" s="49"/>
      <c r="K186" s="49"/>
      <c r="L186" s="50">
        <f ca="1">M181</f>
        <v>0</v>
      </c>
      <c r="M186" s="50">
        <f ca="1">ROUND(L186,2)</f>
        <v>0</v>
      </c>
    </row>
    <row r="187" spans="1:13" ht="15.48" thickBot="1" customHeight="1">
      <c r="A187" s="51"/>
      <c r="B187" s="51"/>
      <c r="C187" s="51"/>
      <c r="D187" s="52" t="s">
        <v>488</v>
      </c>
      <c r="E187" s="53"/>
      <c r="F187" s="53"/>
      <c r="G187" s="53"/>
      <c r="H187" s="53"/>
      <c r="I187" s="53"/>
      <c r="J187" s="53"/>
      <c r="K187" s="53"/>
      <c r="L187" s="54">
        <f ca="1">M163+M173+M179+M186</f>
        <v>0</v>
      </c>
      <c r="M187" s="54">
        <f ca="1">ROUND(L187,2)</f>
        <v>0</v>
      </c>
    </row>
    <row r="188" spans="1:13" ht="15.48" thickBot="1" customHeight="1">
      <c r="A188" s="51"/>
      <c r="B188" s="51"/>
      <c r="C188" s="51"/>
      <c r="D188" s="64" t="s">
        <v>489</v>
      </c>
      <c r="E188" s="65"/>
      <c r="F188" s="65"/>
      <c r="G188" s="65"/>
      <c r="H188" s="65"/>
      <c r="I188" s="65"/>
      <c r="J188" s="65"/>
      <c r="K188" s="65"/>
      <c r="L188" s="66">
        <f ca="1">M187</f>
        <v>0</v>
      </c>
      <c r="M188" s="66">
        <f ca="1">ROUND(L188,2)</f>
        <v>0</v>
      </c>
    </row>
    <row r="189" spans="1:13" ht="15.48" thickBot="1" customHeight="1">
      <c r="A189" s="67" t="s">
        <v>490</v>
      </c>
      <c r="B189" s="67" t="s">
        <v>491</v>
      </c>
      <c r="C189" s="68"/>
      <c r="D189" s="69" t="s">
        <v>492</v>
      </c>
      <c r="E189" s="69"/>
      <c r="F189" s="69"/>
      <c r="G189" s="69"/>
      <c r="H189" s="69"/>
      <c r="I189" s="69"/>
      <c r="J189" s="69"/>
      <c r="K189" s="68"/>
      <c r="L189" s="70">
        <f ca="1">L294</f>
        <v>0</v>
      </c>
      <c r="M189" s="70">
        <f ca="1">ROUND(L189,2)</f>
        <v>0</v>
      </c>
    </row>
    <row r="190" spans="1:13" ht="15.48" thickBot="1" customHeight="1">
      <c r="A190" s="26" t="s">
        <v>493</v>
      </c>
      <c r="B190" s="26" t="s">
        <v>494</v>
      </c>
      <c r="C190" s="27"/>
      <c r="D190" s="28" t="s">
        <v>495</v>
      </c>
      <c r="E190" s="28"/>
      <c r="F190" s="28"/>
      <c r="G190" s="28"/>
      <c r="H190" s="28"/>
      <c r="I190" s="28"/>
      <c r="J190" s="28"/>
      <c r="K190" s="27"/>
      <c r="L190" s="29">
        <f ca="1">L203</f>
        <v>0</v>
      </c>
      <c r="M190" s="29">
        <f ca="1">ROUND(L190,2)</f>
        <v>0</v>
      </c>
    </row>
    <row r="191" spans="1:13" ht="15.48" thickBot="1" customHeight="1">
      <c r="A191" s="30" t="s">
        <v>496</v>
      </c>
      <c r="B191" s="30" t="s">
        <v>497</v>
      </c>
      <c r="C191" s="31"/>
      <c r="D191" s="32" t="s">
        <v>498</v>
      </c>
      <c r="E191" s="32"/>
      <c r="F191" s="32"/>
      <c r="G191" s="32"/>
      <c r="H191" s="32"/>
      <c r="I191" s="32"/>
      <c r="J191" s="32"/>
      <c r="K191" s="31"/>
      <c r="L191" s="33">
        <f ca="1">L202</f>
        <v>0</v>
      </c>
      <c r="M191" s="33">
        <f ca="1">ROUND(L191,2)</f>
        <v>0</v>
      </c>
    </row>
    <row r="192" spans="1:13" ht="15.48" thickBot="1" customHeight="1">
      <c r="A192" s="15" t="s">
        <v>499</v>
      </c>
      <c r="B192" s="8" t="s">
        <v>500</v>
      </c>
      <c r="C192" s="8" t="s">
        <v>501</v>
      </c>
      <c r="D192" s="34" t="s">
        <v>502</v>
      </c>
      <c r="E192" s="34"/>
      <c r="F192" s="34"/>
      <c r="G192" s="34"/>
      <c r="H192" s="34"/>
      <c r="I192" s="34"/>
      <c r="J192" s="34"/>
      <c r="K192" s="35">
        <f ca="1">SUM(K195:K196)</f>
        <v>0</v>
      </c>
      <c r="L192" s="35">
        <f ca="1">ROUND(0.00*(1+M2/100),2)</f>
        <v>0</v>
      </c>
      <c r="M192" s="35">
        <f ca="1">ROUND(K192*L192,2)</f>
        <v>0</v>
      </c>
    </row>
    <row r="193" spans="1:13" ht="12.12" thickBot="1" customHeight="1">
      <c r="A193" s="36"/>
      <c r="B193" s="36"/>
      <c r="C193" s="36"/>
      <c r="D193" s="34" t="s">
        <v>503</v>
      </c>
      <c r="E193" s="34"/>
      <c r="F193" s="34"/>
      <c r="G193" s="34"/>
      <c r="H193" s="34"/>
      <c r="I193" s="34"/>
      <c r="J193" s="34"/>
      <c r="K193" s="34"/>
      <c r="L193" s="34"/>
      <c r="M193" s="34"/>
    </row>
    <row r="194" spans="1:13" ht="15.12" thickBot="1" customHeight="1">
      <c r="A194" s="36"/>
      <c r="B194" s="36"/>
      <c r="C194" s="36"/>
      <c r="D194" s="36"/>
      <c r="E194" s="37"/>
      <c r="F194" s="39" t="s">
        <v>504</v>
      </c>
      <c r="G194" s="39" t="s">
        <v>505</v>
      </c>
      <c r="H194" s="39" t="s">
        <v>506</v>
      </c>
      <c r="I194" s="39" t="s">
        <v>507</v>
      </c>
      <c r="J194" s="39" t="s">
        <v>508</v>
      </c>
      <c r="K194" s="39" t="s">
        <v>509</v>
      </c>
      <c r="L194" s="36"/>
      <c r="M194" s="36"/>
    </row>
    <row r="195" spans="1:13" ht="15.12" thickBot="1" customHeight="1">
      <c r="A195" s="36"/>
      <c r="B195" s="36"/>
      <c r="C195" s="36"/>
      <c r="D195" s="40"/>
      <c r="E195" s="41" t="s">
        <v>510</v>
      </c>
      <c r="F195" s="42">
        <v>2.00</v>
      </c>
      <c r="G195" s="42">
        <v>29.50</v>
      </c>
      <c r="H195" s="42">
        <v>5.10</v>
      </c>
      <c r="I195" s="42"/>
      <c r="J195" s="44">
        <f ca="1">ROUND(F195*G195*H195,2)</f>
        <v>0</v>
      </c>
      <c r="K195" s="45"/>
      <c r="L195" s="36"/>
      <c r="M195" s="36"/>
    </row>
    <row r="196" spans="1:13" ht="15.12" thickBot="1" customHeight="1">
      <c r="A196" s="36"/>
      <c r="B196" s="36"/>
      <c r="C196" s="36"/>
      <c r="D196" s="40"/>
      <c r="E196" s="8" t="s">
        <v>511</v>
      </c>
      <c r="F196" s="35">
        <v>2.00</v>
      </c>
      <c r="G196" s="35">
        <v>29.50</v>
      </c>
      <c r="H196" s="35">
        <v>3.00</v>
      </c>
      <c r="I196" s="35"/>
      <c r="J196" s="43">
        <f ca="1">ROUND(F196*G196*H196,2)</f>
        <v>0</v>
      </c>
      <c r="K196" s="46">
        <f ca="1">SUM(J195:J196)</f>
        <v>0</v>
      </c>
      <c r="L196" s="36"/>
      <c r="M196" s="36"/>
    </row>
    <row r="197" spans="1:13" ht="15.48" thickBot="1" customHeight="1">
      <c r="A197" s="15" t="s">
        <v>512</v>
      </c>
      <c r="B197" s="8" t="s">
        <v>513</v>
      </c>
      <c r="C197" s="8" t="s">
        <v>514</v>
      </c>
      <c r="D197" s="34" t="s">
        <v>515</v>
      </c>
      <c r="E197" s="34"/>
      <c r="F197" s="34"/>
      <c r="G197" s="34"/>
      <c r="H197" s="34"/>
      <c r="I197" s="34"/>
      <c r="J197" s="34"/>
      <c r="K197" s="35">
        <f ca="1">SUM(K200:K201)</f>
        <v>0</v>
      </c>
      <c r="L197" s="35">
        <f ca="1">ROUND(0.00*(1+M2/100),2)</f>
        <v>0</v>
      </c>
      <c r="M197" s="35">
        <f ca="1">ROUND(K197*L197,2)</f>
        <v>0</v>
      </c>
    </row>
    <row r="198" spans="1:13" ht="21.36" thickBot="1" customHeight="1">
      <c r="A198" s="36"/>
      <c r="B198" s="36"/>
      <c r="C198" s="36"/>
      <c r="D198" s="34" t="s">
        <v>516</v>
      </c>
      <c r="E198" s="34"/>
      <c r="F198" s="34"/>
      <c r="G198" s="34"/>
      <c r="H198" s="34"/>
      <c r="I198" s="34"/>
      <c r="J198" s="34"/>
      <c r="K198" s="34"/>
      <c r="L198" s="34"/>
      <c r="M198" s="34"/>
    </row>
    <row r="199" spans="1:13" ht="15.12" thickBot="1" customHeight="1">
      <c r="A199" s="36"/>
      <c r="B199" s="36"/>
      <c r="C199" s="36"/>
      <c r="D199" s="36"/>
      <c r="E199" s="37"/>
      <c r="F199" s="39" t="s">
        <v>517</v>
      </c>
      <c r="G199" s="39" t="s">
        <v>518</v>
      </c>
      <c r="H199" s="39" t="s">
        <v>519</v>
      </c>
      <c r="I199" s="39" t="s">
        <v>520</v>
      </c>
      <c r="J199" s="39" t="s">
        <v>521</v>
      </c>
      <c r="K199" s="39" t="s">
        <v>522</v>
      </c>
      <c r="L199" s="36"/>
      <c r="M199" s="36"/>
    </row>
    <row r="200" spans="1:13" ht="15.12" thickBot="1" customHeight="1">
      <c r="A200" s="36"/>
      <c r="B200" s="36"/>
      <c r="C200" s="36"/>
      <c r="D200" s="40"/>
      <c r="E200" s="41" t="s">
        <v>523</v>
      </c>
      <c r="F200" s="42">
        <v>2.00</v>
      </c>
      <c r="G200" s="42">
        <v>29.50</v>
      </c>
      <c r="H200" s="42">
        <v>5.10</v>
      </c>
      <c r="I200" s="42"/>
      <c r="J200" s="44">
        <f ca="1">ROUND(F200*G200*H200,2)</f>
        <v>0</v>
      </c>
      <c r="K200" s="45"/>
      <c r="L200" s="36"/>
      <c r="M200" s="36"/>
    </row>
    <row r="201" spans="1:13" ht="15.12" thickBot="1" customHeight="1">
      <c r="A201" s="36"/>
      <c r="B201" s="36"/>
      <c r="C201" s="36"/>
      <c r="D201" s="40"/>
      <c r="E201" s="8" t="s">
        <v>524</v>
      </c>
      <c r="F201" s="35">
        <v>2.00</v>
      </c>
      <c r="G201" s="35">
        <v>29.50</v>
      </c>
      <c r="H201" s="35">
        <v>3.00</v>
      </c>
      <c r="I201" s="35"/>
      <c r="J201" s="43">
        <f ca="1">ROUND(F201*G201*H201,2)</f>
        <v>0</v>
      </c>
      <c r="K201" s="46">
        <f ca="1">SUM(J200:J201)</f>
        <v>0</v>
      </c>
      <c r="L201" s="36"/>
      <c r="M201" s="36"/>
    </row>
    <row r="202" spans="1:13" ht="15.48" thickBot="1" customHeight="1">
      <c r="A202" s="47"/>
      <c r="B202" s="47"/>
      <c r="C202" s="47"/>
      <c r="D202" s="48" t="s">
        <v>525</v>
      </c>
      <c r="E202" s="49"/>
      <c r="F202" s="49"/>
      <c r="G202" s="49"/>
      <c r="H202" s="49"/>
      <c r="I202" s="49"/>
      <c r="J202" s="49"/>
      <c r="K202" s="49"/>
      <c r="L202" s="50">
        <f ca="1">M192+M197</f>
        <v>0</v>
      </c>
      <c r="M202" s="50">
        <f ca="1">ROUND(L202,2)</f>
        <v>0</v>
      </c>
    </row>
    <row r="203" spans="1:13" ht="15.48" thickBot="1" customHeight="1">
      <c r="A203" s="51"/>
      <c r="B203" s="51"/>
      <c r="C203" s="51"/>
      <c r="D203" s="52" t="s">
        <v>526</v>
      </c>
      <c r="E203" s="53"/>
      <c r="F203" s="53"/>
      <c r="G203" s="53"/>
      <c r="H203" s="53"/>
      <c r="I203" s="53"/>
      <c r="J203" s="53"/>
      <c r="K203" s="53"/>
      <c r="L203" s="54">
        <f ca="1">M202</f>
        <v>0</v>
      </c>
      <c r="M203" s="54">
        <f ca="1">ROUND(L203,2)</f>
        <v>0</v>
      </c>
    </row>
    <row r="204" spans="1:13" ht="15.48" thickBot="1" customHeight="1">
      <c r="A204" s="55" t="s">
        <v>527</v>
      </c>
      <c r="B204" s="55" t="s">
        <v>528</v>
      </c>
      <c r="C204" s="56"/>
      <c r="D204" s="57" t="s">
        <v>529</v>
      </c>
      <c r="E204" s="57"/>
      <c r="F204" s="57"/>
      <c r="G204" s="57"/>
      <c r="H204" s="57"/>
      <c r="I204" s="57"/>
      <c r="J204" s="57"/>
      <c r="K204" s="56"/>
      <c r="L204" s="58">
        <f ca="1">L293</f>
        <v>0</v>
      </c>
      <c r="M204" s="58">
        <f ca="1">ROUND(L204,2)</f>
        <v>0</v>
      </c>
    </row>
    <row r="205" spans="1:13" ht="15.48" thickBot="1" customHeight="1">
      <c r="A205" s="30" t="s">
        <v>530</v>
      </c>
      <c r="B205" s="30" t="s">
        <v>531</v>
      </c>
      <c r="C205" s="31"/>
      <c r="D205" s="32" t="s">
        <v>532</v>
      </c>
      <c r="E205" s="32"/>
      <c r="F205" s="32"/>
      <c r="G205" s="32"/>
      <c r="H205" s="32"/>
      <c r="I205" s="32"/>
      <c r="J205" s="32"/>
      <c r="K205" s="31"/>
      <c r="L205" s="33">
        <f ca="1">L218</f>
        <v>0</v>
      </c>
      <c r="M205" s="33">
        <f ca="1">ROUND(L205,2)</f>
        <v>0</v>
      </c>
    </row>
    <row r="206" spans="1:13" ht="15.48" thickBot="1" customHeight="1">
      <c r="A206" s="15" t="s">
        <v>533</v>
      </c>
      <c r="B206" s="8" t="s">
        <v>534</v>
      </c>
      <c r="C206" s="8" t="s">
        <v>535</v>
      </c>
      <c r="D206" s="34" t="s">
        <v>536</v>
      </c>
      <c r="E206" s="34"/>
      <c r="F206" s="34"/>
      <c r="G206" s="34"/>
      <c r="H206" s="34"/>
      <c r="I206" s="34"/>
      <c r="J206" s="34"/>
      <c r="K206" s="35">
        <f ca="1">SUM(K209:K209)</f>
        <v>0</v>
      </c>
      <c r="L206" s="35">
        <f ca="1">ROUND(0.00*(1+M2/100),2)</f>
        <v>0</v>
      </c>
      <c r="M206" s="35">
        <f ca="1">ROUND(K206*L206,2)</f>
        <v>0</v>
      </c>
    </row>
    <row r="207" spans="1:13" ht="123.00" thickBot="1" customHeight="1">
      <c r="A207" s="36"/>
      <c r="B207" s="36"/>
      <c r="C207" s="36"/>
      <c r="D207" s="34" t="s">
        <v>537</v>
      </c>
      <c r="E207" s="34"/>
      <c r="F207" s="34"/>
      <c r="G207" s="34"/>
      <c r="H207" s="34"/>
      <c r="I207" s="34"/>
      <c r="J207" s="34"/>
      <c r="K207" s="34"/>
      <c r="L207" s="34"/>
      <c r="M207" s="34"/>
    </row>
    <row r="208" spans="1:13" ht="15.12" thickBot="1" customHeight="1">
      <c r="A208" s="36"/>
      <c r="B208" s="36"/>
      <c r="C208" s="36"/>
      <c r="D208" s="36"/>
      <c r="E208" s="37"/>
      <c r="F208" s="39" t="s">
        <v>538</v>
      </c>
      <c r="G208" s="39" t="s">
        <v>539</v>
      </c>
      <c r="H208" s="39" t="s">
        <v>540</v>
      </c>
      <c r="I208" s="39" t="s">
        <v>541</v>
      </c>
      <c r="J208" s="39" t="s">
        <v>542</v>
      </c>
      <c r="K208" s="39" t="s">
        <v>543</v>
      </c>
      <c r="L208" s="36"/>
      <c r="M208" s="36"/>
    </row>
    <row r="209" spans="1:13" ht="15.12" thickBot="1" customHeight="1">
      <c r="A209" s="36"/>
      <c r="B209" s="36"/>
      <c r="C209" s="36"/>
      <c r="D209" s="40"/>
      <c r="E209" s="41"/>
      <c r="F209" s="42">
        <v>1.00</v>
      </c>
      <c r="G209" s="42"/>
      <c r="H209" s="42"/>
      <c r="I209" s="42"/>
      <c r="J209" s="44">
        <f ca="1">ROUND(F209,2)</f>
        <v>0</v>
      </c>
      <c r="K209" s="59">
        <f ca="1">SUM(J209:J209)</f>
        <v>0</v>
      </c>
      <c r="L209" s="36"/>
      <c r="M209" s="36"/>
    </row>
    <row r="210" spans="1:13" ht="15.48" thickBot="1" customHeight="1">
      <c r="A210" s="15" t="s">
        <v>544</v>
      </c>
      <c r="B210" s="8" t="s">
        <v>545</v>
      </c>
      <c r="C210" s="8" t="s">
        <v>546</v>
      </c>
      <c r="D210" s="34" t="s">
        <v>547</v>
      </c>
      <c r="E210" s="34"/>
      <c r="F210" s="34"/>
      <c r="G210" s="34"/>
      <c r="H210" s="34"/>
      <c r="I210" s="34"/>
      <c r="J210" s="34"/>
      <c r="K210" s="35">
        <f ca="1">SUM(K213:K213)</f>
        <v>0</v>
      </c>
      <c r="L210" s="35">
        <f ca="1">ROUND(0.00*(1+M2/100),2)</f>
        <v>0</v>
      </c>
      <c r="M210" s="35">
        <f ca="1">ROUND(K210*L210,2)</f>
        <v>0</v>
      </c>
    </row>
    <row r="211" spans="1:13" ht="178.44" thickBot="1" customHeight="1">
      <c r="A211" s="36"/>
      <c r="B211" s="36"/>
      <c r="C211" s="36"/>
      <c r="D211" s="34" t="s">
        <v>548</v>
      </c>
      <c r="E211" s="34"/>
      <c r="F211" s="34"/>
      <c r="G211" s="34"/>
      <c r="H211" s="34"/>
      <c r="I211" s="34"/>
      <c r="J211" s="34"/>
      <c r="K211" s="34"/>
      <c r="L211" s="34"/>
      <c r="M211" s="34"/>
    </row>
    <row r="212" spans="1:13" ht="15.12" thickBot="1" customHeight="1">
      <c r="A212" s="36"/>
      <c r="B212" s="36"/>
      <c r="C212" s="36"/>
      <c r="D212" s="36"/>
      <c r="E212" s="37"/>
      <c r="F212" s="39" t="s">
        <v>549</v>
      </c>
      <c r="G212" s="39" t="s">
        <v>550</v>
      </c>
      <c r="H212" s="39" t="s">
        <v>551</v>
      </c>
      <c r="I212" s="39" t="s">
        <v>552</v>
      </c>
      <c r="J212" s="39" t="s">
        <v>553</v>
      </c>
      <c r="K212" s="39" t="s">
        <v>554</v>
      </c>
      <c r="L212" s="36"/>
      <c r="M212" s="36"/>
    </row>
    <row r="213" spans="1:13" ht="15.12" thickBot="1" customHeight="1">
      <c r="A213" s="36"/>
      <c r="B213" s="36"/>
      <c r="C213" s="36"/>
      <c r="D213" s="40"/>
      <c r="E213" s="41"/>
      <c r="F213" s="42">
        <v>1.00</v>
      </c>
      <c r="G213" s="42"/>
      <c r="H213" s="42"/>
      <c r="I213" s="42"/>
      <c r="J213" s="44">
        <f ca="1">ROUND(F213,2)</f>
        <v>0</v>
      </c>
      <c r="K213" s="59">
        <f ca="1">SUM(J213:J213)</f>
        <v>0</v>
      </c>
      <c r="L213" s="36"/>
      <c r="M213" s="36"/>
    </row>
    <row r="214" spans="1:13" ht="15.48" thickBot="1" customHeight="1">
      <c r="A214" s="15" t="s">
        <v>555</v>
      </c>
      <c r="B214" s="8" t="s">
        <v>556</v>
      </c>
      <c r="C214" s="8" t="s">
        <v>557</v>
      </c>
      <c r="D214" s="34" t="s">
        <v>558</v>
      </c>
      <c r="E214" s="34"/>
      <c r="F214" s="34"/>
      <c r="G214" s="34"/>
      <c r="H214" s="34"/>
      <c r="I214" s="34"/>
      <c r="J214" s="34"/>
      <c r="K214" s="35">
        <f ca="1">SUM(K217:K217)</f>
        <v>0</v>
      </c>
      <c r="L214" s="35">
        <f ca="1">ROUND(0.00*(1+M2/100),2)</f>
        <v>0</v>
      </c>
      <c r="M214" s="35">
        <f ca="1">ROUND(K214*L214,2)</f>
        <v>0</v>
      </c>
    </row>
    <row r="215" spans="1:13" ht="39.84" thickBot="1" customHeight="1">
      <c r="A215" s="36"/>
      <c r="B215" s="36"/>
      <c r="C215" s="36"/>
      <c r="D215" s="34" t="s">
        <v>559</v>
      </c>
      <c r="E215" s="34"/>
      <c r="F215" s="34"/>
      <c r="G215" s="34"/>
      <c r="H215" s="34"/>
      <c r="I215" s="34"/>
      <c r="J215" s="34"/>
      <c r="K215" s="34"/>
      <c r="L215" s="34"/>
      <c r="M215" s="34"/>
    </row>
    <row r="216" spans="1:13" ht="15.12" thickBot="1" customHeight="1">
      <c r="A216" s="36"/>
      <c r="B216" s="36"/>
      <c r="C216" s="36"/>
      <c r="D216" s="36"/>
      <c r="E216" s="37"/>
      <c r="F216" s="39" t="s">
        <v>560</v>
      </c>
      <c r="G216" s="39" t="s">
        <v>561</v>
      </c>
      <c r="H216" s="39" t="s">
        <v>562</v>
      </c>
      <c r="I216" s="39" t="s">
        <v>563</v>
      </c>
      <c r="J216" s="39" t="s">
        <v>564</v>
      </c>
      <c r="K216" s="39" t="s">
        <v>565</v>
      </c>
      <c r="L216" s="36"/>
      <c r="M216" s="36"/>
    </row>
    <row r="217" spans="1:13" ht="15.12" thickBot="1" customHeight="1">
      <c r="A217" s="36"/>
      <c r="B217" s="36"/>
      <c r="C217" s="36"/>
      <c r="D217" s="40"/>
      <c r="E217" s="41"/>
      <c r="F217" s="42">
        <v>1.00</v>
      </c>
      <c r="G217" s="42"/>
      <c r="H217" s="42"/>
      <c r="I217" s="42"/>
      <c r="J217" s="44">
        <f ca="1">ROUND(F217,2)</f>
        <v>0</v>
      </c>
      <c r="K217" s="59">
        <f ca="1">SUM(J217:J217)</f>
        <v>0</v>
      </c>
      <c r="L217" s="36"/>
      <c r="M217" s="36"/>
    </row>
    <row r="218" spans="1:13" ht="15.48" thickBot="1" customHeight="1">
      <c r="A218" s="47"/>
      <c r="B218" s="47"/>
      <c r="C218" s="47"/>
      <c r="D218" s="48" t="s">
        <v>566</v>
      </c>
      <c r="E218" s="49"/>
      <c r="F218" s="49"/>
      <c r="G218" s="49"/>
      <c r="H218" s="49"/>
      <c r="I218" s="49"/>
      <c r="J218" s="49"/>
      <c r="K218" s="49"/>
      <c r="L218" s="50">
        <f ca="1">M206+M210+M214</f>
        <v>0</v>
      </c>
      <c r="M218" s="50">
        <f ca="1">ROUND(L218,2)</f>
        <v>0</v>
      </c>
    </row>
    <row r="219" spans="1:13" ht="15.48" thickBot="1" customHeight="1">
      <c r="A219" s="60" t="s">
        <v>567</v>
      </c>
      <c r="B219" s="60" t="s">
        <v>568</v>
      </c>
      <c r="C219" s="61"/>
      <c r="D219" s="62" t="s">
        <v>569</v>
      </c>
      <c r="E219" s="62"/>
      <c r="F219" s="62"/>
      <c r="G219" s="62"/>
      <c r="H219" s="62"/>
      <c r="I219" s="62"/>
      <c r="J219" s="62"/>
      <c r="K219" s="61"/>
      <c r="L219" s="63">
        <f ca="1">L292</f>
        <v>0</v>
      </c>
      <c r="M219" s="63">
        <f ca="1">ROUND(L219,2)</f>
        <v>0</v>
      </c>
    </row>
    <row r="220" spans="1:13" ht="15.48" thickBot="1" customHeight="1">
      <c r="A220" s="15" t="s">
        <v>570</v>
      </c>
      <c r="B220" s="8" t="s">
        <v>571</v>
      </c>
      <c r="C220" s="8" t="s">
        <v>572</v>
      </c>
      <c r="D220" s="34" t="s">
        <v>573</v>
      </c>
      <c r="E220" s="34"/>
      <c r="F220" s="34"/>
      <c r="G220" s="34"/>
      <c r="H220" s="34"/>
      <c r="I220" s="34"/>
      <c r="J220" s="34"/>
      <c r="K220" s="35">
        <f ca="1">SUM(K223:K223)</f>
        <v>0</v>
      </c>
      <c r="L220" s="35">
        <f ca="1">ROUND(0.00*(1+M2/100),2)</f>
        <v>0</v>
      </c>
      <c r="M220" s="35">
        <f ca="1">ROUND(K220*L220,2)</f>
        <v>0</v>
      </c>
    </row>
    <row r="221" spans="1:13" ht="169.20" thickBot="1" customHeight="1">
      <c r="A221" s="36"/>
      <c r="B221" s="36"/>
      <c r="C221" s="36"/>
      <c r="D221" s="34" t="s">
        <v>574</v>
      </c>
      <c r="E221" s="34"/>
      <c r="F221" s="34"/>
      <c r="G221" s="34"/>
      <c r="H221" s="34"/>
      <c r="I221" s="34"/>
      <c r="J221" s="34"/>
      <c r="K221" s="34"/>
      <c r="L221" s="34"/>
      <c r="M221" s="34"/>
    </row>
    <row r="222" spans="1:13" ht="15.12" thickBot="1" customHeight="1">
      <c r="A222" s="36"/>
      <c r="B222" s="36"/>
      <c r="C222" s="36"/>
      <c r="D222" s="36"/>
      <c r="E222" s="37"/>
      <c r="F222" s="39" t="s">
        <v>575</v>
      </c>
      <c r="G222" s="39" t="s">
        <v>576</v>
      </c>
      <c r="H222" s="39" t="s">
        <v>577</v>
      </c>
      <c r="I222" s="39" t="s">
        <v>578</v>
      </c>
      <c r="J222" s="39" t="s">
        <v>579</v>
      </c>
      <c r="K222" s="39" t="s">
        <v>580</v>
      </c>
      <c r="L222" s="36"/>
      <c r="M222" s="36"/>
    </row>
    <row r="223" spans="1:13" ht="15.12" thickBot="1" customHeight="1">
      <c r="A223" s="36"/>
      <c r="B223" s="36"/>
      <c r="C223" s="36"/>
      <c r="D223" s="40"/>
      <c r="E223" s="41"/>
      <c r="F223" s="42">
        <v>2.00</v>
      </c>
      <c r="G223" s="42"/>
      <c r="H223" s="42"/>
      <c r="I223" s="42"/>
      <c r="J223" s="44">
        <f ca="1">ROUND(F223,2)</f>
        <v>0</v>
      </c>
      <c r="K223" s="59">
        <f ca="1">SUM(J223:J223)</f>
        <v>0</v>
      </c>
      <c r="L223" s="36"/>
      <c r="M223" s="36"/>
    </row>
    <row r="224" spans="1:13" ht="15.48" thickBot="1" customHeight="1">
      <c r="A224" s="15" t="s">
        <v>581</v>
      </c>
      <c r="B224" s="8" t="s">
        <v>582</v>
      </c>
      <c r="C224" s="8" t="s">
        <v>583</v>
      </c>
      <c r="D224" s="34" t="s">
        <v>584</v>
      </c>
      <c r="E224" s="34"/>
      <c r="F224" s="34"/>
      <c r="G224" s="34"/>
      <c r="H224" s="34"/>
      <c r="I224" s="34"/>
      <c r="J224" s="34"/>
      <c r="K224" s="35">
        <f ca="1">SUM(K227:K227)</f>
        <v>0</v>
      </c>
      <c r="L224" s="35">
        <f ca="1">ROUND(0.00*(1+M2/100),2)</f>
        <v>0</v>
      </c>
      <c r="M224" s="35">
        <f ca="1">ROUND(K224*L224,2)</f>
        <v>0</v>
      </c>
    </row>
    <row r="225" spans="1:13" ht="67.56" thickBot="1" customHeight="1">
      <c r="A225" s="36"/>
      <c r="B225" s="36"/>
      <c r="C225" s="36"/>
      <c r="D225" s="34" t="s">
        <v>585</v>
      </c>
      <c r="E225" s="34"/>
      <c r="F225" s="34"/>
      <c r="G225" s="34"/>
      <c r="H225" s="34"/>
      <c r="I225" s="34"/>
      <c r="J225" s="34"/>
      <c r="K225" s="34"/>
      <c r="L225" s="34"/>
      <c r="M225" s="34"/>
    </row>
    <row r="226" spans="1:13" ht="15.12" thickBot="1" customHeight="1">
      <c r="A226" s="36"/>
      <c r="B226" s="36"/>
      <c r="C226" s="36"/>
      <c r="D226" s="36"/>
      <c r="E226" s="37"/>
      <c r="F226" s="39" t="s">
        <v>586</v>
      </c>
      <c r="G226" s="39" t="s">
        <v>587</v>
      </c>
      <c r="H226" s="39" t="s">
        <v>588</v>
      </c>
      <c r="I226" s="39" t="s">
        <v>589</v>
      </c>
      <c r="J226" s="39" t="s">
        <v>590</v>
      </c>
      <c r="K226" s="39" t="s">
        <v>591</v>
      </c>
      <c r="L226" s="36"/>
      <c r="M226" s="36"/>
    </row>
    <row r="227" spans="1:13" ht="15.12" thickBot="1" customHeight="1">
      <c r="A227" s="36"/>
      <c r="B227" s="36"/>
      <c r="C227" s="36"/>
      <c r="D227" s="40"/>
      <c r="E227" s="41"/>
      <c r="F227" s="42">
        <v>1.00</v>
      </c>
      <c r="G227" s="42"/>
      <c r="H227" s="42"/>
      <c r="I227" s="42"/>
      <c r="J227" s="44">
        <f ca="1">ROUND(F227,2)</f>
        <v>0</v>
      </c>
      <c r="K227" s="59">
        <f ca="1">SUM(J227:J227)</f>
        <v>0</v>
      </c>
      <c r="L227" s="36"/>
      <c r="M227" s="36"/>
    </row>
    <row r="228" spans="1:13" ht="15.48" thickBot="1" customHeight="1">
      <c r="A228" s="15" t="s">
        <v>592</v>
      </c>
      <c r="B228" s="8" t="s">
        <v>593</v>
      </c>
      <c r="C228" s="8" t="s">
        <v>594</v>
      </c>
      <c r="D228" s="34" t="s">
        <v>595</v>
      </c>
      <c r="E228" s="34"/>
      <c r="F228" s="34"/>
      <c r="G228" s="34"/>
      <c r="H228" s="34"/>
      <c r="I228" s="34"/>
      <c r="J228" s="34"/>
      <c r="K228" s="35">
        <f ca="1">SUM(K231:K231)</f>
        <v>0</v>
      </c>
      <c r="L228" s="35">
        <f ca="1">ROUND(0.00*(1+M2/100),2)</f>
        <v>0</v>
      </c>
      <c r="M228" s="35">
        <f ca="1">ROUND(K228*L228,2)</f>
        <v>0</v>
      </c>
    </row>
    <row r="229" spans="1:13" ht="58.32" thickBot="1" customHeight="1">
      <c r="A229" s="36"/>
      <c r="B229" s="36"/>
      <c r="C229" s="36"/>
      <c r="D229" s="34" t="s">
        <v>596</v>
      </c>
      <c r="E229" s="34"/>
      <c r="F229" s="34"/>
      <c r="G229" s="34"/>
      <c r="H229" s="34"/>
      <c r="I229" s="34"/>
      <c r="J229" s="34"/>
      <c r="K229" s="34"/>
      <c r="L229" s="34"/>
      <c r="M229" s="34"/>
    </row>
    <row r="230" spans="1:13" ht="15.12" thickBot="1" customHeight="1">
      <c r="A230" s="36"/>
      <c r="B230" s="36"/>
      <c r="C230" s="36"/>
      <c r="D230" s="36"/>
      <c r="E230" s="37"/>
      <c r="F230" s="39" t="s">
        <v>597</v>
      </c>
      <c r="G230" s="39" t="s">
        <v>598</v>
      </c>
      <c r="H230" s="39" t="s">
        <v>599</v>
      </c>
      <c r="I230" s="39" t="s">
        <v>600</v>
      </c>
      <c r="J230" s="39" t="s">
        <v>601</v>
      </c>
      <c r="K230" s="39" t="s">
        <v>602</v>
      </c>
      <c r="L230" s="36"/>
      <c r="M230" s="36"/>
    </row>
    <row r="231" spans="1:13" ht="15.12" thickBot="1" customHeight="1">
      <c r="A231" s="36"/>
      <c r="B231" s="36"/>
      <c r="C231" s="36"/>
      <c r="D231" s="40"/>
      <c r="E231" s="41"/>
      <c r="F231" s="42">
        <v>8.00</v>
      </c>
      <c r="G231" s="42"/>
      <c r="H231" s="42"/>
      <c r="I231" s="42"/>
      <c r="J231" s="44">
        <f ca="1">ROUND(F231,2)</f>
        <v>0</v>
      </c>
      <c r="K231" s="59">
        <f ca="1">SUM(J231:J231)</f>
        <v>0</v>
      </c>
      <c r="L231" s="36"/>
      <c r="M231" s="36"/>
    </row>
    <row r="232" spans="1:13" ht="15.48" thickBot="1" customHeight="1">
      <c r="A232" s="15" t="s">
        <v>603</v>
      </c>
      <c r="B232" s="8" t="s">
        <v>604</v>
      </c>
      <c r="C232" s="8" t="s">
        <v>605</v>
      </c>
      <c r="D232" s="34" t="s">
        <v>606</v>
      </c>
      <c r="E232" s="34"/>
      <c r="F232" s="34"/>
      <c r="G232" s="34"/>
      <c r="H232" s="34"/>
      <c r="I232" s="34"/>
      <c r="J232" s="34"/>
      <c r="K232" s="35">
        <f ca="1">SUM(K235:K235)</f>
        <v>0</v>
      </c>
      <c r="L232" s="35">
        <f ca="1">ROUND(0.00*(1+M2/100),2)</f>
        <v>0</v>
      </c>
      <c r="M232" s="35">
        <f ca="1">ROUND(K232*L232,2)</f>
        <v>0</v>
      </c>
    </row>
    <row r="233" spans="1:13" ht="30.60" thickBot="1" customHeight="1">
      <c r="A233" s="36"/>
      <c r="B233" s="36"/>
      <c r="C233" s="36"/>
      <c r="D233" s="34" t="s">
        <v>607</v>
      </c>
      <c r="E233" s="34"/>
      <c r="F233" s="34"/>
      <c r="G233" s="34"/>
      <c r="H233" s="34"/>
      <c r="I233" s="34"/>
      <c r="J233" s="34"/>
      <c r="K233" s="34"/>
      <c r="L233" s="34"/>
      <c r="M233" s="34"/>
    </row>
    <row r="234" spans="1:13" ht="15.12" thickBot="1" customHeight="1">
      <c r="A234" s="36"/>
      <c r="B234" s="36"/>
      <c r="C234" s="36"/>
      <c r="D234" s="36"/>
      <c r="E234" s="37"/>
      <c r="F234" s="39" t="s">
        <v>608</v>
      </c>
      <c r="G234" s="39" t="s">
        <v>609</v>
      </c>
      <c r="H234" s="39" t="s">
        <v>610</v>
      </c>
      <c r="I234" s="39" t="s">
        <v>611</v>
      </c>
      <c r="J234" s="39" t="s">
        <v>612</v>
      </c>
      <c r="K234" s="39" t="s">
        <v>613</v>
      </c>
      <c r="L234" s="36"/>
      <c r="M234" s="36"/>
    </row>
    <row r="235" spans="1:13" ht="15.12" thickBot="1" customHeight="1">
      <c r="A235" s="36"/>
      <c r="B235" s="36"/>
      <c r="C235" s="36"/>
      <c r="D235" s="40"/>
      <c r="E235" s="41"/>
      <c r="F235" s="42">
        <v>1.00</v>
      </c>
      <c r="G235" s="42"/>
      <c r="H235" s="42"/>
      <c r="I235" s="42"/>
      <c r="J235" s="44">
        <f ca="1">ROUND(F235,2)</f>
        <v>0</v>
      </c>
      <c r="K235" s="59">
        <f ca="1">SUM(J235:J235)</f>
        <v>0</v>
      </c>
      <c r="L235" s="36"/>
      <c r="M235" s="36"/>
    </row>
    <row r="236" spans="1:13" ht="15.48" thickBot="1" customHeight="1">
      <c r="A236" s="15" t="s">
        <v>614</v>
      </c>
      <c r="B236" s="8" t="s">
        <v>615</v>
      </c>
      <c r="C236" s="8" t="s">
        <v>616</v>
      </c>
      <c r="D236" s="34" t="s">
        <v>617</v>
      </c>
      <c r="E236" s="34"/>
      <c r="F236" s="34"/>
      <c r="G236" s="34"/>
      <c r="H236" s="34"/>
      <c r="I236" s="34"/>
      <c r="J236" s="34"/>
      <c r="K236" s="35">
        <f ca="1">SUM(K239:K239)</f>
        <v>0</v>
      </c>
      <c r="L236" s="35">
        <f ca="1">ROUND(0.00*(1+M2/100),2)</f>
        <v>0</v>
      </c>
      <c r="M236" s="35">
        <f ca="1">ROUND(K236*L236,2)</f>
        <v>0</v>
      </c>
    </row>
    <row r="237" spans="1:13" ht="30.60" thickBot="1" customHeight="1">
      <c r="A237" s="36"/>
      <c r="B237" s="36"/>
      <c r="C237" s="36"/>
      <c r="D237" s="34" t="s">
        <v>618</v>
      </c>
      <c r="E237" s="34"/>
      <c r="F237" s="34"/>
      <c r="G237" s="34"/>
      <c r="H237" s="34"/>
      <c r="I237" s="34"/>
      <c r="J237" s="34"/>
      <c r="K237" s="34"/>
      <c r="L237" s="34"/>
      <c r="M237" s="34"/>
    </row>
    <row r="238" spans="1:13" ht="15.12" thickBot="1" customHeight="1">
      <c r="A238" s="36"/>
      <c r="B238" s="36"/>
      <c r="C238" s="36"/>
      <c r="D238" s="36"/>
      <c r="E238" s="37"/>
      <c r="F238" s="39" t="s">
        <v>619</v>
      </c>
      <c r="G238" s="39" t="s">
        <v>620</v>
      </c>
      <c r="H238" s="39" t="s">
        <v>621</v>
      </c>
      <c r="I238" s="39" t="s">
        <v>622</v>
      </c>
      <c r="J238" s="39" t="s">
        <v>623</v>
      </c>
      <c r="K238" s="39" t="s">
        <v>624</v>
      </c>
      <c r="L238" s="36"/>
      <c r="M238" s="36"/>
    </row>
    <row r="239" spans="1:13" ht="15.12" thickBot="1" customHeight="1">
      <c r="A239" s="36"/>
      <c r="B239" s="36"/>
      <c r="C239" s="36"/>
      <c r="D239" s="40"/>
      <c r="E239" s="41"/>
      <c r="F239" s="42">
        <v>1.00</v>
      </c>
      <c r="G239" s="42"/>
      <c r="H239" s="42"/>
      <c r="I239" s="42"/>
      <c r="J239" s="44">
        <f ca="1">ROUND(F239,2)</f>
        <v>0</v>
      </c>
      <c r="K239" s="59">
        <f ca="1">SUM(J239:J239)</f>
        <v>0</v>
      </c>
      <c r="L239" s="36"/>
      <c r="M239" s="36"/>
    </row>
    <row r="240" spans="1:13" ht="15.48" thickBot="1" customHeight="1">
      <c r="A240" s="15" t="s">
        <v>625</v>
      </c>
      <c r="B240" s="8" t="s">
        <v>626</v>
      </c>
      <c r="C240" s="8" t="s">
        <v>627</v>
      </c>
      <c r="D240" s="34" t="s">
        <v>628</v>
      </c>
      <c r="E240" s="34"/>
      <c r="F240" s="34"/>
      <c r="G240" s="34"/>
      <c r="H240" s="34"/>
      <c r="I240" s="34"/>
      <c r="J240" s="34"/>
      <c r="K240" s="35">
        <f ca="1">SUM(K243:K243)</f>
        <v>0</v>
      </c>
      <c r="L240" s="35">
        <f ca="1">ROUND(0.00*(1+M2/100),2)</f>
        <v>0</v>
      </c>
      <c r="M240" s="35">
        <f ca="1">ROUND(K240*L240,2)</f>
        <v>0</v>
      </c>
    </row>
    <row r="241" spans="1:13" ht="30.60" thickBot="1" customHeight="1">
      <c r="A241" s="36"/>
      <c r="B241" s="36"/>
      <c r="C241" s="36"/>
      <c r="D241" s="34" t="s">
        <v>629</v>
      </c>
      <c r="E241" s="34"/>
      <c r="F241" s="34"/>
      <c r="G241" s="34"/>
      <c r="H241" s="34"/>
      <c r="I241" s="34"/>
      <c r="J241" s="34"/>
      <c r="K241" s="34"/>
      <c r="L241" s="34"/>
      <c r="M241" s="34"/>
    </row>
    <row r="242" spans="1:13" ht="15.12" thickBot="1" customHeight="1">
      <c r="A242" s="36"/>
      <c r="B242" s="36"/>
      <c r="C242" s="36"/>
      <c r="D242" s="36"/>
      <c r="E242" s="37"/>
      <c r="F242" s="39" t="s">
        <v>630</v>
      </c>
      <c r="G242" s="39" t="s">
        <v>631</v>
      </c>
      <c r="H242" s="39" t="s">
        <v>632</v>
      </c>
      <c r="I242" s="39" t="s">
        <v>633</v>
      </c>
      <c r="J242" s="39" t="s">
        <v>634</v>
      </c>
      <c r="K242" s="39" t="s">
        <v>635</v>
      </c>
      <c r="L242" s="36"/>
      <c r="M242" s="36"/>
    </row>
    <row r="243" spans="1:13" ht="15.12" thickBot="1" customHeight="1">
      <c r="A243" s="36"/>
      <c r="B243" s="36"/>
      <c r="C243" s="36"/>
      <c r="D243" s="40"/>
      <c r="E243" s="41"/>
      <c r="F243" s="42">
        <v>1.00</v>
      </c>
      <c r="G243" s="42"/>
      <c r="H243" s="42"/>
      <c r="I243" s="42"/>
      <c r="J243" s="44">
        <f ca="1">ROUND(F243,2)</f>
        <v>0</v>
      </c>
      <c r="K243" s="59">
        <f ca="1">SUM(J243:J243)</f>
        <v>0</v>
      </c>
      <c r="L243" s="36"/>
      <c r="M243" s="36"/>
    </row>
    <row r="244" spans="1:13" ht="15.48" thickBot="1" customHeight="1">
      <c r="A244" s="15" t="s">
        <v>636</v>
      </c>
      <c r="B244" s="8" t="s">
        <v>637</v>
      </c>
      <c r="C244" s="8" t="s">
        <v>638</v>
      </c>
      <c r="D244" s="34" t="s">
        <v>639</v>
      </c>
      <c r="E244" s="34"/>
      <c r="F244" s="34"/>
      <c r="G244" s="34"/>
      <c r="H244" s="34"/>
      <c r="I244" s="34"/>
      <c r="J244" s="34"/>
      <c r="K244" s="35">
        <f ca="1">SUM(K247:K247)</f>
        <v>0</v>
      </c>
      <c r="L244" s="35">
        <f ca="1">ROUND(0.00*(1+M2/100),2)</f>
        <v>0</v>
      </c>
      <c r="M244" s="35">
        <f ca="1">ROUND(K244*L244,2)</f>
        <v>0</v>
      </c>
    </row>
    <row r="245" spans="1:13" ht="187.68" thickBot="1" customHeight="1">
      <c r="A245" s="36"/>
      <c r="B245" s="36"/>
      <c r="C245" s="36"/>
      <c r="D245" s="34" t="s">
        <v>640</v>
      </c>
      <c r="E245" s="34"/>
      <c r="F245" s="34"/>
      <c r="G245" s="34"/>
      <c r="H245" s="34"/>
      <c r="I245" s="34"/>
      <c r="J245" s="34"/>
      <c r="K245" s="34"/>
      <c r="L245" s="34"/>
      <c r="M245" s="34"/>
    </row>
    <row r="246" spans="1:13" ht="15.12" thickBot="1" customHeight="1">
      <c r="A246" s="36"/>
      <c r="B246" s="36"/>
      <c r="C246" s="36"/>
      <c r="D246" s="36"/>
      <c r="E246" s="37"/>
      <c r="F246" s="39" t="s">
        <v>641</v>
      </c>
      <c r="G246" s="39" t="s">
        <v>642</v>
      </c>
      <c r="H246" s="39" t="s">
        <v>643</v>
      </c>
      <c r="I246" s="39" t="s">
        <v>644</v>
      </c>
      <c r="J246" s="39" t="s">
        <v>645</v>
      </c>
      <c r="K246" s="39" t="s">
        <v>646</v>
      </c>
      <c r="L246" s="36"/>
      <c r="M246" s="36"/>
    </row>
    <row r="247" spans="1:13" ht="15.12" thickBot="1" customHeight="1">
      <c r="A247" s="36"/>
      <c r="B247" s="36"/>
      <c r="C247" s="36"/>
      <c r="D247" s="40"/>
      <c r="E247" s="41"/>
      <c r="F247" s="42">
        <v>1.00</v>
      </c>
      <c r="G247" s="42"/>
      <c r="H247" s="42"/>
      <c r="I247" s="42"/>
      <c r="J247" s="44">
        <f ca="1">ROUND(F247,2)</f>
        <v>0</v>
      </c>
      <c r="K247" s="59">
        <f ca="1">SUM(J247:J247)</f>
        <v>0</v>
      </c>
      <c r="L247" s="36"/>
      <c r="M247" s="36"/>
    </row>
    <row r="248" spans="1:13" ht="15.48" thickBot="1" customHeight="1">
      <c r="A248" s="15" t="s">
        <v>647</v>
      </c>
      <c r="B248" s="8" t="s">
        <v>648</v>
      </c>
      <c r="C248" s="8" t="s">
        <v>649</v>
      </c>
      <c r="D248" s="34" t="s">
        <v>650</v>
      </c>
      <c r="E248" s="34"/>
      <c r="F248" s="34"/>
      <c r="G248" s="34"/>
      <c r="H248" s="34"/>
      <c r="I248" s="34"/>
      <c r="J248" s="34"/>
      <c r="K248" s="35">
        <f ca="1">SUM(K251:K251)</f>
        <v>0</v>
      </c>
      <c r="L248" s="35">
        <f ca="1">ROUND(0.00*(1+M2/100),2)</f>
        <v>0</v>
      </c>
      <c r="M248" s="35">
        <f ca="1">ROUND(K248*L248,2)</f>
        <v>0</v>
      </c>
    </row>
    <row r="249" spans="1:13" ht="49.08" thickBot="1" customHeight="1">
      <c r="A249" s="36"/>
      <c r="B249" s="36"/>
      <c r="C249" s="36"/>
      <c r="D249" s="34" t="s">
        <v>651</v>
      </c>
      <c r="E249" s="34"/>
      <c r="F249" s="34"/>
      <c r="G249" s="34"/>
      <c r="H249" s="34"/>
      <c r="I249" s="34"/>
      <c r="J249" s="34"/>
      <c r="K249" s="34"/>
      <c r="L249" s="34"/>
      <c r="M249" s="34"/>
    </row>
    <row r="250" spans="1:13" ht="15.12" thickBot="1" customHeight="1">
      <c r="A250" s="36"/>
      <c r="B250" s="36"/>
      <c r="C250" s="36"/>
      <c r="D250" s="36"/>
      <c r="E250" s="37"/>
      <c r="F250" s="39" t="s">
        <v>652</v>
      </c>
      <c r="G250" s="39" t="s">
        <v>653</v>
      </c>
      <c r="H250" s="39" t="s">
        <v>654</v>
      </c>
      <c r="I250" s="39" t="s">
        <v>655</v>
      </c>
      <c r="J250" s="39" t="s">
        <v>656</v>
      </c>
      <c r="K250" s="39" t="s">
        <v>657</v>
      </c>
      <c r="L250" s="36"/>
      <c r="M250" s="36"/>
    </row>
    <row r="251" spans="1:13" ht="15.12" thickBot="1" customHeight="1">
      <c r="A251" s="36"/>
      <c r="B251" s="36"/>
      <c r="C251" s="36"/>
      <c r="D251" s="40"/>
      <c r="E251" s="41"/>
      <c r="F251" s="42">
        <v>1.00</v>
      </c>
      <c r="G251" s="42"/>
      <c r="H251" s="42"/>
      <c r="I251" s="42"/>
      <c r="J251" s="44">
        <f ca="1">ROUND(F251,2)</f>
        <v>0</v>
      </c>
      <c r="K251" s="59">
        <f ca="1">SUM(J251:J251)</f>
        <v>0</v>
      </c>
      <c r="L251" s="36"/>
      <c r="M251" s="36"/>
    </row>
    <row r="252" spans="1:13" ht="15.48" thickBot="1" customHeight="1">
      <c r="A252" s="15" t="s">
        <v>658</v>
      </c>
      <c r="B252" s="8" t="s">
        <v>659</v>
      </c>
      <c r="C252" s="8" t="s">
        <v>660</v>
      </c>
      <c r="D252" s="34" t="s">
        <v>661</v>
      </c>
      <c r="E252" s="34"/>
      <c r="F252" s="34"/>
      <c r="G252" s="34"/>
      <c r="H252" s="34"/>
      <c r="I252" s="34"/>
      <c r="J252" s="34"/>
      <c r="K252" s="35">
        <f ca="1">SUM(K255:K255)</f>
        <v>0</v>
      </c>
      <c r="L252" s="35">
        <f ca="1">ROUND(0.00*(1+M2/100),2)</f>
        <v>0</v>
      </c>
      <c r="M252" s="35">
        <f ca="1">ROUND(K252*L252,2)</f>
        <v>0</v>
      </c>
    </row>
    <row r="253" spans="1:13" ht="49.08" thickBot="1" customHeight="1">
      <c r="A253" s="36"/>
      <c r="B253" s="36"/>
      <c r="C253" s="36"/>
      <c r="D253" s="34" t="s">
        <v>662</v>
      </c>
      <c r="E253" s="34"/>
      <c r="F253" s="34"/>
      <c r="G253" s="34"/>
      <c r="H253" s="34"/>
      <c r="I253" s="34"/>
      <c r="J253" s="34"/>
      <c r="K253" s="34"/>
      <c r="L253" s="34"/>
      <c r="M253" s="34"/>
    </row>
    <row r="254" spans="1:13" ht="15.12" thickBot="1" customHeight="1">
      <c r="A254" s="36"/>
      <c r="B254" s="36"/>
      <c r="C254" s="36"/>
      <c r="D254" s="36"/>
      <c r="E254" s="37"/>
      <c r="F254" s="39" t="s">
        <v>663</v>
      </c>
      <c r="G254" s="39" t="s">
        <v>664</v>
      </c>
      <c r="H254" s="39" t="s">
        <v>665</v>
      </c>
      <c r="I254" s="39" t="s">
        <v>666</v>
      </c>
      <c r="J254" s="39" t="s">
        <v>667</v>
      </c>
      <c r="K254" s="39" t="s">
        <v>668</v>
      </c>
      <c r="L254" s="36"/>
      <c r="M254" s="36"/>
    </row>
    <row r="255" spans="1:13" ht="15.12" thickBot="1" customHeight="1">
      <c r="A255" s="36"/>
      <c r="B255" s="36"/>
      <c r="C255" s="36"/>
      <c r="D255" s="40"/>
      <c r="E255" s="41"/>
      <c r="F255" s="42">
        <v>1.00</v>
      </c>
      <c r="G255" s="42"/>
      <c r="H255" s="42"/>
      <c r="I255" s="42"/>
      <c r="J255" s="44">
        <f ca="1">ROUND(F255,2)</f>
        <v>0</v>
      </c>
      <c r="K255" s="59">
        <f ca="1">SUM(J255:J255)</f>
        <v>0</v>
      </c>
      <c r="L255" s="36"/>
      <c r="M255" s="36"/>
    </row>
    <row r="256" spans="1:13" ht="15.48" thickBot="1" customHeight="1">
      <c r="A256" s="15" t="s">
        <v>669</v>
      </c>
      <c r="B256" s="8" t="s">
        <v>670</v>
      </c>
      <c r="C256" s="8" t="s">
        <v>671</v>
      </c>
      <c r="D256" s="34" t="s">
        <v>672</v>
      </c>
      <c r="E256" s="34"/>
      <c r="F256" s="34"/>
      <c r="G256" s="34"/>
      <c r="H256" s="34"/>
      <c r="I256" s="34"/>
      <c r="J256" s="34"/>
      <c r="K256" s="35">
        <f ca="1">SUM(K259:K259)</f>
        <v>0</v>
      </c>
      <c r="L256" s="35">
        <f ca="1">ROUND(0.00*(1+M2/100),2)</f>
        <v>0</v>
      </c>
      <c r="M256" s="35">
        <f ca="1">ROUND(K256*L256,2)</f>
        <v>0</v>
      </c>
    </row>
    <row r="257" spans="1:13" ht="49.08" thickBot="1" customHeight="1">
      <c r="A257" s="36"/>
      <c r="B257" s="36"/>
      <c r="C257" s="36"/>
      <c r="D257" s="34" t="s">
        <v>673</v>
      </c>
      <c r="E257" s="34"/>
      <c r="F257" s="34"/>
      <c r="G257" s="34"/>
      <c r="H257" s="34"/>
      <c r="I257" s="34"/>
      <c r="J257" s="34"/>
      <c r="K257" s="34"/>
      <c r="L257" s="34"/>
      <c r="M257" s="34"/>
    </row>
    <row r="258" spans="1:13" ht="15.12" thickBot="1" customHeight="1">
      <c r="A258" s="36"/>
      <c r="B258" s="36"/>
      <c r="C258" s="36"/>
      <c r="D258" s="36"/>
      <c r="E258" s="37"/>
      <c r="F258" s="39" t="s">
        <v>674</v>
      </c>
      <c r="G258" s="39" t="s">
        <v>675</v>
      </c>
      <c r="H258" s="39" t="s">
        <v>676</v>
      </c>
      <c r="I258" s="39" t="s">
        <v>677</v>
      </c>
      <c r="J258" s="39" t="s">
        <v>678</v>
      </c>
      <c r="K258" s="39" t="s">
        <v>679</v>
      </c>
      <c r="L258" s="36"/>
      <c r="M258" s="36"/>
    </row>
    <row r="259" spans="1:13" ht="15.12" thickBot="1" customHeight="1">
      <c r="A259" s="36"/>
      <c r="B259" s="36"/>
      <c r="C259" s="36"/>
      <c r="D259" s="40"/>
      <c r="E259" s="41"/>
      <c r="F259" s="42">
        <v>1.00</v>
      </c>
      <c r="G259" s="42"/>
      <c r="H259" s="42"/>
      <c r="I259" s="42"/>
      <c r="J259" s="44">
        <f ca="1">ROUND(F259,2)</f>
        <v>0</v>
      </c>
      <c r="K259" s="59">
        <f ca="1">SUM(J259:J259)</f>
        <v>0</v>
      </c>
      <c r="L259" s="36"/>
      <c r="M259" s="36"/>
    </row>
    <row r="260" spans="1:13" ht="15.48" thickBot="1" customHeight="1">
      <c r="A260" s="15" t="s">
        <v>680</v>
      </c>
      <c r="B260" s="8" t="s">
        <v>681</v>
      </c>
      <c r="C260" s="8" t="s">
        <v>682</v>
      </c>
      <c r="D260" s="34" t="s">
        <v>683</v>
      </c>
      <c r="E260" s="34"/>
      <c r="F260" s="34"/>
      <c r="G260" s="34"/>
      <c r="H260" s="34"/>
      <c r="I260" s="34"/>
      <c r="J260" s="34"/>
      <c r="K260" s="35">
        <f ca="1">SUM(K263:K263)</f>
        <v>0</v>
      </c>
      <c r="L260" s="35">
        <f ca="1">ROUND(0.00*(1+M2/100),2)</f>
        <v>0</v>
      </c>
      <c r="M260" s="35">
        <f ca="1">ROUND(K260*L260,2)</f>
        <v>0</v>
      </c>
    </row>
    <row r="261" spans="1:13" ht="67.56" thickBot="1" customHeight="1">
      <c r="A261" s="36"/>
      <c r="B261" s="36"/>
      <c r="C261" s="36"/>
      <c r="D261" s="34" t="s">
        <v>684</v>
      </c>
      <c r="E261" s="34"/>
      <c r="F261" s="34"/>
      <c r="G261" s="34"/>
      <c r="H261" s="34"/>
      <c r="I261" s="34"/>
      <c r="J261" s="34"/>
      <c r="K261" s="34"/>
      <c r="L261" s="34"/>
      <c r="M261" s="34"/>
    </row>
    <row r="262" spans="1:13" ht="15.12" thickBot="1" customHeight="1">
      <c r="A262" s="36"/>
      <c r="B262" s="36"/>
      <c r="C262" s="36"/>
      <c r="D262" s="36"/>
      <c r="E262" s="37"/>
      <c r="F262" s="39" t="s">
        <v>685</v>
      </c>
      <c r="G262" s="39" t="s">
        <v>686</v>
      </c>
      <c r="H262" s="39" t="s">
        <v>687</v>
      </c>
      <c r="I262" s="39" t="s">
        <v>688</v>
      </c>
      <c r="J262" s="39" t="s">
        <v>689</v>
      </c>
      <c r="K262" s="39" t="s">
        <v>690</v>
      </c>
      <c r="L262" s="36"/>
      <c r="M262" s="36"/>
    </row>
    <row r="263" spans="1:13" ht="15.12" thickBot="1" customHeight="1">
      <c r="A263" s="36"/>
      <c r="B263" s="36"/>
      <c r="C263" s="36"/>
      <c r="D263" s="40"/>
      <c r="E263" s="41" t="s">
        <v>691</v>
      </c>
      <c r="F263" s="42">
        <v>1.00</v>
      </c>
      <c r="G263" s="42"/>
      <c r="H263" s="42"/>
      <c r="I263" s="42"/>
      <c r="J263" s="44">
        <f ca="1">ROUND(F263,2)</f>
        <v>0</v>
      </c>
      <c r="K263" s="59">
        <f ca="1">SUM(J263:J263)</f>
        <v>0</v>
      </c>
      <c r="L263" s="36"/>
      <c r="M263" s="36"/>
    </row>
    <row r="264" spans="1:13" ht="15.48" thickBot="1" customHeight="1">
      <c r="A264" s="15" t="s">
        <v>692</v>
      </c>
      <c r="B264" s="8" t="s">
        <v>693</v>
      </c>
      <c r="C264" s="8" t="s">
        <v>694</v>
      </c>
      <c r="D264" s="34" t="s">
        <v>695</v>
      </c>
      <c r="E264" s="34"/>
      <c r="F264" s="34"/>
      <c r="G264" s="34"/>
      <c r="H264" s="34"/>
      <c r="I264" s="34"/>
      <c r="J264" s="34"/>
      <c r="K264" s="35">
        <f ca="1">SUM(K267:K267)</f>
        <v>0</v>
      </c>
      <c r="L264" s="35">
        <f ca="1">ROUND(0.00*(1+M2/100),2)</f>
        <v>0</v>
      </c>
      <c r="M264" s="35">
        <f ca="1">ROUND(K264*L264,2)</f>
        <v>0</v>
      </c>
    </row>
    <row r="265" spans="1:13" ht="58.32" thickBot="1" customHeight="1">
      <c r="A265" s="36"/>
      <c r="B265" s="36"/>
      <c r="C265" s="36"/>
      <c r="D265" s="34" t="s">
        <v>696</v>
      </c>
      <c r="E265" s="34"/>
      <c r="F265" s="34"/>
      <c r="G265" s="34"/>
      <c r="H265" s="34"/>
      <c r="I265" s="34"/>
      <c r="J265" s="34"/>
      <c r="K265" s="34"/>
      <c r="L265" s="34"/>
      <c r="M265" s="34"/>
    </row>
    <row r="266" spans="1:13" ht="15.12" thickBot="1" customHeight="1">
      <c r="A266" s="36"/>
      <c r="B266" s="36"/>
      <c r="C266" s="36"/>
      <c r="D266" s="36"/>
      <c r="E266" s="37"/>
      <c r="F266" s="39" t="s">
        <v>697</v>
      </c>
      <c r="G266" s="39" t="s">
        <v>698</v>
      </c>
      <c r="H266" s="39" t="s">
        <v>699</v>
      </c>
      <c r="I266" s="39" t="s">
        <v>700</v>
      </c>
      <c r="J266" s="39" t="s">
        <v>701</v>
      </c>
      <c r="K266" s="39" t="s">
        <v>702</v>
      </c>
      <c r="L266" s="36"/>
      <c r="M266" s="36"/>
    </row>
    <row r="267" spans="1:13" ht="15.12" thickBot="1" customHeight="1">
      <c r="A267" s="36"/>
      <c r="B267" s="36"/>
      <c r="C267" s="36"/>
      <c r="D267" s="40"/>
      <c r="E267" s="41" t="s">
        <v>703</v>
      </c>
      <c r="F267" s="42">
        <v>1.00</v>
      </c>
      <c r="G267" s="42"/>
      <c r="H267" s="42"/>
      <c r="I267" s="42"/>
      <c r="J267" s="44">
        <f ca="1">ROUND(F267,2)</f>
        <v>0</v>
      </c>
      <c r="K267" s="59">
        <f ca="1">SUM(J267:J267)</f>
        <v>0</v>
      </c>
      <c r="L267" s="36"/>
      <c r="M267" s="36"/>
    </row>
    <row r="268" spans="1:13" ht="15.48" thickBot="1" customHeight="1">
      <c r="A268" s="15" t="s">
        <v>704</v>
      </c>
      <c r="B268" s="8" t="s">
        <v>705</v>
      </c>
      <c r="C268" s="8" t="s">
        <v>706</v>
      </c>
      <c r="D268" s="34" t="s">
        <v>707</v>
      </c>
      <c r="E268" s="34"/>
      <c r="F268" s="34"/>
      <c r="G268" s="34"/>
      <c r="H268" s="34"/>
      <c r="I268" s="34"/>
      <c r="J268" s="34"/>
      <c r="K268" s="35">
        <f ca="1">SUM(K271:K271)</f>
        <v>0</v>
      </c>
      <c r="L268" s="35">
        <f ca="1">ROUND(0.00*(1+M2/100),2)</f>
        <v>0</v>
      </c>
      <c r="M268" s="35">
        <f ca="1">ROUND(K268*L268,2)</f>
        <v>0</v>
      </c>
    </row>
    <row r="269" spans="1:13" ht="12.12" thickBot="1" customHeight="1">
      <c r="A269" s="36"/>
      <c r="B269" s="36"/>
      <c r="C269" s="36"/>
      <c r="D269" s="34" t="s">
        <v>708</v>
      </c>
      <c r="E269" s="34"/>
      <c r="F269" s="34"/>
      <c r="G269" s="34"/>
      <c r="H269" s="34"/>
      <c r="I269" s="34"/>
      <c r="J269" s="34"/>
      <c r="K269" s="34"/>
      <c r="L269" s="34"/>
      <c r="M269" s="34"/>
    </row>
    <row r="270" spans="1:13" ht="15.12" thickBot="1" customHeight="1">
      <c r="A270" s="36"/>
      <c r="B270" s="36"/>
      <c r="C270" s="36"/>
      <c r="D270" s="36"/>
      <c r="E270" s="37"/>
      <c r="F270" s="39" t="s">
        <v>709</v>
      </c>
      <c r="G270" s="39" t="s">
        <v>710</v>
      </c>
      <c r="H270" s="39" t="s">
        <v>711</v>
      </c>
      <c r="I270" s="39" t="s">
        <v>712</v>
      </c>
      <c r="J270" s="39" t="s">
        <v>713</v>
      </c>
      <c r="K270" s="39" t="s">
        <v>714</v>
      </c>
      <c r="L270" s="36"/>
      <c r="M270" s="36"/>
    </row>
    <row r="271" spans="1:13" ht="15.12" thickBot="1" customHeight="1">
      <c r="A271" s="36"/>
      <c r="B271" s="36"/>
      <c r="C271" s="36"/>
      <c r="D271" s="40"/>
      <c r="E271" s="41"/>
      <c r="F271" s="42">
        <v>150.00</v>
      </c>
      <c r="G271" s="42"/>
      <c r="H271" s="42"/>
      <c r="I271" s="42"/>
      <c r="J271" s="44">
        <f ca="1">ROUND(F271,2)</f>
        <v>0</v>
      </c>
      <c r="K271" s="59">
        <f ca="1">SUM(J271:J271)</f>
        <v>0</v>
      </c>
      <c r="L271" s="36"/>
      <c r="M271" s="36"/>
    </row>
    <row r="272" spans="1:13" ht="15.48" thickBot="1" customHeight="1">
      <c r="A272" s="15" t="s">
        <v>715</v>
      </c>
      <c r="B272" s="8" t="s">
        <v>716</v>
      </c>
      <c r="C272" s="8" t="s">
        <v>717</v>
      </c>
      <c r="D272" s="34" t="s">
        <v>718</v>
      </c>
      <c r="E272" s="34"/>
      <c r="F272" s="34"/>
      <c r="G272" s="34"/>
      <c r="H272" s="34"/>
      <c r="I272" s="34"/>
      <c r="J272" s="34"/>
      <c r="K272" s="35">
        <f ca="1">SUM(K275:K275)</f>
        <v>0</v>
      </c>
      <c r="L272" s="35">
        <f ca="1">ROUND(0.00*(1+M2/100),2)</f>
        <v>0</v>
      </c>
      <c r="M272" s="35">
        <f ca="1">ROUND(K272*L272,2)</f>
        <v>0</v>
      </c>
    </row>
    <row r="273" spans="1:13" ht="21.36" thickBot="1" customHeight="1">
      <c r="A273" s="36"/>
      <c r="B273" s="36"/>
      <c r="C273" s="36"/>
      <c r="D273" s="34" t="s">
        <v>719</v>
      </c>
      <c r="E273" s="34"/>
      <c r="F273" s="34"/>
      <c r="G273" s="34"/>
      <c r="H273" s="34"/>
      <c r="I273" s="34"/>
      <c r="J273" s="34"/>
      <c r="K273" s="34"/>
      <c r="L273" s="34"/>
      <c r="M273" s="34"/>
    </row>
    <row r="274" spans="1:13" ht="15.12" thickBot="1" customHeight="1">
      <c r="A274" s="36"/>
      <c r="B274" s="36"/>
      <c r="C274" s="36"/>
      <c r="D274" s="36"/>
      <c r="E274" s="37"/>
      <c r="F274" s="39" t="s">
        <v>720</v>
      </c>
      <c r="G274" s="39" t="s">
        <v>721</v>
      </c>
      <c r="H274" s="39" t="s">
        <v>722</v>
      </c>
      <c r="I274" s="39" t="s">
        <v>723</v>
      </c>
      <c r="J274" s="39" t="s">
        <v>724</v>
      </c>
      <c r="K274" s="39" t="s">
        <v>725</v>
      </c>
      <c r="L274" s="36"/>
      <c r="M274" s="36"/>
    </row>
    <row r="275" spans="1:13" ht="21.36" thickBot="1" customHeight="1">
      <c r="A275" s="36"/>
      <c r="B275" s="36"/>
      <c r="C275" s="36"/>
      <c r="D275" s="40"/>
      <c r="E275" s="41" t="s">
        <v>726</v>
      </c>
      <c r="F275" s="42"/>
      <c r="G275" s="42">
        <v>50.00</v>
      </c>
      <c r="H275" s="42"/>
      <c r="I275" s="42"/>
      <c r="J275" s="44">
        <f ca="1">ROUND(G275,2)</f>
        <v>0</v>
      </c>
      <c r="K275" s="59">
        <f ca="1">SUM(J275:J275)</f>
        <v>0</v>
      </c>
      <c r="L275" s="36"/>
      <c r="M275" s="36"/>
    </row>
    <row r="276" spans="1:13" ht="15.48" thickBot="1" customHeight="1">
      <c r="A276" s="15" t="s">
        <v>727</v>
      </c>
      <c r="B276" s="8" t="s">
        <v>728</v>
      </c>
      <c r="C276" s="8" t="s">
        <v>729</v>
      </c>
      <c r="D276" s="34" t="s">
        <v>730</v>
      </c>
      <c r="E276" s="34"/>
      <c r="F276" s="34"/>
      <c r="G276" s="34"/>
      <c r="H276" s="34"/>
      <c r="I276" s="34"/>
      <c r="J276" s="34"/>
      <c r="K276" s="35">
        <f ca="1">SUM(K279:K279)</f>
        <v>0</v>
      </c>
      <c r="L276" s="35">
        <f ca="1">ROUND(0.00*(1+M2/100),2)</f>
        <v>0</v>
      </c>
      <c r="M276" s="35">
        <f ca="1">ROUND(K276*L276,2)</f>
        <v>0</v>
      </c>
    </row>
    <row r="277" spans="1:13" ht="21.36" thickBot="1" customHeight="1">
      <c r="A277" s="36"/>
      <c r="B277" s="36"/>
      <c r="C277" s="36"/>
      <c r="D277" s="34" t="s">
        <v>731</v>
      </c>
      <c r="E277" s="34"/>
      <c r="F277" s="34"/>
      <c r="G277" s="34"/>
      <c r="H277" s="34"/>
      <c r="I277" s="34"/>
      <c r="J277" s="34"/>
      <c r="K277" s="34"/>
      <c r="L277" s="34"/>
      <c r="M277" s="34"/>
    </row>
    <row r="278" spans="1:13" ht="15.12" thickBot="1" customHeight="1">
      <c r="A278" s="36"/>
      <c r="B278" s="36"/>
      <c r="C278" s="36"/>
      <c r="D278" s="36"/>
      <c r="E278" s="37"/>
      <c r="F278" s="39" t="s">
        <v>732</v>
      </c>
      <c r="G278" s="39" t="s">
        <v>733</v>
      </c>
      <c r="H278" s="39" t="s">
        <v>734</v>
      </c>
      <c r="I278" s="39" t="s">
        <v>735</v>
      </c>
      <c r="J278" s="39" t="s">
        <v>736</v>
      </c>
      <c r="K278" s="39" t="s">
        <v>737</v>
      </c>
      <c r="L278" s="36"/>
      <c r="M278" s="36"/>
    </row>
    <row r="279" spans="1:13" ht="15.12" thickBot="1" customHeight="1">
      <c r="A279" s="36"/>
      <c r="B279" s="36"/>
      <c r="C279" s="36"/>
      <c r="D279" s="40"/>
      <c r="E279" s="41"/>
      <c r="F279" s="42">
        <v>50.00</v>
      </c>
      <c r="G279" s="42"/>
      <c r="H279" s="42"/>
      <c r="I279" s="42"/>
      <c r="J279" s="44">
        <f ca="1">ROUND(F279,2)</f>
        <v>0</v>
      </c>
      <c r="K279" s="59">
        <f ca="1">SUM(J279:J279)</f>
        <v>0</v>
      </c>
      <c r="L279" s="36"/>
      <c r="M279" s="36"/>
    </row>
    <row r="280" spans="1:13" ht="15.48" thickBot="1" customHeight="1">
      <c r="A280" s="15" t="s">
        <v>738</v>
      </c>
      <c r="B280" s="8" t="s">
        <v>739</v>
      </c>
      <c r="C280" s="8" t="s">
        <v>740</v>
      </c>
      <c r="D280" s="34" t="s">
        <v>741</v>
      </c>
      <c r="E280" s="34"/>
      <c r="F280" s="34"/>
      <c r="G280" s="34"/>
      <c r="H280" s="34"/>
      <c r="I280" s="34"/>
      <c r="J280" s="34"/>
      <c r="K280" s="35">
        <f ca="1">SUM(K283:K283)</f>
        <v>0</v>
      </c>
      <c r="L280" s="35">
        <f ca="1">ROUND(0.00*(1+M2/100),2)</f>
        <v>0</v>
      </c>
      <c r="M280" s="35">
        <f ca="1">ROUND(K280*L280,2)</f>
        <v>0</v>
      </c>
    </row>
    <row r="281" spans="1:13" ht="12.12" thickBot="1" customHeight="1">
      <c r="A281" s="36"/>
      <c r="B281" s="36"/>
      <c r="C281" s="36"/>
      <c r="D281" s="34" t="s">
        <v>742</v>
      </c>
      <c r="E281" s="34"/>
      <c r="F281" s="34"/>
      <c r="G281" s="34"/>
      <c r="H281" s="34"/>
      <c r="I281" s="34"/>
      <c r="J281" s="34"/>
      <c r="K281" s="34"/>
      <c r="L281" s="34"/>
      <c r="M281" s="34"/>
    </row>
    <row r="282" spans="1:13" ht="15.12" thickBot="1" customHeight="1">
      <c r="A282" s="36"/>
      <c r="B282" s="36"/>
      <c r="C282" s="36"/>
      <c r="D282" s="36"/>
      <c r="E282" s="37"/>
      <c r="F282" s="39" t="s">
        <v>743</v>
      </c>
      <c r="G282" s="39" t="s">
        <v>744</v>
      </c>
      <c r="H282" s="39" t="s">
        <v>745</v>
      </c>
      <c r="I282" s="39" t="s">
        <v>746</v>
      </c>
      <c r="J282" s="39" t="s">
        <v>747</v>
      </c>
      <c r="K282" s="39" t="s">
        <v>748</v>
      </c>
      <c r="L282" s="36"/>
      <c r="M282" s="36"/>
    </row>
    <row r="283" spans="1:13" ht="15.12" thickBot="1" customHeight="1">
      <c r="A283" s="36"/>
      <c r="B283" s="36"/>
      <c r="C283" s="36"/>
      <c r="D283" s="40"/>
      <c r="E283" s="41"/>
      <c r="F283" s="42">
        <v>8.00</v>
      </c>
      <c r="G283" s="42"/>
      <c r="H283" s="42"/>
      <c r="I283" s="42"/>
      <c r="J283" s="44">
        <f ca="1">ROUND(F283,2)</f>
        <v>0</v>
      </c>
      <c r="K283" s="59">
        <f ca="1">SUM(J283:J283)</f>
        <v>0</v>
      </c>
      <c r="L283" s="36"/>
      <c r="M283" s="36"/>
    </row>
    <row r="284" spans="1:13" ht="15.48" thickBot="1" customHeight="1">
      <c r="A284" s="15" t="s">
        <v>749</v>
      </c>
      <c r="B284" s="8" t="s">
        <v>750</v>
      </c>
      <c r="C284" s="8" t="s">
        <v>751</v>
      </c>
      <c r="D284" s="34" t="s">
        <v>752</v>
      </c>
      <c r="E284" s="34"/>
      <c r="F284" s="34"/>
      <c r="G284" s="34"/>
      <c r="H284" s="34"/>
      <c r="I284" s="34"/>
      <c r="J284" s="34"/>
      <c r="K284" s="35">
        <f ca="1">SUM(K287:K287)</f>
        <v>0</v>
      </c>
      <c r="L284" s="35">
        <f ca="1">ROUND(0.00*(1+M2/100),2)</f>
        <v>0</v>
      </c>
      <c r="M284" s="35">
        <f ca="1">ROUND(K284*L284,2)</f>
        <v>0</v>
      </c>
    </row>
    <row r="285" spans="1:13" ht="12.12" thickBot="1" customHeight="1">
      <c r="A285" s="36"/>
      <c r="B285" s="36"/>
      <c r="C285" s="36"/>
      <c r="D285" s="34" t="s">
        <v>753</v>
      </c>
      <c r="E285" s="34"/>
      <c r="F285" s="34"/>
      <c r="G285" s="34"/>
      <c r="H285" s="34"/>
      <c r="I285" s="34"/>
      <c r="J285" s="34"/>
      <c r="K285" s="34"/>
      <c r="L285" s="34"/>
      <c r="M285" s="34"/>
    </row>
    <row r="286" spans="1:13" ht="15.12" thickBot="1" customHeight="1">
      <c r="A286" s="36"/>
      <c r="B286" s="36"/>
      <c r="C286" s="36"/>
      <c r="D286" s="36"/>
      <c r="E286" s="37"/>
      <c r="F286" s="39" t="s">
        <v>754</v>
      </c>
      <c r="G286" s="39" t="s">
        <v>755</v>
      </c>
      <c r="H286" s="39" t="s">
        <v>756</v>
      </c>
      <c r="I286" s="39" t="s">
        <v>757</v>
      </c>
      <c r="J286" s="39" t="s">
        <v>758</v>
      </c>
      <c r="K286" s="39" t="s">
        <v>759</v>
      </c>
      <c r="L286" s="36"/>
      <c r="M286" s="36"/>
    </row>
    <row r="287" spans="1:13" ht="15.12" thickBot="1" customHeight="1">
      <c r="A287" s="36"/>
      <c r="B287" s="36"/>
      <c r="C287" s="36"/>
      <c r="D287" s="40"/>
      <c r="E287" s="41"/>
      <c r="F287" s="42">
        <v>8.00</v>
      </c>
      <c r="G287" s="42"/>
      <c r="H287" s="42"/>
      <c r="I287" s="42"/>
      <c r="J287" s="44">
        <f ca="1">ROUND(F287,2)</f>
        <v>0</v>
      </c>
      <c r="K287" s="59">
        <f ca="1">SUM(J287:J287)</f>
        <v>0</v>
      </c>
      <c r="L287" s="36"/>
      <c r="M287" s="36"/>
    </row>
    <row r="288" spans="1:13" ht="15.48" thickBot="1" customHeight="1">
      <c r="A288" s="15" t="s">
        <v>760</v>
      </c>
      <c r="B288" s="8" t="s">
        <v>761</v>
      </c>
      <c r="C288" s="8" t="s">
        <v>762</v>
      </c>
      <c r="D288" s="34" t="s">
        <v>763</v>
      </c>
      <c r="E288" s="34"/>
      <c r="F288" s="34"/>
      <c r="G288" s="34"/>
      <c r="H288" s="34"/>
      <c r="I288" s="34"/>
      <c r="J288" s="34"/>
      <c r="K288" s="35">
        <f ca="1">SUM(K291:K291)</f>
        <v>0</v>
      </c>
      <c r="L288" s="35">
        <f ca="1">ROUND(0.00*(1+M2/100),2)</f>
        <v>0</v>
      </c>
      <c r="M288" s="35">
        <f ca="1">ROUND(K288*L288,2)</f>
        <v>0</v>
      </c>
    </row>
    <row r="289" spans="1:13" ht="12.12" thickBot="1" customHeight="1">
      <c r="A289" s="36"/>
      <c r="B289" s="36"/>
      <c r="C289" s="36"/>
      <c r="D289" s="34" t="s">
        <v>764</v>
      </c>
      <c r="E289" s="34"/>
      <c r="F289" s="34"/>
      <c r="G289" s="34"/>
      <c r="H289" s="34"/>
      <c r="I289" s="34"/>
      <c r="J289" s="34"/>
      <c r="K289" s="34"/>
      <c r="L289" s="34"/>
      <c r="M289" s="34"/>
    </row>
    <row r="290" spans="1:13" ht="15.12" thickBot="1" customHeight="1">
      <c r="A290" s="36"/>
      <c r="B290" s="36"/>
      <c r="C290" s="36"/>
      <c r="D290" s="36"/>
      <c r="E290" s="37"/>
      <c r="F290" s="39" t="s">
        <v>765</v>
      </c>
      <c r="G290" s="39" t="s">
        <v>766</v>
      </c>
      <c r="H290" s="39" t="s">
        <v>767</v>
      </c>
      <c r="I290" s="39" t="s">
        <v>768</v>
      </c>
      <c r="J290" s="39" t="s">
        <v>769</v>
      </c>
      <c r="K290" s="39" t="s">
        <v>770</v>
      </c>
      <c r="L290" s="36"/>
      <c r="M290" s="36"/>
    </row>
    <row r="291" spans="1:13" ht="15.12" thickBot="1" customHeight="1">
      <c r="A291" s="36"/>
      <c r="B291" s="36"/>
      <c r="C291" s="36"/>
      <c r="D291" s="40"/>
      <c r="E291" s="41"/>
      <c r="F291" s="42">
        <v>4.00</v>
      </c>
      <c r="G291" s="42"/>
      <c r="H291" s="42"/>
      <c r="I291" s="42"/>
      <c r="J291" s="44">
        <f ca="1">ROUND(F291,2)</f>
        <v>0</v>
      </c>
      <c r="K291" s="59">
        <f ca="1">SUM(J291:J291)</f>
        <v>0</v>
      </c>
      <c r="L291" s="36"/>
      <c r="M291" s="36"/>
    </row>
    <row r="292" spans="1:13" ht="15.48" thickBot="1" customHeight="1">
      <c r="A292" s="47"/>
      <c r="B292" s="47"/>
      <c r="C292" s="47"/>
      <c r="D292" s="48" t="s">
        <v>771</v>
      </c>
      <c r="E292" s="49"/>
      <c r="F292" s="49"/>
      <c r="G292" s="49"/>
      <c r="H292" s="49"/>
      <c r="I292" s="49"/>
      <c r="J292" s="49"/>
      <c r="K292" s="49"/>
      <c r="L292" s="50">
        <f ca="1">M220+M224+M228+M232+M236+M240+M244+M248+M252+M256+M260+M264+M268+M272+M276+M280+M284+M288</f>
        <v>0</v>
      </c>
      <c r="M292" s="50">
        <f ca="1">ROUND(L292,2)</f>
        <v>0</v>
      </c>
    </row>
    <row r="293" spans="1:13" ht="15.48" thickBot="1" customHeight="1">
      <c r="A293" s="51"/>
      <c r="B293" s="51"/>
      <c r="C293" s="51"/>
      <c r="D293" s="52" t="s">
        <v>772</v>
      </c>
      <c r="E293" s="53"/>
      <c r="F293" s="53"/>
      <c r="G293" s="53"/>
      <c r="H293" s="53"/>
      <c r="I293" s="53"/>
      <c r="J293" s="53"/>
      <c r="K293" s="53"/>
      <c r="L293" s="54">
        <f ca="1">M218+M292</f>
        <v>0</v>
      </c>
      <c r="M293" s="54">
        <f ca="1">ROUND(L293,2)</f>
        <v>0</v>
      </c>
    </row>
    <row r="294" spans="1:13" ht="15.48" thickBot="1" customHeight="1">
      <c r="A294" s="51"/>
      <c r="B294" s="51"/>
      <c r="C294" s="51"/>
      <c r="D294" s="64" t="s">
        <v>773</v>
      </c>
      <c r="E294" s="65"/>
      <c r="F294" s="65"/>
      <c r="G294" s="65"/>
      <c r="H294" s="65"/>
      <c r="I294" s="65"/>
      <c r="J294" s="65"/>
      <c r="K294" s="65"/>
      <c r="L294" s="66">
        <f ca="1">M203+M293</f>
        <v>0</v>
      </c>
      <c r="M294" s="66">
        <f ca="1">ROUND(L294,2)</f>
        <v>0</v>
      </c>
    </row>
    <row r="295" spans="1:13" ht="15.48" thickBot="1" customHeight="1">
      <c r="A295" s="67" t="s">
        <v>774</v>
      </c>
      <c r="B295" s="67" t="s">
        <v>775</v>
      </c>
      <c r="C295" s="68"/>
      <c r="D295" s="69" t="s">
        <v>776</v>
      </c>
      <c r="E295" s="69"/>
      <c r="F295" s="69"/>
      <c r="G295" s="69"/>
      <c r="H295" s="69"/>
      <c r="I295" s="69"/>
      <c r="J295" s="69"/>
      <c r="K295" s="68"/>
      <c r="L295" s="70">
        <f ca="1">L430</f>
        <v>0</v>
      </c>
      <c r="M295" s="70">
        <f ca="1">ROUND(L295,2)</f>
        <v>0</v>
      </c>
    </row>
    <row r="296" spans="1:13" ht="15.48" thickBot="1" customHeight="1">
      <c r="A296" s="26" t="s">
        <v>777</v>
      </c>
      <c r="B296" s="26" t="s">
        <v>778</v>
      </c>
      <c r="C296" s="27"/>
      <c r="D296" s="28" t="s">
        <v>779</v>
      </c>
      <c r="E296" s="28"/>
      <c r="F296" s="28"/>
      <c r="G296" s="28"/>
      <c r="H296" s="28"/>
      <c r="I296" s="28"/>
      <c r="J296" s="28"/>
      <c r="K296" s="27"/>
      <c r="L296" s="29">
        <f ca="1">L365</f>
        <v>0</v>
      </c>
      <c r="M296" s="29">
        <f ca="1">ROUND(L296,2)</f>
        <v>0</v>
      </c>
    </row>
    <row r="297" spans="1:13" ht="15.48" thickBot="1" customHeight="1">
      <c r="A297" s="30" t="s">
        <v>780</v>
      </c>
      <c r="B297" s="30" t="s">
        <v>781</v>
      </c>
      <c r="C297" s="31"/>
      <c r="D297" s="32" t="s">
        <v>782</v>
      </c>
      <c r="E297" s="32"/>
      <c r="F297" s="32"/>
      <c r="G297" s="32"/>
      <c r="H297" s="32"/>
      <c r="I297" s="32"/>
      <c r="J297" s="32"/>
      <c r="K297" s="31"/>
      <c r="L297" s="33">
        <f ca="1">L356</f>
        <v>0</v>
      </c>
      <c r="M297" s="33">
        <f ca="1">ROUND(L297,2)</f>
        <v>0</v>
      </c>
    </row>
    <row r="298" spans="1:13" ht="15.48" thickBot="1" customHeight="1">
      <c r="A298" s="71" t="s">
        <v>783</v>
      </c>
      <c r="B298" s="71" t="s">
        <v>784</v>
      </c>
      <c r="C298" s="72"/>
      <c r="D298" s="73" t="s">
        <v>785</v>
      </c>
      <c r="E298" s="73"/>
      <c r="F298" s="73"/>
      <c r="G298" s="73"/>
      <c r="H298" s="73"/>
      <c r="I298" s="73"/>
      <c r="J298" s="73"/>
      <c r="K298" s="72"/>
      <c r="L298" s="74">
        <f ca="1">L303</f>
        <v>0</v>
      </c>
      <c r="M298" s="74">
        <f ca="1">ROUND(L298,2)</f>
        <v>0</v>
      </c>
    </row>
    <row r="299" spans="1:13" ht="15.48" thickBot="1" customHeight="1">
      <c r="A299" s="15" t="s">
        <v>786</v>
      </c>
      <c r="B299" s="8" t="s">
        <v>787</v>
      </c>
      <c r="C299" s="8" t="s">
        <v>788</v>
      </c>
      <c r="D299" s="34" t="s">
        <v>789</v>
      </c>
      <c r="E299" s="34"/>
      <c r="F299" s="34"/>
      <c r="G299" s="34"/>
      <c r="H299" s="34"/>
      <c r="I299" s="34"/>
      <c r="J299" s="34"/>
      <c r="K299" s="35">
        <f ca="1">ROUND(32.00,2)</f>
        <v>0</v>
      </c>
      <c r="L299" s="35">
        <f ca="1">ROUND(0.00*(1+M2/100),2)</f>
        <v>0</v>
      </c>
      <c r="M299" s="35">
        <f ca="1">ROUND(K299*L299,2)</f>
        <v>0</v>
      </c>
    </row>
    <row r="300" spans="1:13" ht="58.32" thickBot="1" customHeight="1">
      <c r="A300" s="36"/>
      <c r="B300" s="36"/>
      <c r="C300" s="36"/>
      <c r="D300" s="34" t="s">
        <v>790</v>
      </c>
      <c r="E300" s="34"/>
      <c r="F300" s="34"/>
      <c r="G300" s="34"/>
      <c r="H300" s="34"/>
      <c r="I300" s="34"/>
      <c r="J300" s="34"/>
      <c r="K300" s="34"/>
      <c r="L300" s="34"/>
      <c r="M300" s="34"/>
    </row>
    <row r="301" spans="1:13" ht="25.08" thickBot="1" customHeight="1">
      <c r="A301" s="15" t="s">
        <v>791</v>
      </c>
      <c r="B301" s="8" t="s">
        <v>792</v>
      </c>
      <c r="C301" s="8" t="s">
        <v>793</v>
      </c>
      <c r="D301" s="34" t="s">
        <v>794</v>
      </c>
      <c r="E301" s="34"/>
      <c r="F301" s="34"/>
      <c r="G301" s="34"/>
      <c r="H301" s="34"/>
      <c r="I301" s="34"/>
      <c r="J301" s="34"/>
      <c r="K301" s="35">
        <f ca="1">ROUND(1.00,2)</f>
        <v>0</v>
      </c>
      <c r="L301" s="35">
        <f ca="1">ROUND(0.00*(1+M2/100),2)</f>
        <v>0</v>
      </c>
      <c r="M301" s="35">
        <f ca="1">ROUND(K301*L301,2)</f>
        <v>0</v>
      </c>
    </row>
    <row r="302" spans="1:13" ht="104.52" thickBot="1" customHeight="1">
      <c r="A302" s="36"/>
      <c r="B302" s="36"/>
      <c r="C302" s="36"/>
      <c r="D302" s="34" t="s">
        <v>795</v>
      </c>
      <c r="E302" s="34"/>
      <c r="F302" s="34"/>
      <c r="G302" s="34"/>
      <c r="H302" s="34"/>
      <c r="I302" s="34"/>
      <c r="J302" s="34"/>
      <c r="K302" s="34"/>
      <c r="L302" s="34"/>
      <c r="M302" s="34"/>
    </row>
    <row r="303" spans="1:13" ht="15.48" thickBot="1" customHeight="1">
      <c r="A303" s="47"/>
      <c r="B303" s="47"/>
      <c r="C303" s="47"/>
      <c r="D303" s="75" t="s">
        <v>796</v>
      </c>
      <c r="E303" s="76"/>
      <c r="F303" s="76"/>
      <c r="G303" s="76"/>
      <c r="H303" s="76"/>
      <c r="I303" s="76"/>
      <c r="J303" s="76"/>
      <c r="K303" s="76"/>
      <c r="L303" s="77">
        <f ca="1">M299+M301</f>
        <v>0</v>
      </c>
      <c r="M303" s="77">
        <f ca="1">ROUND(L303,2)</f>
        <v>0</v>
      </c>
    </row>
    <row r="304" spans="1:13" ht="15.48" thickBot="1" customHeight="1">
      <c r="A304" s="78" t="s">
        <v>797</v>
      </c>
      <c r="B304" s="78" t="s">
        <v>798</v>
      </c>
      <c r="C304" s="79"/>
      <c r="D304" s="80" t="s">
        <v>799</v>
      </c>
      <c r="E304" s="80"/>
      <c r="F304" s="80"/>
      <c r="G304" s="80"/>
      <c r="H304" s="80"/>
      <c r="I304" s="80"/>
      <c r="J304" s="80"/>
      <c r="K304" s="79"/>
      <c r="L304" s="81">
        <f ca="1">L307</f>
        <v>0</v>
      </c>
      <c r="M304" s="81">
        <f ca="1">ROUND(L304,2)</f>
        <v>0</v>
      </c>
    </row>
    <row r="305" spans="1:13" ht="15.48" thickBot="1" customHeight="1">
      <c r="A305" s="15" t="s">
        <v>800</v>
      </c>
      <c r="B305" s="8" t="s">
        <v>801</v>
      </c>
      <c r="C305" s="8" t="s">
        <v>802</v>
      </c>
      <c r="D305" s="34" t="s">
        <v>803</v>
      </c>
      <c r="E305" s="34"/>
      <c r="F305" s="34"/>
      <c r="G305" s="34"/>
      <c r="H305" s="34"/>
      <c r="I305" s="34"/>
      <c r="J305" s="34"/>
      <c r="K305" s="35">
        <f ca="1">ROUND(32.00,2)</f>
        <v>0</v>
      </c>
      <c r="L305" s="35">
        <f ca="1">ROUND(0.00*(1+M2/100),2)</f>
        <v>0</v>
      </c>
      <c r="M305" s="35">
        <f ca="1">ROUND(K305*L305,2)</f>
        <v>0</v>
      </c>
    </row>
    <row r="306" spans="1:13" ht="39.84" thickBot="1" customHeight="1">
      <c r="A306" s="36"/>
      <c r="B306" s="36"/>
      <c r="C306" s="36"/>
      <c r="D306" s="34" t="s">
        <v>804</v>
      </c>
      <c r="E306" s="34"/>
      <c r="F306" s="34"/>
      <c r="G306" s="34"/>
      <c r="H306" s="34"/>
      <c r="I306" s="34"/>
      <c r="J306" s="34"/>
      <c r="K306" s="34"/>
      <c r="L306" s="34"/>
      <c r="M306" s="34"/>
    </row>
    <row r="307" spans="1:13" ht="15.48" thickBot="1" customHeight="1">
      <c r="A307" s="47"/>
      <c r="B307" s="47"/>
      <c r="C307" s="47"/>
      <c r="D307" s="75" t="s">
        <v>805</v>
      </c>
      <c r="E307" s="76"/>
      <c r="F307" s="76"/>
      <c r="G307" s="76"/>
      <c r="H307" s="76"/>
      <c r="I307" s="76"/>
      <c r="J307" s="76"/>
      <c r="K307" s="76"/>
      <c r="L307" s="77">
        <f ca="1">M305</f>
        <v>0</v>
      </c>
      <c r="M307" s="77">
        <f ca="1">ROUND(L307,2)</f>
        <v>0</v>
      </c>
    </row>
    <row r="308" spans="1:13" ht="15.48" thickBot="1" customHeight="1">
      <c r="A308" s="78" t="s">
        <v>806</v>
      </c>
      <c r="B308" s="78" t="s">
        <v>807</v>
      </c>
      <c r="C308" s="79"/>
      <c r="D308" s="80" t="s">
        <v>808</v>
      </c>
      <c r="E308" s="80"/>
      <c r="F308" s="80"/>
      <c r="G308" s="80"/>
      <c r="H308" s="80"/>
      <c r="I308" s="80"/>
      <c r="J308" s="80"/>
      <c r="K308" s="79"/>
      <c r="L308" s="81">
        <f ca="1">L313</f>
        <v>0</v>
      </c>
      <c r="M308" s="81">
        <f ca="1">ROUND(L308,2)</f>
        <v>0</v>
      </c>
    </row>
    <row r="309" spans="1:13" ht="15.48" thickBot="1" customHeight="1">
      <c r="A309" s="15" t="s">
        <v>809</v>
      </c>
      <c r="B309" s="8" t="s">
        <v>810</v>
      </c>
      <c r="C309" s="8" t="s">
        <v>811</v>
      </c>
      <c r="D309" s="34" t="s">
        <v>812</v>
      </c>
      <c r="E309" s="34"/>
      <c r="F309" s="34"/>
      <c r="G309" s="34"/>
      <c r="H309" s="34"/>
      <c r="I309" s="34"/>
      <c r="J309" s="34"/>
      <c r="K309" s="35">
        <f ca="1">ROUND(1.00,2)</f>
        <v>0</v>
      </c>
      <c r="L309" s="35">
        <f ca="1">ROUND(0.00*(1+M2/100),2)</f>
        <v>0</v>
      </c>
      <c r="M309" s="35">
        <f ca="1">ROUND(K309*L309,2)</f>
        <v>0</v>
      </c>
    </row>
    <row r="310" spans="1:13" ht="21.36" thickBot="1" customHeight="1">
      <c r="A310" s="36"/>
      <c r="B310" s="36"/>
      <c r="C310" s="36"/>
      <c r="D310" s="34" t="s">
        <v>813</v>
      </c>
      <c r="E310" s="34"/>
      <c r="F310" s="34"/>
      <c r="G310" s="34"/>
      <c r="H310" s="34"/>
      <c r="I310" s="34"/>
      <c r="J310" s="34"/>
      <c r="K310" s="34"/>
      <c r="L310" s="34"/>
      <c r="M310" s="34"/>
    </row>
    <row r="311" spans="1:13" ht="15.48" thickBot="1" customHeight="1">
      <c r="A311" s="15" t="s">
        <v>814</v>
      </c>
      <c r="B311" s="8" t="s">
        <v>815</v>
      </c>
      <c r="C311" s="8" t="s">
        <v>816</v>
      </c>
      <c r="D311" s="34" t="s">
        <v>817</v>
      </c>
      <c r="E311" s="34"/>
      <c r="F311" s="34"/>
      <c r="G311" s="34"/>
      <c r="H311" s="34"/>
      <c r="I311" s="34"/>
      <c r="J311" s="34"/>
      <c r="K311" s="35">
        <f ca="1">ROUND(1.00,2)</f>
        <v>0</v>
      </c>
      <c r="L311" s="35">
        <f ca="1">ROUND(0.00*(1+M2/100),2)</f>
        <v>0</v>
      </c>
      <c r="M311" s="35">
        <f ca="1">ROUND(K311*L311,2)</f>
        <v>0</v>
      </c>
    </row>
    <row r="312" spans="1:13" ht="12.12" thickBot="1" customHeight="1">
      <c r="A312" s="36"/>
      <c r="B312" s="36"/>
      <c r="C312" s="36"/>
      <c r="D312" s="34" t="s">
        <v>818</v>
      </c>
      <c r="E312" s="34"/>
      <c r="F312" s="34"/>
      <c r="G312" s="34"/>
      <c r="H312" s="34"/>
      <c r="I312" s="34"/>
      <c r="J312" s="34"/>
      <c r="K312" s="34"/>
      <c r="L312" s="34"/>
      <c r="M312" s="34"/>
    </row>
    <row r="313" spans="1:13" ht="15.48" thickBot="1" customHeight="1">
      <c r="A313" s="47"/>
      <c r="B313" s="47"/>
      <c r="C313" s="47"/>
      <c r="D313" s="75" t="s">
        <v>819</v>
      </c>
      <c r="E313" s="76"/>
      <c r="F313" s="76"/>
      <c r="G313" s="76"/>
      <c r="H313" s="76"/>
      <c r="I313" s="76"/>
      <c r="J313" s="76"/>
      <c r="K313" s="76"/>
      <c r="L313" s="77">
        <f ca="1">M309+M311</f>
        <v>0</v>
      </c>
      <c r="M313" s="77">
        <f ca="1">ROUND(L313,2)</f>
        <v>0</v>
      </c>
    </row>
    <row r="314" spans="1:13" ht="15.48" thickBot="1" customHeight="1">
      <c r="A314" s="78" t="s">
        <v>820</v>
      </c>
      <c r="B314" s="78" t="s">
        <v>821</v>
      </c>
      <c r="C314" s="79"/>
      <c r="D314" s="80" t="s">
        <v>822</v>
      </c>
      <c r="E314" s="80"/>
      <c r="F314" s="80"/>
      <c r="G314" s="80"/>
      <c r="H314" s="80"/>
      <c r="I314" s="80"/>
      <c r="J314" s="80"/>
      <c r="K314" s="79"/>
      <c r="L314" s="81">
        <f ca="1">L319</f>
        <v>0</v>
      </c>
      <c r="M314" s="81">
        <f ca="1">ROUND(L314,2)</f>
        <v>0</v>
      </c>
    </row>
    <row r="315" spans="1:13" ht="15.48" thickBot="1" customHeight="1">
      <c r="A315" s="15" t="s">
        <v>823</v>
      </c>
      <c r="B315" s="8" t="s">
        <v>824</v>
      </c>
      <c r="C315" s="8" t="s">
        <v>825</v>
      </c>
      <c r="D315" s="34" t="s">
        <v>826</v>
      </c>
      <c r="E315" s="34"/>
      <c r="F315" s="34"/>
      <c r="G315" s="34"/>
      <c r="H315" s="34"/>
      <c r="I315" s="34"/>
      <c r="J315" s="34"/>
      <c r="K315" s="35">
        <f ca="1">ROUND(1.00,2)</f>
        <v>0</v>
      </c>
      <c r="L315" s="35">
        <f ca="1">ROUND(0.00*(1+M2/100),2)</f>
        <v>0</v>
      </c>
      <c r="M315" s="35">
        <f ca="1">ROUND(K315*L315,2)</f>
        <v>0</v>
      </c>
    </row>
    <row r="316" spans="1:13" ht="86.04" thickBot="1" customHeight="1">
      <c r="A316" s="36"/>
      <c r="B316" s="36"/>
      <c r="C316" s="36"/>
      <c r="D316" s="34" t="s">
        <v>827</v>
      </c>
      <c r="E316" s="34"/>
      <c r="F316" s="34"/>
      <c r="G316" s="34"/>
      <c r="H316" s="34"/>
      <c r="I316" s="34"/>
      <c r="J316" s="34"/>
      <c r="K316" s="34"/>
      <c r="L316" s="34"/>
      <c r="M316" s="34"/>
    </row>
    <row r="317" spans="1:13" ht="15.48" thickBot="1" customHeight="1">
      <c r="A317" s="15" t="s">
        <v>828</v>
      </c>
      <c r="B317" s="8" t="s">
        <v>829</v>
      </c>
      <c r="C317" s="8" t="s">
        <v>830</v>
      </c>
      <c r="D317" s="34" t="s">
        <v>831</v>
      </c>
      <c r="E317" s="34"/>
      <c r="F317" s="34"/>
      <c r="G317" s="34"/>
      <c r="H317" s="34"/>
      <c r="I317" s="34"/>
      <c r="J317" s="34"/>
      <c r="K317" s="35">
        <f ca="1">ROUND(1.00,2)</f>
        <v>0</v>
      </c>
      <c r="L317" s="35">
        <f ca="1">ROUND(0.00*(1+M2/100),2)</f>
        <v>0</v>
      </c>
      <c r="M317" s="35">
        <f ca="1">ROUND(K317*L317,2)</f>
        <v>0</v>
      </c>
    </row>
    <row r="318" spans="1:13" ht="95.28" thickBot="1" customHeight="1">
      <c r="A318" s="36"/>
      <c r="B318" s="36"/>
      <c r="C318" s="36"/>
      <c r="D318" s="34" t="s">
        <v>832</v>
      </c>
      <c r="E318" s="34"/>
      <c r="F318" s="34"/>
      <c r="G318" s="34"/>
      <c r="H318" s="34"/>
      <c r="I318" s="34"/>
      <c r="J318" s="34"/>
      <c r="K318" s="34"/>
      <c r="L318" s="34"/>
      <c r="M318" s="34"/>
    </row>
    <row r="319" spans="1:13" ht="15.48" thickBot="1" customHeight="1">
      <c r="A319" s="47"/>
      <c r="B319" s="47"/>
      <c r="C319" s="47"/>
      <c r="D319" s="75" t="s">
        <v>833</v>
      </c>
      <c r="E319" s="76"/>
      <c r="F319" s="76"/>
      <c r="G319" s="76"/>
      <c r="H319" s="76"/>
      <c r="I319" s="76"/>
      <c r="J319" s="76"/>
      <c r="K319" s="76"/>
      <c r="L319" s="77">
        <f ca="1">M315+M317</f>
        <v>0</v>
      </c>
      <c r="M319" s="77">
        <f ca="1">ROUND(L319,2)</f>
        <v>0</v>
      </c>
    </row>
    <row r="320" spans="1:13" ht="15.48" thickBot="1" customHeight="1">
      <c r="A320" s="78" t="s">
        <v>834</v>
      </c>
      <c r="B320" s="78" t="s">
        <v>835</v>
      </c>
      <c r="C320" s="79"/>
      <c r="D320" s="80" t="s">
        <v>836</v>
      </c>
      <c r="E320" s="80"/>
      <c r="F320" s="80"/>
      <c r="G320" s="80"/>
      <c r="H320" s="80"/>
      <c r="I320" s="80"/>
      <c r="J320" s="80"/>
      <c r="K320" s="79"/>
      <c r="L320" s="81">
        <f ca="1">L335</f>
        <v>0</v>
      </c>
      <c r="M320" s="81">
        <f ca="1">ROUND(L320,2)</f>
        <v>0</v>
      </c>
    </row>
    <row r="321" spans="1:13" ht="15.48" thickBot="1" customHeight="1">
      <c r="A321" s="15" t="s">
        <v>837</v>
      </c>
      <c r="B321" s="8" t="s">
        <v>838</v>
      </c>
      <c r="C321" s="8" t="s">
        <v>839</v>
      </c>
      <c r="D321" s="34" t="s">
        <v>840</v>
      </c>
      <c r="E321" s="34"/>
      <c r="F321" s="34"/>
      <c r="G321" s="34"/>
      <c r="H321" s="34"/>
      <c r="I321" s="34"/>
      <c r="J321" s="34"/>
      <c r="K321" s="35">
        <f ca="1">ROUND(2.00,2)</f>
        <v>0</v>
      </c>
      <c r="L321" s="35">
        <f ca="1">ROUND(0.00*(1+M2/100),2)</f>
        <v>0</v>
      </c>
      <c r="M321" s="35">
        <f ca="1">ROUND(K321*L321,2)</f>
        <v>0</v>
      </c>
    </row>
    <row r="322" spans="1:13" ht="39.84" thickBot="1" customHeight="1">
      <c r="A322" s="36"/>
      <c r="B322" s="36"/>
      <c r="C322" s="36"/>
      <c r="D322" s="34" t="s">
        <v>841</v>
      </c>
      <c r="E322" s="34"/>
      <c r="F322" s="34"/>
      <c r="G322" s="34"/>
      <c r="H322" s="34"/>
      <c r="I322" s="34"/>
      <c r="J322" s="34"/>
      <c r="K322" s="34"/>
      <c r="L322" s="34"/>
      <c r="M322" s="34"/>
    </row>
    <row r="323" spans="1:13" ht="15.48" thickBot="1" customHeight="1">
      <c r="A323" s="15" t="s">
        <v>842</v>
      </c>
      <c r="B323" s="8" t="s">
        <v>843</v>
      </c>
      <c r="C323" s="8" t="s">
        <v>844</v>
      </c>
      <c r="D323" s="34" t="s">
        <v>845</v>
      </c>
      <c r="E323" s="34"/>
      <c r="F323" s="34"/>
      <c r="G323" s="34"/>
      <c r="H323" s="34"/>
      <c r="I323" s="34"/>
      <c r="J323" s="34"/>
      <c r="K323" s="35">
        <f ca="1">ROUND(35.00,2)</f>
        <v>0</v>
      </c>
      <c r="L323" s="35">
        <f ca="1">ROUND(0.00*(1+M2/100),2)</f>
        <v>0</v>
      </c>
      <c r="M323" s="35">
        <f ca="1">ROUND(K323*L323,2)</f>
        <v>0</v>
      </c>
    </row>
    <row r="324" spans="1:13" ht="49.08" thickBot="1" customHeight="1">
      <c r="A324" s="36"/>
      <c r="B324" s="36"/>
      <c r="C324" s="36"/>
      <c r="D324" s="34" t="s">
        <v>846</v>
      </c>
      <c r="E324" s="34"/>
      <c r="F324" s="34"/>
      <c r="G324" s="34"/>
      <c r="H324" s="34"/>
      <c r="I324" s="34"/>
      <c r="J324" s="34"/>
      <c r="K324" s="34"/>
      <c r="L324" s="34"/>
      <c r="M324" s="34"/>
    </row>
    <row r="325" spans="1:13" ht="15.48" thickBot="1" customHeight="1">
      <c r="A325" s="15" t="s">
        <v>847</v>
      </c>
      <c r="B325" s="8" t="s">
        <v>848</v>
      </c>
      <c r="C325" s="8" t="s">
        <v>849</v>
      </c>
      <c r="D325" s="34" t="s">
        <v>850</v>
      </c>
      <c r="E325" s="34"/>
      <c r="F325" s="34"/>
      <c r="G325" s="34"/>
      <c r="H325" s="34"/>
      <c r="I325" s="34"/>
      <c r="J325" s="34"/>
      <c r="K325" s="35">
        <f ca="1">ROUND(1.00,2)</f>
        <v>0</v>
      </c>
      <c r="L325" s="35">
        <f ca="1">ROUND(0.00*(1+M2/100),2)</f>
        <v>0</v>
      </c>
      <c r="M325" s="35">
        <f ca="1">ROUND(K325*L325,2)</f>
        <v>0</v>
      </c>
    </row>
    <row r="326" spans="1:13" ht="30.60" thickBot="1" customHeight="1">
      <c r="A326" s="36"/>
      <c r="B326" s="36"/>
      <c r="C326" s="36"/>
      <c r="D326" s="34" t="s">
        <v>851</v>
      </c>
      <c r="E326" s="34"/>
      <c r="F326" s="34"/>
      <c r="G326" s="34"/>
      <c r="H326" s="34"/>
      <c r="I326" s="34"/>
      <c r="J326" s="34"/>
      <c r="K326" s="34"/>
      <c r="L326" s="34"/>
      <c r="M326" s="34"/>
    </row>
    <row r="327" spans="1:13" ht="15.48" thickBot="1" customHeight="1">
      <c r="A327" s="15" t="s">
        <v>852</v>
      </c>
      <c r="B327" s="8" t="s">
        <v>853</v>
      </c>
      <c r="C327" s="8" t="s">
        <v>854</v>
      </c>
      <c r="D327" s="34" t="s">
        <v>855</v>
      </c>
      <c r="E327" s="34"/>
      <c r="F327" s="34"/>
      <c r="G327" s="34"/>
      <c r="H327" s="34"/>
      <c r="I327" s="34"/>
      <c r="J327" s="34"/>
      <c r="K327" s="35">
        <f ca="1">ROUND(25.00,2)</f>
        <v>0</v>
      </c>
      <c r="L327" s="35">
        <f ca="1">ROUND(0.00*(1+M2/100),2)</f>
        <v>0</v>
      </c>
      <c r="M327" s="35">
        <f ca="1">ROUND(K327*L327,2)</f>
        <v>0</v>
      </c>
    </row>
    <row r="328" spans="1:13" ht="12.12" thickBot="1" customHeight="1">
      <c r="A328" s="36"/>
      <c r="B328" s="36"/>
      <c r="C328" s="36"/>
      <c r="D328" s="34" t="s">
        <v>856</v>
      </c>
      <c r="E328" s="34"/>
      <c r="F328" s="34"/>
      <c r="G328" s="34"/>
      <c r="H328" s="34"/>
      <c r="I328" s="34"/>
      <c r="J328" s="34"/>
      <c r="K328" s="34"/>
      <c r="L328" s="34"/>
      <c r="M328" s="34"/>
    </row>
    <row r="329" spans="1:13" ht="15.48" thickBot="1" customHeight="1">
      <c r="A329" s="15" t="s">
        <v>857</v>
      </c>
      <c r="B329" s="8" t="s">
        <v>858</v>
      </c>
      <c r="C329" s="8" t="s">
        <v>859</v>
      </c>
      <c r="D329" s="34" t="s">
        <v>860</v>
      </c>
      <c r="E329" s="34"/>
      <c r="F329" s="34"/>
      <c r="G329" s="34"/>
      <c r="H329" s="34"/>
      <c r="I329" s="34"/>
      <c r="J329" s="34"/>
      <c r="K329" s="35">
        <f ca="1">ROUND(10.00,2)</f>
        <v>0</v>
      </c>
      <c r="L329" s="35">
        <f ca="1">ROUND(0.00*(1+M2/100),2)</f>
        <v>0</v>
      </c>
      <c r="M329" s="35">
        <f ca="1">ROUND(K329*L329,2)</f>
        <v>0</v>
      </c>
    </row>
    <row r="330" spans="1:13" ht="21.36" thickBot="1" customHeight="1">
      <c r="A330" s="36"/>
      <c r="B330" s="36"/>
      <c r="C330" s="36"/>
      <c r="D330" s="34" t="s">
        <v>861</v>
      </c>
      <c r="E330" s="34"/>
      <c r="F330" s="34"/>
      <c r="G330" s="34"/>
      <c r="H330" s="34"/>
      <c r="I330" s="34"/>
      <c r="J330" s="34"/>
      <c r="K330" s="34"/>
      <c r="L330" s="34"/>
      <c r="M330" s="34"/>
    </row>
    <row r="331" spans="1:13" ht="15.48" thickBot="1" customHeight="1">
      <c r="A331" s="15" t="s">
        <v>862</v>
      </c>
      <c r="B331" s="8" t="s">
        <v>863</v>
      </c>
      <c r="C331" s="8" t="s">
        <v>864</v>
      </c>
      <c r="D331" s="34" t="s">
        <v>865</v>
      </c>
      <c r="E331" s="34"/>
      <c r="F331" s="34"/>
      <c r="G331" s="34"/>
      <c r="H331" s="34"/>
      <c r="I331" s="34"/>
      <c r="J331" s="34"/>
      <c r="K331" s="35">
        <f ca="1">SUM(K334:K334)</f>
        <v>0</v>
      </c>
      <c r="L331" s="35">
        <f ca="1">ROUND(0.00*(1+M2/100),2)</f>
        <v>0</v>
      </c>
      <c r="M331" s="35">
        <f ca="1">ROUND(K331*L331,2)</f>
        <v>0</v>
      </c>
    </row>
    <row r="332" spans="1:13" ht="21.36" thickBot="1" customHeight="1">
      <c r="A332" s="36"/>
      <c r="B332" s="36"/>
      <c r="C332" s="36"/>
      <c r="D332" s="34" t="s">
        <v>866</v>
      </c>
      <c r="E332" s="34"/>
      <c r="F332" s="34"/>
      <c r="G332" s="34"/>
      <c r="H332" s="34"/>
      <c r="I332" s="34"/>
      <c r="J332" s="34"/>
      <c r="K332" s="34"/>
      <c r="L332" s="34"/>
      <c r="M332" s="34"/>
    </row>
    <row r="333" spans="1:13" ht="15.12" thickBot="1" customHeight="1">
      <c r="A333" s="36"/>
      <c r="B333" s="36"/>
      <c r="C333" s="36"/>
      <c r="D333" s="36"/>
      <c r="E333" s="37"/>
      <c r="F333" s="39" t="s">
        <v>867</v>
      </c>
      <c r="G333" s="39" t="s">
        <v>868</v>
      </c>
      <c r="H333" s="39" t="s">
        <v>869</v>
      </c>
      <c r="I333" s="39" t="s">
        <v>870</v>
      </c>
      <c r="J333" s="39" t="s">
        <v>871</v>
      </c>
      <c r="K333" s="39" t="s">
        <v>872</v>
      </c>
      <c r="L333" s="36"/>
      <c r="M333" s="36"/>
    </row>
    <row r="334" spans="1:13" ht="15.12" thickBot="1" customHeight="1">
      <c r="A334" s="36"/>
      <c r="B334" s="36"/>
      <c r="C334" s="36"/>
      <c r="D334" s="40"/>
      <c r="E334" s="41"/>
      <c r="F334" s="42"/>
      <c r="G334" s="42"/>
      <c r="H334" s="42">
        <v>5.00</v>
      </c>
      <c r="I334" s="42">
        <v>20.00</v>
      </c>
      <c r="J334" s="44">
        <f ca="1">ROUND(H334*I334,2)</f>
        <v>0</v>
      </c>
      <c r="K334" s="59">
        <f ca="1">SUM(J334:J334)</f>
        <v>0</v>
      </c>
      <c r="L334" s="36"/>
      <c r="M334" s="36"/>
    </row>
    <row r="335" spans="1:13" ht="15.48" thickBot="1" customHeight="1">
      <c r="A335" s="47"/>
      <c r="B335" s="47"/>
      <c r="C335" s="47"/>
      <c r="D335" s="75" t="s">
        <v>873</v>
      </c>
      <c r="E335" s="76"/>
      <c r="F335" s="76"/>
      <c r="G335" s="76"/>
      <c r="H335" s="76"/>
      <c r="I335" s="76"/>
      <c r="J335" s="76"/>
      <c r="K335" s="76"/>
      <c r="L335" s="77">
        <f ca="1">M321+M323+M325+M327+M329+M331</f>
        <v>0</v>
      </c>
      <c r="M335" s="77">
        <f ca="1">ROUND(L335,2)</f>
        <v>0</v>
      </c>
    </row>
    <row r="336" spans="1:13" ht="15.48" thickBot="1" customHeight="1">
      <c r="A336" s="78" t="s">
        <v>874</v>
      </c>
      <c r="B336" s="78" t="s">
        <v>875</v>
      </c>
      <c r="C336" s="79"/>
      <c r="D336" s="80" t="s">
        <v>876</v>
      </c>
      <c r="E336" s="80"/>
      <c r="F336" s="80"/>
      <c r="G336" s="80"/>
      <c r="H336" s="80"/>
      <c r="I336" s="80"/>
      <c r="J336" s="80"/>
      <c r="K336" s="79"/>
      <c r="L336" s="81">
        <f ca="1">L341</f>
        <v>0</v>
      </c>
      <c r="M336" s="81">
        <f ca="1">ROUND(L336,2)</f>
        <v>0</v>
      </c>
    </row>
    <row r="337" spans="1:13" ht="15.48" thickBot="1" customHeight="1">
      <c r="A337" s="15" t="s">
        <v>877</v>
      </c>
      <c r="B337" s="8" t="s">
        <v>878</v>
      </c>
      <c r="C337" s="8" t="s">
        <v>879</v>
      </c>
      <c r="D337" s="34" t="s">
        <v>880</v>
      </c>
      <c r="E337" s="34"/>
      <c r="F337" s="34"/>
      <c r="G337" s="34"/>
      <c r="H337" s="34"/>
      <c r="I337" s="34"/>
      <c r="J337" s="34"/>
      <c r="K337" s="35">
        <f ca="1">ROUND(1.00,2)</f>
        <v>0</v>
      </c>
      <c r="L337" s="35">
        <f ca="1">ROUND(0.00*(1+M2/100),2)</f>
        <v>0</v>
      </c>
      <c r="M337" s="35">
        <f ca="1">ROUND(K337*L337,2)</f>
        <v>0</v>
      </c>
    </row>
    <row r="338" spans="1:13" ht="12.12" thickBot="1" customHeight="1">
      <c r="A338" s="36"/>
      <c r="B338" s="36"/>
      <c r="C338" s="36"/>
      <c r="D338" s="34" t="s">
        <v>881</v>
      </c>
      <c r="E338" s="34"/>
      <c r="F338" s="34"/>
      <c r="G338" s="34"/>
      <c r="H338" s="34"/>
      <c r="I338" s="34"/>
      <c r="J338" s="34"/>
      <c r="K338" s="34"/>
      <c r="L338" s="34"/>
      <c r="M338" s="34"/>
    </row>
    <row r="339" spans="1:13" ht="15.48" thickBot="1" customHeight="1">
      <c r="A339" s="15" t="s">
        <v>882</v>
      </c>
      <c r="B339" s="8" t="s">
        <v>883</v>
      </c>
      <c r="C339" s="8" t="s">
        <v>884</v>
      </c>
      <c r="D339" s="34" t="s">
        <v>885</v>
      </c>
      <c r="E339" s="34"/>
      <c r="F339" s="34"/>
      <c r="G339" s="34"/>
      <c r="H339" s="34"/>
      <c r="I339" s="34"/>
      <c r="J339" s="34"/>
      <c r="K339" s="35">
        <f ca="1">ROUND(1.00,2)</f>
        <v>0</v>
      </c>
      <c r="L339" s="35">
        <f ca="1">ROUND(0.00*(1+M2/100),2)</f>
        <v>0</v>
      </c>
      <c r="M339" s="35">
        <f ca="1">ROUND(K339*L339,2)</f>
        <v>0</v>
      </c>
    </row>
    <row r="340" spans="1:13" ht="21.36" thickBot="1" customHeight="1">
      <c r="A340" s="36"/>
      <c r="B340" s="36"/>
      <c r="C340" s="36"/>
      <c r="D340" s="34" t="s">
        <v>886</v>
      </c>
      <c r="E340" s="34"/>
      <c r="F340" s="34"/>
      <c r="G340" s="34"/>
      <c r="H340" s="34"/>
      <c r="I340" s="34"/>
      <c r="J340" s="34"/>
      <c r="K340" s="34"/>
      <c r="L340" s="34"/>
      <c r="M340" s="34"/>
    </row>
    <row r="341" spans="1:13" ht="15.48" thickBot="1" customHeight="1">
      <c r="A341" s="47"/>
      <c r="B341" s="47"/>
      <c r="C341" s="47"/>
      <c r="D341" s="75" t="s">
        <v>887</v>
      </c>
      <c r="E341" s="76"/>
      <c r="F341" s="76"/>
      <c r="G341" s="76"/>
      <c r="H341" s="76"/>
      <c r="I341" s="76"/>
      <c r="J341" s="76"/>
      <c r="K341" s="76"/>
      <c r="L341" s="77">
        <f ca="1">M337+M339</f>
        <v>0</v>
      </c>
      <c r="M341" s="77">
        <f ca="1">ROUND(L341,2)</f>
        <v>0</v>
      </c>
    </row>
    <row r="342" spans="1:13" ht="15.48" thickBot="1" customHeight="1">
      <c r="A342" s="78" t="s">
        <v>888</v>
      </c>
      <c r="B342" s="78" t="s">
        <v>889</v>
      </c>
      <c r="C342" s="79"/>
      <c r="D342" s="80" t="s">
        <v>890</v>
      </c>
      <c r="E342" s="80"/>
      <c r="F342" s="80"/>
      <c r="G342" s="80"/>
      <c r="H342" s="80"/>
      <c r="I342" s="80"/>
      <c r="J342" s="80"/>
      <c r="K342" s="79"/>
      <c r="L342" s="81">
        <f ca="1">L355</f>
        <v>0</v>
      </c>
      <c r="M342" s="81">
        <f ca="1">ROUND(L342,2)</f>
        <v>0</v>
      </c>
    </row>
    <row r="343" spans="1:13" ht="15.48" thickBot="1" customHeight="1">
      <c r="A343" s="15" t="s">
        <v>891</v>
      </c>
      <c r="B343" s="8" t="s">
        <v>892</v>
      </c>
      <c r="C343" s="8" t="s">
        <v>893</v>
      </c>
      <c r="D343" s="34" t="s">
        <v>894</v>
      </c>
      <c r="E343" s="34"/>
      <c r="F343" s="34"/>
      <c r="G343" s="34"/>
      <c r="H343" s="34"/>
      <c r="I343" s="34"/>
      <c r="J343" s="34"/>
      <c r="K343" s="35">
        <f ca="1">ROUND(2.00,2)</f>
        <v>0</v>
      </c>
      <c r="L343" s="35">
        <f ca="1">ROUND(0.00*(1+M2/100),2)</f>
        <v>0</v>
      </c>
      <c r="M343" s="35">
        <f ca="1">ROUND(K343*L343,2)</f>
        <v>0</v>
      </c>
    </row>
    <row r="344" spans="1:13" ht="86.04" thickBot="1" customHeight="1">
      <c r="A344" s="36"/>
      <c r="B344" s="36"/>
      <c r="C344" s="36"/>
      <c r="D344" s="34" t="s">
        <v>895</v>
      </c>
      <c r="E344" s="34"/>
      <c r="F344" s="34"/>
      <c r="G344" s="34"/>
      <c r="H344" s="34"/>
      <c r="I344" s="34"/>
      <c r="J344" s="34"/>
      <c r="K344" s="34"/>
      <c r="L344" s="34"/>
      <c r="M344" s="34"/>
    </row>
    <row r="345" spans="1:13" ht="15.48" thickBot="1" customHeight="1">
      <c r="A345" s="15" t="s">
        <v>896</v>
      </c>
      <c r="B345" s="8" t="s">
        <v>897</v>
      </c>
      <c r="C345" s="8" t="s">
        <v>898</v>
      </c>
      <c r="D345" s="34" t="s">
        <v>899</v>
      </c>
      <c r="E345" s="34"/>
      <c r="F345" s="34"/>
      <c r="G345" s="34"/>
      <c r="H345" s="34"/>
      <c r="I345" s="34"/>
      <c r="J345" s="34"/>
      <c r="K345" s="35">
        <f ca="1">ROUND(8.00,2)</f>
        <v>0</v>
      </c>
      <c r="L345" s="35">
        <f ca="1">ROUND(0.00*(1+M2/100),2)</f>
        <v>0</v>
      </c>
      <c r="M345" s="35">
        <f ca="1">ROUND(K345*L345,2)</f>
        <v>0</v>
      </c>
    </row>
    <row r="346" spans="1:13" ht="86.04" thickBot="1" customHeight="1">
      <c r="A346" s="36"/>
      <c r="B346" s="36"/>
      <c r="C346" s="36"/>
      <c r="D346" s="34" t="s">
        <v>900</v>
      </c>
      <c r="E346" s="34"/>
      <c r="F346" s="34"/>
      <c r="G346" s="34"/>
      <c r="H346" s="34"/>
      <c r="I346" s="34"/>
      <c r="J346" s="34"/>
      <c r="K346" s="34"/>
      <c r="L346" s="34"/>
      <c r="M346" s="34"/>
    </row>
    <row r="347" spans="1:13" ht="15.48" thickBot="1" customHeight="1">
      <c r="A347" s="15" t="s">
        <v>901</v>
      </c>
      <c r="B347" s="8" t="s">
        <v>902</v>
      </c>
      <c r="C347" s="8" t="s">
        <v>903</v>
      </c>
      <c r="D347" s="34" t="s">
        <v>904</v>
      </c>
      <c r="E347" s="34"/>
      <c r="F347" s="34"/>
      <c r="G347" s="34"/>
      <c r="H347" s="34"/>
      <c r="I347" s="34"/>
      <c r="J347" s="34"/>
      <c r="K347" s="35">
        <f ca="1">ROUND(8.00,2)</f>
        <v>0</v>
      </c>
      <c r="L347" s="35">
        <f ca="1">ROUND(0.00*(1+M2/100),2)</f>
        <v>0</v>
      </c>
      <c r="M347" s="35">
        <f ca="1">ROUND(K347*L347,2)</f>
        <v>0</v>
      </c>
    </row>
    <row r="348" spans="1:13" ht="95.28" thickBot="1" customHeight="1">
      <c r="A348" s="36"/>
      <c r="B348" s="36"/>
      <c r="C348" s="36"/>
      <c r="D348" s="34" t="s">
        <v>905</v>
      </c>
      <c r="E348" s="34"/>
      <c r="F348" s="34"/>
      <c r="G348" s="34"/>
      <c r="H348" s="34"/>
      <c r="I348" s="34"/>
      <c r="J348" s="34"/>
      <c r="K348" s="34"/>
      <c r="L348" s="34"/>
      <c r="M348" s="34"/>
    </row>
    <row r="349" spans="1:13" ht="15.48" thickBot="1" customHeight="1">
      <c r="A349" s="15" t="s">
        <v>906</v>
      </c>
      <c r="B349" s="8" t="s">
        <v>907</v>
      </c>
      <c r="C349" s="8" t="s">
        <v>908</v>
      </c>
      <c r="D349" s="34" t="s">
        <v>909</v>
      </c>
      <c r="E349" s="34"/>
      <c r="F349" s="34"/>
      <c r="G349" s="34"/>
      <c r="H349" s="34"/>
      <c r="I349" s="34"/>
      <c r="J349" s="34"/>
      <c r="K349" s="35">
        <f ca="1">ROUND(8.00,2)</f>
        <v>0</v>
      </c>
      <c r="L349" s="35">
        <f ca="1">ROUND(0.00*(1+M2/100),2)</f>
        <v>0</v>
      </c>
      <c r="M349" s="35">
        <f ca="1">ROUND(K349*L349,2)</f>
        <v>0</v>
      </c>
    </row>
    <row r="350" spans="1:13" ht="76.80" thickBot="1" customHeight="1">
      <c r="A350" s="36"/>
      <c r="B350" s="36"/>
      <c r="C350" s="36"/>
      <c r="D350" s="34" t="s">
        <v>910</v>
      </c>
      <c r="E350" s="34"/>
      <c r="F350" s="34"/>
      <c r="G350" s="34"/>
      <c r="H350" s="34"/>
      <c r="I350" s="34"/>
      <c r="J350" s="34"/>
      <c r="K350" s="34"/>
      <c r="L350" s="34"/>
      <c r="M350" s="34"/>
    </row>
    <row r="351" spans="1:13" ht="15.48" thickBot="1" customHeight="1">
      <c r="A351" s="15" t="s">
        <v>911</v>
      </c>
      <c r="B351" s="8" t="s">
        <v>912</v>
      </c>
      <c r="C351" s="8" t="s">
        <v>913</v>
      </c>
      <c r="D351" s="34" t="s">
        <v>914</v>
      </c>
      <c r="E351" s="34"/>
      <c r="F351" s="34"/>
      <c r="G351" s="34"/>
      <c r="H351" s="34"/>
      <c r="I351" s="34"/>
      <c r="J351" s="34"/>
      <c r="K351" s="35">
        <f ca="1">ROUND(2.00,2)</f>
        <v>0</v>
      </c>
      <c r="L351" s="35">
        <f ca="1">ROUND(0.00*(1+M2/100),2)</f>
        <v>0</v>
      </c>
      <c r="M351" s="35">
        <f ca="1">ROUND(K351*L351,2)</f>
        <v>0</v>
      </c>
    </row>
    <row r="352" spans="1:13" ht="95.28" thickBot="1" customHeight="1">
      <c r="A352" s="36"/>
      <c r="B352" s="36"/>
      <c r="C352" s="36"/>
      <c r="D352" s="34" t="s">
        <v>915</v>
      </c>
      <c r="E352" s="34"/>
      <c r="F352" s="34"/>
      <c r="G352" s="34"/>
      <c r="H352" s="34"/>
      <c r="I352" s="34"/>
      <c r="J352" s="34"/>
      <c r="K352" s="34"/>
      <c r="L352" s="34"/>
      <c r="M352" s="34"/>
    </row>
    <row r="353" spans="1:13" ht="15.48" thickBot="1" customHeight="1">
      <c r="A353" s="15" t="s">
        <v>916</v>
      </c>
      <c r="B353" s="8" t="s">
        <v>917</v>
      </c>
      <c r="C353" s="8" t="s">
        <v>918</v>
      </c>
      <c r="D353" s="34" t="s">
        <v>919</v>
      </c>
      <c r="E353" s="34"/>
      <c r="F353" s="34"/>
      <c r="G353" s="34"/>
      <c r="H353" s="34"/>
      <c r="I353" s="34"/>
      <c r="J353" s="34"/>
      <c r="K353" s="35">
        <f ca="1">ROUND(1.20,2)</f>
        <v>0</v>
      </c>
      <c r="L353" s="35">
        <f ca="1">ROUND(0.00*(1+M2/100),2)</f>
        <v>0</v>
      </c>
      <c r="M353" s="35">
        <f ca="1">ROUND(K353*L353,2)</f>
        <v>0</v>
      </c>
    </row>
    <row r="354" spans="1:13" ht="150.72" thickBot="1" customHeight="1">
      <c r="A354" s="36"/>
      <c r="B354" s="36"/>
      <c r="C354" s="36"/>
      <c r="D354" s="34" t="s">
        <v>920</v>
      </c>
      <c r="E354" s="34"/>
      <c r="F354" s="34"/>
      <c r="G354" s="34"/>
      <c r="H354" s="34"/>
      <c r="I354" s="34"/>
      <c r="J354" s="34"/>
      <c r="K354" s="34"/>
      <c r="L354" s="34"/>
      <c r="M354" s="34"/>
    </row>
    <row r="355" spans="1:13" ht="15.48" thickBot="1" customHeight="1">
      <c r="A355" s="47"/>
      <c r="B355" s="47"/>
      <c r="C355" s="47"/>
      <c r="D355" s="75" t="s">
        <v>921</v>
      </c>
      <c r="E355" s="76"/>
      <c r="F355" s="76"/>
      <c r="G355" s="76"/>
      <c r="H355" s="76"/>
      <c r="I355" s="76"/>
      <c r="J355" s="76"/>
      <c r="K355" s="76"/>
      <c r="L355" s="77">
        <f ca="1">M343+M345+M347+M349+M351+M353</f>
        <v>0</v>
      </c>
      <c r="M355" s="77">
        <f ca="1">ROUND(L355,2)</f>
        <v>0</v>
      </c>
    </row>
    <row r="356" spans="1:13" ht="15.48" thickBot="1" customHeight="1">
      <c r="A356" s="51"/>
      <c r="B356" s="51"/>
      <c r="C356" s="51"/>
      <c r="D356" s="82" t="s">
        <v>922</v>
      </c>
      <c r="E356" s="83"/>
      <c r="F356" s="83"/>
      <c r="G356" s="83"/>
      <c r="H356" s="83"/>
      <c r="I356" s="83"/>
      <c r="J356" s="83"/>
      <c r="K356" s="83"/>
      <c r="L356" s="84">
        <f ca="1">M303+M307+M313+M319+M335+M341+M355</f>
        <v>0</v>
      </c>
      <c r="M356" s="84">
        <f ca="1">ROUND(L356,2)</f>
        <v>0</v>
      </c>
    </row>
    <row r="357" spans="1:13" ht="15.48" thickBot="1" customHeight="1">
      <c r="A357" s="60" t="s">
        <v>923</v>
      </c>
      <c r="B357" s="60" t="s">
        <v>924</v>
      </c>
      <c r="C357" s="61"/>
      <c r="D357" s="62" t="s">
        <v>925</v>
      </c>
      <c r="E357" s="62"/>
      <c r="F357" s="62"/>
      <c r="G357" s="62"/>
      <c r="H357" s="62"/>
      <c r="I357" s="62"/>
      <c r="J357" s="62"/>
      <c r="K357" s="61"/>
      <c r="L357" s="63">
        <f ca="1">L364</f>
        <v>0</v>
      </c>
      <c r="M357" s="63">
        <f ca="1">ROUND(L357,2)</f>
        <v>0</v>
      </c>
    </row>
    <row r="358" spans="1:13" ht="15.48" thickBot="1" customHeight="1">
      <c r="A358" s="15" t="s">
        <v>926</v>
      </c>
      <c r="B358" s="8" t="s">
        <v>927</v>
      </c>
      <c r="C358" s="8" t="s">
        <v>928</v>
      </c>
      <c r="D358" s="34" t="s">
        <v>929</v>
      </c>
      <c r="E358" s="34"/>
      <c r="F358" s="34"/>
      <c r="G358" s="34"/>
      <c r="H358" s="34"/>
      <c r="I358" s="34"/>
      <c r="J358" s="34"/>
      <c r="K358" s="35">
        <f ca="1">ROUND(1.00,2)</f>
        <v>0</v>
      </c>
      <c r="L358" s="35">
        <f ca="1">ROUND(0.00*(1+M2/100),2)</f>
        <v>0</v>
      </c>
      <c r="M358" s="35">
        <f ca="1">ROUND(K358*L358,2)</f>
        <v>0</v>
      </c>
    </row>
    <row r="359" spans="1:13" ht="12.12" thickBot="1" customHeight="1">
      <c r="A359" s="36"/>
      <c r="B359" s="36"/>
      <c r="C359" s="36"/>
      <c r="D359" s="34" t="s">
        <v>930</v>
      </c>
      <c r="E359" s="34"/>
      <c r="F359" s="34"/>
      <c r="G359" s="34"/>
      <c r="H359" s="34"/>
      <c r="I359" s="34"/>
      <c r="J359" s="34"/>
      <c r="K359" s="34"/>
      <c r="L359" s="34"/>
      <c r="M359" s="34"/>
    </row>
    <row r="360" spans="1:13" ht="15.48" thickBot="1" customHeight="1">
      <c r="A360" s="15" t="s">
        <v>931</v>
      </c>
      <c r="B360" s="8" t="s">
        <v>932</v>
      </c>
      <c r="C360" s="8" t="s">
        <v>933</v>
      </c>
      <c r="D360" s="34" t="s">
        <v>934</v>
      </c>
      <c r="E360" s="34"/>
      <c r="F360" s="34"/>
      <c r="G360" s="34"/>
      <c r="H360" s="34"/>
      <c r="I360" s="34"/>
      <c r="J360" s="34"/>
      <c r="K360" s="35">
        <f ca="1">ROUND(1.00,2)</f>
        <v>0</v>
      </c>
      <c r="L360" s="35">
        <f ca="1">ROUND(0.00*(1+M2/100),2)</f>
        <v>0</v>
      </c>
      <c r="M360" s="35">
        <f ca="1">ROUND(K360*L360,2)</f>
        <v>0</v>
      </c>
    </row>
    <row r="361" spans="1:13" ht="39.84" thickBot="1" customHeight="1">
      <c r="A361" s="36"/>
      <c r="B361" s="36"/>
      <c r="C361" s="36"/>
      <c r="D361" s="34" t="s">
        <v>935</v>
      </c>
      <c r="E361" s="34"/>
      <c r="F361" s="34"/>
      <c r="G361" s="34"/>
      <c r="H361" s="34"/>
      <c r="I361" s="34"/>
      <c r="J361" s="34"/>
      <c r="K361" s="34"/>
      <c r="L361" s="34"/>
      <c r="M361" s="34"/>
    </row>
    <row r="362" spans="1:13" ht="15.48" thickBot="1" customHeight="1">
      <c r="A362" s="15" t="s">
        <v>936</v>
      </c>
      <c r="B362" s="8" t="s">
        <v>937</v>
      </c>
      <c r="C362" s="8" t="s">
        <v>938</v>
      </c>
      <c r="D362" s="34" t="s">
        <v>939</v>
      </c>
      <c r="E362" s="34"/>
      <c r="F362" s="34"/>
      <c r="G362" s="34"/>
      <c r="H362" s="34"/>
      <c r="I362" s="34"/>
      <c r="J362" s="34"/>
      <c r="K362" s="35">
        <f ca="1">ROUND(1.00,2)</f>
        <v>0</v>
      </c>
      <c r="L362" s="35">
        <f ca="1">ROUND(0.00*(1+M2/100),2)</f>
        <v>0</v>
      </c>
      <c r="M362" s="35">
        <f ca="1">ROUND(K362*L362,2)</f>
        <v>0</v>
      </c>
    </row>
    <row r="363" spans="1:13" ht="21.36" thickBot="1" customHeight="1">
      <c r="A363" s="36"/>
      <c r="B363" s="36"/>
      <c r="C363" s="36"/>
      <c r="D363" s="34" t="s">
        <v>940</v>
      </c>
      <c r="E363" s="34"/>
      <c r="F363" s="34"/>
      <c r="G363" s="34"/>
      <c r="H363" s="34"/>
      <c r="I363" s="34"/>
      <c r="J363" s="34"/>
      <c r="K363" s="34"/>
      <c r="L363" s="34"/>
      <c r="M363" s="34"/>
    </row>
    <row r="364" spans="1:13" ht="15.48" thickBot="1" customHeight="1">
      <c r="A364" s="47"/>
      <c r="B364" s="47"/>
      <c r="C364" s="47"/>
      <c r="D364" s="48" t="s">
        <v>941</v>
      </c>
      <c r="E364" s="49"/>
      <c r="F364" s="49"/>
      <c r="G364" s="49"/>
      <c r="H364" s="49"/>
      <c r="I364" s="49"/>
      <c r="J364" s="49"/>
      <c r="K364" s="49"/>
      <c r="L364" s="50">
        <f ca="1">M358+M360+M362</f>
        <v>0</v>
      </c>
      <c r="M364" s="50">
        <f ca="1">ROUND(L364,2)</f>
        <v>0</v>
      </c>
    </row>
    <row r="365" spans="1:13" ht="15.48" thickBot="1" customHeight="1">
      <c r="A365" s="51"/>
      <c r="B365" s="51"/>
      <c r="C365" s="51"/>
      <c r="D365" s="52" t="s">
        <v>942</v>
      </c>
      <c r="E365" s="53"/>
      <c r="F365" s="53"/>
      <c r="G365" s="53"/>
      <c r="H365" s="53"/>
      <c r="I365" s="53"/>
      <c r="J365" s="53"/>
      <c r="K365" s="53"/>
      <c r="L365" s="54">
        <f ca="1">M356+M364</f>
        <v>0</v>
      </c>
      <c r="M365" s="54">
        <f ca="1">ROUND(L365,2)</f>
        <v>0</v>
      </c>
    </row>
    <row r="366" spans="1:13" ht="15.48" thickBot="1" customHeight="1">
      <c r="A366" s="55" t="s">
        <v>943</v>
      </c>
      <c r="B366" s="55" t="s">
        <v>944</v>
      </c>
      <c r="C366" s="56"/>
      <c r="D366" s="57" t="s">
        <v>945</v>
      </c>
      <c r="E366" s="57"/>
      <c r="F366" s="57"/>
      <c r="G366" s="57"/>
      <c r="H366" s="57"/>
      <c r="I366" s="57"/>
      <c r="J366" s="57"/>
      <c r="K366" s="56"/>
      <c r="L366" s="58">
        <f ca="1">L393</f>
        <v>0</v>
      </c>
      <c r="M366" s="58">
        <f ca="1">ROUND(L366,2)</f>
        <v>0</v>
      </c>
    </row>
    <row r="367" spans="1:13" ht="15.48" thickBot="1" customHeight="1">
      <c r="A367" s="30" t="s">
        <v>946</v>
      </c>
      <c r="B367" s="30" t="s">
        <v>947</v>
      </c>
      <c r="C367" s="31"/>
      <c r="D367" s="32" t="s">
        <v>948</v>
      </c>
      <c r="E367" s="32"/>
      <c r="F367" s="32"/>
      <c r="G367" s="32"/>
      <c r="H367" s="32"/>
      <c r="I367" s="32"/>
      <c r="J367" s="32"/>
      <c r="K367" s="31"/>
      <c r="L367" s="33">
        <f ca="1">L388</f>
        <v>0</v>
      </c>
      <c r="M367" s="33">
        <f ca="1">ROUND(L367,2)</f>
        <v>0</v>
      </c>
    </row>
    <row r="368" spans="1:13" ht="15.48" thickBot="1" customHeight="1">
      <c r="A368" s="15" t="s">
        <v>949</v>
      </c>
      <c r="B368" s="8" t="s">
        <v>950</v>
      </c>
      <c r="C368" s="8" t="s">
        <v>951</v>
      </c>
      <c r="D368" s="34" t="s">
        <v>952</v>
      </c>
      <c r="E368" s="34"/>
      <c r="F368" s="34"/>
      <c r="G368" s="34"/>
      <c r="H368" s="34"/>
      <c r="I368" s="34"/>
      <c r="J368" s="34"/>
      <c r="K368" s="35">
        <f ca="1">SUM(K371:K371)</f>
        <v>0</v>
      </c>
      <c r="L368" s="35">
        <f ca="1">ROUND(0.00*(1+M2/100),2)</f>
        <v>0</v>
      </c>
      <c r="M368" s="35">
        <f ca="1">ROUND(K368*L368,2)</f>
        <v>0</v>
      </c>
    </row>
    <row r="369" spans="1:13" ht="12.12" thickBot="1" customHeight="1">
      <c r="A369" s="36"/>
      <c r="B369" s="36"/>
      <c r="C369" s="36"/>
      <c r="D369" s="34" t="s">
        <v>953</v>
      </c>
      <c r="E369" s="34"/>
      <c r="F369" s="34"/>
      <c r="G369" s="34"/>
      <c r="H369" s="34"/>
      <c r="I369" s="34"/>
      <c r="J369" s="34"/>
      <c r="K369" s="34"/>
      <c r="L369" s="34"/>
      <c r="M369" s="34"/>
    </row>
    <row r="370" spans="1:13" ht="15.12" thickBot="1" customHeight="1">
      <c r="A370" s="36"/>
      <c r="B370" s="36"/>
      <c r="C370" s="36"/>
      <c r="D370" s="36"/>
      <c r="E370" s="37"/>
      <c r="F370" s="39" t="s">
        <v>954</v>
      </c>
      <c r="G370" s="39" t="s">
        <v>955</v>
      </c>
      <c r="H370" s="39" t="s">
        <v>956</v>
      </c>
      <c r="I370" s="39" t="s">
        <v>957</v>
      </c>
      <c r="J370" s="39" t="s">
        <v>958</v>
      </c>
      <c r="K370" s="39" t="s">
        <v>959</v>
      </c>
      <c r="L370" s="36"/>
      <c r="M370" s="36"/>
    </row>
    <row r="371" spans="1:13" ht="15.12" thickBot="1" customHeight="1">
      <c r="A371" s="36"/>
      <c r="B371" s="36"/>
      <c r="C371" s="36"/>
      <c r="D371" s="40"/>
      <c r="E371" s="41" t="s">
        <v>960</v>
      </c>
      <c r="F371" s="42">
        <v>330.00</v>
      </c>
      <c r="G371" s="42"/>
      <c r="H371" s="42"/>
      <c r="I371" s="42"/>
      <c r="J371" s="44">
        <f ca="1">ROUND(F371,2)</f>
        <v>0</v>
      </c>
      <c r="K371" s="59">
        <f ca="1">SUM(J371:J371)</f>
        <v>0</v>
      </c>
      <c r="L371" s="36"/>
      <c r="M371" s="36"/>
    </row>
    <row r="372" spans="1:13" ht="15.48" thickBot="1" customHeight="1">
      <c r="A372" s="15" t="s">
        <v>961</v>
      </c>
      <c r="B372" s="8" t="s">
        <v>962</v>
      </c>
      <c r="C372" s="8" t="s">
        <v>963</v>
      </c>
      <c r="D372" s="34" t="s">
        <v>964</v>
      </c>
      <c r="E372" s="34"/>
      <c r="F372" s="34"/>
      <c r="G372" s="34"/>
      <c r="H372" s="34"/>
      <c r="I372" s="34"/>
      <c r="J372" s="34"/>
      <c r="K372" s="35">
        <f ca="1">SUM(K375:K375)</f>
        <v>0</v>
      </c>
      <c r="L372" s="35">
        <f ca="1">ROUND(0.00*(1+M2/100),2)</f>
        <v>0</v>
      </c>
      <c r="M372" s="35">
        <f ca="1">ROUND(K372*L372,2)</f>
        <v>0</v>
      </c>
    </row>
    <row r="373" spans="1:13" ht="39.84" thickBot="1" customHeight="1">
      <c r="A373" s="36"/>
      <c r="B373" s="36"/>
      <c r="C373" s="36"/>
      <c r="D373" s="34" t="s">
        <v>965</v>
      </c>
      <c r="E373" s="34"/>
      <c r="F373" s="34"/>
      <c r="G373" s="34"/>
      <c r="H373" s="34"/>
      <c r="I373" s="34"/>
      <c r="J373" s="34"/>
      <c r="K373" s="34"/>
      <c r="L373" s="34"/>
      <c r="M373" s="34"/>
    </row>
    <row r="374" spans="1:13" ht="15.12" thickBot="1" customHeight="1">
      <c r="A374" s="36"/>
      <c r="B374" s="36"/>
      <c r="C374" s="36"/>
      <c r="D374" s="36"/>
      <c r="E374" s="37"/>
      <c r="F374" s="39" t="s">
        <v>966</v>
      </c>
      <c r="G374" s="39" t="s">
        <v>967</v>
      </c>
      <c r="H374" s="39" t="s">
        <v>968</v>
      </c>
      <c r="I374" s="39" t="s">
        <v>969</v>
      </c>
      <c r="J374" s="39" t="s">
        <v>970</v>
      </c>
      <c r="K374" s="39" t="s">
        <v>971</v>
      </c>
      <c r="L374" s="36"/>
      <c r="M374" s="36"/>
    </row>
    <row r="375" spans="1:13" ht="15.12" thickBot="1" customHeight="1">
      <c r="A375" s="36"/>
      <c r="B375" s="36"/>
      <c r="C375" s="36"/>
      <c r="D375" s="40"/>
      <c r="E375" s="41" t="s">
        <v>972</v>
      </c>
      <c r="F375" s="42">
        <v>330.00</v>
      </c>
      <c r="G375" s="42"/>
      <c r="H375" s="42"/>
      <c r="I375" s="42"/>
      <c r="J375" s="44">
        <f ca="1">ROUND(F375,2)</f>
        <v>0</v>
      </c>
      <c r="K375" s="59">
        <f ca="1">SUM(J375:J375)</f>
        <v>0</v>
      </c>
      <c r="L375" s="36"/>
      <c r="M375" s="36"/>
    </row>
    <row r="376" spans="1:13" ht="21.36" thickBot="1" customHeight="1">
      <c r="A376" s="15" t="s">
        <v>973</v>
      </c>
      <c r="B376" s="8" t="s">
        <v>974</v>
      </c>
      <c r="C376" s="8" t="s">
        <v>975</v>
      </c>
      <c r="D376" s="34" t="s">
        <v>976</v>
      </c>
      <c r="E376" s="34"/>
      <c r="F376" s="34"/>
      <c r="G376" s="34"/>
      <c r="H376" s="34"/>
      <c r="I376" s="34"/>
      <c r="J376" s="34"/>
      <c r="K376" s="35">
        <f ca="1">SUM(K379:K381)</f>
        <v>0</v>
      </c>
      <c r="L376" s="35">
        <f ca="1">ROUND(0.00*(1+M2/100),2)</f>
        <v>0</v>
      </c>
      <c r="M376" s="35">
        <f ca="1">ROUND(K376*L376,2)</f>
        <v>0</v>
      </c>
    </row>
    <row r="377" spans="1:13" ht="21.36" thickBot="1" customHeight="1">
      <c r="A377" s="36"/>
      <c r="B377" s="36"/>
      <c r="C377" s="36"/>
      <c r="D377" s="34" t="s">
        <v>977</v>
      </c>
      <c r="E377" s="34"/>
      <c r="F377" s="34"/>
      <c r="G377" s="34"/>
      <c r="H377" s="34"/>
      <c r="I377" s="34"/>
      <c r="J377" s="34"/>
      <c r="K377" s="34"/>
      <c r="L377" s="34"/>
      <c r="M377" s="34"/>
    </row>
    <row r="378" spans="1:13" ht="15.12" thickBot="1" customHeight="1">
      <c r="A378" s="36"/>
      <c r="B378" s="36"/>
      <c r="C378" s="36"/>
      <c r="D378" s="36"/>
      <c r="E378" s="37"/>
      <c r="F378" s="39" t="s">
        <v>978</v>
      </c>
      <c r="G378" s="39" t="s">
        <v>979</v>
      </c>
      <c r="H378" s="39" t="s">
        <v>980</v>
      </c>
      <c r="I378" s="39" t="s">
        <v>981</v>
      </c>
      <c r="J378" s="39" t="s">
        <v>982</v>
      </c>
      <c r="K378" s="39" t="s">
        <v>983</v>
      </c>
      <c r="L378" s="36"/>
      <c r="M378" s="36"/>
    </row>
    <row r="379" spans="1:13" ht="15.12" thickBot="1" customHeight="1">
      <c r="A379" s="36"/>
      <c r="B379" s="36"/>
      <c r="C379" s="36"/>
      <c r="D379" s="40"/>
      <c r="E379" s="41" t="s">
        <v>984</v>
      </c>
      <c r="F379" s="42">
        <v>13.00</v>
      </c>
      <c r="G379" s="42"/>
      <c r="H379" s="42"/>
      <c r="I379" s="42"/>
      <c r="J379" s="44">
        <f ca="1">ROUND(F379,2)</f>
        <v>0</v>
      </c>
      <c r="K379" s="45"/>
      <c r="L379" s="36"/>
      <c r="M379" s="36"/>
    </row>
    <row r="380" spans="1:13" ht="15.12" thickBot="1" customHeight="1">
      <c r="A380" s="36"/>
      <c r="B380" s="36"/>
      <c r="C380" s="36"/>
      <c r="D380" s="40"/>
      <c r="E380" s="8" t="s">
        <v>985</v>
      </c>
      <c r="F380" s="35">
        <v>32.00</v>
      </c>
      <c r="G380" s="35"/>
      <c r="H380" s="35"/>
      <c r="I380" s="35"/>
      <c r="J380" s="43">
        <f ca="1">ROUND(F380,2)</f>
        <v>0</v>
      </c>
      <c r="K380" s="36"/>
      <c r="L380" s="36"/>
      <c r="M380" s="36"/>
    </row>
    <row r="381" spans="1:13" ht="15.12" thickBot="1" customHeight="1">
      <c r="A381" s="36"/>
      <c r="B381" s="36"/>
      <c r="C381" s="36"/>
      <c r="D381" s="40"/>
      <c r="E381" s="8" t="s">
        <v>986</v>
      </c>
      <c r="F381" s="35">
        <v>39.00</v>
      </c>
      <c r="G381" s="35"/>
      <c r="H381" s="35"/>
      <c r="I381" s="35"/>
      <c r="J381" s="43">
        <f ca="1">ROUND(F381,2)</f>
        <v>0</v>
      </c>
      <c r="K381" s="46">
        <f ca="1">SUM(J379:J381)</f>
        <v>0</v>
      </c>
      <c r="L381" s="36"/>
      <c r="M381" s="36"/>
    </row>
    <row r="382" spans="1:13" ht="21.36" thickBot="1" customHeight="1">
      <c r="A382" s="15" t="s">
        <v>987</v>
      </c>
      <c r="B382" s="8" t="s">
        <v>988</v>
      </c>
      <c r="C382" s="8" t="s">
        <v>989</v>
      </c>
      <c r="D382" s="34" t="s">
        <v>990</v>
      </c>
      <c r="E382" s="34"/>
      <c r="F382" s="34"/>
      <c r="G382" s="34"/>
      <c r="H382" s="34"/>
      <c r="I382" s="34"/>
      <c r="J382" s="34"/>
      <c r="K382" s="35">
        <f ca="1">SUM(K385:K387)</f>
        <v>0</v>
      </c>
      <c r="L382" s="35">
        <f ca="1">ROUND(0.00*(1+M2/100),2)</f>
        <v>0</v>
      </c>
      <c r="M382" s="35">
        <f ca="1">ROUND(K382*L382,2)</f>
        <v>0</v>
      </c>
    </row>
    <row r="383" spans="1:13" ht="21.36" thickBot="1" customHeight="1">
      <c r="A383" s="36"/>
      <c r="B383" s="36"/>
      <c r="C383" s="36"/>
      <c r="D383" s="34" t="s">
        <v>991</v>
      </c>
      <c r="E383" s="34"/>
      <c r="F383" s="34"/>
      <c r="G383" s="34"/>
      <c r="H383" s="34"/>
      <c r="I383" s="34"/>
      <c r="J383" s="34"/>
      <c r="K383" s="34"/>
      <c r="L383" s="34"/>
      <c r="M383" s="34"/>
    </row>
    <row r="384" spans="1:13" ht="15.12" thickBot="1" customHeight="1">
      <c r="A384" s="36"/>
      <c r="B384" s="36"/>
      <c r="C384" s="36"/>
      <c r="D384" s="36"/>
      <c r="E384" s="37"/>
      <c r="F384" s="39" t="s">
        <v>992</v>
      </c>
      <c r="G384" s="39" t="s">
        <v>993</v>
      </c>
      <c r="H384" s="39" t="s">
        <v>994</v>
      </c>
      <c r="I384" s="39" t="s">
        <v>995</v>
      </c>
      <c r="J384" s="39" t="s">
        <v>996</v>
      </c>
      <c r="K384" s="39" t="s">
        <v>997</v>
      </c>
      <c r="L384" s="36"/>
      <c r="M384" s="36"/>
    </row>
    <row r="385" spans="1:13" ht="15.12" thickBot="1" customHeight="1">
      <c r="A385" s="36"/>
      <c r="B385" s="36"/>
      <c r="C385" s="36"/>
      <c r="D385" s="40"/>
      <c r="E385" s="41" t="s">
        <v>998</v>
      </c>
      <c r="F385" s="42">
        <v>6.00</v>
      </c>
      <c r="G385" s="42"/>
      <c r="H385" s="42"/>
      <c r="I385" s="42"/>
      <c r="J385" s="44">
        <f ca="1">ROUND(F385,2)</f>
        <v>0</v>
      </c>
      <c r="K385" s="45"/>
      <c r="L385" s="36"/>
      <c r="M385" s="36"/>
    </row>
    <row r="386" spans="1:13" ht="15.12" thickBot="1" customHeight="1">
      <c r="A386" s="36"/>
      <c r="B386" s="36"/>
      <c r="C386" s="36"/>
      <c r="D386" s="40"/>
      <c r="E386" s="8" t="s">
        <v>999</v>
      </c>
      <c r="F386" s="35">
        <v>4.00</v>
      </c>
      <c r="G386" s="35"/>
      <c r="H386" s="35"/>
      <c r="I386" s="35"/>
      <c r="J386" s="43">
        <f ca="1">ROUND(F386,2)</f>
        <v>0</v>
      </c>
      <c r="K386" s="36"/>
      <c r="L386" s="36"/>
      <c r="M386" s="36"/>
    </row>
    <row r="387" spans="1:13" ht="15.12" thickBot="1" customHeight="1">
      <c r="A387" s="36"/>
      <c r="B387" s="36"/>
      <c r="C387" s="36"/>
      <c r="D387" s="40"/>
      <c r="E387" s="8" t="s">
        <v>1000</v>
      </c>
      <c r="F387" s="35">
        <v>2.00</v>
      </c>
      <c r="G387" s="35"/>
      <c r="H387" s="35"/>
      <c r="I387" s="35"/>
      <c r="J387" s="43">
        <f ca="1">ROUND(F387,2)</f>
        <v>0</v>
      </c>
      <c r="K387" s="46">
        <f ca="1">SUM(J385:J387)</f>
        <v>0</v>
      </c>
      <c r="L387" s="36"/>
      <c r="M387" s="36"/>
    </row>
    <row r="388" spans="1:13" ht="15.48" thickBot="1" customHeight="1">
      <c r="A388" s="47"/>
      <c r="B388" s="47"/>
      <c r="C388" s="47"/>
      <c r="D388" s="48" t="s">
        <v>1001</v>
      </c>
      <c r="E388" s="49"/>
      <c r="F388" s="49"/>
      <c r="G388" s="49"/>
      <c r="H388" s="49"/>
      <c r="I388" s="49"/>
      <c r="J388" s="49"/>
      <c r="K388" s="49"/>
      <c r="L388" s="50">
        <f ca="1">M368+M372+M376+M382</f>
        <v>0</v>
      </c>
      <c r="M388" s="50">
        <f ca="1">ROUND(L388,2)</f>
        <v>0</v>
      </c>
    </row>
    <row r="389" spans="1:13" ht="15.48" thickBot="1" customHeight="1">
      <c r="A389" s="60" t="s">
        <v>1002</v>
      </c>
      <c r="B389" s="60" t="s">
        <v>1003</v>
      </c>
      <c r="C389" s="61"/>
      <c r="D389" s="62" t="s">
        <v>1004</v>
      </c>
      <c r="E389" s="62"/>
      <c r="F389" s="62"/>
      <c r="G389" s="62"/>
      <c r="H389" s="62"/>
      <c r="I389" s="62"/>
      <c r="J389" s="62"/>
      <c r="K389" s="61"/>
      <c r="L389" s="63">
        <f ca="1">L392</f>
        <v>0</v>
      </c>
      <c r="M389" s="63">
        <f ca="1">ROUND(L389,2)</f>
        <v>0</v>
      </c>
    </row>
    <row r="390" spans="1:13" ht="21.36" thickBot="1" customHeight="1">
      <c r="A390" s="15" t="s">
        <v>1005</v>
      </c>
      <c r="B390" s="8" t="s">
        <v>1006</v>
      </c>
      <c r="C390" s="8" t="s">
        <v>1007</v>
      </c>
      <c r="D390" s="34" t="s">
        <v>1008</v>
      </c>
      <c r="E390" s="34"/>
      <c r="F390" s="34"/>
      <c r="G390" s="34"/>
      <c r="H390" s="34"/>
      <c r="I390" s="34"/>
      <c r="J390" s="34"/>
      <c r="K390" s="35">
        <f ca="1">ROUND(55.00,2)</f>
        <v>0</v>
      </c>
      <c r="L390" s="35">
        <f ca="1">ROUND(0.00*(1+M2/100),2)</f>
        <v>0</v>
      </c>
      <c r="M390" s="35">
        <f ca="1">ROUND(K390*L390,2)</f>
        <v>0</v>
      </c>
    </row>
    <row r="391" spans="1:13" ht="21.36" thickBot="1" customHeight="1">
      <c r="A391" s="36"/>
      <c r="B391" s="36"/>
      <c r="C391" s="36"/>
      <c r="D391" s="34" t="s">
        <v>1009</v>
      </c>
      <c r="E391" s="34"/>
      <c r="F391" s="34"/>
      <c r="G391" s="34"/>
      <c r="H391" s="34"/>
      <c r="I391" s="34"/>
      <c r="J391" s="34"/>
      <c r="K391" s="34"/>
      <c r="L391" s="34"/>
      <c r="M391" s="34"/>
    </row>
    <row r="392" spans="1:13" ht="15.48" thickBot="1" customHeight="1">
      <c r="A392" s="47"/>
      <c r="B392" s="47"/>
      <c r="C392" s="47"/>
      <c r="D392" s="48" t="s">
        <v>1010</v>
      </c>
      <c r="E392" s="49"/>
      <c r="F392" s="49"/>
      <c r="G392" s="49"/>
      <c r="H392" s="49"/>
      <c r="I392" s="49"/>
      <c r="J392" s="49"/>
      <c r="K392" s="49"/>
      <c r="L392" s="50">
        <f ca="1">M390</f>
        <v>0</v>
      </c>
      <c r="M392" s="50">
        <f ca="1">ROUND(L392,2)</f>
        <v>0</v>
      </c>
    </row>
    <row r="393" spans="1:13" ht="15.48" thickBot="1" customHeight="1">
      <c r="A393" s="51"/>
      <c r="B393" s="51"/>
      <c r="C393" s="51"/>
      <c r="D393" s="52" t="s">
        <v>1011</v>
      </c>
      <c r="E393" s="53"/>
      <c r="F393" s="53"/>
      <c r="G393" s="53"/>
      <c r="H393" s="53"/>
      <c r="I393" s="53"/>
      <c r="J393" s="53"/>
      <c r="K393" s="53"/>
      <c r="L393" s="54">
        <f ca="1">M388+M392</f>
        <v>0</v>
      </c>
      <c r="M393" s="54">
        <f ca="1">ROUND(L393,2)</f>
        <v>0</v>
      </c>
    </row>
    <row r="394" spans="1:13" ht="15.48" thickBot="1" customHeight="1">
      <c r="A394" s="55" t="s">
        <v>1012</v>
      </c>
      <c r="B394" s="55" t="s">
        <v>1013</v>
      </c>
      <c r="C394" s="56"/>
      <c r="D394" s="57" t="s">
        <v>1014</v>
      </c>
      <c r="E394" s="57"/>
      <c r="F394" s="57"/>
      <c r="G394" s="57"/>
      <c r="H394" s="57"/>
      <c r="I394" s="57"/>
      <c r="J394" s="57"/>
      <c r="K394" s="56"/>
      <c r="L394" s="58">
        <f ca="1">L417</f>
        <v>0</v>
      </c>
      <c r="M394" s="58">
        <f ca="1">ROUND(L394,2)</f>
        <v>0</v>
      </c>
    </row>
    <row r="395" spans="1:13" ht="15.48" thickBot="1" customHeight="1">
      <c r="A395" s="30" t="s">
        <v>1015</v>
      </c>
      <c r="B395" s="30" t="s">
        <v>1016</v>
      </c>
      <c r="C395" s="31"/>
      <c r="D395" s="32" t="s">
        <v>1017</v>
      </c>
      <c r="E395" s="32"/>
      <c r="F395" s="32"/>
      <c r="G395" s="32"/>
      <c r="H395" s="32"/>
      <c r="I395" s="32"/>
      <c r="J395" s="32"/>
      <c r="K395" s="31"/>
      <c r="L395" s="33">
        <f ca="1">L406</f>
        <v>0</v>
      </c>
      <c r="M395" s="33">
        <f ca="1">ROUND(L395,2)</f>
        <v>0</v>
      </c>
    </row>
    <row r="396" spans="1:13" ht="15.48" thickBot="1" customHeight="1">
      <c r="A396" s="15" t="s">
        <v>1018</v>
      </c>
      <c r="B396" s="8" t="s">
        <v>1019</v>
      </c>
      <c r="C396" s="8" t="s">
        <v>1020</v>
      </c>
      <c r="D396" s="34" t="s">
        <v>1021</v>
      </c>
      <c r="E396" s="34"/>
      <c r="F396" s="34"/>
      <c r="G396" s="34"/>
      <c r="H396" s="34"/>
      <c r="I396" s="34"/>
      <c r="J396" s="34"/>
      <c r="K396" s="35">
        <f ca="1">SUM(K399:K399)</f>
        <v>0</v>
      </c>
      <c r="L396" s="35">
        <f ca="1">ROUND(0.00*(1+M2/100),2)</f>
        <v>0</v>
      </c>
      <c r="M396" s="35">
        <f ca="1">ROUND(K396*L396,2)</f>
        <v>0</v>
      </c>
    </row>
    <row r="397" spans="1:13" ht="30.60" thickBot="1" customHeight="1">
      <c r="A397" s="36"/>
      <c r="B397" s="36"/>
      <c r="C397" s="36"/>
      <c r="D397" s="34" t="s">
        <v>1022</v>
      </c>
      <c r="E397" s="34"/>
      <c r="F397" s="34"/>
      <c r="G397" s="34"/>
      <c r="H397" s="34"/>
      <c r="I397" s="34"/>
      <c r="J397" s="34"/>
      <c r="K397" s="34"/>
      <c r="L397" s="34"/>
      <c r="M397" s="34"/>
    </row>
    <row r="398" spans="1:13" ht="15.12" thickBot="1" customHeight="1">
      <c r="A398" s="36"/>
      <c r="B398" s="36"/>
      <c r="C398" s="36"/>
      <c r="D398" s="36"/>
      <c r="E398" s="37"/>
      <c r="F398" s="39" t="s">
        <v>1023</v>
      </c>
      <c r="G398" s="39" t="s">
        <v>1024</v>
      </c>
      <c r="H398" s="39" t="s">
        <v>1025</v>
      </c>
      <c r="I398" s="39" t="s">
        <v>1026</v>
      </c>
      <c r="J398" s="39" t="s">
        <v>1027</v>
      </c>
      <c r="K398" s="39" t="s">
        <v>1028</v>
      </c>
      <c r="L398" s="36"/>
      <c r="M398" s="36"/>
    </row>
    <row r="399" spans="1:13" ht="15.12" thickBot="1" customHeight="1">
      <c r="A399" s="36"/>
      <c r="B399" s="36"/>
      <c r="C399" s="36"/>
      <c r="D399" s="40"/>
      <c r="E399" s="41" t="s">
        <v>1029</v>
      </c>
      <c r="F399" s="42">
        <v>2.00</v>
      </c>
      <c r="G399" s="42"/>
      <c r="H399" s="42">
        <v>1.30</v>
      </c>
      <c r="I399" s="42">
        <v>3.20</v>
      </c>
      <c r="J399" s="44">
        <f ca="1">ROUND(F399*H399*I399,2)</f>
        <v>0</v>
      </c>
      <c r="K399" s="59">
        <f ca="1">SUM(J399:J399)</f>
        <v>0</v>
      </c>
      <c r="L399" s="36"/>
      <c r="M399" s="36"/>
    </row>
    <row r="400" spans="1:13" ht="15.48" thickBot="1" customHeight="1">
      <c r="A400" s="15" t="s">
        <v>1030</v>
      </c>
      <c r="B400" s="8" t="s">
        <v>1031</v>
      </c>
      <c r="C400" s="8" t="s">
        <v>1032</v>
      </c>
      <c r="D400" s="34" t="s">
        <v>1033</v>
      </c>
      <c r="E400" s="34"/>
      <c r="F400" s="34"/>
      <c r="G400" s="34"/>
      <c r="H400" s="34"/>
      <c r="I400" s="34"/>
      <c r="J400" s="34"/>
      <c r="K400" s="35">
        <f ca="1">ROUND(2.00,2)</f>
        <v>0</v>
      </c>
      <c r="L400" s="35">
        <f ca="1">ROUND(0.00*(1+M2/100),2)</f>
        <v>0</v>
      </c>
      <c r="M400" s="35">
        <f ca="1">ROUND(K400*L400,2)</f>
        <v>0</v>
      </c>
    </row>
    <row r="401" spans="1:13" ht="21.36" thickBot="1" customHeight="1">
      <c r="A401" s="36"/>
      <c r="B401" s="36"/>
      <c r="C401" s="36"/>
      <c r="D401" s="34" t="s">
        <v>1034</v>
      </c>
      <c r="E401" s="34"/>
      <c r="F401" s="34"/>
      <c r="G401" s="34"/>
      <c r="H401" s="34"/>
      <c r="I401" s="34"/>
      <c r="J401" s="34"/>
      <c r="K401" s="34"/>
      <c r="L401" s="34"/>
      <c r="M401" s="34"/>
    </row>
    <row r="402" spans="1:13" ht="15.48" thickBot="1" customHeight="1">
      <c r="A402" s="15" t="s">
        <v>1035</v>
      </c>
      <c r="B402" s="8" t="s">
        <v>1036</v>
      </c>
      <c r="C402" s="8" t="s">
        <v>1037</v>
      </c>
      <c r="D402" s="34" t="s">
        <v>1038</v>
      </c>
      <c r="E402" s="34"/>
      <c r="F402" s="34"/>
      <c r="G402" s="34"/>
      <c r="H402" s="34"/>
      <c r="I402" s="34"/>
      <c r="J402" s="34"/>
      <c r="K402" s="35">
        <f ca="1">SUM(K405:K405)</f>
        <v>0</v>
      </c>
      <c r="L402" s="35">
        <f ca="1">ROUND(0.00*(1+M2/100),2)</f>
        <v>0</v>
      </c>
      <c r="M402" s="35">
        <f ca="1">ROUND(K402*L402,2)</f>
        <v>0</v>
      </c>
    </row>
    <row r="403" spans="1:13" ht="12.12" thickBot="1" customHeight="1">
      <c r="A403" s="36"/>
      <c r="B403" s="36"/>
      <c r="C403" s="36"/>
      <c r="D403" s="34" t="s">
        <v>1039</v>
      </c>
      <c r="E403" s="34"/>
      <c r="F403" s="34"/>
      <c r="G403" s="34"/>
      <c r="H403" s="34"/>
      <c r="I403" s="34"/>
      <c r="J403" s="34"/>
      <c r="K403" s="34"/>
      <c r="L403" s="34"/>
      <c r="M403" s="34"/>
    </row>
    <row r="404" spans="1:13" ht="15.12" thickBot="1" customHeight="1">
      <c r="A404" s="36"/>
      <c r="B404" s="36"/>
      <c r="C404" s="36"/>
      <c r="D404" s="36"/>
      <c r="E404" s="37"/>
      <c r="F404" s="39" t="s">
        <v>1040</v>
      </c>
      <c r="G404" s="39" t="s">
        <v>1041</v>
      </c>
      <c r="H404" s="39" t="s">
        <v>1042</v>
      </c>
      <c r="I404" s="39" t="s">
        <v>1043</v>
      </c>
      <c r="J404" s="39" t="s">
        <v>1044</v>
      </c>
      <c r="K404" s="39" t="s">
        <v>1045</v>
      </c>
      <c r="L404" s="36"/>
      <c r="M404" s="36"/>
    </row>
    <row r="405" spans="1:13" ht="15.12" thickBot="1" customHeight="1">
      <c r="A405" s="36"/>
      <c r="B405" s="36"/>
      <c r="C405" s="36"/>
      <c r="D405" s="40"/>
      <c r="E405" s="41" t="s">
        <v>1046</v>
      </c>
      <c r="F405" s="42">
        <v>2.00</v>
      </c>
      <c r="G405" s="42">
        <v>2.00</v>
      </c>
      <c r="H405" s="42">
        <v>0.90</v>
      </c>
      <c r="I405" s="42">
        <v>2.10</v>
      </c>
      <c r="J405" s="44">
        <f ca="1">ROUND(F405*G405*H405*I405,2)</f>
        <v>0</v>
      </c>
      <c r="K405" s="59">
        <f ca="1">SUM(J405:J405)</f>
        <v>0</v>
      </c>
      <c r="L405" s="36"/>
      <c r="M405" s="36"/>
    </row>
    <row r="406" spans="1:13" ht="15.48" thickBot="1" customHeight="1">
      <c r="A406" s="47"/>
      <c r="B406" s="47"/>
      <c r="C406" s="47"/>
      <c r="D406" s="48" t="s">
        <v>1047</v>
      </c>
      <c r="E406" s="49"/>
      <c r="F406" s="49"/>
      <c r="G406" s="49"/>
      <c r="H406" s="49"/>
      <c r="I406" s="49"/>
      <c r="J406" s="49"/>
      <c r="K406" s="49"/>
      <c r="L406" s="50">
        <f ca="1">M396+M400+M402</f>
        <v>0</v>
      </c>
      <c r="M406" s="50">
        <f ca="1">ROUND(L406,2)</f>
        <v>0</v>
      </c>
    </row>
    <row r="407" spans="1:13" ht="15.48" thickBot="1" customHeight="1">
      <c r="A407" s="60" t="s">
        <v>1048</v>
      </c>
      <c r="B407" s="60" t="s">
        <v>1049</v>
      </c>
      <c r="C407" s="61"/>
      <c r="D407" s="62" t="s">
        <v>1050</v>
      </c>
      <c r="E407" s="62"/>
      <c r="F407" s="62"/>
      <c r="G407" s="62"/>
      <c r="H407" s="62"/>
      <c r="I407" s="62"/>
      <c r="J407" s="62"/>
      <c r="K407" s="61"/>
      <c r="L407" s="63">
        <f ca="1">L416</f>
        <v>0</v>
      </c>
      <c r="M407" s="63">
        <f ca="1">ROUND(L407,2)</f>
        <v>0</v>
      </c>
    </row>
    <row r="408" spans="1:13" ht="15.48" thickBot="1" customHeight="1">
      <c r="A408" s="15" t="s">
        <v>1051</v>
      </c>
      <c r="B408" s="8" t="s">
        <v>1052</v>
      </c>
      <c r="C408" s="8" t="s">
        <v>1053</v>
      </c>
      <c r="D408" s="34" t="s">
        <v>1054</v>
      </c>
      <c r="E408" s="34"/>
      <c r="F408" s="34"/>
      <c r="G408" s="34"/>
      <c r="H408" s="34"/>
      <c r="I408" s="34"/>
      <c r="J408" s="34"/>
      <c r="K408" s="35">
        <f ca="1">ROUND(6.00,2)</f>
        <v>0</v>
      </c>
      <c r="L408" s="35">
        <f ca="1">ROUND(0.00*(1+M2/100),2)</f>
        <v>0</v>
      </c>
      <c r="M408" s="35">
        <f ca="1">ROUND(K408*L408,2)</f>
        <v>0</v>
      </c>
    </row>
    <row r="409" spans="1:13" ht="12.12" thickBot="1" customHeight="1">
      <c r="A409" s="36"/>
      <c r="B409" s="36"/>
      <c r="C409" s="36"/>
      <c r="D409" s="34" t="s">
        <v>1055</v>
      </c>
      <c r="E409" s="34"/>
      <c r="F409" s="34"/>
      <c r="G409" s="34"/>
      <c r="H409" s="34"/>
      <c r="I409" s="34"/>
      <c r="J409" s="34"/>
      <c r="K409" s="34"/>
      <c r="L409" s="34"/>
      <c r="M409" s="34"/>
    </row>
    <row r="410" spans="1:13" ht="15.48" thickBot="1" customHeight="1">
      <c r="A410" s="15" t="s">
        <v>1056</v>
      </c>
      <c r="B410" s="8" t="s">
        <v>1057</v>
      </c>
      <c r="C410" s="8" t="s">
        <v>1058</v>
      </c>
      <c r="D410" s="34" t="s">
        <v>1059</v>
      </c>
      <c r="E410" s="34"/>
      <c r="F410" s="34"/>
      <c r="G410" s="34"/>
      <c r="H410" s="34"/>
      <c r="I410" s="34"/>
      <c r="J410" s="34"/>
      <c r="K410" s="35">
        <f ca="1">ROUND(6.00,2)</f>
        <v>0</v>
      </c>
      <c r="L410" s="35">
        <f ca="1">ROUND(0.00*(1+M2/100),2)</f>
        <v>0</v>
      </c>
      <c r="M410" s="35">
        <f ca="1">ROUND(K410*L410,2)</f>
        <v>0</v>
      </c>
    </row>
    <row r="411" spans="1:13" ht="21.36" thickBot="1" customHeight="1">
      <c r="A411" s="36"/>
      <c r="B411" s="36"/>
      <c r="C411" s="36"/>
      <c r="D411" s="34" t="s">
        <v>1060</v>
      </c>
      <c r="E411" s="34"/>
      <c r="F411" s="34"/>
      <c r="G411" s="34"/>
      <c r="H411" s="34"/>
      <c r="I411" s="34"/>
      <c r="J411" s="34"/>
      <c r="K411" s="34"/>
      <c r="L411" s="34"/>
      <c r="M411" s="34"/>
    </row>
    <row r="412" spans="1:13" ht="15.48" thickBot="1" customHeight="1">
      <c r="A412" s="15" t="s">
        <v>1061</v>
      </c>
      <c r="B412" s="8" t="s">
        <v>1062</v>
      </c>
      <c r="C412" s="8" t="s">
        <v>1063</v>
      </c>
      <c r="D412" s="34" t="s">
        <v>1064</v>
      </c>
      <c r="E412" s="34"/>
      <c r="F412" s="34"/>
      <c r="G412" s="34"/>
      <c r="H412" s="34"/>
      <c r="I412" s="34"/>
      <c r="J412" s="34"/>
      <c r="K412" s="35">
        <f ca="1">SUM(K415:K415)</f>
        <v>0</v>
      </c>
      <c r="L412" s="35">
        <f ca="1">ROUND(0.00*(1+M2/100),2)</f>
        <v>0</v>
      </c>
      <c r="M412" s="35">
        <f ca="1">ROUND(K412*L412,2)</f>
        <v>0</v>
      </c>
    </row>
    <row r="413" spans="1:13" ht="12.12" thickBot="1" customHeight="1">
      <c r="A413" s="36"/>
      <c r="B413" s="36"/>
      <c r="C413" s="36"/>
      <c r="D413" s="34" t="s">
        <v>1065</v>
      </c>
      <c r="E413" s="34"/>
      <c r="F413" s="34"/>
      <c r="G413" s="34"/>
      <c r="H413" s="34"/>
      <c r="I413" s="34"/>
      <c r="J413" s="34"/>
      <c r="K413" s="34"/>
      <c r="L413" s="34"/>
      <c r="M413" s="34"/>
    </row>
    <row r="414" spans="1:13" ht="15.12" thickBot="1" customHeight="1">
      <c r="A414" s="36"/>
      <c r="B414" s="36"/>
      <c r="C414" s="36"/>
      <c r="D414" s="36"/>
      <c r="E414" s="37"/>
      <c r="F414" s="39" t="s">
        <v>1066</v>
      </c>
      <c r="G414" s="39" t="s">
        <v>1067</v>
      </c>
      <c r="H414" s="39" t="s">
        <v>1068</v>
      </c>
      <c r="I414" s="39" t="s">
        <v>1069</v>
      </c>
      <c r="J414" s="39" t="s">
        <v>1070</v>
      </c>
      <c r="K414" s="39" t="s">
        <v>1071</v>
      </c>
      <c r="L414" s="36"/>
      <c r="M414" s="36"/>
    </row>
    <row r="415" spans="1:13" ht="15.12" thickBot="1" customHeight="1">
      <c r="A415" s="36"/>
      <c r="B415" s="36"/>
      <c r="C415" s="36"/>
      <c r="D415" s="40"/>
      <c r="E415" s="41" t="s">
        <v>1072</v>
      </c>
      <c r="F415" s="42">
        <v>6.00</v>
      </c>
      <c r="G415" s="42">
        <v>2.00</v>
      </c>
      <c r="H415" s="42">
        <v>0.90</v>
      </c>
      <c r="I415" s="42">
        <v>2.10</v>
      </c>
      <c r="J415" s="44">
        <f ca="1">ROUND(F415*G415*H415*I415,2)</f>
        <v>0</v>
      </c>
      <c r="K415" s="59">
        <f ca="1">SUM(J415:J415)</f>
        <v>0</v>
      </c>
      <c r="L415" s="36"/>
      <c r="M415" s="36"/>
    </row>
    <row r="416" spans="1:13" ht="15.48" thickBot="1" customHeight="1">
      <c r="A416" s="47"/>
      <c r="B416" s="47"/>
      <c r="C416" s="47"/>
      <c r="D416" s="48" t="s">
        <v>1073</v>
      </c>
      <c r="E416" s="49"/>
      <c r="F416" s="49"/>
      <c r="G416" s="49"/>
      <c r="H416" s="49"/>
      <c r="I416" s="49"/>
      <c r="J416" s="49"/>
      <c r="K416" s="49"/>
      <c r="L416" s="50">
        <f ca="1">M408+M410+M412</f>
        <v>0</v>
      </c>
      <c r="M416" s="50">
        <f ca="1">ROUND(L416,2)</f>
        <v>0</v>
      </c>
    </row>
    <row r="417" spans="1:13" ht="15.48" thickBot="1" customHeight="1">
      <c r="A417" s="51"/>
      <c r="B417" s="51"/>
      <c r="C417" s="51"/>
      <c r="D417" s="52" t="s">
        <v>1074</v>
      </c>
      <c r="E417" s="53"/>
      <c r="F417" s="53"/>
      <c r="G417" s="53"/>
      <c r="H417" s="53"/>
      <c r="I417" s="53"/>
      <c r="J417" s="53"/>
      <c r="K417" s="53"/>
      <c r="L417" s="54">
        <f ca="1">M406+M416</f>
        <v>0</v>
      </c>
      <c r="M417" s="54">
        <f ca="1">ROUND(L417,2)</f>
        <v>0</v>
      </c>
    </row>
    <row r="418" spans="1:13" ht="15.48" thickBot="1" customHeight="1">
      <c r="A418" s="55" t="s">
        <v>1075</v>
      </c>
      <c r="B418" s="55" t="s">
        <v>1076</v>
      </c>
      <c r="C418" s="56"/>
      <c r="D418" s="57" t="s">
        <v>1077</v>
      </c>
      <c r="E418" s="57"/>
      <c r="F418" s="57"/>
      <c r="G418" s="57"/>
      <c r="H418" s="57"/>
      <c r="I418" s="57"/>
      <c r="J418" s="57"/>
      <c r="K418" s="56"/>
      <c r="L418" s="58">
        <f ca="1">L429</f>
        <v>0</v>
      </c>
      <c r="M418" s="58">
        <f ca="1">ROUND(L418,2)</f>
        <v>0</v>
      </c>
    </row>
    <row r="419" spans="1:13" ht="15.48" thickBot="1" customHeight="1">
      <c r="A419" s="15" t="s">
        <v>1078</v>
      </c>
      <c r="B419" s="8" t="s">
        <v>1079</v>
      </c>
      <c r="C419" s="8" t="s">
        <v>1080</v>
      </c>
      <c r="D419" s="34" t="s">
        <v>1081</v>
      </c>
      <c r="E419" s="34"/>
      <c r="F419" s="34"/>
      <c r="G419" s="34"/>
      <c r="H419" s="34"/>
      <c r="I419" s="34"/>
      <c r="J419" s="34"/>
      <c r="K419" s="35">
        <f ca="1">ROUND(20.00,2)</f>
        <v>0</v>
      </c>
      <c r="L419" s="35">
        <f ca="1">ROUND(0.00*(1+M2/100),2)</f>
        <v>0</v>
      </c>
      <c r="M419" s="35">
        <f ca="1">ROUND(K419*L419,2)</f>
        <v>0</v>
      </c>
    </row>
    <row r="420" spans="1:13" ht="12.12" thickBot="1" customHeight="1">
      <c r="A420" s="36"/>
      <c r="B420" s="36"/>
      <c r="C420" s="36"/>
      <c r="D420" s="34" t="s">
        <v>1082</v>
      </c>
      <c r="E420" s="34"/>
      <c r="F420" s="34"/>
      <c r="G420" s="34"/>
      <c r="H420" s="34"/>
      <c r="I420" s="34"/>
      <c r="J420" s="34"/>
      <c r="K420" s="34"/>
      <c r="L420" s="34"/>
      <c r="M420" s="34"/>
    </row>
    <row r="421" spans="1:13" ht="15.48" thickBot="1" customHeight="1">
      <c r="A421" s="15" t="s">
        <v>1083</v>
      </c>
      <c r="B421" s="8" t="s">
        <v>1084</v>
      </c>
      <c r="C421" s="8" t="s">
        <v>1085</v>
      </c>
      <c r="D421" s="34" t="s">
        <v>1086</v>
      </c>
      <c r="E421" s="34"/>
      <c r="F421" s="34"/>
      <c r="G421" s="34"/>
      <c r="H421" s="34"/>
      <c r="I421" s="34"/>
      <c r="J421" s="34"/>
      <c r="K421" s="35">
        <f ca="1">ROUND(40.00,2)</f>
        <v>0</v>
      </c>
      <c r="L421" s="35">
        <f ca="1">ROUND(0.00*(1+M2/100),2)</f>
        <v>0</v>
      </c>
      <c r="M421" s="35">
        <f ca="1">ROUND(K421*L421,2)</f>
        <v>0</v>
      </c>
    </row>
    <row r="422" spans="1:13" ht="21.36" thickBot="1" customHeight="1">
      <c r="A422" s="36"/>
      <c r="B422" s="36"/>
      <c r="C422" s="36"/>
      <c r="D422" s="34" t="s">
        <v>1087</v>
      </c>
      <c r="E422" s="34"/>
      <c r="F422" s="34"/>
      <c r="G422" s="34"/>
      <c r="H422" s="34"/>
      <c r="I422" s="34"/>
      <c r="J422" s="34"/>
      <c r="K422" s="34"/>
      <c r="L422" s="34"/>
      <c r="M422" s="34"/>
    </row>
    <row r="423" spans="1:13" ht="15.48" thickBot="1" customHeight="1">
      <c r="A423" s="15" t="s">
        <v>1088</v>
      </c>
      <c r="B423" s="8" t="s">
        <v>1089</v>
      </c>
      <c r="C423" s="8" t="s">
        <v>1090</v>
      </c>
      <c r="D423" s="34" t="s">
        <v>1091</v>
      </c>
      <c r="E423" s="34"/>
      <c r="F423" s="34"/>
      <c r="G423" s="34"/>
      <c r="H423" s="34"/>
      <c r="I423" s="34"/>
      <c r="J423" s="34"/>
      <c r="K423" s="35">
        <f ca="1">ROUND(3.00,2)</f>
        <v>0</v>
      </c>
      <c r="L423" s="35">
        <f ca="1">ROUND(0.00*(1+M2/100),2)</f>
        <v>0</v>
      </c>
      <c r="M423" s="35">
        <f ca="1">ROUND(K423*L423,2)</f>
        <v>0</v>
      </c>
    </row>
    <row r="424" spans="1:13" ht="21.36" thickBot="1" customHeight="1">
      <c r="A424" s="36"/>
      <c r="B424" s="36"/>
      <c r="C424" s="36"/>
      <c r="D424" s="34" t="s">
        <v>1092</v>
      </c>
      <c r="E424" s="34"/>
      <c r="F424" s="34"/>
      <c r="G424" s="34"/>
      <c r="H424" s="34"/>
      <c r="I424" s="34"/>
      <c r="J424" s="34"/>
      <c r="K424" s="34"/>
      <c r="L424" s="34"/>
      <c r="M424" s="34"/>
    </row>
    <row r="425" spans="1:13" ht="15.48" thickBot="1" customHeight="1">
      <c r="A425" s="15" t="s">
        <v>1093</v>
      </c>
      <c r="B425" s="8" t="s">
        <v>1094</v>
      </c>
      <c r="C425" s="8" t="s">
        <v>1095</v>
      </c>
      <c r="D425" s="34" t="s">
        <v>1096</v>
      </c>
      <c r="E425" s="34"/>
      <c r="F425" s="34"/>
      <c r="G425" s="34"/>
      <c r="H425" s="34"/>
      <c r="I425" s="34"/>
      <c r="J425" s="34"/>
      <c r="K425" s="35">
        <f ca="1">ROUND(20.00,2)</f>
        <v>0</v>
      </c>
      <c r="L425" s="35">
        <f ca="1">ROUND(0.00*(1+M2/100),2)</f>
        <v>0</v>
      </c>
      <c r="M425" s="35">
        <f ca="1">ROUND(K425*L425,2)</f>
        <v>0</v>
      </c>
    </row>
    <row r="426" spans="1:13" ht="12.12" thickBot="1" customHeight="1">
      <c r="A426" s="36"/>
      <c r="B426" s="36"/>
      <c r="C426" s="36"/>
      <c r="D426" s="34" t="s">
        <v>1097</v>
      </c>
      <c r="E426" s="34"/>
      <c r="F426" s="34"/>
      <c r="G426" s="34"/>
      <c r="H426" s="34"/>
      <c r="I426" s="34"/>
      <c r="J426" s="34"/>
      <c r="K426" s="34"/>
      <c r="L426" s="34"/>
      <c r="M426" s="34"/>
    </row>
    <row r="427" spans="1:13" ht="15.48" thickBot="1" customHeight="1">
      <c r="A427" s="15" t="s">
        <v>1098</v>
      </c>
      <c r="B427" s="8" t="s">
        <v>1099</v>
      </c>
      <c r="C427" s="8" t="s">
        <v>1100</v>
      </c>
      <c r="D427" s="34" t="s">
        <v>1101</v>
      </c>
      <c r="E427" s="34"/>
      <c r="F427" s="34"/>
      <c r="G427" s="34"/>
      <c r="H427" s="34"/>
      <c r="I427" s="34"/>
      <c r="J427" s="34"/>
      <c r="K427" s="35">
        <f ca="1">ROUND(1.00,2)</f>
        <v>0</v>
      </c>
      <c r="L427" s="35">
        <f ca="1">ROUND(0.00*(1+M2/100),2)</f>
        <v>0</v>
      </c>
      <c r="M427" s="35">
        <f ca="1">ROUND(K427*L427,2)</f>
        <v>0</v>
      </c>
    </row>
    <row r="428" spans="1:13" ht="21.36" thickBot="1" customHeight="1">
      <c r="A428" s="36"/>
      <c r="B428" s="36"/>
      <c r="C428" s="36"/>
      <c r="D428" s="34" t="s">
        <v>1102</v>
      </c>
      <c r="E428" s="34"/>
      <c r="F428" s="34"/>
      <c r="G428" s="34"/>
      <c r="H428" s="34"/>
      <c r="I428" s="34"/>
      <c r="J428" s="34"/>
      <c r="K428" s="34"/>
      <c r="L428" s="34"/>
      <c r="M428" s="34"/>
    </row>
    <row r="429" spans="1:13" ht="15.48" thickBot="1" customHeight="1">
      <c r="A429" s="47"/>
      <c r="B429" s="47"/>
      <c r="C429" s="47"/>
      <c r="D429" s="85" t="s">
        <v>1103</v>
      </c>
      <c r="E429" s="86"/>
      <c r="F429" s="86"/>
      <c r="G429" s="86"/>
      <c r="H429" s="86"/>
      <c r="I429" s="86"/>
      <c r="J429" s="86"/>
      <c r="K429" s="86"/>
      <c r="L429" s="87">
        <f ca="1">M419+M421+M423+M425+M427</f>
        <v>0</v>
      </c>
      <c r="M429" s="87">
        <f ca="1">ROUND(L429,2)</f>
        <v>0</v>
      </c>
    </row>
    <row r="430" spans="1:13" ht="15.48" thickBot="1" customHeight="1">
      <c r="A430" s="51"/>
      <c r="B430" s="51"/>
      <c r="C430" s="51"/>
      <c r="D430" s="64" t="s">
        <v>1104</v>
      </c>
      <c r="E430" s="65"/>
      <c r="F430" s="65"/>
      <c r="G430" s="65"/>
      <c r="H430" s="65"/>
      <c r="I430" s="65"/>
      <c r="J430" s="65"/>
      <c r="K430" s="65"/>
      <c r="L430" s="66">
        <f ca="1">M365+M393+M417+M429</f>
        <v>0</v>
      </c>
      <c r="M430" s="66">
        <f ca="1">ROUND(L430,2)</f>
        <v>0</v>
      </c>
    </row>
    <row r="431" spans="1:13" ht="15.48" thickBot="1" customHeight="1">
      <c r="A431" s="67" t="s">
        <v>1105</v>
      </c>
      <c r="B431" s="67" t="s">
        <v>1106</v>
      </c>
      <c r="C431" s="68"/>
      <c r="D431" s="69" t="s">
        <v>1107</v>
      </c>
      <c r="E431" s="69"/>
      <c r="F431" s="69"/>
      <c r="G431" s="69"/>
      <c r="H431" s="69"/>
      <c r="I431" s="69"/>
      <c r="J431" s="69"/>
      <c r="K431" s="68"/>
      <c r="L431" s="70">
        <f ca="1">L802</f>
        <v>0</v>
      </c>
      <c r="M431" s="70">
        <f ca="1">ROUND(L431,2)</f>
        <v>0</v>
      </c>
    </row>
    <row r="432" spans="1:13" ht="15.48" thickBot="1" customHeight="1">
      <c r="A432" s="26" t="s">
        <v>1108</v>
      </c>
      <c r="B432" s="26" t="s">
        <v>1109</v>
      </c>
      <c r="C432" s="27"/>
      <c r="D432" s="28" t="s">
        <v>1110</v>
      </c>
      <c r="E432" s="28"/>
      <c r="F432" s="28"/>
      <c r="G432" s="28"/>
      <c r="H432" s="28"/>
      <c r="I432" s="28"/>
      <c r="J432" s="28"/>
      <c r="K432" s="27"/>
      <c r="L432" s="29">
        <f ca="1">L537</f>
        <v>0</v>
      </c>
      <c r="M432" s="29">
        <f ca="1">ROUND(L432,2)</f>
        <v>0</v>
      </c>
    </row>
    <row r="433" spans="1:13" ht="15.48" thickBot="1" customHeight="1">
      <c r="A433" s="30" t="s">
        <v>1111</v>
      </c>
      <c r="B433" s="30" t="s">
        <v>1112</v>
      </c>
      <c r="C433" s="31"/>
      <c r="D433" s="32" t="s">
        <v>1113</v>
      </c>
      <c r="E433" s="32"/>
      <c r="F433" s="32"/>
      <c r="G433" s="32"/>
      <c r="H433" s="32"/>
      <c r="I433" s="32"/>
      <c r="J433" s="32"/>
      <c r="K433" s="31"/>
      <c r="L433" s="33">
        <f ca="1">L446</f>
        <v>0</v>
      </c>
      <c r="M433" s="33">
        <f ca="1">ROUND(L433,2)</f>
        <v>0</v>
      </c>
    </row>
    <row r="434" spans="1:13" ht="15.48" thickBot="1" customHeight="1">
      <c r="A434" s="15" t="s">
        <v>1114</v>
      </c>
      <c r="B434" s="8" t="s">
        <v>1115</v>
      </c>
      <c r="C434" s="8" t="s">
        <v>1116</v>
      </c>
      <c r="D434" s="34" t="s">
        <v>1117</v>
      </c>
      <c r="E434" s="34"/>
      <c r="F434" s="34"/>
      <c r="G434" s="34"/>
      <c r="H434" s="34"/>
      <c r="I434" s="34"/>
      <c r="J434" s="34"/>
      <c r="K434" s="35">
        <f ca="1">SUM(K437:K437)</f>
        <v>0</v>
      </c>
      <c r="L434" s="35">
        <f ca="1">ROUND(0.00*(1+M2/100),2)</f>
        <v>0</v>
      </c>
      <c r="M434" s="35">
        <f ca="1">ROUND(K434*L434,2)</f>
        <v>0</v>
      </c>
    </row>
    <row r="435" spans="1:13" ht="196.92" thickBot="1" customHeight="1">
      <c r="A435" s="36"/>
      <c r="B435" s="36"/>
      <c r="C435" s="36"/>
      <c r="D435" s="34" t="s">
        <v>1118</v>
      </c>
      <c r="E435" s="34"/>
      <c r="F435" s="34"/>
      <c r="G435" s="34"/>
      <c r="H435" s="34"/>
      <c r="I435" s="34"/>
      <c r="J435" s="34"/>
      <c r="K435" s="34"/>
      <c r="L435" s="34"/>
      <c r="M435" s="34"/>
    </row>
    <row r="436" spans="1:13" ht="15.12" thickBot="1" customHeight="1">
      <c r="A436" s="36"/>
      <c r="B436" s="36"/>
      <c r="C436" s="36"/>
      <c r="D436" s="36"/>
      <c r="E436" s="37"/>
      <c r="F436" s="39" t="s">
        <v>1119</v>
      </c>
      <c r="G436" s="39" t="s">
        <v>1120</v>
      </c>
      <c r="H436" s="39" t="s">
        <v>1121</v>
      </c>
      <c r="I436" s="39" t="s">
        <v>1122</v>
      </c>
      <c r="J436" s="39" t="s">
        <v>1123</v>
      </c>
      <c r="K436" s="39" t="s">
        <v>1124</v>
      </c>
      <c r="L436" s="36"/>
      <c r="M436" s="36"/>
    </row>
    <row r="437" spans="1:13" ht="15.12" thickBot="1" customHeight="1">
      <c r="A437" s="36"/>
      <c r="B437" s="36"/>
      <c r="C437" s="36"/>
      <c r="D437" s="40"/>
      <c r="E437" s="41"/>
      <c r="F437" s="42">
        <v>1.00</v>
      </c>
      <c r="G437" s="42"/>
      <c r="H437" s="42"/>
      <c r="I437" s="42"/>
      <c r="J437" s="44">
        <f ca="1">ROUND(F437,2)</f>
        <v>0</v>
      </c>
      <c r="K437" s="59">
        <f ca="1">SUM(J437:J437)</f>
        <v>0</v>
      </c>
      <c r="L437" s="36"/>
      <c r="M437" s="36"/>
    </row>
    <row r="438" spans="1:13" ht="15.48" thickBot="1" customHeight="1">
      <c r="A438" s="15" t="s">
        <v>1125</v>
      </c>
      <c r="B438" s="8" t="s">
        <v>1126</v>
      </c>
      <c r="C438" s="8" t="s">
        <v>1127</v>
      </c>
      <c r="D438" s="34" t="s">
        <v>1128</v>
      </c>
      <c r="E438" s="34"/>
      <c r="F438" s="34"/>
      <c r="G438" s="34"/>
      <c r="H438" s="34"/>
      <c r="I438" s="34"/>
      <c r="J438" s="34"/>
      <c r="K438" s="35">
        <f ca="1">SUM(K441:K441)</f>
        <v>0</v>
      </c>
      <c r="L438" s="35">
        <f ca="1">ROUND(0.00*(1+M2/100),2)</f>
        <v>0</v>
      </c>
      <c r="M438" s="35">
        <f ca="1">ROUND(K438*L438,2)</f>
        <v>0</v>
      </c>
    </row>
    <row r="439" spans="1:13" ht="49.08" thickBot="1" customHeight="1">
      <c r="A439" s="36"/>
      <c r="B439" s="36"/>
      <c r="C439" s="36"/>
      <c r="D439" s="34" t="s">
        <v>1129</v>
      </c>
      <c r="E439" s="34"/>
      <c r="F439" s="34"/>
      <c r="G439" s="34"/>
      <c r="H439" s="34"/>
      <c r="I439" s="34"/>
      <c r="J439" s="34"/>
      <c r="K439" s="34"/>
      <c r="L439" s="34"/>
      <c r="M439" s="34"/>
    </row>
    <row r="440" spans="1:13" ht="15.12" thickBot="1" customHeight="1">
      <c r="A440" s="36"/>
      <c r="B440" s="36"/>
      <c r="C440" s="36"/>
      <c r="D440" s="36"/>
      <c r="E440" s="37"/>
      <c r="F440" s="39" t="s">
        <v>1130</v>
      </c>
      <c r="G440" s="39" t="s">
        <v>1131</v>
      </c>
      <c r="H440" s="39" t="s">
        <v>1132</v>
      </c>
      <c r="I440" s="39" t="s">
        <v>1133</v>
      </c>
      <c r="J440" s="39" t="s">
        <v>1134</v>
      </c>
      <c r="K440" s="39" t="s">
        <v>1135</v>
      </c>
      <c r="L440" s="36"/>
      <c r="M440" s="36"/>
    </row>
    <row r="441" spans="1:13" ht="15.12" thickBot="1" customHeight="1">
      <c r="A441" s="36"/>
      <c r="B441" s="36"/>
      <c r="C441" s="36"/>
      <c r="D441" s="40"/>
      <c r="E441" s="41"/>
      <c r="F441" s="42">
        <v>1.00</v>
      </c>
      <c r="G441" s="42"/>
      <c r="H441" s="42"/>
      <c r="I441" s="42"/>
      <c r="J441" s="44">
        <f ca="1">ROUND(F441,2)</f>
        <v>0</v>
      </c>
      <c r="K441" s="59">
        <f ca="1">SUM(J441:J441)</f>
        <v>0</v>
      </c>
      <c r="L441" s="36"/>
      <c r="M441" s="36"/>
    </row>
    <row r="442" spans="1:13" ht="15.48" thickBot="1" customHeight="1">
      <c r="A442" s="15" t="s">
        <v>1136</v>
      </c>
      <c r="B442" s="8" t="s">
        <v>1137</v>
      </c>
      <c r="C442" s="8" t="s">
        <v>1138</v>
      </c>
      <c r="D442" s="34" t="s">
        <v>1139</v>
      </c>
      <c r="E442" s="34"/>
      <c r="F442" s="34"/>
      <c r="G442" s="34"/>
      <c r="H442" s="34"/>
      <c r="I442" s="34"/>
      <c r="J442" s="34"/>
      <c r="K442" s="35">
        <f ca="1">SUM(K445:K445)</f>
        <v>0</v>
      </c>
      <c r="L442" s="35">
        <f ca="1">ROUND(0.00*(1+M2/100),2)</f>
        <v>0</v>
      </c>
      <c r="M442" s="35">
        <f ca="1">ROUND(K442*L442,2)</f>
        <v>0</v>
      </c>
    </row>
    <row r="443" spans="1:13" ht="39.84" thickBot="1" customHeight="1">
      <c r="A443" s="36"/>
      <c r="B443" s="36"/>
      <c r="C443" s="36"/>
      <c r="D443" s="34" t="s">
        <v>1140</v>
      </c>
      <c r="E443" s="34"/>
      <c r="F443" s="34"/>
      <c r="G443" s="34"/>
      <c r="H443" s="34"/>
      <c r="I443" s="34"/>
      <c r="J443" s="34"/>
      <c r="K443" s="34"/>
      <c r="L443" s="34"/>
      <c r="M443" s="34"/>
    </row>
    <row r="444" spans="1:13" ht="15.12" thickBot="1" customHeight="1">
      <c r="A444" s="36"/>
      <c r="B444" s="36"/>
      <c r="C444" s="36"/>
      <c r="D444" s="36"/>
      <c r="E444" s="37"/>
      <c r="F444" s="39" t="s">
        <v>1141</v>
      </c>
      <c r="G444" s="39" t="s">
        <v>1142</v>
      </c>
      <c r="H444" s="39" t="s">
        <v>1143</v>
      </c>
      <c r="I444" s="39" t="s">
        <v>1144</v>
      </c>
      <c r="J444" s="39" t="s">
        <v>1145</v>
      </c>
      <c r="K444" s="39" t="s">
        <v>1146</v>
      </c>
      <c r="L444" s="36"/>
      <c r="M444" s="36"/>
    </row>
    <row r="445" spans="1:13" ht="15.12" thickBot="1" customHeight="1">
      <c r="A445" s="36"/>
      <c r="B445" s="36"/>
      <c r="C445" s="36"/>
      <c r="D445" s="40"/>
      <c r="E445" s="41"/>
      <c r="F445" s="42">
        <v>1.00</v>
      </c>
      <c r="G445" s="42"/>
      <c r="H445" s="42"/>
      <c r="I445" s="42"/>
      <c r="J445" s="44">
        <f ca="1">ROUND(F445,2)</f>
        <v>0</v>
      </c>
      <c r="K445" s="59">
        <f ca="1">SUM(J445:J445)</f>
        <v>0</v>
      </c>
      <c r="L445" s="36"/>
      <c r="M445" s="36"/>
    </row>
    <row r="446" spans="1:13" ht="15.48" thickBot="1" customHeight="1">
      <c r="A446" s="47"/>
      <c r="B446" s="47"/>
      <c r="C446" s="47"/>
      <c r="D446" s="48" t="s">
        <v>1147</v>
      </c>
      <c r="E446" s="49"/>
      <c r="F446" s="49"/>
      <c r="G446" s="49"/>
      <c r="H446" s="49"/>
      <c r="I446" s="49"/>
      <c r="J446" s="49"/>
      <c r="K446" s="49"/>
      <c r="L446" s="50">
        <f ca="1">M434+M438+M442</f>
        <v>0</v>
      </c>
      <c r="M446" s="50">
        <f ca="1">ROUND(L446,2)</f>
        <v>0</v>
      </c>
    </row>
    <row r="447" spans="1:13" ht="15.48" thickBot="1" customHeight="1">
      <c r="A447" s="60" t="s">
        <v>1148</v>
      </c>
      <c r="B447" s="60" t="s">
        <v>1149</v>
      </c>
      <c r="C447" s="61"/>
      <c r="D447" s="62" t="s">
        <v>1150</v>
      </c>
      <c r="E447" s="62"/>
      <c r="F447" s="62"/>
      <c r="G447" s="62"/>
      <c r="H447" s="62"/>
      <c r="I447" s="62"/>
      <c r="J447" s="62"/>
      <c r="K447" s="61"/>
      <c r="L447" s="63">
        <f ca="1">L464</f>
        <v>0</v>
      </c>
      <c r="M447" s="63">
        <f ca="1">ROUND(L447,2)</f>
        <v>0</v>
      </c>
    </row>
    <row r="448" spans="1:13" ht="15.48" thickBot="1" customHeight="1">
      <c r="A448" s="15" t="s">
        <v>1151</v>
      </c>
      <c r="B448" s="8" t="s">
        <v>1152</v>
      </c>
      <c r="C448" s="8" t="s">
        <v>1153</v>
      </c>
      <c r="D448" s="34" t="s">
        <v>1154</v>
      </c>
      <c r="E448" s="34"/>
      <c r="F448" s="34"/>
      <c r="G448" s="34"/>
      <c r="H448" s="34"/>
      <c r="I448" s="34"/>
      <c r="J448" s="34"/>
      <c r="K448" s="35">
        <f ca="1">SUM(K451:K451)</f>
        <v>0</v>
      </c>
      <c r="L448" s="35">
        <f ca="1">ROUND(0.00*(1+M2/100),2)</f>
        <v>0</v>
      </c>
      <c r="M448" s="35">
        <f ca="1">ROUND(K448*L448,2)</f>
        <v>0</v>
      </c>
    </row>
    <row r="449" spans="1:13" ht="39.84" thickBot="1" customHeight="1">
      <c r="A449" s="36"/>
      <c r="B449" s="36"/>
      <c r="C449" s="36"/>
      <c r="D449" s="34" t="s">
        <v>1155</v>
      </c>
      <c r="E449" s="34"/>
      <c r="F449" s="34"/>
      <c r="G449" s="34"/>
      <c r="H449" s="34"/>
      <c r="I449" s="34"/>
      <c r="J449" s="34"/>
      <c r="K449" s="34"/>
      <c r="L449" s="34"/>
      <c r="M449" s="34"/>
    </row>
    <row r="450" spans="1:13" ht="15.12" thickBot="1" customHeight="1">
      <c r="A450" s="36"/>
      <c r="B450" s="36"/>
      <c r="C450" s="36"/>
      <c r="D450" s="36"/>
      <c r="E450" s="37"/>
      <c r="F450" s="39" t="s">
        <v>1156</v>
      </c>
      <c r="G450" s="39" t="s">
        <v>1157</v>
      </c>
      <c r="H450" s="39" t="s">
        <v>1158</v>
      </c>
      <c r="I450" s="39" t="s">
        <v>1159</v>
      </c>
      <c r="J450" s="39" t="s">
        <v>1160</v>
      </c>
      <c r="K450" s="39" t="s">
        <v>1161</v>
      </c>
      <c r="L450" s="36"/>
      <c r="M450" s="36"/>
    </row>
    <row r="451" spans="1:13" ht="15.12" thickBot="1" customHeight="1">
      <c r="A451" s="36"/>
      <c r="B451" s="36"/>
      <c r="C451" s="36"/>
      <c r="D451" s="40"/>
      <c r="E451" s="41"/>
      <c r="F451" s="42">
        <v>2.00</v>
      </c>
      <c r="G451" s="42"/>
      <c r="H451" s="42"/>
      <c r="I451" s="42"/>
      <c r="J451" s="44">
        <f ca="1">ROUND(F451,2)</f>
        <v>0</v>
      </c>
      <c r="K451" s="59">
        <f ca="1">SUM(J451:J451)</f>
        <v>0</v>
      </c>
      <c r="L451" s="36"/>
      <c r="M451" s="36"/>
    </row>
    <row r="452" spans="1:13" ht="15.48" thickBot="1" customHeight="1">
      <c r="A452" s="15" t="s">
        <v>1162</v>
      </c>
      <c r="B452" s="8" t="s">
        <v>1163</v>
      </c>
      <c r="C452" s="8" t="s">
        <v>1164</v>
      </c>
      <c r="D452" s="34" t="s">
        <v>1165</v>
      </c>
      <c r="E452" s="34"/>
      <c r="F452" s="34"/>
      <c r="G452" s="34"/>
      <c r="H452" s="34"/>
      <c r="I452" s="34"/>
      <c r="J452" s="34"/>
      <c r="K452" s="35">
        <f ca="1">SUM(K455:K455)</f>
        <v>0</v>
      </c>
      <c r="L452" s="35">
        <f ca="1">ROUND(0.00*(1+M2/100),2)</f>
        <v>0</v>
      </c>
      <c r="M452" s="35">
        <f ca="1">ROUND(K452*L452,2)</f>
        <v>0</v>
      </c>
    </row>
    <row r="453" spans="1:13" ht="39.84" thickBot="1" customHeight="1">
      <c r="A453" s="36"/>
      <c r="B453" s="36"/>
      <c r="C453" s="36"/>
      <c r="D453" s="34" t="s">
        <v>1166</v>
      </c>
      <c r="E453" s="34"/>
      <c r="F453" s="34"/>
      <c r="G453" s="34"/>
      <c r="H453" s="34"/>
      <c r="I453" s="34"/>
      <c r="J453" s="34"/>
      <c r="K453" s="34"/>
      <c r="L453" s="34"/>
      <c r="M453" s="34"/>
    </row>
    <row r="454" spans="1:13" ht="15.12" thickBot="1" customHeight="1">
      <c r="A454" s="36"/>
      <c r="B454" s="36"/>
      <c r="C454" s="36"/>
      <c r="D454" s="36"/>
      <c r="E454" s="37"/>
      <c r="F454" s="39" t="s">
        <v>1167</v>
      </c>
      <c r="G454" s="39" t="s">
        <v>1168</v>
      </c>
      <c r="H454" s="39" t="s">
        <v>1169</v>
      </c>
      <c r="I454" s="39" t="s">
        <v>1170</v>
      </c>
      <c r="J454" s="39" t="s">
        <v>1171</v>
      </c>
      <c r="K454" s="39" t="s">
        <v>1172</v>
      </c>
      <c r="L454" s="36"/>
      <c r="M454" s="36"/>
    </row>
    <row r="455" spans="1:13" ht="15.12" thickBot="1" customHeight="1">
      <c r="A455" s="36"/>
      <c r="B455" s="36"/>
      <c r="C455" s="36"/>
      <c r="D455" s="40"/>
      <c r="E455" s="41"/>
      <c r="F455" s="42">
        <v>2.00</v>
      </c>
      <c r="G455" s="42"/>
      <c r="H455" s="42"/>
      <c r="I455" s="42"/>
      <c r="J455" s="44">
        <f ca="1">ROUND(F455,2)</f>
        <v>0</v>
      </c>
      <c r="K455" s="59">
        <f ca="1">SUM(J455:J455)</f>
        <v>0</v>
      </c>
      <c r="L455" s="36"/>
      <c r="M455" s="36"/>
    </row>
    <row r="456" spans="1:13" ht="15.48" thickBot="1" customHeight="1">
      <c r="A456" s="15" t="s">
        <v>1173</v>
      </c>
      <c r="B456" s="8" t="s">
        <v>1174</v>
      </c>
      <c r="C456" s="8" t="s">
        <v>1175</v>
      </c>
      <c r="D456" s="34" t="s">
        <v>1176</v>
      </c>
      <c r="E456" s="34"/>
      <c r="F456" s="34"/>
      <c r="G456" s="34"/>
      <c r="H456" s="34"/>
      <c r="I456" s="34"/>
      <c r="J456" s="34"/>
      <c r="K456" s="35">
        <f ca="1">SUM(K459:K459)</f>
        <v>0</v>
      </c>
      <c r="L456" s="35">
        <f ca="1">ROUND(0.00*(1+M2/100),2)</f>
        <v>0</v>
      </c>
      <c r="M456" s="35">
        <f ca="1">ROUND(K456*L456,2)</f>
        <v>0</v>
      </c>
    </row>
    <row r="457" spans="1:13" ht="39.84" thickBot="1" customHeight="1">
      <c r="A457" s="36"/>
      <c r="B457" s="36"/>
      <c r="C457" s="36"/>
      <c r="D457" s="34" t="s">
        <v>1177</v>
      </c>
      <c r="E457" s="34"/>
      <c r="F457" s="34"/>
      <c r="G457" s="34"/>
      <c r="H457" s="34"/>
      <c r="I457" s="34"/>
      <c r="J457" s="34"/>
      <c r="K457" s="34"/>
      <c r="L457" s="34"/>
      <c r="M457" s="34"/>
    </row>
    <row r="458" spans="1:13" ht="15.12" thickBot="1" customHeight="1">
      <c r="A458" s="36"/>
      <c r="B458" s="36"/>
      <c r="C458" s="36"/>
      <c r="D458" s="36"/>
      <c r="E458" s="37"/>
      <c r="F458" s="39" t="s">
        <v>1178</v>
      </c>
      <c r="G458" s="39" t="s">
        <v>1179</v>
      </c>
      <c r="H458" s="39" t="s">
        <v>1180</v>
      </c>
      <c r="I458" s="39" t="s">
        <v>1181</v>
      </c>
      <c r="J458" s="39" t="s">
        <v>1182</v>
      </c>
      <c r="K458" s="39" t="s">
        <v>1183</v>
      </c>
      <c r="L458" s="36"/>
      <c r="M458" s="36"/>
    </row>
    <row r="459" spans="1:13" ht="15.12" thickBot="1" customHeight="1">
      <c r="A459" s="36"/>
      <c r="B459" s="36"/>
      <c r="C459" s="36"/>
      <c r="D459" s="40"/>
      <c r="E459" s="41"/>
      <c r="F459" s="42">
        <v>2.00</v>
      </c>
      <c r="G459" s="42"/>
      <c r="H459" s="42"/>
      <c r="I459" s="42"/>
      <c r="J459" s="44">
        <f ca="1">ROUND(F459,2)</f>
        <v>0</v>
      </c>
      <c r="K459" s="59">
        <f ca="1">SUM(J459:J459)</f>
        <v>0</v>
      </c>
      <c r="L459" s="36"/>
      <c r="M459" s="36"/>
    </row>
    <row r="460" spans="1:13" ht="15.48" thickBot="1" customHeight="1">
      <c r="A460" s="15" t="s">
        <v>1184</v>
      </c>
      <c r="B460" s="8" t="s">
        <v>1185</v>
      </c>
      <c r="C460" s="8" t="s">
        <v>1186</v>
      </c>
      <c r="D460" s="34" t="s">
        <v>1187</v>
      </c>
      <c r="E460" s="34"/>
      <c r="F460" s="34"/>
      <c r="G460" s="34"/>
      <c r="H460" s="34"/>
      <c r="I460" s="34"/>
      <c r="J460" s="34"/>
      <c r="K460" s="35">
        <f ca="1">SUM(K463:K463)</f>
        <v>0</v>
      </c>
      <c r="L460" s="35">
        <f ca="1">ROUND(0.00*(1+M2/100),2)</f>
        <v>0</v>
      </c>
      <c r="M460" s="35">
        <f ca="1">ROUND(K460*L460,2)</f>
        <v>0</v>
      </c>
    </row>
    <row r="461" spans="1:13" ht="30.60" thickBot="1" customHeight="1">
      <c r="A461" s="36"/>
      <c r="B461" s="36"/>
      <c r="C461" s="36"/>
      <c r="D461" s="34" t="s">
        <v>1188</v>
      </c>
      <c r="E461" s="34"/>
      <c r="F461" s="34"/>
      <c r="G461" s="34"/>
      <c r="H461" s="34"/>
      <c r="I461" s="34"/>
      <c r="J461" s="34"/>
      <c r="K461" s="34"/>
      <c r="L461" s="34"/>
      <c r="M461" s="34"/>
    </row>
    <row r="462" spans="1:13" ht="15.12" thickBot="1" customHeight="1">
      <c r="A462" s="36"/>
      <c r="B462" s="36"/>
      <c r="C462" s="36"/>
      <c r="D462" s="36"/>
      <c r="E462" s="37"/>
      <c r="F462" s="39" t="s">
        <v>1189</v>
      </c>
      <c r="G462" s="39" t="s">
        <v>1190</v>
      </c>
      <c r="H462" s="39" t="s">
        <v>1191</v>
      </c>
      <c r="I462" s="39" t="s">
        <v>1192</v>
      </c>
      <c r="J462" s="39" t="s">
        <v>1193</v>
      </c>
      <c r="K462" s="39" t="s">
        <v>1194</v>
      </c>
      <c r="L462" s="36"/>
      <c r="M462" s="36"/>
    </row>
    <row r="463" spans="1:13" ht="15.12" thickBot="1" customHeight="1">
      <c r="A463" s="36"/>
      <c r="B463" s="36"/>
      <c r="C463" s="36"/>
      <c r="D463" s="40"/>
      <c r="E463" s="41"/>
      <c r="F463" s="42">
        <v>2.00</v>
      </c>
      <c r="G463" s="42"/>
      <c r="H463" s="42"/>
      <c r="I463" s="42"/>
      <c r="J463" s="44">
        <f ca="1">ROUND(F463,2)</f>
        <v>0</v>
      </c>
      <c r="K463" s="59">
        <f ca="1">SUM(J463:J463)</f>
        <v>0</v>
      </c>
      <c r="L463" s="36"/>
      <c r="M463" s="36"/>
    </row>
    <row r="464" spans="1:13" ht="15.48" thickBot="1" customHeight="1">
      <c r="A464" s="47"/>
      <c r="B464" s="47"/>
      <c r="C464" s="47"/>
      <c r="D464" s="48" t="s">
        <v>1195</v>
      </c>
      <c r="E464" s="49"/>
      <c r="F464" s="49"/>
      <c r="G464" s="49"/>
      <c r="H464" s="49"/>
      <c r="I464" s="49"/>
      <c r="J464" s="49"/>
      <c r="K464" s="49"/>
      <c r="L464" s="50">
        <f ca="1">M448+M452+M456+M460</f>
        <v>0</v>
      </c>
      <c r="M464" s="50">
        <f ca="1">ROUND(L464,2)</f>
        <v>0</v>
      </c>
    </row>
    <row r="465" spans="1:13" ht="15.48" thickBot="1" customHeight="1">
      <c r="A465" s="60" t="s">
        <v>1196</v>
      </c>
      <c r="B465" s="60" t="s">
        <v>1197</v>
      </c>
      <c r="C465" s="61"/>
      <c r="D465" s="62" t="s">
        <v>1198</v>
      </c>
      <c r="E465" s="62"/>
      <c r="F465" s="62"/>
      <c r="G465" s="62"/>
      <c r="H465" s="62"/>
      <c r="I465" s="62"/>
      <c r="J465" s="62"/>
      <c r="K465" s="61"/>
      <c r="L465" s="63">
        <f ca="1">L494</f>
        <v>0</v>
      </c>
      <c r="M465" s="63">
        <f ca="1">ROUND(L465,2)</f>
        <v>0</v>
      </c>
    </row>
    <row r="466" spans="1:13" ht="15.48" thickBot="1" customHeight="1">
      <c r="A466" s="15" t="s">
        <v>1199</v>
      </c>
      <c r="B466" s="8" t="s">
        <v>1200</v>
      </c>
      <c r="C466" s="8" t="s">
        <v>1201</v>
      </c>
      <c r="D466" s="34" t="s">
        <v>1202</v>
      </c>
      <c r="E466" s="34"/>
      <c r="F466" s="34"/>
      <c r="G466" s="34"/>
      <c r="H466" s="34"/>
      <c r="I466" s="34"/>
      <c r="J466" s="34"/>
      <c r="K466" s="35">
        <f ca="1">SUM(K469:K469)</f>
        <v>0</v>
      </c>
      <c r="L466" s="35">
        <f ca="1">ROUND(0.00*(1+M2/100),2)</f>
        <v>0</v>
      </c>
      <c r="M466" s="35">
        <f ca="1">ROUND(K466*L466,2)</f>
        <v>0</v>
      </c>
    </row>
    <row r="467" spans="1:13" ht="49.08" thickBot="1" customHeight="1">
      <c r="A467" s="36"/>
      <c r="B467" s="36"/>
      <c r="C467" s="36"/>
      <c r="D467" s="34" t="s">
        <v>1203</v>
      </c>
      <c r="E467" s="34"/>
      <c r="F467" s="34"/>
      <c r="G467" s="34"/>
      <c r="H467" s="34"/>
      <c r="I467" s="34"/>
      <c r="J467" s="34"/>
      <c r="K467" s="34"/>
      <c r="L467" s="34"/>
      <c r="M467" s="34"/>
    </row>
    <row r="468" spans="1:13" ht="15.12" thickBot="1" customHeight="1">
      <c r="A468" s="36"/>
      <c r="B468" s="36"/>
      <c r="C468" s="36"/>
      <c r="D468" s="36"/>
      <c r="E468" s="37"/>
      <c r="F468" s="39" t="s">
        <v>1204</v>
      </c>
      <c r="G468" s="39" t="s">
        <v>1205</v>
      </c>
      <c r="H468" s="39" t="s">
        <v>1206</v>
      </c>
      <c r="I468" s="39" t="s">
        <v>1207</v>
      </c>
      <c r="J468" s="39" t="s">
        <v>1208</v>
      </c>
      <c r="K468" s="39" t="s">
        <v>1209</v>
      </c>
      <c r="L468" s="36"/>
      <c r="M468" s="36"/>
    </row>
    <row r="469" spans="1:13" ht="15.12" thickBot="1" customHeight="1">
      <c r="A469" s="36"/>
      <c r="B469" s="36"/>
      <c r="C469" s="36"/>
      <c r="D469" s="40"/>
      <c r="E469" s="41"/>
      <c r="F469" s="42">
        <v>210.00</v>
      </c>
      <c r="G469" s="42"/>
      <c r="H469" s="42"/>
      <c r="I469" s="42"/>
      <c r="J469" s="44">
        <f ca="1">ROUND(F469,2)</f>
        <v>0</v>
      </c>
      <c r="K469" s="59">
        <f ca="1">SUM(J469:J469)</f>
        <v>0</v>
      </c>
      <c r="L469" s="36"/>
      <c r="M469" s="36"/>
    </row>
    <row r="470" spans="1:13" ht="15.48" thickBot="1" customHeight="1">
      <c r="A470" s="15" t="s">
        <v>1210</v>
      </c>
      <c r="B470" s="8" t="s">
        <v>1211</v>
      </c>
      <c r="C470" s="8" t="s">
        <v>1212</v>
      </c>
      <c r="D470" s="34" t="s">
        <v>1213</v>
      </c>
      <c r="E470" s="34"/>
      <c r="F470" s="34"/>
      <c r="G470" s="34"/>
      <c r="H470" s="34"/>
      <c r="I470" s="34"/>
      <c r="J470" s="34"/>
      <c r="K470" s="35">
        <f ca="1">SUM(K473:K473)</f>
        <v>0</v>
      </c>
      <c r="L470" s="35">
        <f ca="1">ROUND(0.00*(1+M2/100),2)</f>
        <v>0</v>
      </c>
      <c r="M470" s="35">
        <f ca="1">ROUND(K470*L470,2)</f>
        <v>0</v>
      </c>
    </row>
    <row r="471" spans="1:13" ht="49.08" thickBot="1" customHeight="1">
      <c r="A471" s="36"/>
      <c r="B471" s="36"/>
      <c r="C471" s="36"/>
      <c r="D471" s="34" t="s">
        <v>1214</v>
      </c>
      <c r="E471" s="34"/>
      <c r="F471" s="34"/>
      <c r="G471" s="34"/>
      <c r="H471" s="34"/>
      <c r="I471" s="34"/>
      <c r="J471" s="34"/>
      <c r="K471" s="34"/>
      <c r="L471" s="34"/>
      <c r="M471" s="34"/>
    </row>
    <row r="472" spans="1:13" ht="15.12" thickBot="1" customHeight="1">
      <c r="A472" s="36"/>
      <c r="B472" s="36"/>
      <c r="C472" s="36"/>
      <c r="D472" s="36"/>
      <c r="E472" s="37"/>
      <c r="F472" s="39" t="s">
        <v>1215</v>
      </c>
      <c r="G472" s="39" t="s">
        <v>1216</v>
      </c>
      <c r="H472" s="39" t="s">
        <v>1217</v>
      </c>
      <c r="I472" s="39" t="s">
        <v>1218</v>
      </c>
      <c r="J472" s="39" t="s">
        <v>1219</v>
      </c>
      <c r="K472" s="39" t="s">
        <v>1220</v>
      </c>
      <c r="L472" s="36"/>
      <c r="M472" s="36"/>
    </row>
    <row r="473" spans="1:13" ht="15.12" thickBot="1" customHeight="1">
      <c r="A473" s="36"/>
      <c r="B473" s="36"/>
      <c r="C473" s="36"/>
      <c r="D473" s="40"/>
      <c r="E473" s="41"/>
      <c r="F473" s="42">
        <v>10.00</v>
      </c>
      <c r="G473" s="42">
        <v>2.00</v>
      </c>
      <c r="H473" s="42"/>
      <c r="I473" s="42"/>
      <c r="J473" s="44">
        <f ca="1">ROUND(F473*G473,2)</f>
        <v>0</v>
      </c>
      <c r="K473" s="59">
        <f ca="1">SUM(J473:J473)</f>
        <v>0</v>
      </c>
      <c r="L473" s="36"/>
      <c r="M473" s="36"/>
    </row>
    <row r="474" spans="1:13" ht="15.48" thickBot="1" customHeight="1">
      <c r="A474" s="15" t="s">
        <v>1221</v>
      </c>
      <c r="B474" s="8" t="s">
        <v>1222</v>
      </c>
      <c r="C474" s="8" t="s">
        <v>1223</v>
      </c>
      <c r="D474" s="34" t="s">
        <v>1224</v>
      </c>
      <c r="E474" s="34"/>
      <c r="F474" s="34"/>
      <c r="G474" s="34"/>
      <c r="H474" s="34"/>
      <c r="I474" s="34"/>
      <c r="J474" s="34"/>
      <c r="K474" s="35">
        <f ca="1">SUM(K477:K477)</f>
        <v>0</v>
      </c>
      <c r="L474" s="35">
        <f ca="1">ROUND(0.00*(1+M2/100),2)</f>
        <v>0</v>
      </c>
      <c r="M474" s="35">
        <f ca="1">ROUND(K474*L474,2)</f>
        <v>0</v>
      </c>
    </row>
    <row r="475" spans="1:13" ht="21.36" thickBot="1" customHeight="1">
      <c r="A475" s="36"/>
      <c r="B475" s="36"/>
      <c r="C475" s="36"/>
      <c r="D475" s="34" t="s">
        <v>1225</v>
      </c>
      <c r="E475" s="34"/>
      <c r="F475" s="34"/>
      <c r="G475" s="34"/>
      <c r="H475" s="34"/>
      <c r="I475" s="34"/>
      <c r="J475" s="34"/>
      <c r="K475" s="34"/>
      <c r="L475" s="34"/>
      <c r="M475" s="34"/>
    </row>
    <row r="476" spans="1:13" ht="15.12" thickBot="1" customHeight="1">
      <c r="A476" s="36"/>
      <c r="B476" s="36"/>
      <c r="C476" s="36"/>
      <c r="D476" s="36"/>
      <c r="E476" s="37"/>
      <c r="F476" s="39" t="s">
        <v>1226</v>
      </c>
      <c r="G476" s="39" t="s">
        <v>1227</v>
      </c>
      <c r="H476" s="39" t="s">
        <v>1228</v>
      </c>
      <c r="I476" s="39" t="s">
        <v>1229</v>
      </c>
      <c r="J476" s="39" t="s">
        <v>1230</v>
      </c>
      <c r="K476" s="39" t="s">
        <v>1231</v>
      </c>
      <c r="L476" s="36"/>
      <c r="M476" s="36"/>
    </row>
    <row r="477" spans="1:13" ht="15.12" thickBot="1" customHeight="1">
      <c r="A477" s="36"/>
      <c r="B477" s="36"/>
      <c r="C477" s="36"/>
      <c r="D477" s="40"/>
      <c r="E477" s="41"/>
      <c r="F477" s="42">
        <v>210.00</v>
      </c>
      <c r="G477" s="42"/>
      <c r="H477" s="42"/>
      <c r="I477" s="42"/>
      <c r="J477" s="44">
        <f ca="1">ROUND(F477,2)</f>
        <v>0</v>
      </c>
      <c r="K477" s="59">
        <f ca="1">SUM(J477:J477)</f>
        <v>0</v>
      </c>
      <c r="L477" s="36"/>
      <c r="M477" s="36"/>
    </row>
    <row r="478" spans="1:13" ht="15.48" thickBot="1" customHeight="1">
      <c r="A478" s="15" t="s">
        <v>1232</v>
      </c>
      <c r="B478" s="8" t="s">
        <v>1233</v>
      </c>
      <c r="C478" s="8" t="s">
        <v>1234</v>
      </c>
      <c r="D478" s="34" t="s">
        <v>1235</v>
      </c>
      <c r="E478" s="34"/>
      <c r="F478" s="34"/>
      <c r="G478" s="34"/>
      <c r="H478" s="34"/>
      <c r="I478" s="34"/>
      <c r="J478" s="34"/>
      <c r="K478" s="35">
        <f ca="1">SUM(K481:K481)</f>
        <v>0</v>
      </c>
      <c r="L478" s="35">
        <f ca="1">ROUND(0.00*(1+M2/100),2)</f>
        <v>0</v>
      </c>
      <c r="M478" s="35">
        <f ca="1">ROUND(K478*L478,2)</f>
        <v>0</v>
      </c>
    </row>
    <row r="479" spans="1:13" ht="21.36" thickBot="1" customHeight="1">
      <c r="A479" s="36"/>
      <c r="B479" s="36"/>
      <c r="C479" s="36"/>
      <c r="D479" s="34" t="s">
        <v>1236</v>
      </c>
      <c r="E479" s="34"/>
      <c r="F479" s="34"/>
      <c r="G479" s="34"/>
      <c r="H479" s="34"/>
      <c r="I479" s="34"/>
      <c r="J479" s="34"/>
      <c r="K479" s="34"/>
      <c r="L479" s="34"/>
      <c r="M479" s="34"/>
    </row>
    <row r="480" spans="1:13" ht="15.12" thickBot="1" customHeight="1">
      <c r="A480" s="36"/>
      <c r="B480" s="36"/>
      <c r="C480" s="36"/>
      <c r="D480" s="36"/>
      <c r="E480" s="37"/>
      <c r="F480" s="39" t="s">
        <v>1237</v>
      </c>
      <c r="G480" s="39" t="s">
        <v>1238</v>
      </c>
      <c r="H480" s="39" t="s">
        <v>1239</v>
      </c>
      <c r="I480" s="39" t="s">
        <v>1240</v>
      </c>
      <c r="J480" s="39" t="s">
        <v>1241</v>
      </c>
      <c r="K480" s="39" t="s">
        <v>1242</v>
      </c>
      <c r="L480" s="36"/>
      <c r="M480" s="36"/>
    </row>
    <row r="481" spans="1:13" ht="15.12" thickBot="1" customHeight="1">
      <c r="A481" s="36"/>
      <c r="B481" s="36"/>
      <c r="C481" s="36"/>
      <c r="D481" s="40"/>
      <c r="E481" s="41"/>
      <c r="F481" s="42">
        <v>10.00</v>
      </c>
      <c r="G481" s="42">
        <v>2.00</v>
      </c>
      <c r="H481" s="42"/>
      <c r="I481" s="42"/>
      <c r="J481" s="44">
        <f ca="1">ROUND(F481*G481,2)</f>
        <v>0</v>
      </c>
      <c r="K481" s="59">
        <f ca="1">SUM(J481:J481)</f>
        <v>0</v>
      </c>
      <c r="L481" s="36"/>
      <c r="M481" s="36"/>
    </row>
    <row r="482" spans="1:13" ht="15.48" thickBot="1" customHeight="1">
      <c r="A482" s="15" t="s">
        <v>1243</v>
      </c>
      <c r="B482" s="8" t="s">
        <v>1244</v>
      </c>
      <c r="C482" s="8" t="s">
        <v>1245</v>
      </c>
      <c r="D482" s="34" t="s">
        <v>1246</v>
      </c>
      <c r="E482" s="34"/>
      <c r="F482" s="34"/>
      <c r="G482" s="34"/>
      <c r="H482" s="34"/>
      <c r="I482" s="34"/>
      <c r="J482" s="34"/>
      <c r="K482" s="35">
        <f ca="1">SUM(K485:K485)</f>
        <v>0</v>
      </c>
      <c r="L482" s="35">
        <f ca="1">ROUND(0.00*(1+M2/100),2)</f>
        <v>0</v>
      </c>
      <c r="M482" s="35">
        <f ca="1">ROUND(K482*L482,2)</f>
        <v>0</v>
      </c>
    </row>
    <row r="483" spans="1:13" ht="12.12" thickBot="1" customHeight="1">
      <c r="A483" s="36"/>
      <c r="B483" s="36"/>
      <c r="C483" s="36"/>
      <c r="D483" s="34" t="s">
        <v>1247</v>
      </c>
      <c r="E483" s="34"/>
      <c r="F483" s="34"/>
      <c r="G483" s="34"/>
      <c r="H483" s="34"/>
      <c r="I483" s="34"/>
      <c r="J483" s="34"/>
      <c r="K483" s="34"/>
      <c r="L483" s="34"/>
      <c r="M483" s="34"/>
    </row>
    <row r="484" spans="1:13" ht="15.12" thickBot="1" customHeight="1">
      <c r="A484" s="36"/>
      <c r="B484" s="36"/>
      <c r="C484" s="36"/>
      <c r="D484" s="36"/>
      <c r="E484" s="37"/>
      <c r="F484" s="39" t="s">
        <v>1248</v>
      </c>
      <c r="G484" s="39" t="s">
        <v>1249</v>
      </c>
      <c r="H484" s="39" t="s">
        <v>1250</v>
      </c>
      <c r="I484" s="39" t="s">
        <v>1251</v>
      </c>
      <c r="J484" s="39" t="s">
        <v>1252</v>
      </c>
      <c r="K484" s="39" t="s">
        <v>1253</v>
      </c>
      <c r="L484" s="36"/>
      <c r="M484" s="36"/>
    </row>
    <row r="485" spans="1:13" ht="15.12" thickBot="1" customHeight="1">
      <c r="A485" s="36"/>
      <c r="B485" s="36"/>
      <c r="C485" s="36"/>
      <c r="D485" s="40"/>
      <c r="E485" s="41"/>
      <c r="F485" s="42">
        <v>1.00</v>
      </c>
      <c r="G485" s="42"/>
      <c r="H485" s="42"/>
      <c r="I485" s="42"/>
      <c r="J485" s="44">
        <f ca="1">ROUND(F485,2)</f>
        <v>0</v>
      </c>
      <c r="K485" s="59">
        <f ca="1">SUM(J485:J485)</f>
        <v>0</v>
      </c>
      <c r="L485" s="36"/>
      <c r="M485" s="36"/>
    </row>
    <row r="486" spans="1:13" ht="15.48" thickBot="1" customHeight="1">
      <c r="A486" s="15" t="s">
        <v>1254</v>
      </c>
      <c r="B486" s="8" t="s">
        <v>1255</v>
      </c>
      <c r="C486" s="8" t="s">
        <v>1256</v>
      </c>
      <c r="D486" s="34" t="s">
        <v>1257</v>
      </c>
      <c r="E486" s="34"/>
      <c r="F486" s="34"/>
      <c r="G486" s="34"/>
      <c r="H486" s="34"/>
      <c r="I486" s="34"/>
      <c r="J486" s="34"/>
      <c r="K486" s="35">
        <f ca="1">SUM(K489:K489)</f>
        <v>0</v>
      </c>
      <c r="L486" s="35">
        <f ca="1">ROUND(0.00*(1+M2/100),2)</f>
        <v>0</v>
      </c>
      <c r="M486" s="35">
        <f ca="1">ROUND(K486*L486,2)</f>
        <v>0</v>
      </c>
    </row>
    <row r="487" spans="1:13" ht="12.12" thickBot="1" customHeight="1">
      <c r="A487" s="36"/>
      <c r="B487" s="36"/>
      <c r="C487" s="36"/>
      <c r="D487" s="34" t="s">
        <v>1258</v>
      </c>
      <c r="E487" s="34"/>
      <c r="F487" s="34"/>
      <c r="G487" s="34"/>
      <c r="H487" s="34"/>
      <c r="I487" s="34"/>
      <c r="J487" s="34"/>
      <c r="K487" s="34"/>
      <c r="L487" s="34"/>
      <c r="M487" s="34"/>
    </row>
    <row r="488" spans="1:13" ht="15.12" thickBot="1" customHeight="1">
      <c r="A488" s="36"/>
      <c r="B488" s="36"/>
      <c r="C488" s="36"/>
      <c r="D488" s="36"/>
      <c r="E488" s="37"/>
      <c r="F488" s="39" t="s">
        <v>1259</v>
      </c>
      <c r="G488" s="39" t="s">
        <v>1260</v>
      </c>
      <c r="H488" s="39" t="s">
        <v>1261</v>
      </c>
      <c r="I488" s="39" t="s">
        <v>1262</v>
      </c>
      <c r="J488" s="39" t="s">
        <v>1263</v>
      </c>
      <c r="K488" s="39" t="s">
        <v>1264</v>
      </c>
      <c r="L488" s="36"/>
      <c r="M488" s="36"/>
    </row>
    <row r="489" spans="1:13" ht="15.12" thickBot="1" customHeight="1">
      <c r="A489" s="36"/>
      <c r="B489" s="36"/>
      <c r="C489" s="36"/>
      <c r="D489" s="40"/>
      <c r="E489" s="41"/>
      <c r="F489" s="42">
        <v>2.00</v>
      </c>
      <c r="G489" s="42"/>
      <c r="H489" s="42"/>
      <c r="I489" s="42"/>
      <c r="J489" s="44">
        <f ca="1">ROUND(F489,2)</f>
        <v>0</v>
      </c>
      <c r="K489" s="59">
        <f ca="1">SUM(J489:J489)</f>
        <v>0</v>
      </c>
      <c r="L489" s="36"/>
      <c r="M489" s="36"/>
    </row>
    <row r="490" spans="1:13" ht="15.48" thickBot="1" customHeight="1">
      <c r="A490" s="15" t="s">
        <v>1265</v>
      </c>
      <c r="B490" s="8" t="s">
        <v>1266</v>
      </c>
      <c r="C490" s="8" t="s">
        <v>1267</v>
      </c>
      <c r="D490" s="34" t="s">
        <v>1268</v>
      </c>
      <c r="E490" s="34"/>
      <c r="F490" s="34"/>
      <c r="G490" s="34"/>
      <c r="H490" s="34"/>
      <c r="I490" s="34"/>
      <c r="J490" s="34"/>
      <c r="K490" s="35">
        <f ca="1">SUM(K493:K493)</f>
        <v>0</v>
      </c>
      <c r="L490" s="35">
        <f ca="1">ROUND(0.00*(1+M2/100),2)</f>
        <v>0</v>
      </c>
      <c r="M490" s="35">
        <f ca="1">ROUND(K490*L490,2)</f>
        <v>0</v>
      </c>
    </row>
    <row r="491" spans="1:13" ht="12.12" thickBot="1" customHeight="1">
      <c r="A491" s="36"/>
      <c r="B491" s="36"/>
      <c r="C491" s="36"/>
      <c r="D491" s="34" t="s">
        <v>1269</v>
      </c>
      <c r="E491" s="34"/>
      <c r="F491" s="34"/>
      <c r="G491" s="34"/>
      <c r="H491" s="34"/>
      <c r="I491" s="34"/>
      <c r="J491" s="34"/>
      <c r="K491" s="34"/>
      <c r="L491" s="34"/>
      <c r="M491" s="34"/>
    </row>
    <row r="492" spans="1:13" ht="15.12" thickBot="1" customHeight="1">
      <c r="A492" s="36"/>
      <c r="B492" s="36"/>
      <c r="C492" s="36"/>
      <c r="D492" s="36"/>
      <c r="E492" s="37"/>
      <c r="F492" s="39" t="s">
        <v>1270</v>
      </c>
      <c r="G492" s="39" t="s">
        <v>1271</v>
      </c>
      <c r="H492" s="39" t="s">
        <v>1272</v>
      </c>
      <c r="I492" s="39" t="s">
        <v>1273</v>
      </c>
      <c r="J492" s="39" t="s">
        <v>1274</v>
      </c>
      <c r="K492" s="39" t="s">
        <v>1275</v>
      </c>
      <c r="L492" s="36"/>
      <c r="M492" s="36"/>
    </row>
    <row r="493" spans="1:13" ht="15.12" thickBot="1" customHeight="1">
      <c r="A493" s="36"/>
      <c r="B493" s="36"/>
      <c r="C493" s="36"/>
      <c r="D493" s="40"/>
      <c r="E493" s="41"/>
      <c r="F493" s="42">
        <v>1.00</v>
      </c>
      <c r="G493" s="42"/>
      <c r="H493" s="42"/>
      <c r="I493" s="42"/>
      <c r="J493" s="44">
        <f ca="1">ROUND(F493,2)</f>
        <v>0</v>
      </c>
      <c r="K493" s="59">
        <f ca="1">SUM(J493:J493)</f>
        <v>0</v>
      </c>
      <c r="L493" s="36"/>
      <c r="M493" s="36"/>
    </row>
    <row r="494" spans="1:13" ht="15.48" thickBot="1" customHeight="1">
      <c r="A494" s="47"/>
      <c r="B494" s="47"/>
      <c r="C494" s="47"/>
      <c r="D494" s="48" t="s">
        <v>1276</v>
      </c>
      <c r="E494" s="49"/>
      <c r="F494" s="49"/>
      <c r="G494" s="49"/>
      <c r="H494" s="49"/>
      <c r="I494" s="49"/>
      <c r="J494" s="49"/>
      <c r="K494" s="49"/>
      <c r="L494" s="50">
        <f ca="1">M466+M470+M474+M478+M482+M486+M490</f>
        <v>0</v>
      </c>
      <c r="M494" s="50">
        <f ca="1">ROUND(L494,2)</f>
        <v>0</v>
      </c>
    </row>
    <row r="495" spans="1:13" ht="15.48" thickBot="1" customHeight="1">
      <c r="A495" s="60" t="s">
        <v>1277</v>
      </c>
      <c r="B495" s="60" t="s">
        <v>1278</v>
      </c>
      <c r="C495" s="61"/>
      <c r="D495" s="62" t="s">
        <v>1279</v>
      </c>
      <c r="E495" s="62"/>
      <c r="F495" s="62"/>
      <c r="G495" s="62"/>
      <c r="H495" s="62"/>
      <c r="I495" s="62"/>
      <c r="J495" s="62"/>
      <c r="K495" s="61"/>
      <c r="L495" s="63">
        <f ca="1">L526</f>
        <v>0</v>
      </c>
      <c r="M495" s="63">
        <f ca="1">ROUND(L495,2)</f>
        <v>0</v>
      </c>
    </row>
    <row r="496" spans="1:13" ht="15.48" thickBot="1" customHeight="1">
      <c r="A496" s="15" t="s">
        <v>1280</v>
      </c>
      <c r="B496" s="8" t="s">
        <v>1281</v>
      </c>
      <c r="C496" s="8" t="s">
        <v>1282</v>
      </c>
      <c r="D496" s="34" t="s">
        <v>1283</v>
      </c>
      <c r="E496" s="34"/>
      <c r="F496" s="34"/>
      <c r="G496" s="34"/>
      <c r="H496" s="34"/>
      <c r="I496" s="34"/>
      <c r="J496" s="34"/>
      <c r="K496" s="35">
        <f ca="1">SUM(K499:K500)</f>
        <v>0</v>
      </c>
      <c r="L496" s="35">
        <f ca="1">ROUND(0.00*(1+M2/100),2)</f>
        <v>0</v>
      </c>
      <c r="M496" s="35">
        <f ca="1">ROUND(K496*L496,2)</f>
        <v>0</v>
      </c>
    </row>
    <row r="497" spans="1:13" ht="30.60" thickBot="1" customHeight="1">
      <c r="A497" s="36"/>
      <c r="B497" s="36"/>
      <c r="C497" s="36"/>
      <c r="D497" s="34" t="s">
        <v>1284</v>
      </c>
      <c r="E497" s="34"/>
      <c r="F497" s="34"/>
      <c r="G497" s="34"/>
      <c r="H497" s="34"/>
      <c r="I497" s="34"/>
      <c r="J497" s="34"/>
      <c r="K497" s="34"/>
      <c r="L497" s="34"/>
      <c r="M497" s="34"/>
    </row>
    <row r="498" spans="1:13" ht="15.12" thickBot="1" customHeight="1">
      <c r="A498" s="36"/>
      <c r="B498" s="36"/>
      <c r="C498" s="36"/>
      <c r="D498" s="36"/>
      <c r="E498" s="37"/>
      <c r="F498" s="39" t="s">
        <v>1285</v>
      </c>
      <c r="G498" s="39" t="s">
        <v>1286</v>
      </c>
      <c r="H498" s="39" t="s">
        <v>1287</v>
      </c>
      <c r="I498" s="39" t="s">
        <v>1288</v>
      </c>
      <c r="J498" s="39" t="s">
        <v>1289</v>
      </c>
      <c r="K498" s="39" t="s">
        <v>1290</v>
      </c>
      <c r="L498" s="36"/>
      <c r="M498" s="36"/>
    </row>
    <row r="499" spans="1:13" ht="15.12" thickBot="1" customHeight="1">
      <c r="A499" s="36"/>
      <c r="B499" s="36"/>
      <c r="C499" s="36"/>
      <c r="D499" s="40"/>
      <c r="E499" s="41"/>
      <c r="F499" s="42">
        <v>4.00</v>
      </c>
      <c r="G499" s="42"/>
      <c r="H499" s="42"/>
      <c r="I499" s="42"/>
      <c r="J499" s="44">
        <f ca="1">ROUND(F499,2)</f>
        <v>0</v>
      </c>
      <c r="K499" s="45"/>
      <c r="L499" s="36"/>
      <c r="M499" s="36"/>
    </row>
    <row r="500" spans="1:13" ht="15.12" thickBot="1" customHeight="1">
      <c r="A500" s="36"/>
      <c r="B500" s="36"/>
      <c r="C500" s="36"/>
      <c r="D500" s="40"/>
      <c r="E500" s="8"/>
      <c r="F500" s="35">
        <v>0.40</v>
      </c>
      <c r="G500" s="35">
        <v>4.00</v>
      </c>
      <c r="H500" s="35"/>
      <c r="I500" s="35"/>
      <c r="J500" s="43">
        <f ca="1">ROUND(F500*G500,2)</f>
        <v>0</v>
      </c>
      <c r="K500" s="46">
        <f ca="1">SUM(J499:J500)</f>
        <v>0</v>
      </c>
      <c r="L500" s="36"/>
      <c r="M500" s="36"/>
    </row>
    <row r="501" spans="1:13" ht="15.48" thickBot="1" customHeight="1">
      <c r="A501" s="15" t="s">
        <v>1291</v>
      </c>
      <c r="B501" s="8" t="s">
        <v>1292</v>
      </c>
      <c r="C501" s="8" t="s">
        <v>1293</v>
      </c>
      <c r="D501" s="34" t="s">
        <v>1294</v>
      </c>
      <c r="E501" s="34"/>
      <c r="F501" s="34"/>
      <c r="G501" s="34"/>
      <c r="H501" s="34"/>
      <c r="I501" s="34"/>
      <c r="J501" s="34"/>
      <c r="K501" s="35">
        <f ca="1">SUM(K504:K504)</f>
        <v>0</v>
      </c>
      <c r="L501" s="35">
        <f ca="1">ROUND(0.00*(1+M2/100),2)</f>
        <v>0</v>
      </c>
      <c r="M501" s="35">
        <f ca="1">ROUND(K501*L501,2)</f>
        <v>0</v>
      </c>
    </row>
    <row r="502" spans="1:13" ht="58.32" thickBot="1" customHeight="1">
      <c r="A502" s="36"/>
      <c r="B502" s="36"/>
      <c r="C502" s="36"/>
      <c r="D502" s="34" t="s">
        <v>1295</v>
      </c>
      <c r="E502" s="34"/>
      <c r="F502" s="34"/>
      <c r="G502" s="34"/>
      <c r="H502" s="34"/>
      <c r="I502" s="34"/>
      <c r="J502" s="34"/>
      <c r="K502" s="34"/>
      <c r="L502" s="34"/>
      <c r="M502" s="34"/>
    </row>
    <row r="503" spans="1:13" ht="15.12" thickBot="1" customHeight="1">
      <c r="A503" s="36"/>
      <c r="B503" s="36"/>
      <c r="C503" s="36"/>
      <c r="D503" s="36"/>
      <c r="E503" s="37"/>
      <c r="F503" s="39" t="s">
        <v>1296</v>
      </c>
      <c r="G503" s="39" t="s">
        <v>1297</v>
      </c>
      <c r="H503" s="39" t="s">
        <v>1298</v>
      </c>
      <c r="I503" s="39" t="s">
        <v>1299</v>
      </c>
      <c r="J503" s="39" t="s">
        <v>1300</v>
      </c>
      <c r="K503" s="39" t="s">
        <v>1301</v>
      </c>
      <c r="L503" s="36"/>
      <c r="M503" s="36"/>
    </row>
    <row r="504" spans="1:13" ht="15.12" thickBot="1" customHeight="1">
      <c r="A504" s="36"/>
      <c r="B504" s="36"/>
      <c r="C504" s="36"/>
      <c r="D504" s="40"/>
      <c r="E504" s="41"/>
      <c r="F504" s="42">
        <v>2.00</v>
      </c>
      <c r="G504" s="42">
        <v>0.60</v>
      </c>
      <c r="H504" s="42">
        <v>0.40</v>
      </c>
      <c r="I504" s="42"/>
      <c r="J504" s="44">
        <f ca="1">ROUND(F504*G504*H504,2)</f>
        <v>0</v>
      </c>
      <c r="K504" s="59">
        <f ca="1">SUM(J504:J504)</f>
        <v>0</v>
      </c>
      <c r="L504" s="36"/>
      <c r="M504" s="36"/>
    </row>
    <row r="505" spans="1:13" ht="15.48" thickBot="1" customHeight="1">
      <c r="A505" s="15" t="s">
        <v>1302</v>
      </c>
      <c r="B505" s="8" t="s">
        <v>1303</v>
      </c>
      <c r="C505" s="8" t="s">
        <v>1304</v>
      </c>
      <c r="D505" s="34" t="s">
        <v>1305</v>
      </c>
      <c r="E505" s="34"/>
      <c r="F505" s="34"/>
      <c r="G505" s="34"/>
      <c r="H505" s="34"/>
      <c r="I505" s="34"/>
      <c r="J505" s="34"/>
      <c r="K505" s="35">
        <f ca="1">SUM(K508:K508)</f>
        <v>0</v>
      </c>
      <c r="L505" s="35">
        <f ca="1">ROUND(0.00*(1+M2/100),2)</f>
        <v>0</v>
      </c>
      <c r="M505" s="35">
        <f ca="1">ROUND(K505*L505,2)</f>
        <v>0</v>
      </c>
    </row>
    <row r="506" spans="1:13" ht="21.36" thickBot="1" customHeight="1">
      <c r="A506" s="36"/>
      <c r="B506" s="36"/>
      <c r="C506" s="36"/>
      <c r="D506" s="34" t="s">
        <v>1306</v>
      </c>
      <c r="E506" s="34"/>
      <c r="F506" s="34"/>
      <c r="G506" s="34"/>
      <c r="H506" s="34"/>
      <c r="I506" s="34"/>
      <c r="J506" s="34"/>
      <c r="K506" s="34"/>
      <c r="L506" s="34"/>
      <c r="M506" s="34"/>
    </row>
    <row r="507" spans="1:13" ht="15.12" thickBot="1" customHeight="1">
      <c r="A507" s="36"/>
      <c r="B507" s="36"/>
      <c r="C507" s="36"/>
      <c r="D507" s="36"/>
      <c r="E507" s="37"/>
      <c r="F507" s="39" t="s">
        <v>1307</v>
      </c>
      <c r="G507" s="39" t="s">
        <v>1308</v>
      </c>
      <c r="H507" s="39" t="s">
        <v>1309</v>
      </c>
      <c r="I507" s="39" t="s">
        <v>1310</v>
      </c>
      <c r="J507" s="39" t="s">
        <v>1311</v>
      </c>
      <c r="K507" s="39" t="s">
        <v>1312</v>
      </c>
      <c r="L507" s="36"/>
      <c r="M507" s="36"/>
    </row>
    <row r="508" spans="1:13" ht="15.12" thickBot="1" customHeight="1">
      <c r="A508" s="36"/>
      <c r="B508" s="36"/>
      <c r="C508" s="36"/>
      <c r="D508" s="40"/>
      <c r="E508" s="41"/>
      <c r="F508" s="42">
        <v>2.00</v>
      </c>
      <c r="G508" s="42">
        <v>0.60</v>
      </c>
      <c r="H508" s="42">
        <v>0.40</v>
      </c>
      <c r="I508" s="42"/>
      <c r="J508" s="44">
        <f ca="1">ROUND(F508*G508*H508,2)</f>
        <v>0</v>
      </c>
      <c r="K508" s="59">
        <f ca="1">SUM(J508:J508)</f>
        <v>0</v>
      </c>
      <c r="L508" s="36"/>
      <c r="M508" s="36"/>
    </row>
    <row r="509" spans="1:13" ht="15.48" thickBot="1" customHeight="1">
      <c r="A509" s="15" t="s">
        <v>1313</v>
      </c>
      <c r="B509" s="8" t="s">
        <v>1314</v>
      </c>
      <c r="C509" s="8" t="s">
        <v>1315</v>
      </c>
      <c r="D509" s="34" t="s">
        <v>1316</v>
      </c>
      <c r="E509" s="34"/>
      <c r="F509" s="34"/>
      <c r="G509" s="34"/>
      <c r="H509" s="34"/>
      <c r="I509" s="34"/>
      <c r="J509" s="34"/>
      <c r="K509" s="35">
        <f ca="1">SUM(K512:K512)</f>
        <v>0</v>
      </c>
      <c r="L509" s="35">
        <f ca="1">ROUND(0.00*(1+M2/100),2)</f>
        <v>0</v>
      </c>
      <c r="M509" s="35">
        <f ca="1">ROUND(K509*L509,2)</f>
        <v>0</v>
      </c>
    </row>
    <row r="510" spans="1:13" ht="21.36" thickBot="1" customHeight="1">
      <c r="A510" s="36"/>
      <c r="B510" s="36"/>
      <c r="C510" s="36"/>
      <c r="D510" s="34" t="s">
        <v>1317</v>
      </c>
      <c r="E510" s="34"/>
      <c r="F510" s="34"/>
      <c r="G510" s="34"/>
      <c r="H510" s="34"/>
      <c r="I510" s="34"/>
      <c r="J510" s="34"/>
      <c r="K510" s="34"/>
      <c r="L510" s="34"/>
      <c r="M510" s="34"/>
    </row>
    <row r="511" spans="1:13" ht="15.12" thickBot="1" customHeight="1">
      <c r="A511" s="36"/>
      <c r="B511" s="36"/>
      <c r="C511" s="36"/>
      <c r="D511" s="36"/>
      <c r="E511" s="37"/>
      <c r="F511" s="39" t="s">
        <v>1318</v>
      </c>
      <c r="G511" s="39" t="s">
        <v>1319</v>
      </c>
      <c r="H511" s="39" t="s">
        <v>1320</v>
      </c>
      <c r="I511" s="39" t="s">
        <v>1321</v>
      </c>
      <c r="J511" s="39" t="s">
        <v>1322</v>
      </c>
      <c r="K511" s="39" t="s">
        <v>1323</v>
      </c>
      <c r="L511" s="36"/>
      <c r="M511" s="36"/>
    </row>
    <row r="512" spans="1:13" ht="15.12" thickBot="1" customHeight="1">
      <c r="A512" s="36"/>
      <c r="B512" s="36"/>
      <c r="C512" s="36"/>
      <c r="D512" s="40"/>
      <c r="E512" s="41"/>
      <c r="F512" s="42">
        <v>2.00</v>
      </c>
      <c r="G512" s="42"/>
      <c r="H512" s="42"/>
      <c r="I512" s="42"/>
      <c r="J512" s="44">
        <f ca="1">ROUND(F512,2)</f>
        <v>0</v>
      </c>
      <c r="K512" s="59">
        <f ca="1">SUM(J512:J512)</f>
        <v>0</v>
      </c>
      <c r="L512" s="36"/>
      <c r="M512" s="36"/>
    </row>
    <row r="513" spans="1:13" ht="15.48" thickBot="1" customHeight="1">
      <c r="A513" s="15" t="s">
        <v>1324</v>
      </c>
      <c r="B513" s="8" t="s">
        <v>1325</v>
      </c>
      <c r="C513" s="8" t="s">
        <v>1326</v>
      </c>
      <c r="D513" s="34" t="s">
        <v>1327</v>
      </c>
      <c r="E513" s="34"/>
      <c r="F513" s="34"/>
      <c r="G513" s="34"/>
      <c r="H513" s="34"/>
      <c r="I513" s="34"/>
      <c r="J513" s="34"/>
      <c r="K513" s="35">
        <f ca="1">SUM(K516:K516)</f>
        <v>0</v>
      </c>
      <c r="L513" s="35">
        <f ca="1">ROUND(0.00*(1+M2/100),2)</f>
        <v>0</v>
      </c>
      <c r="M513" s="35">
        <f ca="1">ROUND(K513*L513,2)</f>
        <v>0</v>
      </c>
    </row>
    <row r="514" spans="1:13" ht="39.84" thickBot="1" customHeight="1">
      <c r="A514" s="36"/>
      <c r="B514" s="36"/>
      <c r="C514" s="36"/>
      <c r="D514" s="34" t="s">
        <v>1328</v>
      </c>
      <c r="E514" s="34"/>
      <c r="F514" s="34"/>
      <c r="G514" s="34"/>
      <c r="H514" s="34"/>
      <c r="I514" s="34"/>
      <c r="J514" s="34"/>
      <c r="K514" s="34"/>
      <c r="L514" s="34"/>
      <c r="M514" s="34"/>
    </row>
    <row r="515" spans="1:13" ht="15.12" thickBot="1" customHeight="1">
      <c r="A515" s="36"/>
      <c r="B515" s="36"/>
      <c r="C515" s="36"/>
      <c r="D515" s="36"/>
      <c r="E515" s="37"/>
      <c r="F515" s="39" t="s">
        <v>1329</v>
      </c>
      <c r="G515" s="39" t="s">
        <v>1330</v>
      </c>
      <c r="H515" s="39" t="s">
        <v>1331</v>
      </c>
      <c r="I515" s="39" t="s">
        <v>1332</v>
      </c>
      <c r="J515" s="39" t="s">
        <v>1333</v>
      </c>
      <c r="K515" s="39" t="s">
        <v>1334</v>
      </c>
      <c r="L515" s="36"/>
      <c r="M515" s="36"/>
    </row>
    <row r="516" spans="1:13" ht="15.12" thickBot="1" customHeight="1">
      <c r="A516" s="36"/>
      <c r="B516" s="36"/>
      <c r="C516" s="36"/>
      <c r="D516" s="40"/>
      <c r="E516" s="41"/>
      <c r="F516" s="42">
        <v>1.00</v>
      </c>
      <c r="G516" s="42"/>
      <c r="H516" s="42"/>
      <c r="I516" s="42"/>
      <c r="J516" s="44">
        <f ca="1">ROUND(F516,2)</f>
        <v>0</v>
      </c>
      <c r="K516" s="59">
        <f ca="1">SUM(J516:J516)</f>
        <v>0</v>
      </c>
      <c r="L516" s="36"/>
      <c r="M516" s="36"/>
    </row>
    <row r="517" spans="1:13" ht="15.48" thickBot="1" customHeight="1">
      <c r="A517" s="15" t="s">
        <v>1335</v>
      </c>
      <c r="B517" s="8" t="s">
        <v>1336</v>
      </c>
      <c r="C517" s="8" t="s">
        <v>1337</v>
      </c>
      <c r="D517" s="34" t="s">
        <v>1338</v>
      </c>
      <c r="E517" s="34"/>
      <c r="F517" s="34"/>
      <c r="G517" s="34"/>
      <c r="H517" s="34"/>
      <c r="I517" s="34"/>
      <c r="J517" s="34"/>
      <c r="K517" s="35">
        <f ca="1">SUM(K520:K521)</f>
        <v>0</v>
      </c>
      <c r="L517" s="35">
        <f ca="1">ROUND(0.00*(1+M2/100),2)</f>
        <v>0</v>
      </c>
      <c r="M517" s="35">
        <f ca="1">ROUND(K517*L517,2)</f>
        <v>0</v>
      </c>
    </row>
    <row r="518" spans="1:13" ht="30.60" thickBot="1" customHeight="1">
      <c r="A518" s="36"/>
      <c r="B518" s="36"/>
      <c r="C518" s="36"/>
      <c r="D518" s="34" t="s">
        <v>1339</v>
      </c>
      <c r="E518" s="34"/>
      <c r="F518" s="34"/>
      <c r="G518" s="34"/>
      <c r="H518" s="34"/>
      <c r="I518" s="34"/>
      <c r="J518" s="34"/>
      <c r="K518" s="34"/>
      <c r="L518" s="34"/>
      <c r="M518" s="34"/>
    </row>
    <row r="519" spans="1:13" ht="15.12" thickBot="1" customHeight="1">
      <c r="A519" s="36"/>
      <c r="B519" s="36"/>
      <c r="C519" s="36"/>
      <c r="D519" s="36"/>
      <c r="E519" s="37"/>
      <c r="F519" s="39" t="s">
        <v>1340</v>
      </c>
      <c r="G519" s="39" t="s">
        <v>1341</v>
      </c>
      <c r="H519" s="39" t="s">
        <v>1342</v>
      </c>
      <c r="I519" s="39" t="s">
        <v>1343</v>
      </c>
      <c r="J519" s="39" t="s">
        <v>1344</v>
      </c>
      <c r="K519" s="39" t="s">
        <v>1345</v>
      </c>
      <c r="L519" s="36"/>
      <c r="M519" s="36"/>
    </row>
    <row r="520" spans="1:13" ht="15.12" thickBot="1" customHeight="1">
      <c r="A520" s="36"/>
      <c r="B520" s="36"/>
      <c r="C520" s="36"/>
      <c r="D520" s="40"/>
      <c r="E520" s="41"/>
      <c r="F520" s="42">
        <v>2.00</v>
      </c>
      <c r="G520" s="42">
        <v>0.60</v>
      </c>
      <c r="H520" s="42">
        <v>0.60</v>
      </c>
      <c r="I520" s="42"/>
      <c r="J520" s="44">
        <f ca="1">ROUND(F520*G520*H520,2)</f>
        <v>0</v>
      </c>
      <c r="K520" s="45"/>
      <c r="L520" s="36"/>
      <c r="M520" s="36"/>
    </row>
    <row r="521" spans="1:13" ht="15.12" thickBot="1" customHeight="1">
      <c r="A521" s="36"/>
      <c r="B521" s="36"/>
      <c r="C521" s="36"/>
      <c r="D521" s="40"/>
      <c r="E521" s="8"/>
      <c r="F521" s="35">
        <v>0.40</v>
      </c>
      <c r="G521" s="35">
        <v>0.40</v>
      </c>
      <c r="H521" s="35">
        <v>0.40</v>
      </c>
      <c r="I521" s="35"/>
      <c r="J521" s="43">
        <f ca="1">ROUND(F521*G521*H521,2)</f>
        <v>0</v>
      </c>
      <c r="K521" s="46">
        <f ca="1">SUM(J520:J521)</f>
        <v>0</v>
      </c>
      <c r="L521" s="36"/>
      <c r="M521" s="36"/>
    </row>
    <row r="522" spans="1:13" ht="15.48" thickBot="1" customHeight="1">
      <c r="A522" s="15" t="s">
        <v>1346</v>
      </c>
      <c r="B522" s="8" t="s">
        <v>1347</v>
      </c>
      <c r="C522" s="8" t="s">
        <v>1348</v>
      </c>
      <c r="D522" s="34" t="s">
        <v>1349</v>
      </c>
      <c r="E522" s="34"/>
      <c r="F522" s="34"/>
      <c r="G522" s="34"/>
      <c r="H522" s="34"/>
      <c r="I522" s="34"/>
      <c r="J522" s="34"/>
      <c r="K522" s="35">
        <f ca="1">SUM(K525:K525)</f>
        <v>0</v>
      </c>
      <c r="L522" s="35">
        <f ca="1">ROUND(0.00*(1+M2/100),2)</f>
        <v>0</v>
      </c>
      <c r="M522" s="35">
        <f ca="1">ROUND(K522*L522,2)</f>
        <v>0</v>
      </c>
    </row>
    <row r="523" spans="1:13" ht="39.84" thickBot="1" customHeight="1">
      <c r="A523" s="36"/>
      <c r="B523" s="36"/>
      <c r="C523" s="36"/>
      <c r="D523" s="34" t="s">
        <v>1350</v>
      </c>
      <c r="E523" s="34"/>
      <c r="F523" s="34"/>
      <c r="G523" s="34"/>
      <c r="H523" s="34"/>
      <c r="I523" s="34"/>
      <c r="J523" s="34"/>
      <c r="K523" s="34"/>
      <c r="L523" s="34"/>
      <c r="M523" s="34"/>
    </row>
    <row r="524" spans="1:13" ht="15.12" thickBot="1" customHeight="1">
      <c r="A524" s="36"/>
      <c r="B524" s="36"/>
      <c r="C524" s="36"/>
      <c r="D524" s="36"/>
      <c r="E524" s="37"/>
      <c r="F524" s="39" t="s">
        <v>1351</v>
      </c>
      <c r="G524" s="39" t="s">
        <v>1352</v>
      </c>
      <c r="H524" s="39" t="s">
        <v>1353</v>
      </c>
      <c r="I524" s="39" t="s">
        <v>1354</v>
      </c>
      <c r="J524" s="39" t="s">
        <v>1355</v>
      </c>
      <c r="K524" s="39" t="s">
        <v>1356</v>
      </c>
      <c r="L524" s="36"/>
      <c r="M524" s="36"/>
    </row>
    <row r="525" spans="1:13" ht="15.12" thickBot="1" customHeight="1">
      <c r="A525" s="36"/>
      <c r="B525" s="36"/>
      <c r="C525" s="36"/>
      <c r="D525" s="40"/>
      <c r="E525" s="41"/>
      <c r="F525" s="42">
        <v>1.00</v>
      </c>
      <c r="G525" s="42"/>
      <c r="H525" s="42"/>
      <c r="I525" s="42"/>
      <c r="J525" s="44">
        <f ca="1">ROUND(F525,2)</f>
        <v>0</v>
      </c>
      <c r="K525" s="59">
        <f ca="1">SUM(J525:J525)</f>
        <v>0</v>
      </c>
      <c r="L525" s="36"/>
      <c r="M525" s="36"/>
    </row>
    <row r="526" spans="1:13" ht="15.48" thickBot="1" customHeight="1">
      <c r="A526" s="47"/>
      <c r="B526" s="47"/>
      <c r="C526" s="47"/>
      <c r="D526" s="48" t="s">
        <v>1357</v>
      </c>
      <c r="E526" s="49"/>
      <c r="F526" s="49"/>
      <c r="G526" s="49"/>
      <c r="H526" s="49"/>
      <c r="I526" s="49"/>
      <c r="J526" s="49"/>
      <c r="K526" s="49"/>
      <c r="L526" s="50">
        <f ca="1">M496+M501+M505+M509+M513+M517+M522</f>
        <v>0</v>
      </c>
      <c r="M526" s="50">
        <f ca="1">ROUND(L526,2)</f>
        <v>0</v>
      </c>
    </row>
    <row r="527" spans="1:13" ht="15.48" thickBot="1" customHeight="1">
      <c r="A527" s="60" t="s">
        <v>1358</v>
      </c>
      <c r="B527" s="60" t="s">
        <v>1359</v>
      </c>
      <c r="C527" s="61"/>
      <c r="D527" s="62" t="s">
        <v>1360</v>
      </c>
      <c r="E527" s="62"/>
      <c r="F527" s="62"/>
      <c r="G527" s="62"/>
      <c r="H527" s="62"/>
      <c r="I527" s="62"/>
      <c r="J527" s="62"/>
      <c r="K527" s="61"/>
      <c r="L527" s="63">
        <f ca="1">L536</f>
        <v>0</v>
      </c>
      <c r="M527" s="63">
        <f ca="1">ROUND(L527,2)</f>
        <v>0</v>
      </c>
    </row>
    <row r="528" spans="1:13" ht="15.48" thickBot="1" customHeight="1">
      <c r="A528" s="15" t="s">
        <v>1361</v>
      </c>
      <c r="B528" s="8" t="s">
        <v>1362</v>
      </c>
      <c r="C528" s="8" t="s">
        <v>1363</v>
      </c>
      <c r="D528" s="34" t="s">
        <v>1364</v>
      </c>
      <c r="E528" s="34"/>
      <c r="F528" s="34"/>
      <c r="G528" s="34"/>
      <c r="H528" s="34"/>
      <c r="I528" s="34"/>
      <c r="J528" s="34"/>
      <c r="K528" s="35">
        <f ca="1">SUM(K531:K531)</f>
        <v>0</v>
      </c>
      <c r="L528" s="35">
        <f ca="1">ROUND(0.00*(1+M2/100),2)</f>
        <v>0</v>
      </c>
      <c r="M528" s="35">
        <f ca="1">ROUND(K528*L528,2)</f>
        <v>0</v>
      </c>
    </row>
    <row r="529" spans="1:13" ht="150.72" thickBot="1" customHeight="1">
      <c r="A529" s="36"/>
      <c r="B529" s="36"/>
      <c r="C529" s="36"/>
      <c r="D529" s="34" t="s">
        <v>1365</v>
      </c>
      <c r="E529" s="34"/>
      <c r="F529" s="34"/>
      <c r="G529" s="34"/>
      <c r="H529" s="34"/>
      <c r="I529" s="34"/>
      <c r="J529" s="34"/>
      <c r="K529" s="34"/>
      <c r="L529" s="34"/>
      <c r="M529" s="34"/>
    </row>
    <row r="530" spans="1:13" ht="15.12" thickBot="1" customHeight="1">
      <c r="A530" s="36"/>
      <c r="B530" s="36"/>
      <c r="C530" s="36"/>
      <c r="D530" s="36"/>
      <c r="E530" s="37"/>
      <c r="F530" s="39" t="s">
        <v>1366</v>
      </c>
      <c r="G530" s="39" t="s">
        <v>1367</v>
      </c>
      <c r="H530" s="39" t="s">
        <v>1368</v>
      </c>
      <c r="I530" s="39" t="s">
        <v>1369</v>
      </c>
      <c r="J530" s="39" t="s">
        <v>1370</v>
      </c>
      <c r="K530" s="39" t="s">
        <v>1371</v>
      </c>
      <c r="L530" s="36"/>
      <c r="M530" s="36"/>
    </row>
    <row r="531" spans="1:13" ht="15.12" thickBot="1" customHeight="1">
      <c r="A531" s="36"/>
      <c r="B531" s="36"/>
      <c r="C531" s="36"/>
      <c r="D531" s="40"/>
      <c r="E531" s="41"/>
      <c r="F531" s="42">
        <v>1.00</v>
      </c>
      <c r="G531" s="42"/>
      <c r="H531" s="42"/>
      <c r="I531" s="42"/>
      <c r="J531" s="44">
        <f ca="1">ROUND(F531,2)</f>
        <v>0</v>
      </c>
      <c r="K531" s="59">
        <f ca="1">SUM(J531:J531)</f>
        <v>0</v>
      </c>
      <c r="L531" s="36"/>
      <c r="M531" s="36"/>
    </row>
    <row r="532" spans="1:13" ht="15.48" thickBot="1" customHeight="1">
      <c r="A532" s="15" t="s">
        <v>1372</v>
      </c>
      <c r="B532" s="8" t="s">
        <v>1373</v>
      </c>
      <c r="C532" s="8" t="s">
        <v>1374</v>
      </c>
      <c r="D532" s="34" t="s">
        <v>1375</v>
      </c>
      <c r="E532" s="34"/>
      <c r="F532" s="34"/>
      <c r="G532" s="34"/>
      <c r="H532" s="34"/>
      <c r="I532" s="34"/>
      <c r="J532" s="34"/>
      <c r="K532" s="35">
        <f ca="1">SUM(K535:K535)</f>
        <v>0</v>
      </c>
      <c r="L532" s="35">
        <f ca="1">ROUND(0.00*(1+M2/100),2)</f>
        <v>0</v>
      </c>
      <c r="M532" s="35">
        <f ca="1">ROUND(K532*L532,2)</f>
        <v>0</v>
      </c>
    </row>
    <row r="533" spans="1:13" ht="58.32" thickBot="1" customHeight="1">
      <c r="A533" s="36"/>
      <c r="B533" s="36"/>
      <c r="C533" s="36"/>
      <c r="D533" s="34" t="s">
        <v>1376</v>
      </c>
      <c r="E533" s="34"/>
      <c r="F533" s="34"/>
      <c r="G533" s="34"/>
      <c r="H533" s="34"/>
      <c r="I533" s="34"/>
      <c r="J533" s="34"/>
      <c r="K533" s="34"/>
      <c r="L533" s="34"/>
      <c r="M533" s="34"/>
    </row>
    <row r="534" spans="1:13" ht="15.12" thickBot="1" customHeight="1">
      <c r="A534" s="36"/>
      <c r="B534" s="36"/>
      <c r="C534" s="36"/>
      <c r="D534" s="36"/>
      <c r="E534" s="37"/>
      <c r="F534" s="39" t="s">
        <v>1377</v>
      </c>
      <c r="G534" s="39" t="s">
        <v>1378</v>
      </c>
      <c r="H534" s="39" t="s">
        <v>1379</v>
      </c>
      <c r="I534" s="39" t="s">
        <v>1380</v>
      </c>
      <c r="J534" s="39" t="s">
        <v>1381</v>
      </c>
      <c r="K534" s="39" t="s">
        <v>1382</v>
      </c>
      <c r="L534" s="36"/>
      <c r="M534" s="36"/>
    </row>
    <row r="535" spans="1:13" ht="15.12" thickBot="1" customHeight="1">
      <c r="A535" s="36"/>
      <c r="B535" s="36"/>
      <c r="C535" s="36"/>
      <c r="D535" s="40"/>
      <c r="E535" s="41"/>
      <c r="F535" s="42">
        <v>1.00</v>
      </c>
      <c r="G535" s="42"/>
      <c r="H535" s="42"/>
      <c r="I535" s="42"/>
      <c r="J535" s="44">
        <f ca="1">ROUND(F535,2)</f>
        <v>0</v>
      </c>
      <c r="K535" s="59">
        <f ca="1">SUM(J535:J535)</f>
        <v>0</v>
      </c>
      <c r="L535" s="36"/>
      <c r="M535" s="36"/>
    </row>
    <row r="536" spans="1:13" ht="15.48" thickBot="1" customHeight="1">
      <c r="A536" s="47"/>
      <c r="B536" s="47"/>
      <c r="C536" s="47"/>
      <c r="D536" s="48" t="s">
        <v>1383</v>
      </c>
      <c r="E536" s="49"/>
      <c r="F536" s="49"/>
      <c r="G536" s="49"/>
      <c r="H536" s="49"/>
      <c r="I536" s="49"/>
      <c r="J536" s="49"/>
      <c r="K536" s="49"/>
      <c r="L536" s="50">
        <f ca="1">M528+M532</f>
        <v>0</v>
      </c>
      <c r="M536" s="50">
        <f ca="1">ROUND(L536,2)</f>
        <v>0</v>
      </c>
    </row>
    <row r="537" spans="1:13" ht="15.48" thickBot="1" customHeight="1">
      <c r="A537" s="51"/>
      <c r="B537" s="51"/>
      <c r="C537" s="51"/>
      <c r="D537" s="52" t="s">
        <v>1384</v>
      </c>
      <c r="E537" s="53"/>
      <c r="F537" s="53"/>
      <c r="G537" s="53"/>
      <c r="H537" s="53"/>
      <c r="I537" s="53"/>
      <c r="J537" s="53"/>
      <c r="K537" s="53"/>
      <c r="L537" s="54">
        <f ca="1">M446+M464+M494+M526+M536</f>
        <v>0</v>
      </c>
      <c r="M537" s="54">
        <f ca="1">ROUND(L537,2)</f>
        <v>0</v>
      </c>
    </row>
    <row r="538" spans="1:13" ht="15.48" thickBot="1" customHeight="1">
      <c r="A538" s="55" t="s">
        <v>1385</v>
      </c>
      <c r="B538" s="55" t="s">
        <v>1386</v>
      </c>
      <c r="C538" s="56"/>
      <c r="D538" s="57" t="s">
        <v>1387</v>
      </c>
      <c r="E538" s="57"/>
      <c r="F538" s="57"/>
      <c r="G538" s="57"/>
      <c r="H538" s="57"/>
      <c r="I538" s="57"/>
      <c r="J538" s="57"/>
      <c r="K538" s="56"/>
      <c r="L538" s="58">
        <f ca="1">L591</f>
        <v>0</v>
      </c>
      <c r="M538" s="58">
        <f ca="1">ROUND(L538,2)</f>
        <v>0</v>
      </c>
    </row>
    <row r="539" spans="1:13" ht="15.48" thickBot="1" customHeight="1">
      <c r="A539" s="30" t="s">
        <v>1388</v>
      </c>
      <c r="B539" s="30" t="s">
        <v>1389</v>
      </c>
      <c r="C539" s="31"/>
      <c r="D539" s="32" t="s">
        <v>1390</v>
      </c>
      <c r="E539" s="32"/>
      <c r="F539" s="32"/>
      <c r="G539" s="32"/>
      <c r="H539" s="32"/>
      <c r="I539" s="32"/>
      <c r="J539" s="32"/>
      <c r="K539" s="31"/>
      <c r="L539" s="33">
        <f ca="1">L568</f>
        <v>0</v>
      </c>
      <c r="M539" s="33">
        <f ca="1">ROUND(L539,2)</f>
        <v>0</v>
      </c>
    </row>
    <row r="540" spans="1:13" ht="15.48" thickBot="1" customHeight="1">
      <c r="A540" s="15" t="s">
        <v>1391</v>
      </c>
      <c r="B540" s="8" t="s">
        <v>1392</v>
      </c>
      <c r="C540" s="8" t="s">
        <v>1393</v>
      </c>
      <c r="D540" s="34" t="s">
        <v>1394</v>
      </c>
      <c r="E540" s="34"/>
      <c r="F540" s="34"/>
      <c r="G540" s="34"/>
      <c r="H540" s="34"/>
      <c r="I540" s="34"/>
      <c r="J540" s="34"/>
      <c r="K540" s="35">
        <f ca="1">SUM(K543:K543)</f>
        <v>0</v>
      </c>
      <c r="L540" s="35">
        <f ca="1">ROUND(0.00*(1+M2/100),2)</f>
        <v>0</v>
      </c>
      <c r="M540" s="35">
        <f ca="1">ROUND(K540*L540,2)</f>
        <v>0</v>
      </c>
    </row>
    <row r="541" spans="1:13" ht="196.92" thickBot="1" customHeight="1">
      <c r="A541" s="36"/>
      <c r="B541" s="36"/>
      <c r="C541" s="36"/>
      <c r="D541" s="34" t="s">
        <v>1395</v>
      </c>
      <c r="E541" s="34"/>
      <c r="F541" s="34"/>
      <c r="G541" s="34"/>
      <c r="H541" s="34"/>
      <c r="I541" s="34"/>
      <c r="J541" s="34"/>
      <c r="K541" s="34"/>
      <c r="L541" s="34"/>
      <c r="M541" s="34"/>
    </row>
    <row r="542" spans="1:13" ht="15.12" thickBot="1" customHeight="1">
      <c r="A542" s="36"/>
      <c r="B542" s="36"/>
      <c r="C542" s="36"/>
      <c r="D542" s="36"/>
      <c r="E542" s="37"/>
      <c r="F542" s="39" t="s">
        <v>1396</v>
      </c>
      <c r="G542" s="39" t="s">
        <v>1397</v>
      </c>
      <c r="H542" s="39" t="s">
        <v>1398</v>
      </c>
      <c r="I542" s="39" t="s">
        <v>1399</v>
      </c>
      <c r="J542" s="39" t="s">
        <v>1400</v>
      </c>
      <c r="K542" s="39" t="s">
        <v>1401</v>
      </c>
      <c r="L542" s="36"/>
      <c r="M542" s="36"/>
    </row>
    <row r="543" spans="1:13" ht="15.12" thickBot="1" customHeight="1">
      <c r="A543" s="36"/>
      <c r="B543" s="36"/>
      <c r="C543" s="36"/>
      <c r="D543" s="40"/>
      <c r="E543" s="41"/>
      <c r="F543" s="42">
        <v>1.00</v>
      </c>
      <c r="G543" s="42"/>
      <c r="H543" s="42"/>
      <c r="I543" s="42"/>
      <c r="J543" s="44">
        <f ca="1">ROUND(F543,2)</f>
        <v>0</v>
      </c>
      <c r="K543" s="59">
        <f ca="1">SUM(J543:J543)</f>
        <v>0</v>
      </c>
      <c r="L543" s="36"/>
      <c r="M543" s="36"/>
    </row>
    <row r="544" spans="1:13" ht="15.48" thickBot="1" customHeight="1">
      <c r="A544" s="15" t="s">
        <v>1402</v>
      </c>
      <c r="B544" s="8" t="s">
        <v>1403</v>
      </c>
      <c r="C544" s="8" t="s">
        <v>1404</v>
      </c>
      <c r="D544" s="34" t="s">
        <v>1405</v>
      </c>
      <c r="E544" s="34"/>
      <c r="F544" s="34"/>
      <c r="G544" s="34"/>
      <c r="H544" s="34"/>
      <c r="I544" s="34"/>
      <c r="J544" s="34"/>
      <c r="K544" s="35">
        <f ca="1">SUM(K547:K547)</f>
        <v>0</v>
      </c>
      <c r="L544" s="35">
        <f ca="1">ROUND(0.00*(1+M2/100),2)</f>
        <v>0</v>
      </c>
      <c r="M544" s="35">
        <f ca="1">ROUND(K544*L544,2)</f>
        <v>0</v>
      </c>
    </row>
    <row r="545" spans="1:13" ht="76.80" thickBot="1" customHeight="1">
      <c r="A545" s="36"/>
      <c r="B545" s="36"/>
      <c r="C545" s="36"/>
      <c r="D545" s="34" t="s">
        <v>1406</v>
      </c>
      <c r="E545" s="34"/>
      <c r="F545" s="34"/>
      <c r="G545" s="34"/>
      <c r="H545" s="34"/>
      <c r="I545" s="34"/>
      <c r="J545" s="34"/>
      <c r="K545" s="34"/>
      <c r="L545" s="34"/>
      <c r="M545" s="34"/>
    </row>
    <row r="546" spans="1:13" ht="15.12" thickBot="1" customHeight="1">
      <c r="A546" s="36"/>
      <c r="B546" s="36"/>
      <c r="C546" s="36"/>
      <c r="D546" s="36"/>
      <c r="E546" s="37"/>
      <c r="F546" s="39" t="s">
        <v>1407</v>
      </c>
      <c r="G546" s="39" t="s">
        <v>1408</v>
      </c>
      <c r="H546" s="39" t="s">
        <v>1409</v>
      </c>
      <c r="I546" s="39" t="s">
        <v>1410</v>
      </c>
      <c r="J546" s="39" t="s">
        <v>1411</v>
      </c>
      <c r="K546" s="39" t="s">
        <v>1412</v>
      </c>
      <c r="L546" s="36"/>
      <c r="M546" s="36"/>
    </row>
    <row r="547" spans="1:13" ht="15.12" thickBot="1" customHeight="1">
      <c r="A547" s="36"/>
      <c r="B547" s="36"/>
      <c r="C547" s="36"/>
      <c r="D547" s="40"/>
      <c r="E547" s="41"/>
      <c r="F547" s="42">
        <v>4.00</v>
      </c>
      <c r="G547" s="42">
        <v>2.00</v>
      </c>
      <c r="H547" s="42"/>
      <c r="I547" s="42"/>
      <c r="J547" s="44">
        <f ca="1">ROUND(F547*G547,2)</f>
        <v>0</v>
      </c>
      <c r="K547" s="59">
        <f ca="1">SUM(J547:J547)</f>
        <v>0</v>
      </c>
      <c r="L547" s="36"/>
      <c r="M547" s="36"/>
    </row>
    <row r="548" spans="1:13" ht="15.48" thickBot="1" customHeight="1">
      <c r="A548" s="15" t="s">
        <v>1413</v>
      </c>
      <c r="B548" s="8" t="s">
        <v>1414</v>
      </c>
      <c r="C548" s="8" t="s">
        <v>1415</v>
      </c>
      <c r="D548" s="34" t="s">
        <v>1416</v>
      </c>
      <c r="E548" s="34"/>
      <c r="F548" s="34"/>
      <c r="G548" s="34"/>
      <c r="H548" s="34"/>
      <c r="I548" s="34"/>
      <c r="J548" s="34"/>
      <c r="K548" s="35">
        <f ca="1">SUM(K551:K551)</f>
        <v>0</v>
      </c>
      <c r="L548" s="35">
        <f ca="1">ROUND(0.00*(1+M2/100),2)</f>
        <v>0</v>
      </c>
      <c r="M548" s="35">
        <f ca="1">ROUND(K548*L548,2)</f>
        <v>0</v>
      </c>
    </row>
    <row r="549" spans="1:13" ht="21.36" thickBot="1" customHeight="1">
      <c r="A549" s="36"/>
      <c r="B549" s="36"/>
      <c r="C549" s="36"/>
      <c r="D549" s="34" t="s">
        <v>1417</v>
      </c>
      <c r="E549" s="34"/>
      <c r="F549" s="34"/>
      <c r="G549" s="34"/>
      <c r="H549" s="34"/>
      <c r="I549" s="34"/>
      <c r="J549" s="34"/>
      <c r="K549" s="34"/>
      <c r="L549" s="34"/>
      <c r="M549" s="34"/>
    </row>
    <row r="550" spans="1:13" ht="15.12" thickBot="1" customHeight="1">
      <c r="A550" s="36"/>
      <c r="B550" s="36"/>
      <c r="C550" s="36"/>
      <c r="D550" s="36"/>
      <c r="E550" s="37"/>
      <c r="F550" s="39" t="s">
        <v>1418</v>
      </c>
      <c r="G550" s="39" t="s">
        <v>1419</v>
      </c>
      <c r="H550" s="39" t="s">
        <v>1420</v>
      </c>
      <c r="I550" s="39" t="s">
        <v>1421</v>
      </c>
      <c r="J550" s="39" t="s">
        <v>1422</v>
      </c>
      <c r="K550" s="39" t="s">
        <v>1423</v>
      </c>
      <c r="L550" s="36"/>
      <c r="M550" s="36"/>
    </row>
    <row r="551" spans="1:13" ht="15.12" thickBot="1" customHeight="1">
      <c r="A551" s="36"/>
      <c r="B551" s="36"/>
      <c r="C551" s="36"/>
      <c r="D551" s="40"/>
      <c r="E551" s="41"/>
      <c r="F551" s="42">
        <v>80.00</v>
      </c>
      <c r="G551" s="42"/>
      <c r="H551" s="42"/>
      <c r="I551" s="42"/>
      <c r="J551" s="44">
        <f ca="1">ROUND(F551,2)</f>
        <v>0</v>
      </c>
      <c r="K551" s="59">
        <f ca="1">SUM(J551:J551)</f>
        <v>0</v>
      </c>
      <c r="L551" s="36"/>
      <c r="M551" s="36"/>
    </row>
    <row r="552" spans="1:13" ht="15.48" thickBot="1" customHeight="1">
      <c r="A552" s="15" t="s">
        <v>1424</v>
      </c>
      <c r="B552" s="8" t="s">
        <v>1425</v>
      </c>
      <c r="C552" s="8" t="s">
        <v>1426</v>
      </c>
      <c r="D552" s="34" t="s">
        <v>1427</v>
      </c>
      <c r="E552" s="34"/>
      <c r="F552" s="34"/>
      <c r="G552" s="34"/>
      <c r="H552" s="34"/>
      <c r="I552" s="34"/>
      <c r="J552" s="34"/>
      <c r="K552" s="35">
        <f ca="1">SUM(K555:K555)</f>
        <v>0</v>
      </c>
      <c r="L552" s="35">
        <f ca="1">ROUND(0.00*(1+M2/100),2)</f>
        <v>0</v>
      </c>
      <c r="M552" s="35">
        <f ca="1">ROUND(K552*L552,2)</f>
        <v>0</v>
      </c>
    </row>
    <row r="553" spans="1:13" ht="21.36" thickBot="1" customHeight="1">
      <c r="A553" s="36"/>
      <c r="B553" s="36"/>
      <c r="C553" s="36"/>
      <c r="D553" s="34" t="s">
        <v>1428</v>
      </c>
      <c r="E553" s="34"/>
      <c r="F553" s="34"/>
      <c r="G553" s="34"/>
      <c r="H553" s="34"/>
      <c r="I553" s="34"/>
      <c r="J553" s="34"/>
      <c r="K553" s="34"/>
      <c r="L553" s="34"/>
      <c r="M553" s="34"/>
    </row>
    <row r="554" spans="1:13" ht="15.12" thickBot="1" customHeight="1">
      <c r="A554" s="36"/>
      <c r="B554" s="36"/>
      <c r="C554" s="36"/>
      <c r="D554" s="36"/>
      <c r="E554" s="37"/>
      <c r="F554" s="39" t="s">
        <v>1429</v>
      </c>
      <c r="G554" s="39" t="s">
        <v>1430</v>
      </c>
      <c r="H554" s="39" t="s">
        <v>1431</v>
      </c>
      <c r="I554" s="39" t="s">
        <v>1432</v>
      </c>
      <c r="J554" s="39" t="s">
        <v>1433</v>
      </c>
      <c r="K554" s="39" t="s">
        <v>1434</v>
      </c>
      <c r="L554" s="36"/>
      <c r="M554" s="36"/>
    </row>
    <row r="555" spans="1:13" ht="15.12" thickBot="1" customHeight="1">
      <c r="A555" s="36"/>
      <c r="B555" s="36"/>
      <c r="C555" s="36"/>
      <c r="D555" s="40"/>
      <c r="E555" s="41"/>
      <c r="F555" s="42">
        <v>80.00</v>
      </c>
      <c r="G555" s="42"/>
      <c r="H555" s="42"/>
      <c r="I555" s="42"/>
      <c r="J555" s="44">
        <f ca="1">ROUND(F555,2)</f>
        <v>0</v>
      </c>
      <c r="K555" s="59">
        <f ca="1">SUM(J555:J555)</f>
        <v>0</v>
      </c>
      <c r="L555" s="36"/>
      <c r="M555" s="36"/>
    </row>
    <row r="556" spans="1:13" ht="15.48" thickBot="1" customHeight="1">
      <c r="A556" s="15" t="s">
        <v>1435</v>
      </c>
      <c r="B556" s="8" t="s">
        <v>1436</v>
      </c>
      <c r="C556" s="8" t="s">
        <v>1437</v>
      </c>
      <c r="D556" s="34" t="s">
        <v>1438</v>
      </c>
      <c r="E556" s="34"/>
      <c r="F556" s="34"/>
      <c r="G556" s="34"/>
      <c r="H556" s="34"/>
      <c r="I556" s="34"/>
      <c r="J556" s="34"/>
      <c r="K556" s="35">
        <f ca="1">SUM(K559:K559)</f>
        <v>0</v>
      </c>
      <c r="L556" s="35">
        <f ca="1">ROUND(0.00*(1+M2/100),2)</f>
        <v>0</v>
      </c>
      <c r="M556" s="35">
        <f ca="1">ROUND(K556*L556,2)</f>
        <v>0</v>
      </c>
    </row>
    <row r="557" spans="1:13" ht="39.84" thickBot="1" customHeight="1">
      <c r="A557" s="36"/>
      <c r="B557" s="36"/>
      <c r="C557" s="36"/>
      <c r="D557" s="34" t="s">
        <v>1439</v>
      </c>
      <c r="E557" s="34"/>
      <c r="F557" s="34"/>
      <c r="G557" s="34"/>
      <c r="H557" s="34"/>
      <c r="I557" s="34"/>
      <c r="J557" s="34"/>
      <c r="K557" s="34"/>
      <c r="L557" s="34"/>
      <c r="M557" s="34"/>
    </row>
    <row r="558" spans="1:13" ht="15.12" thickBot="1" customHeight="1">
      <c r="A558" s="36"/>
      <c r="B558" s="36"/>
      <c r="C558" s="36"/>
      <c r="D558" s="36"/>
      <c r="E558" s="37"/>
      <c r="F558" s="39" t="s">
        <v>1440</v>
      </c>
      <c r="G558" s="39" t="s">
        <v>1441</v>
      </c>
      <c r="H558" s="39" t="s">
        <v>1442</v>
      </c>
      <c r="I558" s="39" t="s">
        <v>1443</v>
      </c>
      <c r="J558" s="39" t="s">
        <v>1444</v>
      </c>
      <c r="K558" s="39" t="s">
        <v>1445</v>
      </c>
      <c r="L558" s="36"/>
      <c r="M558" s="36"/>
    </row>
    <row r="559" spans="1:13" ht="15.12" thickBot="1" customHeight="1">
      <c r="A559" s="36"/>
      <c r="B559" s="36"/>
      <c r="C559" s="36"/>
      <c r="D559" s="40"/>
      <c r="E559" s="41"/>
      <c r="F559" s="42">
        <v>1.00</v>
      </c>
      <c r="G559" s="42"/>
      <c r="H559" s="42"/>
      <c r="I559" s="42"/>
      <c r="J559" s="44">
        <f ca="1">ROUND(F559,2)</f>
        <v>0</v>
      </c>
      <c r="K559" s="59">
        <f ca="1">SUM(J559:J559)</f>
        <v>0</v>
      </c>
      <c r="L559" s="36"/>
      <c r="M559" s="36"/>
    </row>
    <row r="560" spans="1:13" ht="15.48" thickBot="1" customHeight="1">
      <c r="A560" s="15" t="s">
        <v>1446</v>
      </c>
      <c r="B560" s="8" t="s">
        <v>1447</v>
      </c>
      <c r="C560" s="8" t="s">
        <v>1448</v>
      </c>
      <c r="D560" s="34" t="s">
        <v>1449</v>
      </c>
      <c r="E560" s="34"/>
      <c r="F560" s="34"/>
      <c r="G560" s="34"/>
      <c r="H560" s="34"/>
      <c r="I560" s="34"/>
      <c r="J560" s="34"/>
      <c r="K560" s="35">
        <f ca="1">SUM(K563:K563)</f>
        <v>0</v>
      </c>
      <c r="L560" s="35">
        <f ca="1">ROUND(0.00*(1+M2/100),2)</f>
        <v>0</v>
      </c>
      <c r="M560" s="35">
        <f ca="1">ROUND(K560*L560,2)</f>
        <v>0</v>
      </c>
    </row>
    <row r="561" spans="1:13" ht="30.60" thickBot="1" customHeight="1">
      <c r="A561" s="36"/>
      <c r="B561" s="36"/>
      <c r="C561" s="36"/>
      <c r="D561" s="34" t="s">
        <v>1450</v>
      </c>
      <c r="E561" s="34"/>
      <c r="F561" s="34"/>
      <c r="G561" s="34"/>
      <c r="H561" s="34"/>
      <c r="I561" s="34"/>
      <c r="J561" s="34"/>
      <c r="K561" s="34"/>
      <c r="L561" s="34"/>
      <c r="M561" s="34"/>
    </row>
    <row r="562" spans="1:13" ht="15.12" thickBot="1" customHeight="1">
      <c r="A562" s="36"/>
      <c r="B562" s="36"/>
      <c r="C562" s="36"/>
      <c r="D562" s="36"/>
      <c r="E562" s="37"/>
      <c r="F562" s="39" t="s">
        <v>1451</v>
      </c>
      <c r="G562" s="39" t="s">
        <v>1452</v>
      </c>
      <c r="H562" s="39" t="s">
        <v>1453</v>
      </c>
      <c r="I562" s="39" t="s">
        <v>1454</v>
      </c>
      <c r="J562" s="39" t="s">
        <v>1455</v>
      </c>
      <c r="K562" s="39" t="s">
        <v>1456</v>
      </c>
      <c r="L562" s="36"/>
      <c r="M562" s="36"/>
    </row>
    <row r="563" spans="1:13" ht="15.12" thickBot="1" customHeight="1">
      <c r="A563" s="36"/>
      <c r="B563" s="36"/>
      <c r="C563" s="36"/>
      <c r="D563" s="40"/>
      <c r="E563" s="41"/>
      <c r="F563" s="42">
        <v>1.00</v>
      </c>
      <c r="G563" s="42"/>
      <c r="H563" s="42"/>
      <c r="I563" s="42"/>
      <c r="J563" s="44">
        <f ca="1">ROUND(F563,2)</f>
        <v>0</v>
      </c>
      <c r="K563" s="59">
        <f ca="1">SUM(J563:J563)</f>
        <v>0</v>
      </c>
      <c r="L563" s="36"/>
      <c r="M563" s="36"/>
    </row>
    <row r="564" spans="1:13" ht="15.48" thickBot="1" customHeight="1">
      <c r="A564" s="15" t="s">
        <v>1457</v>
      </c>
      <c r="B564" s="8" t="s">
        <v>1458</v>
      </c>
      <c r="C564" s="8" t="s">
        <v>1459</v>
      </c>
      <c r="D564" s="34" t="s">
        <v>1460</v>
      </c>
      <c r="E564" s="34"/>
      <c r="F564" s="34"/>
      <c r="G564" s="34"/>
      <c r="H564" s="34"/>
      <c r="I564" s="34"/>
      <c r="J564" s="34"/>
      <c r="K564" s="35">
        <f ca="1">SUM(K567:K567)</f>
        <v>0</v>
      </c>
      <c r="L564" s="35">
        <f ca="1">ROUND(0.00*(1+M2/100),2)</f>
        <v>0</v>
      </c>
      <c r="M564" s="35">
        <f ca="1">ROUND(K564*L564,2)</f>
        <v>0</v>
      </c>
    </row>
    <row r="565" spans="1:13" ht="12.12" thickBot="1" customHeight="1">
      <c r="A565" s="36"/>
      <c r="B565" s="36"/>
      <c r="C565" s="36"/>
      <c r="D565" s="34" t="s">
        <v>1461</v>
      </c>
      <c r="E565" s="34"/>
      <c r="F565" s="34"/>
      <c r="G565" s="34"/>
      <c r="H565" s="34"/>
      <c r="I565" s="34"/>
      <c r="J565" s="34"/>
      <c r="K565" s="34"/>
      <c r="L565" s="34"/>
      <c r="M565" s="34"/>
    </row>
    <row r="566" spans="1:13" ht="15.12" thickBot="1" customHeight="1">
      <c r="A566" s="36"/>
      <c r="B566" s="36"/>
      <c r="C566" s="36"/>
      <c r="D566" s="36"/>
      <c r="E566" s="37"/>
      <c r="F566" s="39" t="s">
        <v>1462</v>
      </c>
      <c r="G566" s="39" t="s">
        <v>1463</v>
      </c>
      <c r="H566" s="39" t="s">
        <v>1464</v>
      </c>
      <c r="I566" s="39" t="s">
        <v>1465</v>
      </c>
      <c r="J566" s="39" t="s">
        <v>1466</v>
      </c>
      <c r="K566" s="39" t="s">
        <v>1467</v>
      </c>
      <c r="L566" s="36"/>
      <c r="M566" s="36"/>
    </row>
    <row r="567" spans="1:13" ht="15.12" thickBot="1" customHeight="1">
      <c r="A567" s="36"/>
      <c r="B567" s="36"/>
      <c r="C567" s="36"/>
      <c r="D567" s="40"/>
      <c r="E567" s="41"/>
      <c r="F567" s="42">
        <v>4.00</v>
      </c>
      <c r="G567" s="42"/>
      <c r="H567" s="42"/>
      <c r="I567" s="42"/>
      <c r="J567" s="44">
        <f ca="1">ROUND(F567,2)</f>
        <v>0</v>
      </c>
      <c r="K567" s="59">
        <f ca="1">SUM(J567:J567)</f>
        <v>0</v>
      </c>
      <c r="L567" s="36"/>
      <c r="M567" s="36"/>
    </row>
    <row r="568" spans="1:13" ht="15.48" thickBot="1" customHeight="1">
      <c r="A568" s="47"/>
      <c r="B568" s="47"/>
      <c r="C568" s="47"/>
      <c r="D568" s="48" t="s">
        <v>1468</v>
      </c>
      <c r="E568" s="49"/>
      <c r="F568" s="49"/>
      <c r="G568" s="49"/>
      <c r="H568" s="49"/>
      <c r="I568" s="49"/>
      <c r="J568" s="49"/>
      <c r="K568" s="49"/>
      <c r="L568" s="50">
        <f ca="1">M540+M544+M548+M552+M556+M560+M564</f>
        <v>0</v>
      </c>
      <c r="M568" s="50">
        <f ca="1">ROUND(L568,2)</f>
        <v>0</v>
      </c>
    </row>
    <row r="569" spans="1:13" ht="15.48" thickBot="1" customHeight="1">
      <c r="A569" s="60" t="s">
        <v>1469</v>
      </c>
      <c r="B569" s="60" t="s">
        <v>1470</v>
      </c>
      <c r="C569" s="61"/>
      <c r="D569" s="62" t="s">
        <v>1471</v>
      </c>
      <c r="E569" s="62"/>
      <c r="F569" s="62"/>
      <c r="G569" s="62"/>
      <c r="H569" s="62"/>
      <c r="I569" s="62"/>
      <c r="J569" s="62"/>
      <c r="K569" s="61"/>
      <c r="L569" s="63">
        <f ca="1">L590</f>
        <v>0</v>
      </c>
      <c r="M569" s="63">
        <f ca="1">ROUND(L569,2)</f>
        <v>0</v>
      </c>
    </row>
    <row r="570" spans="1:13" ht="15.48" thickBot="1" customHeight="1">
      <c r="A570" s="15" t="s">
        <v>1472</v>
      </c>
      <c r="B570" s="8" t="s">
        <v>1473</v>
      </c>
      <c r="C570" s="8" t="s">
        <v>1474</v>
      </c>
      <c r="D570" s="34" t="s">
        <v>1475</v>
      </c>
      <c r="E570" s="34"/>
      <c r="F570" s="34"/>
      <c r="G570" s="34"/>
      <c r="H570" s="34"/>
      <c r="I570" s="34"/>
      <c r="J570" s="34"/>
      <c r="K570" s="35">
        <f ca="1">SUM(K573:K573)</f>
        <v>0</v>
      </c>
      <c r="L570" s="35">
        <f ca="1">ROUND(0.00*(1+M2/100),2)</f>
        <v>0</v>
      </c>
      <c r="M570" s="35">
        <f ca="1">ROUND(K570*L570,2)</f>
        <v>0</v>
      </c>
    </row>
    <row r="571" spans="1:13" ht="49.08" thickBot="1" customHeight="1">
      <c r="A571" s="36"/>
      <c r="B571" s="36"/>
      <c r="C571" s="36"/>
      <c r="D571" s="34" t="s">
        <v>1476</v>
      </c>
      <c r="E571" s="34"/>
      <c r="F571" s="34"/>
      <c r="G571" s="34"/>
      <c r="H571" s="34"/>
      <c r="I571" s="34"/>
      <c r="J571" s="34"/>
      <c r="K571" s="34"/>
      <c r="L571" s="34"/>
      <c r="M571" s="34"/>
    </row>
    <row r="572" spans="1:13" ht="15.12" thickBot="1" customHeight="1">
      <c r="A572" s="36"/>
      <c r="B572" s="36"/>
      <c r="C572" s="36"/>
      <c r="D572" s="36"/>
      <c r="E572" s="37"/>
      <c r="F572" s="39" t="s">
        <v>1477</v>
      </c>
      <c r="G572" s="39" t="s">
        <v>1478</v>
      </c>
      <c r="H572" s="39" t="s">
        <v>1479</v>
      </c>
      <c r="I572" s="39" t="s">
        <v>1480</v>
      </c>
      <c r="J572" s="39" t="s">
        <v>1481</v>
      </c>
      <c r="K572" s="39" t="s">
        <v>1482</v>
      </c>
      <c r="L572" s="36"/>
      <c r="M572" s="36"/>
    </row>
    <row r="573" spans="1:13" ht="15.12" thickBot="1" customHeight="1">
      <c r="A573" s="36"/>
      <c r="B573" s="36"/>
      <c r="C573" s="36"/>
      <c r="D573" s="40"/>
      <c r="E573" s="41"/>
      <c r="F573" s="42">
        <v>1.00</v>
      </c>
      <c r="G573" s="42"/>
      <c r="H573" s="42"/>
      <c r="I573" s="42"/>
      <c r="J573" s="44">
        <f ca="1">ROUND(F573,2)</f>
        <v>0</v>
      </c>
      <c r="K573" s="59">
        <f ca="1">SUM(J573:J573)</f>
        <v>0</v>
      </c>
      <c r="L573" s="36"/>
      <c r="M573" s="36"/>
    </row>
    <row r="574" spans="1:13" ht="15.48" thickBot="1" customHeight="1">
      <c r="A574" s="15" t="s">
        <v>1483</v>
      </c>
      <c r="B574" s="8" t="s">
        <v>1484</v>
      </c>
      <c r="C574" s="8" t="s">
        <v>1485</v>
      </c>
      <c r="D574" s="34" t="s">
        <v>1486</v>
      </c>
      <c r="E574" s="34"/>
      <c r="F574" s="34"/>
      <c r="G574" s="34"/>
      <c r="H574" s="34"/>
      <c r="I574" s="34"/>
      <c r="J574" s="34"/>
      <c r="K574" s="35">
        <f ca="1">SUM(K577:K577)</f>
        <v>0</v>
      </c>
      <c r="L574" s="35">
        <f ca="1">ROUND(0.00*(1+M2/100),2)</f>
        <v>0</v>
      </c>
      <c r="M574" s="35">
        <f ca="1">ROUND(K574*L574,2)</f>
        <v>0</v>
      </c>
    </row>
    <row r="575" spans="1:13" ht="39.84" thickBot="1" customHeight="1">
      <c r="A575" s="36"/>
      <c r="B575" s="36"/>
      <c r="C575" s="36"/>
      <c r="D575" s="34" t="s">
        <v>1487</v>
      </c>
      <c r="E575" s="34"/>
      <c r="F575" s="34"/>
      <c r="G575" s="34"/>
      <c r="H575" s="34"/>
      <c r="I575" s="34"/>
      <c r="J575" s="34"/>
      <c r="K575" s="34"/>
      <c r="L575" s="34"/>
      <c r="M575" s="34"/>
    </row>
    <row r="576" spans="1:13" ht="15.12" thickBot="1" customHeight="1">
      <c r="A576" s="36"/>
      <c r="B576" s="36"/>
      <c r="C576" s="36"/>
      <c r="D576" s="36"/>
      <c r="E576" s="37"/>
      <c r="F576" s="39" t="s">
        <v>1488</v>
      </c>
      <c r="G576" s="39" t="s">
        <v>1489</v>
      </c>
      <c r="H576" s="39" t="s">
        <v>1490</v>
      </c>
      <c r="I576" s="39" t="s">
        <v>1491</v>
      </c>
      <c r="J576" s="39" t="s">
        <v>1492</v>
      </c>
      <c r="K576" s="39" t="s">
        <v>1493</v>
      </c>
      <c r="L576" s="36"/>
      <c r="M576" s="36"/>
    </row>
    <row r="577" spans="1:13" ht="15.12" thickBot="1" customHeight="1">
      <c r="A577" s="36"/>
      <c r="B577" s="36"/>
      <c r="C577" s="36"/>
      <c r="D577" s="40"/>
      <c r="E577" s="41"/>
      <c r="F577" s="42">
        <v>1.00</v>
      </c>
      <c r="G577" s="42"/>
      <c r="H577" s="42"/>
      <c r="I577" s="42"/>
      <c r="J577" s="44">
        <f ca="1">ROUND(F577,2)</f>
        <v>0</v>
      </c>
      <c r="K577" s="59">
        <f ca="1">SUM(J577:J577)</f>
        <v>0</v>
      </c>
      <c r="L577" s="36"/>
      <c r="M577" s="36"/>
    </row>
    <row r="578" spans="1:13" ht="15.48" thickBot="1" customHeight="1">
      <c r="A578" s="15" t="s">
        <v>1494</v>
      </c>
      <c r="B578" s="8" t="s">
        <v>1495</v>
      </c>
      <c r="C578" s="8" t="s">
        <v>1496</v>
      </c>
      <c r="D578" s="34" t="s">
        <v>1497</v>
      </c>
      <c r="E578" s="34"/>
      <c r="F578" s="34"/>
      <c r="G578" s="34"/>
      <c r="H578" s="34"/>
      <c r="I578" s="34"/>
      <c r="J578" s="34"/>
      <c r="K578" s="35">
        <f ca="1">SUM(K581:K581)</f>
        <v>0</v>
      </c>
      <c r="L578" s="35">
        <f ca="1">ROUND(0.00*(1+M2/100),2)</f>
        <v>0</v>
      </c>
      <c r="M578" s="35">
        <f ca="1">ROUND(K578*L578,2)</f>
        <v>0</v>
      </c>
    </row>
    <row r="579" spans="1:13" ht="21.36" thickBot="1" customHeight="1">
      <c r="A579" s="36"/>
      <c r="B579" s="36"/>
      <c r="C579" s="36"/>
      <c r="D579" s="34" t="s">
        <v>1498</v>
      </c>
      <c r="E579" s="34"/>
      <c r="F579" s="34"/>
      <c r="G579" s="34"/>
      <c r="H579" s="34"/>
      <c r="I579" s="34"/>
      <c r="J579" s="34"/>
      <c r="K579" s="34"/>
      <c r="L579" s="34"/>
      <c r="M579" s="34"/>
    </row>
    <row r="580" spans="1:13" ht="15.12" thickBot="1" customHeight="1">
      <c r="A580" s="36"/>
      <c r="B580" s="36"/>
      <c r="C580" s="36"/>
      <c r="D580" s="36"/>
      <c r="E580" s="37"/>
      <c r="F580" s="39" t="s">
        <v>1499</v>
      </c>
      <c r="G580" s="39" t="s">
        <v>1500</v>
      </c>
      <c r="H580" s="39" t="s">
        <v>1501</v>
      </c>
      <c r="I580" s="39" t="s">
        <v>1502</v>
      </c>
      <c r="J580" s="39" t="s">
        <v>1503</v>
      </c>
      <c r="K580" s="39" t="s">
        <v>1504</v>
      </c>
      <c r="L580" s="36"/>
      <c r="M580" s="36"/>
    </row>
    <row r="581" spans="1:13" ht="15.12" thickBot="1" customHeight="1">
      <c r="A581" s="36"/>
      <c r="B581" s="36"/>
      <c r="C581" s="36"/>
      <c r="D581" s="40"/>
      <c r="E581" s="41" t="s">
        <v>1505</v>
      </c>
      <c r="F581" s="42">
        <v>35.00</v>
      </c>
      <c r="G581" s="42"/>
      <c r="H581" s="42"/>
      <c r="I581" s="42"/>
      <c r="J581" s="44">
        <f ca="1">ROUND(F581,2)</f>
        <v>0</v>
      </c>
      <c r="K581" s="59">
        <f ca="1">SUM(J581:J581)</f>
        <v>0</v>
      </c>
      <c r="L581" s="36"/>
      <c r="M581" s="36"/>
    </row>
    <row r="582" spans="1:13" ht="15.48" thickBot="1" customHeight="1">
      <c r="A582" s="15" t="s">
        <v>1506</v>
      </c>
      <c r="B582" s="8" t="s">
        <v>1507</v>
      </c>
      <c r="C582" s="8" t="s">
        <v>1508</v>
      </c>
      <c r="D582" s="34" t="s">
        <v>1509</v>
      </c>
      <c r="E582" s="34"/>
      <c r="F582" s="34"/>
      <c r="G582" s="34"/>
      <c r="H582" s="34"/>
      <c r="I582" s="34"/>
      <c r="J582" s="34"/>
      <c r="K582" s="35">
        <f ca="1">SUM(K585:K585)</f>
        <v>0</v>
      </c>
      <c r="L582" s="35">
        <f ca="1">ROUND(0.00*(1+M2/100),2)</f>
        <v>0</v>
      </c>
      <c r="M582" s="35">
        <f ca="1">ROUND(K582*L582,2)</f>
        <v>0</v>
      </c>
    </row>
    <row r="583" spans="1:13" ht="21.36" thickBot="1" customHeight="1">
      <c r="A583" s="36"/>
      <c r="B583" s="36"/>
      <c r="C583" s="36"/>
      <c r="D583" s="34" t="s">
        <v>1510</v>
      </c>
      <c r="E583" s="34"/>
      <c r="F583" s="34"/>
      <c r="G583" s="34"/>
      <c r="H583" s="34"/>
      <c r="I583" s="34"/>
      <c r="J583" s="34"/>
      <c r="K583" s="34"/>
      <c r="L583" s="34"/>
      <c r="M583" s="34"/>
    </row>
    <row r="584" spans="1:13" ht="15.12" thickBot="1" customHeight="1">
      <c r="A584" s="36"/>
      <c r="B584" s="36"/>
      <c r="C584" s="36"/>
      <c r="D584" s="36"/>
      <c r="E584" s="37"/>
      <c r="F584" s="39" t="s">
        <v>1511</v>
      </c>
      <c r="G584" s="39" t="s">
        <v>1512</v>
      </c>
      <c r="H584" s="39" t="s">
        <v>1513</v>
      </c>
      <c r="I584" s="39" t="s">
        <v>1514</v>
      </c>
      <c r="J584" s="39" t="s">
        <v>1515</v>
      </c>
      <c r="K584" s="39" t="s">
        <v>1516</v>
      </c>
      <c r="L584" s="36"/>
      <c r="M584" s="36"/>
    </row>
    <row r="585" spans="1:13" ht="15.12" thickBot="1" customHeight="1">
      <c r="A585" s="36"/>
      <c r="B585" s="36"/>
      <c r="C585" s="36"/>
      <c r="D585" s="40"/>
      <c r="E585" s="41" t="s">
        <v>1517</v>
      </c>
      <c r="F585" s="42">
        <v>35.00</v>
      </c>
      <c r="G585" s="42"/>
      <c r="H585" s="42"/>
      <c r="I585" s="42"/>
      <c r="J585" s="44">
        <f ca="1">ROUND(F585,2)</f>
        <v>0</v>
      </c>
      <c r="K585" s="59">
        <f ca="1">SUM(J585:J585)</f>
        <v>0</v>
      </c>
      <c r="L585" s="36"/>
      <c r="M585" s="36"/>
    </row>
    <row r="586" spans="1:13" ht="15.48" thickBot="1" customHeight="1">
      <c r="A586" s="15" t="s">
        <v>1518</v>
      </c>
      <c r="B586" s="8" t="s">
        <v>1519</v>
      </c>
      <c r="C586" s="8" t="s">
        <v>1520</v>
      </c>
      <c r="D586" s="34" t="s">
        <v>1521</v>
      </c>
      <c r="E586" s="34"/>
      <c r="F586" s="34"/>
      <c r="G586" s="34"/>
      <c r="H586" s="34"/>
      <c r="I586" s="34"/>
      <c r="J586" s="34"/>
      <c r="K586" s="35">
        <f ca="1">SUM(K589:K589)</f>
        <v>0</v>
      </c>
      <c r="L586" s="35">
        <f ca="1">ROUND(0.00*(1+M2/100),2)</f>
        <v>0</v>
      </c>
      <c r="M586" s="35">
        <f ca="1">ROUND(K586*L586,2)</f>
        <v>0</v>
      </c>
    </row>
    <row r="587" spans="1:13" ht="196.92" thickBot="1" customHeight="1">
      <c r="A587" s="36"/>
      <c r="B587" s="36"/>
      <c r="C587" s="36"/>
      <c r="D587" s="34" t="s">
        <v>1522</v>
      </c>
      <c r="E587" s="34"/>
      <c r="F587" s="34"/>
      <c r="G587" s="34"/>
      <c r="H587" s="34"/>
      <c r="I587" s="34"/>
      <c r="J587" s="34"/>
      <c r="K587" s="34"/>
      <c r="L587" s="34"/>
      <c r="M587" s="34"/>
    </row>
    <row r="588" spans="1:13" ht="15.12" thickBot="1" customHeight="1">
      <c r="A588" s="36"/>
      <c r="B588" s="36"/>
      <c r="C588" s="36"/>
      <c r="D588" s="36"/>
      <c r="E588" s="37"/>
      <c r="F588" s="39" t="s">
        <v>1523</v>
      </c>
      <c r="G588" s="39" t="s">
        <v>1524</v>
      </c>
      <c r="H588" s="39" t="s">
        <v>1525</v>
      </c>
      <c r="I588" s="39" t="s">
        <v>1526</v>
      </c>
      <c r="J588" s="39" t="s">
        <v>1527</v>
      </c>
      <c r="K588" s="39" t="s">
        <v>1528</v>
      </c>
      <c r="L588" s="36"/>
      <c r="M588" s="36"/>
    </row>
    <row r="589" spans="1:13" ht="15.12" thickBot="1" customHeight="1">
      <c r="A589" s="36"/>
      <c r="B589" s="36"/>
      <c r="C589" s="36"/>
      <c r="D589" s="40"/>
      <c r="E589" s="41" t="s">
        <v>1529</v>
      </c>
      <c r="F589" s="42">
        <v>1.00</v>
      </c>
      <c r="G589" s="42"/>
      <c r="H589" s="42"/>
      <c r="I589" s="42"/>
      <c r="J589" s="44">
        <f ca="1">ROUND(F589,2)</f>
        <v>0</v>
      </c>
      <c r="K589" s="59">
        <f ca="1">SUM(J589:J589)</f>
        <v>0</v>
      </c>
      <c r="L589" s="36"/>
      <c r="M589" s="36"/>
    </row>
    <row r="590" spans="1:13" ht="15.48" thickBot="1" customHeight="1">
      <c r="A590" s="47"/>
      <c r="B590" s="47"/>
      <c r="C590" s="47"/>
      <c r="D590" s="48" t="s">
        <v>1530</v>
      </c>
      <c r="E590" s="49"/>
      <c r="F590" s="49"/>
      <c r="G590" s="49"/>
      <c r="H590" s="49"/>
      <c r="I590" s="49"/>
      <c r="J590" s="49"/>
      <c r="K590" s="49"/>
      <c r="L590" s="50">
        <f ca="1">M570+M574+M578+M582+M586</f>
        <v>0</v>
      </c>
      <c r="M590" s="50">
        <f ca="1">ROUND(L590,2)</f>
        <v>0</v>
      </c>
    </row>
    <row r="591" spans="1:13" ht="15.48" thickBot="1" customHeight="1">
      <c r="A591" s="51"/>
      <c r="B591" s="51"/>
      <c r="C591" s="51"/>
      <c r="D591" s="52" t="s">
        <v>1531</v>
      </c>
      <c r="E591" s="53"/>
      <c r="F591" s="53"/>
      <c r="G591" s="53"/>
      <c r="H591" s="53"/>
      <c r="I591" s="53"/>
      <c r="J591" s="53"/>
      <c r="K591" s="53"/>
      <c r="L591" s="54">
        <f ca="1">M568+M590</f>
        <v>0</v>
      </c>
      <c r="M591" s="54">
        <f ca="1">ROUND(L591,2)</f>
        <v>0</v>
      </c>
    </row>
    <row r="592" spans="1:13" ht="15.48" thickBot="1" customHeight="1">
      <c r="A592" s="55" t="s">
        <v>1532</v>
      </c>
      <c r="B592" s="55" t="s">
        <v>1533</v>
      </c>
      <c r="C592" s="56"/>
      <c r="D592" s="57" t="s">
        <v>1534</v>
      </c>
      <c r="E592" s="57"/>
      <c r="F592" s="57"/>
      <c r="G592" s="57"/>
      <c r="H592" s="57"/>
      <c r="I592" s="57"/>
      <c r="J592" s="57"/>
      <c r="K592" s="56"/>
      <c r="L592" s="58">
        <f ca="1">L597</f>
        <v>0</v>
      </c>
      <c r="M592" s="58">
        <f ca="1">ROUND(L592,2)</f>
        <v>0</v>
      </c>
    </row>
    <row r="593" spans="1:13" ht="15.48" thickBot="1" customHeight="1">
      <c r="A593" s="30" t="s">
        <v>1535</v>
      </c>
      <c r="B593" s="30" t="s">
        <v>1536</v>
      </c>
      <c r="C593" s="31"/>
      <c r="D593" s="32" t="s">
        <v>1537</v>
      </c>
      <c r="E593" s="32"/>
      <c r="F593" s="32"/>
      <c r="G593" s="32"/>
      <c r="H593" s="32"/>
      <c r="I593" s="32"/>
      <c r="J593" s="32"/>
      <c r="K593" s="31"/>
      <c r="L593" s="33">
        <f ca="1">L596</f>
        <v>0</v>
      </c>
      <c r="M593" s="33">
        <f ca="1">ROUND(L593,2)</f>
        <v>0</v>
      </c>
    </row>
    <row r="594" spans="1:13" ht="15.48" thickBot="1" customHeight="1">
      <c r="A594" s="15" t="s">
        <v>1538</v>
      </c>
      <c r="B594" s="8" t="s">
        <v>1539</v>
      </c>
      <c r="C594" s="8" t="s">
        <v>1540</v>
      </c>
      <c r="D594" s="34" t="s">
        <v>1541</v>
      </c>
      <c r="E594" s="34"/>
      <c r="F594" s="34"/>
      <c r="G594" s="34"/>
      <c r="H594" s="34"/>
      <c r="I594" s="34"/>
      <c r="J594" s="34"/>
      <c r="K594" s="35">
        <f ca="1">ROUND(50.00,2)</f>
        <v>0</v>
      </c>
      <c r="L594" s="35">
        <f ca="1">ROUND(0.00*(1+M2/100),2)</f>
        <v>0</v>
      </c>
      <c r="M594" s="35">
        <f ca="1">ROUND(K594*L594,2)</f>
        <v>0</v>
      </c>
    </row>
    <row r="595" spans="1:13" ht="12.12" thickBot="1" customHeight="1">
      <c r="A595" s="36"/>
      <c r="B595" s="36"/>
      <c r="C595" s="36"/>
      <c r="D595" s="34" t="s">
        <v>1542</v>
      </c>
      <c r="E595" s="34"/>
      <c r="F595" s="34"/>
      <c r="G595" s="34"/>
      <c r="H595" s="34"/>
      <c r="I595" s="34"/>
      <c r="J595" s="34"/>
      <c r="K595" s="34"/>
      <c r="L595" s="34"/>
      <c r="M595" s="34"/>
    </row>
    <row r="596" spans="1:13" ht="15.48" thickBot="1" customHeight="1">
      <c r="A596" s="47"/>
      <c r="B596" s="47"/>
      <c r="C596" s="47"/>
      <c r="D596" s="48" t="s">
        <v>1543</v>
      </c>
      <c r="E596" s="49"/>
      <c r="F596" s="49"/>
      <c r="G596" s="49"/>
      <c r="H596" s="49"/>
      <c r="I596" s="49"/>
      <c r="J596" s="49"/>
      <c r="K596" s="49"/>
      <c r="L596" s="50">
        <f ca="1">M594</f>
        <v>0</v>
      </c>
      <c r="M596" s="50">
        <f ca="1">ROUND(L596,2)</f>
        <v>0</v>
      </c>
    </row>
    <row r="597" spans="1:13" ht="15.48" thickBot="1" customHeight="1">
      <c r="A597" s="51"/>
      <c r="B597" s="51"/>
      <c r="C597" s="51"/>
      <c r="D597" s="52" t="s">
        <v>1544</v>
      </c>
      <c r="E597" s="53"/>
      <c r="F597" s="53"/>
      <c r="G597" s="53"/>
      <c r="H597" s="53"/>
      <c r="I597" s="53"/>
      <c r="J597" s="53"/>
      <c r="K597" s="53"/>
      <c r="L597" s="54">
        <f ca="1">M596</f>
        <v>0</v>
      </c>
      <c r="M597" s="54">
        <f ca="1">ROUND(L597,2)</f>
        <v>0</v>
      </c>
    </row>
    <row r="598" spans="1:13" ht="15.48" thickBot="1" customHeight="1">
      <c r="A598" s="55" t="s">
        <v>1545</v>
      </c>
      <c r="B598" s="55" t="s">
        <v>1546</v>
      </c>
      <c r="C598" s="56"/>
      <c r="D598" s="57" t="s">
        <v>1547</v>
      </c>
      <c r="E598" s="57"/>
      <c r="F598" s="57"/>
      <c r="G598" s="57"/>
      <c r="H598" s="57"/>
      <c r="I598" s="57"/>
      <c r="J598" s="57"/>
      <c r="K598" s="56"/>
      <c r="L598" s="58">
        <f ca="1">L668</f>
        <v>0</v>
      </c>
      <c r="M598" s="58">
        <f ca="1">ROUND(L598,2)</f>
        <v>0</v>
      </c>
    </row>
    <row r="599" spans="1:13" ht="15.48" thickBot="1" customHeight="1">
      <c r="A599" s="30" t="s">
        <v>1548</v>
      </c>
      <c r="B599" s="30" t="s">
        <v>1549</v>
      </c>
      <c r="C599" s="31"/>
      <c r="D599" s="32" t="s">
        <v>1550</v>
      </c>
      <c r="E599" s="32"/>
      <c r="F599" s="32"/>
      <c r="G599" s="32"/>
      <c r="H599" s="32"/>
      <c r="I599" s="32"/>
      <c r="J599" s="32"/>
      <c r="K599" s="31"/>
      <c r="L599" s="33">
        <f ca="1">L634</f>
        <v>0</v>
      </c>
      <c r="M599" s="33">
        <f ca="1">ROUND(L599,2)</f>
        <v>0</v>
      </c>
    </row>
    <row r="600" spans="1:13" ht="15.48" thickBot="1" customHeight="1">
      <c r="A600" s="15" t="s">
        <v>1551</v>
      </c>
      <c r="B600" s="8" t="s">
        <v>1552</v>
      </c>
      <c r="C600" s="8" t="s">
        <v>1553</v>
      </c>
      <c r="D600" s="34" t="s">
        <v>1554</v>
      </c>
      <c r="E600" s="34"/>
      <c r="F600" s="34"/>
      <c r="G600" s="34"/>
      <c r="H600" s="34"/>
      <c r="I600" s="34"/>
      <c r="J600" s="34"/>
      <c r="K600" s="35">
        <f ca="1">SUM(K603:K604)</f>
        <v>0</v>
      </c>
      <c r="L600" s="35">
        <f ca="1">ROUND(0.00*(1+M2/100),2)</f>
        <v>0</v>
      </c>
      <c r="M600" s="35">
        <f ca="1">ROUND(K600*L600,2)</f>
        <v>0</v>
      </c>
    </row>
    <row r="601" spans="1:13" ht="12.12" thickBot="1" customHeight="1">
      <c r="A601" s="36"/>
      <c r="B601" s="36"/>
      <c r="C601" s="36"/>
      <c r="D601" s="34" t="s">
        <v>1555</v>
      </c>
      <c r="E601" s="34"/>
      <c r="F601" s="34"/>
      <c r="G601" s="34"/>
      <c r="H601" s="34"/>
      <c r="I601" s="34"/>
      <c r="J601" s="34"/>
      <c r="K601" s="34"/>
      <c r="L601" s="34"/>
      <c r="M601" s="34"/>
    </row>
    <row r="602" spans="1:13" ht="15.12" thickBot="1" customHeight="1">
      <c r="A602" s="36"/>
      <c r="B602" s="36"/>
      <c r="C602" s="36"/>
      <c r="D602" s="36"/>
      <c r="E602" s="37"/>
      <c r="F602" s="39" t="s">
        <v>1556</v>
      </c>
      <c r="G602" s="39" t="s">
        <v>1557</v>
      </c>
      <c r="H602" s="39" t="s">
        <v>1558</v>
      </c>
      <c r="I602" s="39" t="s">
        <v>1559</v>
      </c>
      <c r="J602" s="39" t="s">
        <v>1560</v>
      </c>
      <c r="K602" s="39" t="s">
        <v>1561</v>
      </c>
      <c r="L602" s="36"/>
      <c r="M602" s="36"/>
    </row>
    <row r="603" spans="1:13" ht="15.12" thickBot="1" customHeight="1">
      <c r="A603" s="36"/>
      <c r="B603" s="36"/>
      <c r="C603" s="36"/>
      <c r="D603" s="40"/>
      <c r="E603" s="41" t="s">
        <v>1562</v>
      </c>
      <c r="F603" s="42">
        <v>2.00</v>
      </c>
      <c r="G603" s="42">
        <v>3.50</v>
      </c>
      <c r="H603" s="42"/>
      <c r="I603" s="42">
        <v>2.00</v>
      </c>
      <c r="J603" s="44">
        <f ca="1">ROUND(F603*G603*I603,2)</f>
        <v>0</v>
      </c>
      <c r="K603" s="45"/>
      <c r="L603" s="36"/>
      <c r="M603" s="36"/>
    </row>
    <row r="604" spans="1:13" ht="15.12" thickBot="1" customHeight="1">
      <c r="A604" s="36"/>
      <c r="B604" s="36"/>
      <c r="C604" s="36"/>
      <c r="D604" s="40"/>
      <c r="E604" s="8" t="s">
        <v>1563</v>
      </c>
      <c r="F604" s="35">
        <v>4.00</v>
      </c>
      <c r="G604" s="35"/>
      <c r="H604" s="35">
        <v>1.30</v>
      </c>
      <c r="I604" s="35">
        <v>2.00</v>
      </c>
      <c r="J604" s="43">
        <f ca="1">ROUND(F604*H604*I604,2)</f>
        <v>0</v>
      </c>
      <c r="K604" s="46">
        <f ca="1">SUM(J603:J604)</f>
        <v>0</v>
      </c>
      <c r="L604" s="36"/>
      <c r="M604" s="36"/>
    </row>
    <row r="605" spans="1:13" ht="15.48" thickBot="1" customHeight="1">
      <c r="A605" s="15" t="s">
        <v>1564</v>
      </c>
      <c r="B605" s="8" t="s">
        <v>1565</v>
      </c>
      <c r="C605" s="8" t="s">
        <v>1566</v>
      </c>
      <c r="D605" s="34" t="s">
        <v>1567</v>
      </c>
      <c r="E605" s="34"/>
      <c r="F605" s="34"/>
      <c r="G605" s="34"/>
      <c r="H605" s="34"/>
      <c r="I605" s="34"/>
      <c r="J605" s="34"/>
      <c r="K605" s="35">
        <f ca="1">ROUND(1.00,2)</f>
        <v>0</v>
      </c>
      <c r="L605" s="35">
        <f ca="1">ROUND(0.00*(1+M2/100),2)</f>
        <v>0</v>
      </c>
      <c r="M605" s="35">
        <f ca="1">ROUND(K605*L605,2)</f>
        <v>0</v>
      </c>
    </row>
    <row r="606" spans="1:13" ht="12.12" thickBot="1" customHeight="1">
      <c r="A606" s="36"/>
      <c r="B606" s="36"/>
      <c r="C606" s="36"/>
      <c r="D606" s="34" t="s">
        <v>1568</v>
      </c>
      <c r="E606" s="34"/>
      <c r="F606" s="34"/>
      <c r="G606" s="34"/>
      <c r="H606" s="34"/>
      <c r="I606" s="34"/>
      <c r="J606" s="34"/>
      <c r="K606" s="34"/>
      <c r="L606" s="34"/>
      <c r="M606" s="34"/>
    </row>
    <row r="607" spans="1:13" ht="15.48" thickBot="1" customHeight="1">
      <c r="A607" s="15" t="s">
        <v>1569</v>
      </c>
      <c r="B607" s="8" t="s">
        <v>1570</v>
      </c>
      <c r="C607" s="8" t="s">
        <v>1571</v>
      </c>
      <c r="D607" s="34" t="s">
        <v>1572</v>
      </c>
      <c r="E607" s="34"/>
      <c r="F607" s="34"/>
      <c r="G607" s="34"/>
      <c r="H607" s="34"/>
      <c r="I607" s="34"/>
      <c r="J607" s="34"/>
      <c r="K607" s="35">
        <f ca="1">ROUND(1.00,2)</f>
        <v>0</v>
      </c>
      <c r="L607" s="35">
        <f ca="1">ROUND(0.00*(1+M2/100),2)</f>
        <v>0</v>
      </c>
      <c r="M607" s="35">
        <f ca="1">ROUND(K607*L607,2)</f>
        <v>0</v>
      </c>
    </row>
    <row r="608" spans="1:13" ht="12.12" thickBot="1" customHeight="1">
      <c r="A608" s="36"/>
      <c r="B608" s="36"/>
      <c r="C608" s="36"/>
      <c r="D608" s="34" t="s">
        <v>1573</v>
      </c>
      <c r="E608" s="34"/>
      <c r="F608" s="34"/>
      <c r="G608" s="34"/>
      <c r="H608" s="34"/>
      <c r="I608" s="34"/>
      <c r="J608" s="34"/>
      <c r="K608" s="34"/>
      <c r="L608" s="34"/>
      <c r="M608" s="34"/>
    </row>
    <row r="609" spans="1:13" ht="15.48" thickBot="1" customHeight="1">
      <c r="A609" s="15" t="s">
        <v>1574</v>
      </c>
      <c r="B609" s="8" t="s">
        <v>1575</v>
      </c>
      <c r="C609" s="8" t="s">
        <v>1576</v>
      </c>
      <c r="D609" s="34" t="s">
        <v>1577</v>
      </c>
      <c r="E609" s="34"/>
      <c r="F609" s="34"/>
      <c r="G609" s="34"/>
      <c r="H609" s="34"/>
      <c r="I609" s="34"/>
      <c r="J609" s="34"/>
      <c r="K609" s="35">
        <f ca="1">SUM(K612:K612)</f>
        <v>0</v>
      </c>
      <c r="L609" s="35">
        <f ca="1">ROUND(0.00*(1+M2/100),2)</f>
        <v>0</v>
      </c>
      <c r="M609" s="35">
        <f ca="1">ROUND(K609*L609,2)</f>
        <v>0</v>
      </c>
    </row>
    <row r="610" spans="1:13" ht="21.36" thickBot="1" customHeight="1">
      <c r="A610" s="36"/>
      <c r="B610" s="36"/>
      <c r="C610" s="36"/>
      <c r="D610" s="34" t="s">
        <v>1578</v>
      </c>
      <c r="E610" s="34"/>
      <c r="F610" s="34"/>
      <c r="G610" s="34"/>
      <c r="H610" s="34"/>
      <c r="I610" s="34"/>
      <c r="J610" s="34"/>
      <c r="K610" s="34"/>
      <c r="L610" s="34"/>
      <c r="M610" s="34"/>
    </row>
    <row r="611" spans="1:13" ht="15.12" thickBot="1" customHeight="1">
      <c r="A611" s="36"/>
      <c r="B611" s="36"/>
      <c r="C611" s="36"/>
      <c r="D611" s="36"/>
      <c r="E611" s="37"/>
      <c r="F611" s="39" t="s">
        <v>1579</v>
      </c>
      <c r="G611" s="39" t="s">
        <v>1580</v>
      </c>
      <c r="H611" s="39" t="s">
        <v>1581</v>
      </c>
      <c r="I611" s="39" t="s">
        <v>1582</v>
      </c>
      <c r="J611" s="39" t="s">
        <v>1583</v>
      </c>
      <c r="K611" s="39" t="s">
        <v>1584</v>
      </c>
      <c r="L611" s="36"/>
      <c r="M611" s="36"/>
    </row>
    <row r="612" spans="1:13" ht="15.12" thickBot="1" customHeight="1">
      <c r="A612" s="36"/>
      <c r="B612" s="36"/>
      <c r="C612" s="36"/>
      <c r="D612" s="40"/>
      <c r="E612" s="41" t="s">
        <v>1585</v>
      </c>
      <c r="F612" s="42">
        <v>1.00</v>
      </c>
      <c r="G612" s="42"/>
      <c r="H612" s="42">
        <v>1.00</v>
      </c>
      <c r="I612" s="42">
        <v>2.00</v>
      </c>
      <c r="J612" s="44">
        <f ca="1">ROUND(F612*H612*I612,2)</f>
        <v>0</v>
      </c>
      <c r="K612" s="59">
        <f ca="1">SUM(J612:J612)</f>
        <v>0</v>
      </c>
      <c r="L612" s="36"/>
      <c r="M612" s="36"/>
    </row>
    <row r="613" spans="1:13" ht="15.48" thickBot="1" customHeight="1">
      <c r="A613" s="15" t="s">
        <v>1586</v>
      </c>
      <c r="B613" s="8" t="s">
        <v>1587</v>
      </c>
      <c r="C613" s="8" t="s">
        <v>1588</v>
      </c>
      <c r="D613" s="34" t="s">
        <v>1589</v>
      </c>
      <c r="E613" s="34"/>
      <c r="F613" s="34"/>
      <c r="G613" s="34"/>
      <c r="H613" s="34"/>
      <c r="I613" s="34"/>
      <c r="J613" s="34"/>
      <c r="K613" s="35">
        <f ca="1">SUM(K616:K616)</f>
        <v>0</v>
      </c>
      <c r="L613" s="35">
        <f ca="1">ROUND(0.00*(1+M2/100),2)</f>
        <v>0</v>
      </c>
      <c r="M613" s="35">
        <f ca="1">ROUND(K613*L613,2)</f>
        <v>0</v>
      </c>
    </row>
    <row r="614" spans="1:13" ht="21.36" thickBot="1" customHeight="1">
      <c r="A614" s="36"/>
      <c r="B614" s="36"/>
      <c r="C614" s="36"/>
      <c r="D614" s="34" t="s">
        <v>1590</v>
      </c>
      <c r="E614" s="34"/>
      <c r="F614" s="34"/>
      <c r="G614" s="34"/>
      <c r="H614" s="34"/>
      <c r="I614" s="34"/>
      <c r="J614" s="34"/>
      <c r="K614" s="34"/>
      <c r="L614" s="34"/>
      <c r="M614" s="34"/>
    </row>
    <row r="615" spans="1:13" ht="15.12" thickBot="1" customHeight="1">
      <c r="A615" s="36"/>
      <c r="B615" s="36"/>
      <c r="C615" s="36"/>
      <c r="D615" s="36"/>
      <c r="E615" s="37"/>
      <c r="F615" s="39" t="s">
        <v>1591</v>
      </c>
      <c r="G615" s="39" t="s">
        <v>1592</v>
      </c>
      <c r="H615" s="39" t="s">
        <v>1593</v>
      </c>
      <c r="I615" s="39" t="s">
        <v>1594</v>
      </c>
      <c r="J615" s="39" t="s">
        <v>1595</v>
      </c>
      <c r="K615" s="39" t="s">
        <v>1596</v>
      </c>
      <c r="L615" s="36"/>
      <c r="M615" s="36"/>
    </row>
    <row r="616" spans="1:13" ht="15.12" thickBot="1" customHeight="1">
      <c r="A616" s="36"/>
      <c r="B616" s="36"/>
      <c r="C616" s="36"/>
      <c r="D616" s="40"/>
      <c r="E616" s="41" t="s">
        <v>1597</v>
      </c>
      <c r="F616" s="42">
        <v>1.00</v>
      </c>
      <c r="G616" s="42"/>
      <c r="H616" s="42">
        <v>1.00</v>
      </c>
      <c r="I616" s="42">
        <v>2.00</v>
      </c>
      <c r="J616" s="44">
        <f ca="1">ROUND(F616*H616*I616,2)</f>
        <v>0</v>
      </c>
      <c r="K616" s="59">
        <f ca="1">SUM(J616:J616)</f>
        <v>0</v>
      </c>
      <c r="L616" s="36"/>
      <c r="M616" s="36"/>
    </row>
    <row r="617" spans="1:13" ht="15.48" thickBot="1" customHeight="1">
      <c r="A617" s="15" t="s">
        <v>1598</v>
      </c>
      <c r="B617" s="8" t="s">
        <v>1599</v>
      </c>
      <c r="C617" s="8" t="s">
        <v>1600</v>
      </c>
      <c r="D617" s="34" t="s">
        <v>1601</v>
      </c>
      <c r="E617" s="34"/>
      <c r="F617" s="34"/>
      <c r="G617" s="34"/>
      <c r="H617" s="34"/>
      <c r="I617" s="34"/>
      <c r="J617" s="34"/>
      <c r="K617" s="35">
        <f ca="1">SUM(K620:K621)</f>
        <v>0</v>
      </c>
      <c r="L617" s="35">
        <f ca="1">ROUND(0.00*(1+M2/100),2)</f>
        <v>0</v>
      </c>
      <c r="M617" s="35">
        <f ca="1">ROUND(K617*L617,2)</f>
        <v>0</v>
      </c>
    </row>
    <row r="618" spans="1:13" ht="21.36" thickBot="1" customHeight="1">
      <c r="A618" s="36"/>
      <c r="B618" s="36"/>
      <c r="C618" s="36"/>
      <c r="D618" s="34" t="s">
        <v>1602</v>
      </c>
      <c r="E618" s="34"/>
      <c r="F618" s="34"/>
      <c r="G618" s="34"/>
      <c r="H618" s="34"/>
      <c r="I618" s="34"/>
      <c r="J618" s="34"/>
      <c r="K618" s="34"/>
      <c r="L618" s="34"/>
      <c r="M618" s="34"/>
    </row>
    <row r="619" spans="1:13" ht="15.12" thickBot="1" customHeight="1">
      <c r="A619" s="36"/>
      <c r="B619" s="36"/>
      <c r="C619" s="36"/>
      <c r="D619" s="36"/>
      <c r="E619" s="37"/>
      <c r="F619" s="39" t="s">
        <v>1603</v>
      </c>
      <c r="G619" s="39" t="s">
        <v>1604</v>
      </c>
      <c r="H619" s="39" t="s">
        <v>1605</v>
      </c>
      <c r="I619" s="39" t="s">
        <v>1606</v>
      </c>
      <c r="J619" s="39" t="s">
        <v>1607</v>
      </c>
      <c r="K619" s="39" t="s">
        <v>1608</v>
      </c>
      <c r="L619" s="36"/>
      <c r="M619" s="36"/>
    </row>
    <row r="620" spans="1:13" ht="15.12" thickBot="1" customHeight="1">
      <c r="A620" s="36"/>
      <c r="B620" s="36"/>
      <c r="C620" s="36"/>
      <c r="D620" s="40"/>
      <c r="E620" s="41" t="s">
        <v>1609</v>
      </c>
      <c r="F620" s="42">
        <v>2.00</v>
      </c>
      <c r="G620" s="42">
        <v>3.50</v>
      </c>
      <c r="H620" s="42"/>
      <c r="I620" s="42">
        <v>2.00</v>
      </c>
      <c r="J620" s="44">
        <f ca="1">ROUND(F620*G620*I620,2)</f>
        <v>0</v>
      </c>
      <c r="K620" s="45"/>
      <c r="L620" s="36"/>
      <c r="M620" s="36"/>
    </row>
    <row r="621" spans="1:13" ht="15.12" thickBot="1" customHeight="1">
      <c r="A621" s="36"/>
      <c r="B621" s="36"/>
      <c r="C621" s="36"/>
      <c r="D621" s="40"/>
      <c r="E621" s="8" t="s">
        <v>1610</v>
      </c>
      <c r="F621" s="35">
        <v>4.00</v>
      </c>
      <c r="G621" s="35"/>
      <c r="H621" s="35">
        <v>1.30</v>
      </c>
      <c r="I621" s="35">
        <v>2.00</v>
      </c>
      <c r="J621" s="43">
        <f ca="1">ROUND(F621*H621*I621,2)</f>
        <v>0</v>
      </c>
      <c r="K621" s="46">
        <f ca="1">SUM(J620:J621)</f>
        <v>0</v>
      </c>
      <c r="L621" s="36"/>
      <c r="M621" s="36"/>
    </row>
    <row r="622" spans="1:13" ht="15.48" thickBot="1" customHeight="1">
      <c r="A622" s="15" t="s">
        <v>1611</v>
      </c>
      <c r="B622" s="8" t="s">
        <v>1612</v>
      </c>
      <c r="C622" s="8" t="s">
        <v>1613</v>
      </c>
      <c r="D622" s="34" t="s">
        <v>1614</v>
      </c>
      <c r="E622" s="34"/>
      <c r="F622" s="34"/>
      <c r="G622" s="34"/>
      <c r="H622" s="34"/>
      <c r="I622" s="34"/>
      <c r="J622" s="34"/>
      <c r="K622" s="35">
        <f ca="1">SUM(K625:K625)</f>
        <v>0</v>
      </c>
      <c r="L622" s="35">
        <f ca="1">ROUND(0.00*(1+M2/100),2)</f>
        <v>0</v>
      </c>
      <c r="M622" s="35">
        <f ca="1">ROUND(K622*L622,2)</f>
        <v>0</v>
      </c>
    </row>
    <row r="623" spans="1:13" ht="12.12" thickBot="1" customHeight="1">
      <c r="A623" s="36"/>
      <c r="B623" s="36"/>
      <c r="C623" s="36"/>
      <c r="D623" s="34" t="s">
        <v>1615</v>
      </c>
      <c r="E623" s="34"/>
      <c r="F623" s="34"/>
      <c r="G623" s="34"/>
      <c r="H623" s="34"/>
      <c r="I623" s="34"/>
      <c r="J623" s="34"/>
      <c r="K623" s="34"/>
      <c r="L623" s="34"/>
      <c r="M623" s="34"/>
    </row>
    <row r="624" spans="1:13" ht="15.12" thickBot="1" customHeight="1">
      <c r="A624" s="36"/>
      <c r="B624" s="36"/>
      <c r="C624" s="36"/>
      <c r="D624" s="36"/>
      <c r="E624" s="37"/>
      <c r="F624" s="39" t="s">
        <v>1616</v>
      </c>
      <c r="G624" s="39" t="s">
        <v>1617</v>
      </c>
      <c r="H624" s="39" t="s">
        <v>1618</v>
      </c>
      <c r="I624" s="39" t="s">
        <v>1619</v>
      </c>
      <c r="J624" s="39" t="s">
        <v>1620</v>
      </c>
      <c r="K624" s="39" t="s">
        <v>1621</v>
      </c>
      <c r="L624" s="36"/>
      <c r="M624" s="36"/>
    </row>
    <row r="625" spans="1:13" ht="15.12" thickBot="1" customHeight="1">
      <c r="A625" s="36"/>
      <c r="B625" s="36"/>
      <c r="C625" s="36"/>
      <c r="D625" s="40"/>
      <c r="E625" s="41" t="s">
        <v>1622</v>
      </c>
      <c r="F625" s="42">
        <v>2.00</v>
      </c>
      <c r="G625" s="42">
        <v>3.50</v>
      </c>
      <c r="H625" s="42">
        <v>1.30</v>
      </c>
      <c r="I625" s="42">
        <v>2.00</v>
      </c>
      <c r="J625" s="44">
        <f ca="1">ROUND(F625*G625*H625*I625,2)</f>
        <v>0</v>
      </c>
      <c r="K625" s="59">
        <f ca="1">SUM(J625:J625)</f>
        <v>0</v>
      </c>
      <c r="L625" s="36"/>
      <c r="M625" s="36"/>
    </row>
    <row r="626" spans="1:13" ht="15.48" thickBot="1" customHeight="1">
      <c r="A626" s="15" t="s">
        <v>1623</v>
      </c>
      <c r="B626" s="8" t="s">
        <v>1624</v>
      </c>
      <c r="C626" s="8" t="s">
        <v>1625</v>
      </c>
      <c r="D626" s="34" t="s">
        <v>1626</v>
      </c>
      <c r="E626" s="34"/>
      <c r="F626" s="34"/>
      <c r="G626" s="34"/>
      <c r="H626" s="34"/>
      <c r="I626" s="34"/>
      <c r="J626" s="34"/>
      <c r="K626" s="35">
        <f ca="1">SUM(K629:K629)</f>
        <v>0</v>
      </c>
      <c r="L626" s="35">
        <f ca="1">ROUND(0.00*(1+M2/100),2)</f>
        <v>0</v>
      </c>
      <c r="M626" s="35">
        <f ca="1">ROUND(K626*L626,2)</f>
        <v>0</v>
      </c>
    </row>
    <row r="627" spans="1:13" ht="21.36" thickBot="1" customHeight="1">
      <c r="A627" s="36"/>
      <c r="B627" s="36"/>
      <c r="C627" s="36"/>
      <c r="D627" s="34" t="s">
        <v>1627</v>
      </c>
      <c r="E627" s="34"/>
      <c r="F627" s="34"/>
      <c r="G627" s="34"/>
      <c r="H627" s="34"/>
      <c r="I627" s="34"/>
      <c r="J627" s="34"/>
      <c r="K627" s="34"/>
      <c r="L627" s="34"/>
      <c r="M627" s="34"/>
    </row>
    <row r="628" spans="1:13" ht="15.12" thickBot="1" customHeight="1">
      <c r="A628" s="36"/>
      <c r="B628" s="36"/>
      <c r="C628" s="36"/>
      <c r="D628" s="36"/>
      <c r="E628" s="37"/>
      <c r="F628" s="39" t="s">
        <v>1628</v>
      </c>
      <c r="G628" s="39" t="s">
        <v>1629</v>
      </c>
      <c r="H628" s="39" t="s">
        <v>1630</v>
      </c>
      <c r="I628" s="39" t="s">
        <v>1631</v>
      </c>
      <c r="J628" s="39" t="s">
        <v>1632</v>
      </c>
      <c r="K628" s="39" t="s">
        <v>1633</v>
      </c>
      <c r="L628" s="36"/>
      <c r="M628" s="36"/>
    </row>
    <row r="629" spans="1:13" ht="15.12" thickBot="1" customHeight="1">
      <c r="A629" s="36"/>
      <c r="B629" s="36"/>
      <c r="C629" s="36"/>
      <c r="D629" s="40"/>
      <c r="E629" s="41" t="s">
        <v>1634</v>
      </c>
      <c r="F629" s="42">
        <v>2.00</v>
      </c>
      <c r="G629" s="42">
        <v>3.50</v>
      </c>
      <c r="H629" s="42">
        <v>1.30</v>
      </c>
      <c r="I629" s="42"/>
      <c r="J629" s="44">
        <f ca="1">ROUND(F629*G629*H629,2)</f>
        <v>0</v>
      </c>
      <c r="K629" s="59">
        <f ca="1">SUM(J629:J629)</f>
        <v>0</v>
      </c>
      <c r="L629" s="36"/>
      <c r="M629" s="36"/>
    </row>
    <row r="630" spans="1:13" ht="21.36" thickBot="1" customHeight="1">
      <c r="A630" s="15" t="s">
        <v>1635</v>
      </c>
      <c r="B630" s="8" t="s">
        <v>1636</v>
      </c>
      <c r="C630" s="8" t="s">
        <v>1637</v>
      </c>
      <c r="D630" s="34" t="s">
        <v>1638</v>
      </c>
      <c r="E630" s="34"/>
      <c r="F630" s="34"/>
      <c r="G630" s="34"/>
      <c r="H630" s="34"/>
      <c r="I630" s="34"/>
      <c r="J630" s="34"/>
      <c r="K630" s="35">
        <f ca="1">SUM(K633:K633)</f>
        <v>0</v>
      </c>
      <c r="L630" s="35">
        <f ca="1">ROUND(0.00*(1+M2/100),2)</f>
        <v>0</v>
      </c>
      <c r="M630" s="35">
        <f ca="1">ROUND(K630*L630,2)</f>
        <v>0</v>
      </c>
    </row>
    <row r="631" spans="1:13" ht="21.36" thickBot="1" customHeight="1">
      <c r="A631" s="36"/>
      <c r="B631" s="36"/>
      <c r="C631" s="36"/>
      <c r="D631" s="34" t="s">
        <v>1639</v>
      </c>
      <c r="E631" s="34"/>
      <c r="F631" s="34"/>
      <c r="G631" s="34"/>
      <c r="H631" s="34"/>
      <c r="I631" s="34"/>
      <c r="J631" s="34"/>
      <c r="K631" s="34"/>
      <c r="L631" s="34"/>
      <c r="M631" s="34"/>
    </row>
    <row r="632" spans="1:13" ht="15.12" thickBot="1" customHeight="1">
      <c r="A632" s="36"/>
      <c r="B632" s="36"/>
      <c r="C632" s="36"/>
      <c r="D632" s="36"/>
      <c r="E632" s="37"/>
      <c r="F632" s="39" t="s">
        <v>1640</v>
      </c>
      <c r="G632" s="39" t="s">
        <v>1641</v>
      </c>
      <c r="H632" s="39" t="s">
        <v>1642</v>
      </c>
      <c r="I632" s="39" t="s">
        <v>1643</v>
      </c>
      <c r="J632" s="39" t="s">
        <v>1644</v>
      </c>
      <c r="K632" s="39" t="s">
        <v>1645</v>
      </c>
      <c r="L632" s="36"/>
      <c r="M632" s="36"/>
    </row>
    <row r="633" spans="1:13" ht="15.12" thickBot="1" customHeight="1">
      <c r="A633" s="36"/>
      <c r="B633" s="36"/>
      <c r="C633" s="36"/>
      <c r="D633" s="40"/>
      <c r="E633" s="41" t="s">
        <v>1646</v>
      </c>
      <c r="F633" s="42">
        <v>2.00</v>
      </c>
      <c r="G633" s="42">
        <v>3.50</v>
      </c>
      <c r="H633" s="42">
        <v>1.30</v>
      </c>
      <c r="I633" s="42"/>
      <c r="J633" s="44">
        <f ca="1">ROUND(F633*G633*H633,2)</f>
        <v>0</v>
      </c>
      <c r="K633" s="59">
        <f ca="1">SUM(J633:J633)</f>
        <v>0</v>
      </c>
      <c r="L633" s="36"/>
      <c r="M633" s="36"/>
    </row>
    <row r="634" spans="1:13" ht="15.48" thickBot="1" customHeight="1">
      <c r="A634" s="47"/>
      <c r="B634" s="47"/>
      <c r="C634" s="47"/>
      <c r="D634" s="48" t="s">
        <v>1647</v>
      </c>
      <c r="E634" s="49"/>
      <c r="F634" s="49"/>
      <c r="G634" s="49"/>
      <c r="H634" s="49"/>
      <c r="I634" s="49"/>
      <c r="J634" s="49"/>
      <c r="K634" s="49"/>
      <c r="L634" s="50">
        <f ca="1">M600+M605+M607+M609+M613+M617+M622+M626+M630</f>
        <v>0</v>
      </c>
      <c r="M634" s="50">
        <f ca="1">ROUND(L634,2)</f>
        <v>0</v>
      </c>
    </row>
    <row r="635" spans="1:13" ht="15.48" thickBot="1" customHeight="1">
      <c r="A635" s="60" t="s">
        <v>1648</v>
      </c>
      <c r="B635" s="60" t="s">
        <v>1649</v>
      </c>
      <c r="C635" s="61"/>
      <c r="D635" s="62" t="s">
        <v>1650</v>
      </c>
      <c r="E635" s="62"/>
      <c r="F635" s="62"/>
      <c r="G635" s="62"/>
      <c r="H635" s="62"/>
      <c r="I635" s="62"/>
      <c r="J635" s="62"/>
      <c r="K635" s="61"/>
      <c r="L635" s="63">
        <f ca="1">L644</f>
        <v>0</v>
      </c>
      <c r="M635" s="63">
        <f ca="1">ROUND(L635,2)</f>
        <v>0</v>
      </c>
    </row>
    <row r="636" spans="1:13" ht="15.48" thickBot="1" customHeight="1">
      <c r="A636" s="15" t="s">
        <v>1651</v>
      </c>
      <c r="B636" s="8" t="s">
        <v>1652</v>
      </c>
      <c r="C636" s="8" t="s">
        <v>1653</v>
      </c>
      <c r="D636" s="34" t="s">
        <v>1654</v>
      </c>
      <c r="E636" s="34"/>
      <c r="F636" s="34"/>
      <c r="G636" s="34"/>
      <c r="H636" s="34"/>
      <c r="I636" s="34"/>
      <c r="J636" s="34"/>
      <c r="K636" s="35">
        <f ca="1">SUM(K639:K639)</f>
        <v>0</v>
      </c>
      <c r="L636" s="35">
        <f ca="1">ROUND(0.00*(1+M2/100),2)</f>
        <v>0</v>
      </c>
      <c r="M636" s="35">
        <f ca="1">ROUND(K636*L636,2)</f>
        <v>0</v>
      </c>
    </row>
    <row r="637" spans="1:13" ht="12.12" thickBot="1" customHeight="1">
      <c r="A637" s="36"/>
      <c r="B637" s="36"/>
      <c r="C637" s="36"/>
      <c r="D637" s="34" t="s">
        <v>1655</v>
      </c>
      <c r="E637" s="34"/>
      <c r="F637" s="34"/>
      <c r="G637" s="34"/>
      <c r="H637" s="34"/>
      <c r="I637" s="34"/>
      <c r="J637" s="34"/>
      <c r="K637" s="34"/>
      <c r="L637" s="34"/>
      <c r="M637" s="34"/>
    </row>
    <row r="638" spans="1:13" ht="15.12" thickBot="1" customHeight="1">
      <c r="A638" s="36"/>
      <c r="B638" s="36"/>
      <c r="C638" s="36"/>
      <c r="D638" s="36"/>
      <c r="E638" s="37"/>
      <c r="F638" s="39" t="s">
        <v>1656</v>
      </c>
      <c r="G638" s="39" t="s">
        <v>1657</v>
      </c>
      <c r="H638" s="39" t="s">
        <v>1658</v>
      </c>
      <c r="I638" s="39" t="s">
        <v>1659</v>
      </c>
      <c r="J638" s="39" t="s">
        <v>1660</v>
      </c>
      <c r="K638" s="39" t="s">
        <v>1661</v>
      </c>
      <c r="L638" s="36"/>
      <c r="M638" s="36"/>
    </row>
    <row r="639" spans="1:13" ht="15.12" thickBot="1" customHeight="1">
      <c r="A639" s="36"/>
      <c r="B639" s="36"/>
      <c r="C639" s="36"/>
      <c r="D639" s="40"/>
      <c r="E639" s="41" t="s">
        <v>1662</v>
      </c>
      <c r="F639" s="42">
        <v>1.00</v>
      </c>
      <c r="G639" s="42">
        <v>2.40</v>
      </c>
      <c r="H639" s="42">
        <v>1.10</v>
      </c>
      <c r="I639" s="42"/>
      <c r="J639" s="44">
        <f ca="1">ROUND(F639*G639*H639,2)</f>
        <v>0</v>
      </c>
      <c r="K639" s="59">
        <f ca="1">SUM(J639:J639)</f>
        <v>0</v>
      </c>
      <c r="L639" s="36"/>
      <c r="M639" s="36"/>
    </row>
    <row r="640" spans="1:13" ht="15.48" thickBot="1" customHeight="1">
      <c r="A640" s="15" t="s">
        <v>1663</v>
      </c>
      <c r="B640" s="8" t="s">
        <v>1664</v>
      </c>
      <c r="C640" s="8" t="s">
        <v>1665</v>
      </c>
      <c r="D640" s="34" t="s">
        <v>1666</v>
      </c>
      <c r="E640" s="34"/>
      <c r="F640" s="34"/>
      <c r="G640" s="34"/>
      <c r="H640" s="34"/>
      <c r="I640" s="34"/>
      <c r="J640" s="34"/>
      <c r="K640" s="35">
        <f ca="1">SUM(K643:K643)</f>
        <v>0</v>
      </c>
      <c r="L640" s="35">
        <f ca="1">ROUND(0.00*(1+M2/100),2)</f>
        <v>0</v>
      </c>
      <c r="M640" s="35">
        <f ca="1">ROUND(K640*L640,2)</f>
        <v>0</v>
      </c>
    </row>
    <row r="641" spans="1:13" ht="21.36" thickBot="1" customHeight="1">
      <c r="A641" s="36"/>
      <c r="B641" s="36"/>
      <c r="C641" s="36"/>
      <c r="D641" s="34" t="s">
        <v>1667</v>
      </c>
      <c r="E641" s="34"/>
      <c r="F641" s="34"/>
      <c r="G641" s="34"/>
      <c r="H641" s="34"/>
      <c r="I641" s="34"/>
      <c r="J641" s="34"/>
      <c r="K641" s="34"/>
      <c r="L641" s="34"/>
      <c r="M641" s="34"/>
    </row>
    <row r="642" spans="1:13" ht="15.12" thickBot="1" customHeight="1">
      <c r="A642" s="36"/>
      <c r="B642" s="36"/>
      <c r="C642" s="36"/>
      <c r="D642" s="36"/>
      <c r="E642" s="37"/>
      <c r="F642" s="39" t="s">
        <v>1668</v>
      </c>
      <c r="G642" s="39" t="s">
        <v>1669</v>
      </c>
      <c r="H642" s="39" t="s">
        <v>1670</v>
      </c>
      <c r="I642" s="39" t="s">
        <v>1671</v>
      </c>
      <c r="J642" s="39" t="s">
        <v>1672</v>
      </c>
      <c r="K642" s="39" t="s">
        <v>1673</v>
      </c>
      <c r="L642" s="36"/>
      <c r="M642" s="36"/>
    </row>
    <row r="643" spans="1:13" ht="15.12" thickBot="1" customHeight="1">
      <c r="A643" s="36"/>
      <c r="B643" s="36"/>
      <c r="C643" s="36"/>
      <c r="D643" s="40"/>
      <c r="E643" s="41" t="s">
        <v>1674</v>
      </c>
      <c r="F643" s="42">
        <v>1.00</v>
      </c>
      <c r="G643" s="42">
        <v>2.40</v>
      </c>
      <c r="H643" s="42">
        <v>1.10</v>
      </c>
      <c r="I643" s="42"/>
      <c r="J643" s="44">
        <f ca="1">ROUND(F643*G643*H643,2)</f>
        <v>0</v>
      </c>
      <c r="K643" s="59">
        <f ca="1">SUM(J643:J643)</f>
        <v>0</v>
      </c>
      <c r="L643" s="36"/>
      <c r="M643" s="36"/>
    </row>
    <row r="644" spans="1:13" ht="15.48" thickBot="1" customHeight="1">
      <c r="A644" s="47"/>
      <c r="B644" s="47"/>
      <c r="C644" s="47"/>
      <c r="D644" s="48" t="s">
        <v>1675</v>
      </c>
      <c r="E644" s="49"/>
      <c r="F644" s="49"/>
      <c r="G644" s="49"/>
      <c r="H644" s="49"/>
      <c r="I644" s="49"/>
      <c r="J644" s="49"/>
      <c r="K644" s="49"/>
      <c r="L644" s="50">
        <f ca="1">M636+M640</f>
        <v>0</v>
      </c>
      <c r="M644" s="50">
        <f ca="1">ROUND(L644,2)</f>
        <v>0</v>
      </c>
    </row>
    <row r="645" spans="1:13" ht="15.48" thickBot="1" customHeight="1">
      <c r="A645" s="60" t="s">
        <v>1676</v>
      </c>
      <c r="B645" s="60" t="s">
        <v>1677</v>
      </c>
      <c r="C645" s="61"/>
      <c r="D645" s="62" t="s">
        <v>1678</v>
      </c>
      <c r="E645" s="62"/>
      <c r="F645" s="62"/>
      <c r="G645" s="62"/>
      <c r="H645" s="62"/>
      <c r="I645" s="62"/>
      <c r="J645" s="62"/>
      <c r="K645" s="61"/>
      <c r="L645" s="63">
        <f ca="1">L667</f>
        <v>0</v>
      </c>
      <c r="M645" s="63">
        <f ca="1">ROUND(L645,2)</f>
        <v>0</v>
      </c>
    </row>
    <row r="646" spans="1:13" ht="15.48" thickBot="1" customHeight="1">
      <c r="A646" s="15" t="s">
        <v>1679</v>
      </c>
      <c r="B646" s="8" t="s">
        <v>1680</v>
      </c>
      <c r="C646" s="8" t="s">
        <v>1681</v>
      </c>
      <c r="D646" s="34" t="s">
        <v>1682</v>
      </c>
      <c r="E646" s="34"/>
      <c r="F646" s="34"/>
      <c r="G646" s="34"/>
      <c r="H646" s="34"/>
      <c r="I646" s="34"/>
      <c r="J646" s="34"/>
      <c r="K646" s="35">
        <f ca="1">SUM(K649:K649)</f>
        <v>0</v>
      </c>
      <c r="L646" s="35">
        <f ca="1">ROUND(0.00*(1+M2/100),2)</f>
        <v>0</v>
      </c>
      <c r="M646" s="35">
        <f ca="1">ROUND(K646*L646,2)</f>
        <v>0</v>
      </c>
    </row>
    <row r="647" spans="1:13" ht="12.12" thickBot="1" customHeight="1">
      <c r="A647" s="36"/>
      <c r="B647" s="36"/>
      <c r="C647" s="36"/>
      <c r="D647" s="34" t="s">
        <v>1683</v>
      </c>
      <c r="E647" s="34"/>
      <c r="F647" s="34"/>
      <c r="G647" s="34"/>
      <c r="H647" s="34"/>
      <c r="I647" s="34"/>
      <c r="J647" s="34"/>
      <c r="K647" s="34"/>
      <c r="L647" s="34"/>
      <c r="M647" s="34"/>
    </row>
    <row r="648" spans="1:13" ht="15.12" thickBot="1" customHeight="1">
      <c r="A648" s="36"/>
      <c r="B648" s="36"/>
      <c r="C648" s="36"/>
      <c r="D648" s="36"/>
      <c r="E648" s="37"/>
      <c r="F648" s="39" t="s">
        <v>1684</v>
      </c>
      <c r="G648" s="39" t="s">
        <v>1685</v>
      </c>
      <c r="H648" s="39" t="s">
        <v>1686</v>
      </c>
      <c r="I648" s="39" t="s">
        <v>1687</v>
      </c>
      <c r="J648" s="39" t="s">
        <v>1688</v>
      </c>
      <c r="K648" s="39" t="s">
        <v>1689</v>
      </c>
      <c r="L648" s="36"/>
      <c r="M648" s="36"/>
    </row>
    <row r="649" spans="1:13" ht="15.12" thickBot="1" customHeight="1">
      <c r="A649" s="36"/>
      <c r="B649" s="36"/>
      <c r="C649" s="36"/>
      <c r="D649" s="40"/>
      <c r="E649" s="41" t="s">
        <v>1690</v>
      </c>
      <c r="F649" s="42">
        <v>1.00</v>
      </c>
      <c r="G649" s="42">
        <v>98.00</v>
      </c>
      <c r="H649" s="42"/>
      <c r="I649" s="42"/>
      <c r="J649" s="44">
        <f ca="1">ROUND(F649*G649,2)</f>
        <v>0</v>
      </c>
      <c r="K649" s="59">
        <f ca="1">SUM(J649:J649)</f>
        <v>0</v>
      </c>
      <c r="L649" s="36"/>
      <c r="M649" s="36"/>
    </row>
    <row r="650" spans="1:13" ht="15.48" thickBot="1" customHeight="1">
      <c r="A650" s="15" t="s">
        <v>1691</v>
      </c>
      <c r="B650" s="8" t="s">
        <v>1692</v>
      </c>
      <c r="C650" s="8" t="s">
        <v>1693</v>
      </c>
      <c r="D650" s="34" t="s">
        <v>1694</v>
      </c>
      <c r="E650" s="34"/>
      <c r="F650" s="34"/>
      <c r="G650" s="34"/>
      <c r="H650" s="34"/>
      <c r="I650" s="34"/>
      <c r="J650" s="34"/>
      <c r="K650" s="35">
        <f ca="1">SUM(K653:K653)</f>
        <v>0</v>
      </c>
      <c r="L650" s="35">
        <f ca="1">ROUND(0.00*(1+M2/100),2)</f>
        <v>0</v>
      </c>
      <c r="M650" s="35">
        <f ca="1">ROUND(K650*L650,2)</f>
        <v>0</v>
      </c>
    </row>
    <row r="651" spans="1:13" ht="12.12" thickBot="1" customHeight="1">
      <c r="A651" s="36"/>
      <c r="B651" s="36"/>
      <c r="C651" s="36"/>
      <c r="D651" s="34" t="s">
        <v>1695</v>
      </c>
      <c r="E651" s="34"/>
      <c r="F651" s="34"/>
      <c r="G651" s="34"/>
      <c r="H651" s="34"/>
      <c r="I651" s="34"/>
      <c r="J651" s="34"/>
      <c r="K651" s="34"/>
      <c r="L651" s="34"/>
      <c r="M651" s="34"/>
    </row>
    <row r="652" spans="1:13" ht="15.12" thickBot="1" customHeight="1">
      <c r="A652" s="36"/>
      <c r="B652" s="36"/>
      <c r="C652" s="36"/>
      <c r="D652" s="36"/>
      <c r="E652" s="37"/>
      <c r="F652" s="39" t="s">
        <v>1696</v>
      </c>
      <c r="G652" s="39" t="s">
        <v>1697</v>
      </c>
      <c r="H652" s="39" t="s">
        <v>1698</v>
      </c>
      <c r="I652" s="39" t="s">
        <v>1699</v>
      </c>
      <c r="J652" s="39" t="s">
        <v>1700</v>
      </c>
      <c r="K652" s="39" t="s">
        <v>1701</v>
      </c>
      <c r="L652" s="36"/>
      <c r="M652" s="36"/>
    </row>
    <row r="653" spans="1:13" ht="15.12" thickBot="1" customHeight="1">
      <c r="A653" s="36"/>
      <c r="B653" s="36"/>
      <c r="C653" s="36"/>
      <c r="D653" s="40"/>
      <c r="E653" s="41" t="s">
        <v>1702</v>
      </c>
      <c r="F653" s="42">
        <v>1.00</v>
      </c>
      <c r="G653" s="42">
        <v>98.00</v>
      </c>
      <c r="H653" s="42"/>
      <c r="I653" s="42">
        <v>0.30</v>
      </c>
      <c r="J653" s="44">
        <f ca="1">ROUND(F653*G653*I653,2)</f>
        <v>0</v>
      </c>
      <c r="K653" s="59">
        <f ca="1">SUM(J653:J653)</f>
        <v>0</v>
      </c>
      <c r="L653" s="36"/>
      <c r="M653" s="36"/>
    </row>
    <row r="654" spans="1:13" ht="15.48" thickBot="1" customHeight="1">
      <c r="A654" s="15" t="s">
        <v>1703</v>
      </c>
      <c r="B654" s="8" t="s">
        <v>1704</v>
      </c>
      <c r="C654" s="8" t="s">
        <v>1705</v>
      </c>
      <c r="D654" s="34" t="s">
        <v>1706</v>
      </c>
      <c r="E654" s="34"/>
      <c r="F654" s="34"/>
      <c r="G654" s="34"/>
      <c r="H654" s="34"/>
      <c r="I654" s="34"/>
      <c r="J654" s="34"/>
      <c r="K654" s="35">
        <f ca="1">SUM(K657:K657)</f>
        <v>0</v>
      </c>
      <c r="L654" s="35">
        <f ca="1">ROUND(0.00*(1+M2/100),2)</f>
        <v>0</v>
      </c>
      <c r="M654" s="35">
        <f ca="1">ROUND(K654*L654,2)</f>
        <v>0</v>
      </c>
    </row>
    <row r="655" spans="1:13" ht="12.12" thickBot="1" customHeight="1">
      <c r="A655" s="36"/>
      <c r="B655" s="36"/>
      <c r="C655" s="36"/>
      <c r="D655" s="34" t="s">
        <v>1707</v>
      </c>
      <c r="E655" s="34"/>
      <c r="F655" s="34"/>
      <c r="G655" s="34"/>
      <c r="H655" s="34"/>
      <c r="I655" s="34"/>
      <c r="J655" s="34"/>
      <c r="K655" s="34"/>
      <c r="L655" s="34"/>
      <c r="M655" s="34"/>
    </row>
    <row r="656" spans="1:13" ht="15.12" thickBot="1" customHeight="1">
      <c r="A656" s="36"/>
      <c r="B656" s="36"/>
      <c r="C656" s="36"/>
      <c r="D656" s="36"/>
      <c r="E656" s="37"/>
      <c r="F656" s="39" t="s">
        <v>1708</v>
      </c>
      <c r="G656" s="39" t="s">
        <v>1709</v>
      </c>
      <c r="H656" s="39" t="s">
        <v>1710</v>
      </c>
      <c r="I656" s="39" t="s">
        <v>1711</v>
      </c>
      <c r="J656" s="39" t="s">
        <v>1712</v>
      </c>
      <c r="K656" s="39" t="s">
        <v>1713</v>
      </c>
      <c r="L656" s="36"/>
      <c r="M656" s="36"/>
    </row>
    <row r="657" spans="1:13" ht="15.12" thickBot="1" customHeight="1">
      <c r="A657" s="36"/>
      <c r="B657" s="36"/>
      <c r="C657" s="36"/>
      <c r="D657" s="40"/>
      <c r="E657" s="41" t="s">
        <v>1714</v>
      </c>
      <c r="F657" s="42">
        <v>1.00</v>
      </c>
      <c r="G657" s="42">
        <v>98.00</v>
      </c>
      <c r="H657" s="42"/>
      <c r="I657" s="42">
        <v>0.40</v>
      </c>
      <c r="J657" s="44">
        <f ca="1">ROUND(F657*G657*I657,2)</f>
        <v>0</v>
      </c>
      <c r="K657" s="59">
        <f ca="1">SUM(J657:J657)</f>
        <v>0</v>
      </c>
      <c r="L657" s="36"/>
      <c r="M657" s="36"/>
    </row>
    <row r="658" spans="1:13" ht="15.48" thickBot="1" customHeight="1">
      <c r="A658" s="15" t="s">
        <v>1715</v>
      </c>
      <c r="B658" s="8" t="s">
        <v>1716</v>
      </c>
      <c r="C658" s="8" t="s">
        <v>1717</v>
      </c>
      <c r="D658" s="34" t="s">
        <v>1718</v>
      </c>
      <c r="E658" s="34"/>
      <c r="F658" s="34"/>
      <c r="G658" s="34"/>
      <c r="H658" s="34"/>
      <c r="I658" s="34"/>
      <c r="J658" s="34"/>
      <c r="K658" s="35">
        <f ca="1">SUM(K661:K661)</f>
        <v>0</v>
      </c>
      <c r="L658" s="35">
        <f ca="1">ROUND(0.00*(1+M2/100),2)</f>
        <v>0</v>
      </c>
      <c r="M658" s="35">
        <f ca="1">ROUND(K658*L658,2)</f>
        <v>0</v>
      </c>
    </row>
    <row r="659" spans="1:13" ht="21.36" thickBot="1" customHeight="1">
      <c r="A659" s="36"/>
      <c r="B659" s="36"/>
      <c r="C659" s="36"/>
      <c r="D659" s="34" t="s">
        <v>1719</v>
      </c>
      <c r="E659" s="34"/>
      <c r="F659" s="34"/>
      <c r="G659" s="34"/>
      <c r="H659" s="34"/>
      <c r="I659" s="34"/>
      <c r="J659" s="34"/>
      <c r="K659" s="34"/>
      <c r="L659" s="34"/>
      <c r="M659" s="34"/>
    </row>
    <row r="660" spans="1:13" ht="15.12" thickBot="1" customHeight="1">
      <c r="A660" s="36"/>
      <c r="B660" s="36"/>
      <c r="C660" s="36"/>
      <c r="D660" s="36"/>
      <c r="E660" s="37"/>
      <c r="F660" s="39" t="s">
        <v>1720</v>
      </c>
      <c r="G660" s="39" t="s">
        <v>1721</v>
      </c>
      <c r="H660" s="39" t="s">
        <v>1722</v>
      </c>
      <c r="I660" s="39" t="s">
        <v>1723</v>
      </c>
      <c r="J660" s="39" t="s">
        <v>1724</v>
      </c>
      <c r="K660" s="39" t="s">
        <v>1725</v>
      </c>
      <c r="L660" s="36"/>
      <c r="M660" s="36"/>
    </row>
    <row r="661" spans="1:13" ht="15.12" thickBot="1" customHeight="1">
      <c r="A661" s="36"/>
      <c r="B661" s="36"/>
      <c r="C661" s="36"/>
      <c r="D661" s="40"/>
      <c r="E661" s="41" t="s">
        <v>1726</v>
      </c>
      <c r="F661" s="42">
        <v>1.00</v>
      </c>
      <c r="G661" s="42">
        <v>98.00</v>
      </c>
      <c r="H661" s="42"/>
      <c r="I661" s="42">
        <v>0.70</v>
      </c>
      <c r="J661" s="44">
        <f ca="1">ROUND(F661*G661*I661,2)</f>
        <v>0</v>
      </c>
      <c r="K661" s="59">
        <f ca="1">SUM(J661:J661)</f>
        <v>0</v>
      </c>
      <c r="L661" s="36"/>
      <c r="M661" s="36"/>
    </row>
    <row r="662" spans="1:13" ht="15.48" thickBot="1" customHeight="1">
      <c r="A662" s="15" t="s">
        <v>1727</v>
      </c>
      <c r="B662" s="8" t="s">
        <v>1728</v>
      </c>
      <c r="C662" s="8" t="s">
        <v>1729</v>
      </c>
      <c r="D662" s="34" t="s">
        <v>1730</v>
      </c>
      <c r="E662" s="34"/>
      <c r="F662" s="34"/>
      <c r="G662" s="34"/>
      <c r="H662" s="34"/>
      <c r="I662" s="34"/>
      <c r="J662" s="34"/>
      <c r="K662" s="35">
        <f ca="1">SUM(K665:K666)</f>
        <v>0</v>
      </c>
      <c r="L662" s="35">
        <f ca="1">ROUND(0.00*(1+M2/100),2)</f>
        <v>0</v>
      </c>
      <c r="M662" s="35">
        <f ca="1">ROUND(K662*L662,2)</f>
        <v>0</v>
      </c>
    </row>
    <row r="663" spans="1:13" ht="12.12" thickBot="1" customHeight="1">
      <c r="A663" s="36"/>
      <c r="B663" s="36"/>
      <c r="C663" s="36"/>
      <c r="D663" s="34" t="s">
        <v>1731</v>
      </c>
      <c r="E663" s="34"/>
      <c r="F663" s="34"/>
      <c r="G663" s="34"/>
      <c r="H663" s="34"/>
      <c r="I663" s="34"/>
      <c r="J663" s="34"/>
      <c r="K663" s="34"/>
      <c r="L663" s="34"/>
      <c r="M663" s="34"/>
    </row>
    <row r="664" spans="1:13" ht="15.12" thickBot="1" customHeight="1">
      <c r="A664" s="36"/>
      <c r="B664" s="36"/>
      <c r="C664" s="36"/>
      <c r="D664" s="36"/>
      <c r="E664" s="37"/>
      <c r="F664" s="39" t="s">
        <v>1732</v>
      </c>
      <c r="G664" s="39" t="s">
        <v>1733</v>
      </c>
      <c r="H664" s="39" t="s">
        <v>1734</v>
      </c>
      <c r="I664" s="39" t="s">
        <v>1735</v>
      </c>
      <c r="J664" s="39" t="s">
        <v>1736</v>
      </c>
      <c r="K664" s="39" t="s">
        <v>1737</v>
      </c>
      <c r="L664" s="36"/>
      <c r="M664" s="36"/>
    </row>
    <row r="665" spans="1:13" ht="15.12" thickBot="1" customHeight="1">
      <c r="A665" s="36"/>
      <c r="B665" s="36"/>
      <c r="C665" s="36"/>
      <c r="D665" s="40"/>
      <c r="E665" s="41" t="s">
        <v>1738</v>
      </c>
      <c r="F665" s="42">
        <v>1.00</v>
      </c>
      <c r="G665" s="42">
        <v>98.00</v>
      </c>
      <c r="H665" s="42"/>
      <c r="I665" s="42">
        <v>0.40</v>
      </c>
      <c r="J665" s="44">
        <f ca="1">ROUND(F665*G665*I665,2)</f>
        <v>0</v>
      </c>
      <c r="K665" s="45"/>
      <c r="L665" s="36"/>
      <c r="M665" s="36"/>
    </row>
    <row r="666" spans="1:13" ht="15.12" thickBot="1" customHeight="1">
      <c r="A666" s="36"/>
      <c r="B666" s="36"/>
      <c r="C666" s="36"/>
      <c r="D666" s="40"/>
      <c r="E666" s="8" t="s">
        <v>1739</v>
      </c>
      <c r="F666" s="35">
        <v>1.00</v>
      </c>
      <c r="G666" s="35">
        <v>98.00</v>
      </c>
      <c r="H666" s="35"/>
      <c r="I666" s="35">
        <v>0.30</v>
      </c>
      <c r="J666" s="43">
        <f ca="1">ROUND(F666*G666*I666,2)</f>
        <v>0</v>
      </c>
      <c r="K666" s="46">
        <f ca="1">SUM(J665:J666)</f>
        <v>0</v>
      </c>
      <c r="L666" s="36"/>
      <c r="M666" s="36"/>
    </row>
    <row r="667" spans="1:13" ht="15.48" thickBot="1" customHeight="1">
      <c r="A667" s="47"/>
      <c r="B667" s="47"/>
      <c r="C667" s="47"/>
      <c r="D667" s="48" t="s">
        <v>1740</v>
      </c>
      <c r="E667" s="49"/>
      <c r="F667" s="49"/>
      <c r="G667" s="49"/>
      <c r="H667" s="49"/>
      <c r="I667" s="49"/>
      <c r="J667" s="49"/>
      <c r="K667" s="49"/>
      <c r="L667" s="50">
        <f ca="1">M646+M650+M654+M658+M662</f>
        <v>0</v>
      </c>
      <c r="M667" s="50">
        <f ca="1">ROUND(L667,2)</f>
        <v>0</v>
      </c>
    </row>
    <row r="668" spans="1:13" ht="15.48" thickBot="1" customHeight="1">
      <c r="A668" s="51"/>
      <c r="B668" s="51"/>
      <c r="C668" s="51"/>
      <c r="D668" s="52" t="s">
        <v>1741</v>
      </c>
      <c r="E668" s="53"/>
      <c r="F668" s="53"/>
      <c r="G668" s="53"/>
      <c r="H668" s="53"/>
      <c r="I668" s="53"/>
      <c r="J668" s="53"/>
      <c r="K668" s="53"/>
      <c r="L668" s="54">
        <f ca="1">M634+M644+M667</f>
        <v>0</v>
      </c>
      <c r="M668" s="54">
        <f ca="1">ROUND(L668,2)</f>
        <v>0</v>
      </c>
    </row>
    <row r="669" spans="1:13" ht="15.48" thickBot="1" customHeight="1">
      <c r="A669" s="55" t="s">
        <v>1742</v>
      </c>
      <c r="B669" s="55" t="s">
        <v>1743</v>
      </c>
      <c r="C669" s="56"/>
      <c r="D669" s="57" t="s">
        <v>1744</v>
      </c>
      <c r="E669" s="57"/>
      <c r="F669" s="57"/>
      <c r="G669" s="57"/>
      <c r="H669" s="57"/>
      <c r="I669" s="57"/>
      <c r="J669" s="57"/>
      <c r="K669" s="56"/>
      <c r="L669" s="58">
        <f ca="1">L801</f>
        <v>0</v>
      </c>
      <c r="M669" s="58">
        <f ca="1">ROUND(L669,2)</f>
        <v>0</v>
      </c>
    </row>
    <row r="670" spans="1:13" ht="15.48" thickBot="1" customHeight="1">
      <c r="A670" s="30" t="s">
        <v>1745</v>
      </c>
      <c r="B670" s="30" t="s">
        <v>1746</v>
      </c>
      <c r="C670" s="31"/>
      <c r="D670" s="32" t="s">
        <v>1747</v>
      </c>
      <c r="E670" s="32"/>
      <c r="F670" s="32"/>
      <c r="G670" s="32"/>
      <c r="H670" s="32"/>
      <c r="I670" s="32"/>
      <c r="J670" s="32"/>
      <c r="K670" s="31"/>
      <c r="L670" s="33">
        <f ca="1">L800</f>
        <v>0</v>
      </c>
      <c r="M670" s="33">
        <f ca="1">ROUND(L670,2)</f>
        <v>0</v>
      </c>
    </row>
    <row r="671" spans="1:13" ht="15.48" thickBot="1" customHeight="1">
      <c r="A671" s="15" t="s">
        <v>1748</v>
      </c>
      <c r="B671" s="8" t="s">
        <v>1749</v>
      </c>
      <c r="C671" s="8" t="s">
        <v>1750</v>
      </c>
      <c r="D671" s="34" t="s">
        <v>1751</v>
      </c>
      <c r="E671" s="34"/>
      <c r="F671" s="34"/>
      <c r="G671" s="34"/>
      <c r="H671" s="34"/>
      <c r="I671" s="34"/>
      <c r="J671" s="34"/>
      <c r="K671" s="35">
        <f ca="1">SUM(K674:K678)</f>
        <v>0</v>
      </c>
      <c r="L671" s="35">
        <f ca="1">ROUND(0.00*(1+M2/100),2)</f>
        <v>0</v>
      </c>
      <c r="M671" s="35">
        <f ca="1">ROUND(K671*L671,2)</f>
        <v>0</v>
      </c>
    </row>
    <row r="672" spans="1:13" ht="12.12" thickBot="1" customHeight="1">
      <c r="A672" s="36"/>
      <c r="B672" s="36"/>
      <c r="C672" s="36"/>
      <c r="D672" s="34" t="s">
        <v>1752</v>
      </c>
      <c r="E672" s="34"/>
      <c r="F672" s="34"/>
      <c r="G672" s="34"/>
      <c r="H672" s="34"/>
      <c r="I672" s="34"/>
      <c r="J672" s="34"/>
      <c r="K672" s="34"/>
      <c r="L672" s="34"/>
      <c r="M672" s="34"/>
    </row>
    <row r="673" spans="1:13" ht="15.12" thickBot="1" customHeight="1">
      <c r="A673" s="36"/>
      <c r="B673" s="36"/>
      <c r="C673" s="36"/>
      <c r="D673" s="36"/>
      <c r="E673" s="37"/>
      <c r="F673" s="39" t="s">
        <v>1753</v>
      </c>
      <c r="G673" s="39" t="s">
        <v>1754</v>
      </c>
      <c r="H673" s="39" t="s">
        <v>1755</v>
      </c>
      <c r="I673" s="39" t="s">
        <v>1756</v>
      </c>
      <c r="J673" s="39" t="s">
        <v>1757</v>
      </c>
      <c r="K673" s="39" t="s">
        <v>1758</v>
      </c>
      <c r="L673" s="36"/>
      <c r="M673" s="36"/>
    </row>
    <row r="674" spans="1:13" ht="15.12" thickBot="1" customHeight="1">
      <c r="A674" s="36"/>
      <c r="B674" s="36"/>
      <c r="C674" s="36"/>
      <c r="D674" s="40"/>
      <c r="E674" s="41" t="s">
        <v>1759</v>
      </c>
      <c r="F674" s="42">
        <v>2.00</v>
      </c>
      <c r="G674" s="42">
        <v>5.86</v>
      </c>
      <c r="H674" s="42"/>
      <c r="I674" s="42">
        <v>2.10</v>
      </c>
      <c r="J674" s="44">
        <f ca="1">ROUND(F674*G674*I674,2)</f>
        <v>0</v>
      </c>
      <c r="K674" s="45"/>
      <c r="L674" s="36"/>
      <c r="M674" s="36"/>
    </row>
    <row r="675" spans="1:13" ht="15.12" thickBot="1" customHeight="1">
      <c r="A675" s="36"/>
      <c r="B675" s="36"/>
      <c r="C675" s="36"/>
      <c r="D675" s="40"/>
      <c r="E675" s="8"/>
      <c r="F675" s="35">
        <v>10.00</v>
      </c>
      <c r="G675" s="35">
        <v>1.76</v>
      </c>
      <c r="H675" s="35"/>
      <c r="I675" s="35">
        <v>2.10</v>
      </c>
      <c r="J675" s="43">
        <f ca="1">ROUND(F675*G675*I675,2)</f>
        <v>0</v>
      </c>
      <c r="K675" s="36"/>
      <c r="L675" s="36"/>
      <c r="M675" s="36"/>
    </row>
    <row r="676" spans="1:13" ht="15.12" thickBot="1" customHeight="1">
      <c r="A676" s="36"/>
      <c r="B676" s="36"/>
      <c r="C676" s="36"/>
      <c r="D676" s="40"/>
      <c r="E676" s="8"/>
      <c r="F676" s="35">
        <v>2.00</v>
      </c>
      <c r="G676" s="35">
        <v>2.50</v>
      </c>
      <c r="H676" s="35"/>
      <c r="I676" s="35">
        <v>2.10</v>
      </c>
      <c r="J676" s="43">
        <f ca="1">ROUND(F676*G676*I676,2)</f>
        <v>0</v>
      </c>
      <c r="K676" s="36"/>
      <c r="L676" s="36"/>
      <c r="M676" s="36"/>
    </row>
    <row r="677" spans="1:13" ht="15.12" thickBot="1" customHeight="1">
      <c r="A677" s="36"/>
      <c r="B677" s="36"/>
      <c r="C677" s="36"/>
      <c r="D677" s="40"/>
      <c r="E677" s="8"/>
      <c r="F677" s="35">
        <v>2.00</v>
      </c>
      <c r="G677" s="35">
        <v>5.86</v>
      </c>
      <c r="H677" s="35"/>
      <c r="I677" s="35">
        <v>2.10</v>
      </c>
      <c r="J677" s="43">
        <f ca="1">ROUND(F677*G677*I677,2)</f>
        <v>0</v>
      </c>
      <c r="K677" s="36"/>
      <c r="L677" s="36"/>
      <c r="M677" s="36"/>
    </row>
    <row r="678" spans="1:13" ht="15.12" thickBot="1" customHeight="1">
      <c r="A678" s="36"/>
      <c r="B678" s="36"/>
      <c r="C678" s="36"/>
      <c r="D678" s="40"/>
      <c r="E678" s="8"/>
      <c r="F678" s="35">
        <v>2.00</v>
      </c>
      <c r="G678" s="35">
        <v>6.70</v>
      </c>
      <c r="H678" s="35"/>
      <c r="I678" s="35">
        <v>2.10</v>
      </c>
      <c r="J678" s="43">
        <f ca="1">ROUND(F678*G678*I678,2)</f>
        <v>0</v>
      </c>
      <c r="K678" s="46">
        <f ca="1">SUM(J674:J678)</f>
        <v>0</v>
      </c>
      <c r="L678" s="36"/>
      <c r="M678" s="36"/>
    </row>
    <row r="679" spans="1:13" ht="15.48" thickBot="1" customHeight="1">
      <c r="A679" s="15" t="s">
        <v>1760</v>
      </c>
      <c r="B679" s="8" t="s">
        <v>1761</v>
      </c>
      <c r="C679" s="8" t="s">
        <v>1762</v>
      </c>
      <c r="D679" s="34" t="s">
        <v>1763</v>
      </c>
      <c r="E679" s="34"/>
      <c r="F679" s="34"/>
      <c r="G679" s="34"/>
      <c r="H679" s="34"/>
      <c r="I679" s="34"/>
      <c r="J679" s="34"/>
      <c r="K679" s="35">
        <f ca="1">SUM(K682:K686)</f>
        <v>0</v>
      </c>
      <c r="L679" s="35">
        <f ca="1">ROUND(0.00*(1+M2/100),2)</f>
        <v>0</v>
      </c>
      <c r="M679" s="35">
        <f ca="1">ROUND(K679*L679,2)</f>
        <v>0</v>
      </c>
    </row>
    <row r="680" spans="1:13" ht="12.12" thickBot="1" customHeight="1">
      <c r="A680" s="36"/>
      <c r="B680" s="36"/>
      <c r="C680" s="36"/>
      <c r="D680" s="34" t="s">
        <v>1764</v>
      </c>
      <c r="E680" s="34"/>
      <c r="F680" s="34"/>
      <c r="G680" s="34"/>
      <c r="H680" s="34"/>
      <c r="I680" s="34"/>
      <c r="J680" s="34"/>
      <c r="K680" s="34"/>
      <c r="L680" s="34"/>
      <c r="M680" s="34"/>
    </row>
    <row r="681" spans="1:13" ht="15.12" thickBot="1" customHeight="1">
      <c r="A681" s="36"/>
      <c r="B681" s="36"/>
      <c r="C681" s="36"/>
      <c r="D681" s="36"/>
      <c r="E681" s="37"/>
      <c r="F681" s="39" t="s">
        <v>1765</v>
      </c>
      <c r="G681" s="39" t="s">
        <v>1766</v>
      </c>
      <c r="H681" s="39" t="s">
        <v>1767</v>
      </c>
      <c r="I681" s="39" t="s">
        <v>1768</v>
      </c>
      <c r="J681" s="39" t="s">
        <v>1769</v>
      </c>
      <c r="K681" s="39" t="s">
        <v>1770</v>
      </c>
      <c r="L681" s="36"/>
      <c r="M681" s="36"/>
    </row>
    <row r="682" spans="1:13" ht="15.12" thickBot="1" customHeight="1">
      <c r="A682" s="36"/>
      <c r="B682" s="36"/>
      <c r="C682" s="36"/>
      <c r="D682" s="40"/>
      <c r="E682" s="41" t="s">
        <v>1771</v>
      </c>
      <c r="F682" s="42">
        <v>2.00</v>
      </c>
      <c r="G682" s="42">
        <v>5.86</v>
      </c>
      <c r="H682" s="42"/>
      <c r="I682" s="42">
        <v>2.10</v>
      </c>
      <c r="J682" s="44">
        <f ca="1">ROUND(F682*G682*I682,2)</f>
        <v>0</v>
      </c>
      <c r="K682" s="45"/>
      <c r="L682" s="36"/>
      <c r="M682" s="36"/>
    </row>
    <row r="683" spans="1:13" ht="15.12" thickBot="1" customHeight="1">
      <c r="A683" s="36"/>
      <c r="B683" s="36"/>
      <c r="C683" s="36"/>
      <c r="D683" s="40"/>
      <c r="E683" s="8"/>
      <c r="F683" s="35">
        <v>10.00</v>
      </c>
      <c r="G683" s="35">
        <v>1.76</v>
      </c>
      <c r="H683" s="35"/>
      <c r="I683" s="35">
        <v>2.10</v>
      </c>
      <c r="J683" s="43">
        <f ca="1">ROUND(F683*G683*I683,2)</f>
        <v>0</v>
      </c>
      <c r="K683" s="36"/>
      <c r="L683" s="36"/>
      <c r="M683" s="36"/>
    </row>
    <row r="684" spans="1:13" ht="15.12" thickBot="1" customHeight="1">
      <c r="A684" s="36"/>
      <c r="B684" s="36"/>
      <c r="C684" s="36"/>
      <c r="D684" s="40"/>
      <c r="E684" s="8"/>
      <c r="F684" s="35">
        <v>2.00</v>
      </c>
      <c r="G684" s="35">
        <v>2.50</v>
      </c>
      <c r="H684" s="35"/>
      <c r="I684" s="35">
        <v>2.10</v>
      </c>
      <c r="J684" s="43">
        <f ca="1">ROUND(F684*G684*I684,2)</f>
        <v>0</v>
      </c>
      <c r="K684" s="36"/>
      <c r="L684" s="36"/>
      <c r="M684" s="36"/>
    </row>
    <row r="685" spans="1:13" ht="15.12" thickBot="1" customHeight="1">
      <c r="A685" s="36"/>
      <c r="B685" s="36"/>
      <c r="C685" s="36"/>
      <c r="D685" s="40"/>
      <c r="E685" s="8"/>
      <c r="F685" s="35">
        <v>2.00</v>
      </c>
      <c r="G685" s="35">
        <v>5.86</v>
      </c>
      <c r="H685" s="35"/>
      <c r="I685" s="35">
        <v>2.10</v>
      </c>
      <c r="J685" s="43">
        <f ca="1">ROUND(F685*G685*I685,2)</f>
        <v>0</v>
      </c>
      <c r="K685" s="36"/>
      <c r="L685" s="36"/>
      <c r="M685" s="36"/>
    </row>
    <row r="686" spans="1:13" ht="15.12" thickBot="1" customHeight="1">
      <c r="A686" s="36"/>
      <c r="B686" s="36"/>
      <c r="C686" s="36"/>
      <c r="D686" s="40"/>
      <c r="E686" s="8"/>
      <c r="F686" s="35">
        <v>2.00</v>
      </c>
      <c r="G686" s="35">
        <v>6.70</v>
      </c>
      <c r="H686" s="35"/>
      <c r="I686" s="35">
        <v>2.10</v>
      </c>
      <c r="J686" s="43">
        <f ca="1">ROUND(F686*G686*I686,2)</f>
        <v>0</v>
      </c>
      <c r="K686" s="46">
        <f ca="1">SUM(J682:J686)</f>
        <v>0</v>
      </c>
      <c r="L686" s="36"/>
      <c r="M686" s="36"/>
    </row>
    <row r="687" spans="1:13" ht="15.48" thickBot="1" customHeight="1">
      <c r="A687" s="15" t="s">
        <v>1772</v>
      </c>
      <c r="B687" s="8" t="s">
        <v>1773</v>
      </c>
      <c r="C687" s="8" t="s">
        <v>1774</v>
      </c>
      <c r="D687" s="34" t="s">
        <v>1775</v>
      </c>
      <c r="E687" s="34"/>
      <c r="F687" s="34"/>
      <c r="G687" s="34"/>
      <c r="H687" s="34"/>
      <c r="I687" s="34"/>
      <c r="J687" s="34"/>
      <c r="K687" s="35">
        <f ca="1">SUM(K690:K690)</f>
        <v>0</v>
      </c>
      <c r="L687" s="35">
        <f ca="1">ROUND(0.00*(1+M2/100),2)</f>
        <v>0</v>
      </c>
      <c r="M687" s="35">
        <f ca="1">ROUND(K687*L687,2)</f>
        <v>0</v>
      </c>
    </row>
    <row r="688" spans="1:13" ht="21.36" thickBot="1" customHeight="1">
      <c r="A688" s="36"/>
      <c r="B688" s="36"/>
      <c r="C688" s="36"/>
      <c r="D688" s="34" t="s">
        <v>1776</v>
      </c>
      <c r="E688" s="34"/>
      <c r="F688" s="34"/>
      <c r="G688" s="34"/>
      <c r="H688" s="34"/>
      <c r="I688" s="34"/>
      <c r="J688" s="34"/>
      <c r="K688" s="34"/>
      <c r="L688" s="34"/>
      <c r="M688" s="34"/>
    </row>
    <row r="689" spans="1:13" ht="15.12" thickBot="1" customHeight="1">
      <c r="A689" s="36"/>
      <c r="B689" s="36"/>
      <c r="C689" s="36"/>
      <c r="D689" s="36"/>
      <c r="E689" s="37"/>
      <c r="F689" s="39" t="s">
        <v>1777</v>
      </c>
      <c r="G689" s="39" t="s">
        <v>1778</v>
      </c>
      <c r="H689" s="39" t="s">
        <v>1779</v>
      </c>
      <c r="I689" s="39" t="s">
        <v>1780</v>
      </c>
      <c r="J689" s="39" t="s">
        <v>1781</v>
      </c>
      <c r="K689" s="39" t="s">
        <v>1782</v>
      </c>
      <c r="L689" s="36"/>
      <c r="M689" s="36"/>
    </row>
    <row r="690" spans="1:13" ht="15.12" thickBot="1" customHeight="1">
      <c r="A690" s="36"/>
      <c r="B690" s="36"/>
      <c r="C690" s="36"/>
      <c r="D690" s="40"/>
      <c r="E690" s="41" t="s">
        <v>1783</v>
      </c>
      <c r="F690" s="42">
        <v>6.00</v>
      </c>
      <c r="G690" s="42"/>
      <c r="H690" s="42"/>
      <c r="I690" s="42"/>
      <c r="J690" s="44">
        <f ca="1">ROUND(F690,2)</f>
        <v>0</v>
      </c>
      <c r="K690" s="59">
        <f ca="1">SUM(J690:J690)</f>
        <v>0</v>
      </c>
      <c r="L690" s="36"/>
      <c r="M690" s="36"/>
    </row>
    <row r="691" spans="1:13" ht="15.48" thickBot="1" customHeight="1">
      <c r="A691" s="15" t="s">
        <v>1784</v>
      </c>
      <c r="B691" s="8" t="s">
        <v>1785</v>
      </c>
      <c r="C691" s="8" t="s">
        <v>1786</v>
      </c>
      <c r="D691" s="34" t="s">
        <v>1787</v>
      </c>
      <c r="E691" s="34"/>
      <c r="F691" s="34"/>
      <c r="G691" s="34"/>
      <c r="H691" s="34"/>
      <c r="I691" s="34"/>
      <c r="J691" s="34"/>
      <c r="K691" s="35">
        <f ca="1">SUM(K694:K696)</f>
        <v>0</v>
      </c>
      <c r="L691" s="35">
        <f ca="1">ROUND(0.00*(1+M2/100),2)</f>
        <v>0</v>
      </c>
      <c r="M691" s="35">
        <f ca="1">ROUND(K691*L691,2)</f>
        <v>0</v>
      </c>
    </row>
    <row r="692" spans="1:13" ht="12.12" thickBot="1" customHeight="1">
      <c r="A692" s="36"/>
      <c r="B692" s="36"/>
      <c r="C692" s="36"/>
      <c r="D692" s="34" t="s">
        <v>1788</v>
      </c>
      <c r="E692" s="34"/>
      <c r="F692" s="34"/>
      <c r="G692" s="34"/>
      <c r="H692" s="34"/>
      <c r="I692" s="34"/>
      <c r="J692" s="34"/>
      <c r="K692" s="34"/>
      <c r="L692" s="34"/>
      <c r="M692" s="34"/>
    </row>
    <row r="693" spans="1:13" ht="15.12" thickBot="1" customHeight="1">
      <c r="A693" s="36"/>
      <c r="B693" s="36"/>
      <c r="C693" s="36"/>
      <c r="D693" s="36"/>
      <c r="E693" s="37"/>
      <c r="F693" s="39" t="s">
        <v>1789</v>
      </c>
      <c r="G693" s="39" t="s">
        <v>1790</v>
      </c>
      <c r="H693" s="39" t="s">
        <v>1791</v>
      </c>
      <c r="I693" s="39" t="s">
        <v>1792</v>
      </c>
      <c r="J693" s="39" t="s">
        <v>1793</v>
      </c>
      <c r="K693" s="39" t="s">
        <v>1794</v>
      </c>
      <c r="L693" s="36"/>
      <c r="M693" s="36"/>
    </row>
    <row r="694" spans="1:13" ht="15.12" thickBot="1" customHeight="1">
      <c r="A694" s="36"/>
      <c r="B694" s="36"/>
      <c r="C694" s="36"/>
      <c r="D694" s="40"/>
      <c r="E694" s="41" t="s">
        <v>1795</v>
      </c>
      <c r="F694" s="42">
        <v>2.00</v>
      </c>
      <c r="G694" s="42">
        <v>5.86</v>
      </c>
      <c r="H694" s="42"/>
      <c r="I694" s="42">
        <v>3.00</v>
      </c>
      <c r="J694" s="44">
        <f ca="1">ROUND(F694*G694*I694,2)</f>
        <v>0</v>
      </c>
      <c r="K694" s="45"/>
      <c r="L694" s="36"/>
      <c r="M694" s="36"/>
    </row>
    <row r="695" spans="1:13" ht="15.12" thickBot="1" customHeight="1">
      <c r="A695" s="36"/>
      <c r="B695" s="36"/>
      <c r="C695" s="36"/>
      <c r="D695" s="40"/>
      <c r="E695" s="8"/>
      <c r="F695" s="35">
        <v>4.00</v>
      </c>
      <c r="G695" s="35">
        <v>1.76</v>
      </c>
      <c r="H695" s="35"/>
      <c r="I695" s="35">
        <v>3.00</v>
      </c>
      <c r="J695" s="43">
        <f ca="1">ROUND(F695*G695*I695,2)</f>
        <v>0</v>
      </c>
      <c r="K695" s="36"/>
      <c r="L695" s="36"/>
      <c r="M695" s="36"/>
    </row>
    <row r="696" spans="1:13" ht="15.12" thickBot="1" customHeight="1">
      <c r="A696" s="36"/>
      <c r="B696" s="36"/>
      <c r="C696" s="36"/>
      <c r="D696" s="40"/>
      <c r="E696" s="8"/>
      <c r="F696" s="35">
        <v>1.00</v>
      </c>
      <c r="G696" s="35">
        <v>2.50</v>
      </c>
      <c r="H696" s="35"/>
      <c r="I696" s="35">
        <v>3.00</v>
      </c>
      <c r="J696" s="43">
        <f ca="1">ROUND(F696*G696*I696,2)</f>
        <v>0</v>
      </c>
      <c r="K696" s="46">
        <f ca="1">SUM(J694:J696)</f>
        <v>0</v>
      </c>
      <c r="L696" s="36"/>
      <c r="M696" s="36"/>
    </row>
    <row r="697" spans="1:13" ht="15.48" thickBot="1" customHeight="1">
      <c r="A697" s="15" t="s">
        <v>1796</v>
      </c>
      <c r="B697" s="8" t="s">
        <v>1797</v>
      </c>
      <c r="C697" s="8" t="s">
        <v>1798</v>
      </c>
      <c r="D697" s="34" t="s">
        <v>1799</v>
      </c>
      <c r="E697" s="34"/>
      <c r="F697" s="34"/>
      <c r="G697" s="34"/>
      <c r="H697" s="34"/>
      <c r="I697" s="34"/>
      <c r="J697" s="34"/>
      <c r="K697" s="35">
        <f ca="1">SUM(K700:K700)</f>
        <v>0</v>
      </c>
      <c r="L697" s="35">
        <f ca="1">ROUND(0.00*(1+M2/100),2)</f>
        <v>0</v>
      </c>
      <c r="M697" s="35">
        <f ca="1">ROUND(K697*L697,2)</f>
        <v>0</v>
      </c>
    </row>
    <row r="698" spans="1:13" ht="12.12" thickBot="1" customHeight="1">
      <c r="A698" s="36"/>
      <c r="B698" s="36"/>
      <c r="C698" s="36"/>
      <c r="D698" s="34" t="s">
        <v>1800</v>
      </c>
      <c r="E698" s="34"/>
      <c r="F698" s="34"/>
      <c r="G698" s="34"/>
      <c r="H698" s="34"/>
      <c r="I698" s="34"/>
      <c r="J698" s="34"/>
      <c r="K698" s="34"/>
      <c r="L698" s="34"/>
      <c r="M698" s="34"/>
    </row>
    <row r="699" spans="1:13" ht="15.12" thickBot="1" customHeight="1">
      <c r="A699" s="36"/>
      <c r="B699" s="36"/>
      <c r="C699" s="36"/>
      <c r="D699" s="36"/>
      <c r="E699" s="37"/>
      <c r="F699" s="39" t="s">
        <v>1801</v>
      </c>
      <c r="G699" s="39" t="s">
        <v>1802</v>
      </c>
      <c r="H699" s="39" t="s">
        <v>1803</v>
      </c>
      <c r="I699" s="39" t="s">
        <v>1804</v>
      </c>
      <c r="J699" s="39" t="s">
        <v>1805</v>
      </c>
      <c r="K699" s="39" t="s">
        <v>1806</v>
      </c>
      <c r="L699" s="36"/>
      <c r="M699" s="36"/>
    </row>
    <row r="700" spans="1:13" ht="15.12" thickBot="1" customHeight="1">
      <c r="A700" s="36"/>
      <c r="B700" s="36"/>
      <c r="C700" s="36"/>
      <c r="D700" s="40"/>
      <c r="E700" s="41" t="s">
        <v>1807</v>
      </c>
      <c r="F700" s="42">
        <v>1.00</v>
      </c>
      <c r="G700" s="42">
        <v>6.70</v>
      </c>
      <c r="H700" s="42">
        <v>5.86</v>
      </c>
      <c r="I700" s="42"/>
      <c r="J700" s="44">
        <f ca="1">ROUND(F700*G700*H700,2)</f>
        <v>0</v>
      </c>
      <c r="K700" s="59">
        <f ca="1">SUM(J700:J700)</f>
        <v>0</v>
      </c>
      <c r="L700" s="36"/>
      <c r="M700" s="36"/>
    </row>
    <row r="701" spans="1:13" ht="15.48" thickBot="1" customHeight="1">
      <c r="A701" s="15" t="s">
        <v>1808</v>
      </c>
      <c r="B701" s="8" t="s">
        <v>1809</v>
      </c>
      <c r="C701" s="8" t="s">
        <v>1810</v>
      </c>
      <c r="D701" s="34" t="s">
        <v>1811</v>
      </c>
      <c r="E701" s="34"/>
      <c r="F701" s="34"/>
      <c r="G701" s="34"/>
      <c r="H701" s="34"/>
      <c r="I701" s="34"/>
      <c r="J701" s="34"/>
      <c r="K701" s="35">
        <f ca="1">SUM(K704:K704)</f>
        <v>0</v>
      </c>
      <c r="L701" s="35">
        <f ca="1">ROUND(0.00*(1+M2/100),2)</f>
        <v>0</v>
      </c>
      <c r="M701" s="35">
        <f ca="1">ROUND(K701*L701,2)</f>
        <v>0</v>
      </c>
    </row>
    <row r="702" spans="1:13" ht="12.12" thickBot="1" customHeight="1">
      <c r="A702" s="36"/>
      <c r="B702" s="36"/>
      <c r="C702" s="36"/>
      <c r="D702" s="34" t="s">
        <v>1812</v>
      </c>
      <c r="E702" s="34"/>
      <c r="F702" s="34"/>
      <c r="G702" s="34"/>
      <c r="H702" s="34"/>
      <c r="I702" s="34"/>
      <c r="J702" s="34"/>
      <c r="K702" s="34"/>
      <c r="L702" s="34"/>
      <c r="M702" s="34"/>
    </row>
    <row r="703" spans="1:13" ht="15.12" thickBot="1" customHeight="1">
      <c r="A703" s="36"/>
      <c r="B703" s="36"/>
      <c r="C703" s="36"/>
      <c r="D703" s="36"/>
      <c r="E703" s="37"/>
      <c r="F703" s="39" t="s">
        <v>1813</v>
      </c>
      <c r="G703" s="39" t="s">
        <v>1814</v>
      </c>
      <c r="H703" s="39" t="s">
        <v>1815</v>
      </c>
      <c r="I703" s="39" t="s">
        <v>1816</v>
      </c>
      <c r="J703" s="39" t="s">
        <v>1817</v>
      </c>
      <c r="K703" s="39" t="s">
        <v>1818</v>
      </c>
      <c r="L703" s="36"/>
      <c r="M703" s="36"/>
    </row>
    <row r="704" spans="1:13" ht="15.12" thickBot="1" customHeight="1">
      <c r="A704" s="36"/>
      <c r="B704" s="36"/>
      <c r="C704" s="36"/>
      <c r="D704" s="40"/>
      <c r="E704" s="41" t="s">
        <v>1819</v>
      </c>
      <c r="F704" s="42">
        <v>1.00</v>
      </c>
      <c r="G704" s="42">
        <v>6.70</v>
      </c>
      <c r="H704" s="42">
        <v>5.86</v>
      </c>
      <c r="I704" s="42"/>
      <c r="J704" s="44">
        <f ca="1">ROUND(F704*G704*H704,2)</f>
        <v>0</v>
      </c>
      <c r="K704" s="59">
        <f ca="1">SUM(J704:J704)</f>
        <v>0</v>
      </c>
      <c r="L704" s="36"/>
      <c r="M704" s="36"/>
    </row>
    <row r="705" spans="1:13" ht="15.48" thickBot="1" customHeight="1">
      <c r="A705" s="15" t="s">
        <v>1820</v>
      </c>
      <c r="B705" s="8" t="s">
        <v>1821</v>
      </c>
      <c r="C705" s="8" t="s">
        <v>1822</v>
      </c>
      <c r="D705" s="34" t="s">
        <v>1823</v>
      </c>
      <c r="E705" s="34"/>
      <c r="F705" s="34"/>
      <c r="G705" s="34"/>
      <c r="H705" s="34"/>
      <c r="I705" s="34"/>
      <c r="J705" s="34"/>
      <c r="K705" s="35">
        <f ca="1">SUM(K708:K708)</f>
        <v>0</v>
      </c>
      <c r="L705" s="35">
        <f ca="1">ROUND(0.00*(1+M2/100),2)</f>
        <v>0</v>
      </c>
      <c r="M705" s="35">
        <f ca="1">ROUND(K705*L705,2)</f>
        <v>0</v>
      </c>
    </row>
    <row r="706" spans="1:13" ht="21.36" thickBot="1" customHeight="1">
      <c r="A706" s="36"/>
      <c r="B706" s="36"/>
      <c r="C706" s="36"/>
      <c r="D706" s="34" t="s">
        <v>1824</v>
      </c>
      <c r="E706" s="34"/>
      <c r="F706" s="34"/>
      <c r="G706" s="34"/>
      <c r="H706" s="34"/>
      <c r="I706" s="34"/>
      <c r="J706" s="34"/>
      <c r="K706" s="34"/>
      <c r="L706" s="34"/>
      <c r="M706" s="34"/>
    </row>
    <row r="707" spans="1:13" ht="15.12" thickBot="1" customHeight="1">
      <c r="A707" s="36"/>
      <c r="B707" s="36"/>
      <c r="C707" s="36"/>
      <c r="D707" s="36"/>
      <c r="E707" s="37"/>
      <c r="F707" s="39" t="s">
        <v>1825</v>
      </c>
      <c r="G707" s="39" t="s">
        <v>1826</v>
      </c>
      <c r="H707" s="39" t="s">
        <v>1827</v>
      </c>
      <c r="I707" s="39" t="s">
        <v>1828</v>
      </c>
      <c r="J707" s="39" t="s">
        <v>1829</v>
      </c>
      <c r="K707" s="39" t="s">
        <v>1830</v>
      </c>
      <c r="L707" s="36"/>
      <c r="M707" s="36"/>
    </row>
    <row r="708" spans="1:13" ht="15.12" thickBot="1" customHeight="1">
      <c r="A708" s="36"/>
      <c r="B708" s="36"/>
      <c r="C708" s="36"/>
      <c r="D708" s="40"/>
      <c r="E708" s="41" t="s">
        <v>1831</v>
      </c>
      <c r="F708" s="42">
        <v>5.00</v>
      </c>
      <c r="G708" s="42"/>
      <c r="H708" s="42"/>
      <c r="I708" s="42"/>
      <c r="J708" s="44">
        <f ca="1">ROUND(F708,2)</f>
        <v>0</v>
      </c>
      <c r="K708" s="59">
        <f ca="1">SUM(J708:J708)</f>
        <v>0</v>
      </c>
      <c r="L708" s="36"/>
      <c r="M708" s="36"/>
    </row>
    <row r="709" spans="1:13" ht="15.48" thickBot="1" customHeight="1">
      <c r="A709" s="15" t="s">
        <v>1832</v>
      </c>
      <c r="B709" s="8" t="s">
        <v>1833</v>
      </c>
      <c r="C709" s="8" t="s">
        <v>1834</v>
      </c>
      <c r="D709" s="34" t="s">
        <v>1835</v>
      </c>
      <c r="E709" s="34"/>
      <c r="F709" s="34"/>
      <c r="G709" s="34"/>
      <c r="H709" s="34"/>
      <c r="I709" s="34"/>
      <c r="J709" s="34"/>
      <c r="K709" s="35">
        <f ca="1">SUM(K712:K712)</f>
        <v>0</v>
      </c>
      <c r="L709" s="35">
        <f ca="1">ROUND(0.00*(1+M2/100),2)</f>
        <v>0</v>
      </c>
      <c r="M709" s="35">
        <f ca="1">ROUND(K709*L709,2)</f>
        <v>0</v>
      </c>
    </row>
    <row r="710" spans="1:13" ht="21.36" thickBot="1" customHeight="1">
      <c r="A710" s="36"/>
      <c r="B710" s="36"/>
      <c r="C710" s="36"/>
      <c r="D710" s="34" t="s">
        <v>1836</v>
      </c>
      <c r="E710" s="34"/>
      <c r="F710" s="34"/>
      <c r="G710" s="34"/>
      <c r="H710" s="34"/>
      <c r="I710" s="34"/>
      <c r="J710" s="34"/>
      <c r="K710" s="34"/>
      <c r="L710" s="34"/>
      <c r="M710" s="34"/>
    </row>
    <row r="711" spans="1:13" ht="15.12" thickBot="1" customHeight="1">
      <c r="A711" s="36"/>
      <c r="B711" s="36"/>
      <c r="C711" s="36"/>
      <c r="D711" s="36"/>
      <c r="E711" s="37"/>
      <c r="F711" s="39" t="s">
        <v>1837</v>
      </c>
      <c r="G711" s="39" t="s">
        <v>1838</v>
      </c>
      <c r="H711" s="39" t="s">
        <v>1839</v>
      </c>
      <c r="I711" s="39" t="s">
        <v>1840</v>
      </c>
      <c r="J711" s="39" t="s">
        <v>1841</v>
      </c>
      <c r="K711" s="39" t="s">
        <v>1842</v>
      </c>
      <c r="L711" s="36"/>
      <c r="M711" s="36"/>
    </row>
    <row r="712" spans="1:13" ht="15.12" thickBot="1" customHeight="1">
      <c r="A712" s="36"/>
      <c r="B712" s="36"/>
      <c r="C712" s="36"/>
      <c r="D712" s="40"/>
      <c r="E712" s="41" t="s">
        <v>1843</v>
      </c>
      <c r="F712" s="42">
        <v>3.00</v>
      </c>
      <c r="G712" s="42"/>
      <c r="H712" s="42"/>
      <c r="I712" s="42"/>
      <c r="J712" s="44">
        <f ca="1">ROUND(F712,2)</f>
        <v>0</v>
      </c>
      <c r="K712" s="59">
        <f ca="1">SUM(J712:J712)</f>
        <v>0</v>
      </c>
      <c r="L712" s="36"/>
      <c r="M712" s="36"/>
    </row>
    <row r="713" spans="1:13" ht="15.48" thickBot="1" customHeight="1">
      <c r="A713" s="15" t="s">
        <v>1844</v>
      </c>
      <c r="B713" s="8" t="s">
        <v>1845</v>
      </c>
      <c r="C713" s="8" t="s">
        <v>1846</v>
      </c>
      <c r="D713" s="34" t="s">
        <v>1847</v>
      </c>
      <c r="E713" s="34"/>
      <c r="F713" s="34"/>
      <c r="G713" s="34"/>
      <c r="H713" s="34"/>
      <c r="I713" s="34"/>
      <c r="J713" s="34"/>
      <c r="K713" s="35">
        <f ca="1">SUM(K716:K716)</f>
        <v>0</v>
      </c>
      <c r="L713" s="35">
        <f ca="1">ROUND(0.00*(1+M2/100),2)</f>
        <v>0</v>
      </c>
      <c r="M713" s="35">
        <f ca="1">ROUND(K713*L713,2)</f>
        <v>0</v>
      </c>
    </row>
    <row r="714" spans="1:13" ht="21.36" thickBot="1" customHeight="1">
      <c r="A714" s="36"/>
      <c r="B714" s="36"/>
      <c r="C714" s="36"/>
      <c r="D714" s="34" t="s">
        <v>1848</v>
      </c>
      <c r="E714" s="34"/>
      <c r="F714" s="34"/>
      <c r="G714" s="34"/>
      <c r="H714" s="34"/>
      <c r="I714" s="34"/>
      <c r="J714" s="34"/>
      <c r="K714" s="34"/>
      <c r="L714" s="34"/>
      <c r="M714" s="34"/>
    </row>
    <row r="715" spans="1:13" ht="15.12" thickBot="1" customHeight="1">
      <c r="A715" s="36"/>
      <c r="B715" s="36"/>
      <c r="C715" s="36"/>
      <c r="D715" s="36"/>
      <c r="E715" s="37"/>
      <c r="F715" s="39" t="s">
        <v>1849</v>
      </c>
      <c r="G715" s="39" t="s">
        <v>1850</v>
      </c>
      <c r="H715" s="39" t="s">
        <v>1851</v>
      </c>
      <c r="I715" s="39" t="s">
        <v>1852</v>
      </c>
      <c r="J715" s="39" t="s">
        <v>1853</v>
      </c>
      <c r="K715" s="39" t="s">
        <v>1854</v>
      </c>
      <c r="L715" s="36"/>
      <c r="M715" s="36"/>
    </row>
    <row r="716" spans="1:13" ht="15.12" thickBot="1" customHeight="1">
      <c r="A716" s="36"/>
      <c r="B716" s="36"/>
      <c r="C716" s="36"/>
      <c r="D716" s="40"/>
      <c r="E716" s="41">
        <v>5</v>
      </c>
      <c r="F716" s="42">
        <v>5.00</v>
      </c>
      <c r="G716" s="42"/>
      <c r="H716" s="42"/>
      <c r="I716" s="42"/>
      <c r="J716" s="44">
        <f ca="1">ROUND(F716,2)</f>
        <v>0</v>
      </c>
      <c r="K716" s="59">
        <f ca="1">SUM(J716:J716)</f>
        <v>0</v>
      </c>
      <c r="L716" s="36"/>
      <c r="M716" s="36"/>
    </row>
    <row r="717" spans="1:13" ht="15.48" thickBot="1" customHeight="1">
      <c r="A717" s="15" t="s">
        <v>1855</v>
      </c>
      <c r="B717" s="8" t="s">
        <v>1856</v>
      </c>
      <c r="C717" s="8" t="s">
        <v>1857</v>
      </c>
      <c r="D717" s="34" t="s">
        <v>1858</v>
      </c>
      <c r="E717" s="34"/>
      <c r="F717" s="34"/>
      <c r="G717" s="34"/>
      <c r="H717" s="34"/>
      <c r="I717" s="34"/>
      <c r="J717" s="34"/>
      <c r="K717" s="35">
        <f ca="1">SUM(K720:K720)</f>
        <v>0</v>
      </c>
      <c r="L717" s="35">
        <f ca="1">ROUND(0.00*(1+M2/100),2)</f>
        <v>0</v>
      </c>
      <c r="M717" s="35">
        <f ca="1">ROUND(K717*L717,2)</f>
        <v>0</v>
      </c>
    </row>
    <row r="718" spans="1:13" ht="21.36" thickBot="1" customHeight="1">
      <c r="A718" s="36"/>
      <c r="B718" s="36"/>
      <c r="C718" s="36"/>
      <c r="D718" s="34" t="s">
        <v>1859</v>
      </c>
      <c r="E718" s="34"/>
      <c r="F718" s="34"/>
      <c r="G718" s="34"/>
      <c r="H718" s="34"/>
      <c r="I718" s="34"/>
      <c r="J718" s="34"/>
      <c r="K718" s="34"/>
      <c r="L718" s="34"/>
      <c r="M718" s="34"/>
    </row>
    <row r="719" spans="1:13" ht="15.12" thickBot="1" customHeight="1">
      <c r="A719" s="36"/>
      <c r="B719" s="36"/>
      <c r="C719" s="36"/>
      <c r="D719" s="36"/>
      <c r="E719" s="37"/>
      <c r="F719" s="39" t="s">
        <v>1860</v>
      </c>
      <c r="G719" s="39" t="s">
        <v>1861</v>
      </c>
      <c r="H719" s="39" t="s">
        <v>1862</v>
      </c>
      <c r="I719" s="39" t="s">
        <v>1863</v>
      </c>
      <c r="J719" s="39" t="s">
        <v>1864</v>
      </c>
      <c r="K719" s="39" t="s">
        <v>1865</v>
      </c>
      <c r="L719" s="36"/>
      <c r="M719" s="36"/>
    </row>
    <row r="720" spans="1:13" ht="15.12" thickBot="1" customHeight="1">
      <c r="A720" s="36"/>
      <c r="B720" s="36"/>
      <c r="C720" s="36"/>
      <c r="D720" s="40"/>
      <c r="E720" s="41" t="s">
        <v>1866</v>
      </c>
      <c r="F720" s="42">
        <v>7.00</v>
      </c>
      <c r="G720" s="42"/>
      <c r="H720" s="42"/>
      <c r="I720" s="42"/>
      <c r="J720" s="44">
        <f ca="1">ROUND(F720,2)</f>
        <v>0</v>
      </c>
      <c r="K720" s="59">
        <f ca="1">SUM(J720:J720)</f>
        <v>0</v>
      </c>
      <c r="L720" s="36"/>
      <c r="M720" s="36"/>
    </row>
    <row r="721" spans="1:13" ht="21.36" thickBot="1" customHeight="1">
      <c r="A721" s="15" t="s">
        <v>1867</v>
      </c>
      <c r="B721" s="8" t="s">
        <v>1868</v>
      </c>
      <c r="C721" s="8" t="s">
        <v>1869</v>
      </c>
      <c r="D721" s="34" t="s">
        <v>1870</v>
      </c>
      <c r="E721" s="34"/>
      <c r="F721" s="34"/>
      <c r="G721" s="34"/>
      <c r="H721" s="34"/>
      <c r="I721" s="34"/>
      <c r="J721" s="34"/>
      <c r="K721" s="35">
        <f ca="1">SUM(K724:K724)</f>
        <v>0</v>
      </c>
      <c r="L721" s="35">
        <f ca="1">ROUND(0.00*(1+M2/100),2)</f>
        <v>0</v>
      </c>
      <c r="M721" s="35">
        <f ca="1">ROUND(K721*L721,2)</f>
        <v>0</v>
      </c>
    </row>
    <row r="722" spans="1:13" ht="21.36" thickBot="1" customHeight="1">
      <c r="A722" s="36"/>
      <c r="B722" s="36"/>
      <c r="C722" s="36"/>
      <c r="D722" s="34" t="s">
        <v>1871</v>
      </c>
      <c r="E722" s="34"/>
      <c r="F722" s="34"/>
      <c r="G722" s="34"/>
      <c r="H722" s="34"/>
      <c r="I722" s="34"/>
      <c r="J722" s="34"/>
      <c r="K722" s="34"/>
      <c r="L722" s="34"/>
      <c r="M722" s="34"/>
    </row>
    <row r="723" spans="1:13" ht="15.12" thickBot="1" customHeight="1">
      <c r="A723" s="36"/>
      <c r="B723" s="36"/>
      <c r="C723" s="36"/>
      <c r="D723" s="36"/>
      <c r="E723" s="37"/>
      <c r="F723" s="39" t="s">
        <v>1872</v>
      </c>
      <c r="G723" s="39" t="s">
        <v>1873</v>
      </c>
      <c r="H723" s="39" t="s">
        <v>1874</v>
      </c>
      <c r="I723" s="39" t="s">
        <v>1875</v>
      </c>
      <c r="J723" s="39" t="s">
        <v>1876</v>
      </c>
      <c r="K723" s="39" t="s">
        <v>1877</v>
      </c>
      <c r="L723" s="36"/>
      <c r="M723" s="36"/>
    </row>
    <row r="724" spans="1:13" ht="15.12" thickBot="1" customHeight="1">
      <c r="A724" s="36"/>
      <c r="B724" s="36"/>
      <c r="C724" s="36"/>
      <c r="D724" s="40"/>
      <c r="E724" s="41" t="s">
        <v>1878</v>
      </c>
      <c r="F724" s="42">
        <v>1.00</v>
      </c>
      <c r="G724" s="42">
        <v>6.70</v>
      </c>
      <c r="H724" s="42">
        <v>5.86</v>
      </c>
      <c r="I724" s="42"/>
      <c r="J724" s="44">
        <f ca="1">ROUND(F724*G724*H724,2)</f>
        <v>0</v>
      </c>
      <c r="K724" s="59">
        <f ca="1">SUM(J724:J724)</f>
        <v>0</v>
      </c>
      <c r="L724" s="36"/>
      <c r="M724" s="36"/>
    </row>
    <row r="725" spans="1:13" ht="15.48" thickBot="1" customHeight="1">
      <c r="A725" s="15" t="s">
        <v>1879</v>
      </c>
      <c r="B725" s="8" t="s">
        <v>1880</v>
      </c>
      <c r="C725" s="8" t="s">
        <v>1881</v>
      </c>
      <c r="D725" s="34" t="s">
        <v>1882</v>
      </c>
      <c r="E725" s="34"/>
      <c r="F725" s="34"/>
      <c r="G725" s="34"/>
      <c r="H725" s="34"/>
      <c r="I725" s="34"/>
      <c r="J725" s="34"/>
      <c r="K725" s="35">
        <f ca="1">SUM(K728:K731)</f>
        <v>0</v>
      </c>
      <c r="L725" s="35">
        <f ca="1">ROUND(0.00*(1+M2/100),2)</f>
        <v>0</v>
      </c>
      <c r="M725" s="35">
        <f ca="1">ROUND(K725*L725,2)</f>
        <v>0</v>
      </c>
    </row>
    <row r="726" spans="1:13" ht="21.36" thickBot="1" customHeight="1">
      <c r="A726" s="36"/>
      <c r="B726" s="36"/>
      <c r="C726" s="36"/>
      <c r="D726" s="34" t="s">
        <v>1883</v>
      </c>
      <c r="E726" s="34"/>
      <c r="F726" s="34"/>
      <c r="G726" s="34"/>
      <c r="H726" s="34"/>
      <c r="I726" s="34"/>
      <c r="J726" s="34"/>
      <c r="K726" s="34"/>
      <c r="L726" s="34"/>
      <c r="M726" s="34"/>
    </row>
    <row r="727" spans="1:13" ht="15.12" thickBot="1" customHeight="1">
      <c r="A727" s="36"/>
      <c r="B727" s="36"/>
      <c r="C727" s="36"/>
      <c r="D727" s="36"/>
      <c r="E727" s="37"/>
      <c r="F727" s="39" t="s">
        <v>1884</v>
      </c>
      <c r="G727" s="39" t="s">
        <v>1885</v>
      </c>
      <c r="H727" s="39" t="s">
        <v>1886</v>
      </c>
      <c r="I727" s="39" t="s">
        <v>1887</v>
      </c>
      <c r="J727" s="39" t="s">
        <v>1888</v>
      </c>
      <c r="K727" s="39" t="s">
        <v>1889</v>
      </c>
      <c r="L727" s="36"/>
      <c r="M727" s="36"/>
    </row>
    <row r="728" spans="1:13" ht="15.12" thickBot="1" customHeight="1">
      <c r="A728" s="36"/>
      <c r="B728" s="36"/>
      <c r="C728" s="36"/>
      <c r="D728" s="40"/>
      <c r="E728" s="41" t="s">
        <v>1890</v>
      </c>
      <c r="F728" s="42">
        <v>2.00</v>
      </c>
      <c r="G728" s="42">
        <v>4.31</v>
      </c>
      <c r="H728" s="42"/>
      <c r="I728" s="42">
        <v>3.00</v>
      </c>
      <c r="J728" s="44">
        <f ca="1">ROUND(F728*G728*I728,2)</f>
        <v>0</v>
      </c>
      <c r="K728" s="45"/>
      <c r="L728" s="36"/>
      <c r="M728" s="36"/>
    </row>
    <row r="729" spans="1:13" ht="15.12" thickBot="1" customHeight="1">
      <c r="A729" s="36"/>
      <c r="B729" s="36"/>
      <c r="C729" s="36"/>
      <c r="D729" s="40"/>
      <c r="E729" s="8"/>
      <c r="F729" s="35">
        <v>3.00</v>
      </c>
      <c r="G729" s="35">
        <v>1.85</v>
      </c>
      <c r="H729" s="35"/>
      <c r="I729" s="35">
        <v>3.00</v>
      </c>
      <c r="J729" s="43">
        <f ca="1">ROUND(F729*G729*I729,2)</f>
        <v>0</v>
      </c>
      <c r="K729" s="36"/>
      <c r="L729" s="36"/>
      <c r="M729" s="36"/>
    </row>
    <row r="730" spans="1:13" ht="15.12" thickBot="1" customHeight="1">
      <c r="A730" s="36"/>
      <c r="B730" s="36"/>
      <c r="C730" s="36"/>
      <c r="D730" s="40"/>
      <c r="E730" s="8"/>
      <c r="F730" s="35">
        <v>1.00</v>
      </c>
      <c r="G730" s="35">
        <v>1.50</v>
      </c>
      <c r="H730" s="35"/>
      <c r="I730" s="35">
        <v>3.00</v>
      </c>
      <c r="J730" s="43">
        <f ca="1">ROUND(F730*G730*I730,2)</f>
        <v>0</v>
      </c>
      <c r="K730" s="36"/>
      <c r="L730" s="36"/>
      <c r="M730" s="36"/>
    </row>
    <row r="731" spans="1:13" ht="15.12" thickBot="1" customHeight="1">
      <c r="A731" s="36"/>
      <c r="B731" s="36"/>
      <c r="C731" s="36"/>
      <c r="D731" s="40"/>
      <c r="E731" s="8"/>
      <c r="F731" s="35">
        <v>2.00</v>
      </c>
      <c r="G731" s="35">
        <v>3.35</v>
      </c>
      <c r="H731" s="35"/>
      <c r="I731" s="35">
        <v>3.00</v>
      </c>
      <c r="J731" s="43">
        <f ca="1">ROUND(F731*G731*I731,2)</f>
        <v>0</v>
      </c>
      <c r="K731" s="46">
        <f ca="1">SUM(J728:J731)</f>
        <v>0</v>
      </c>
      <c r="L731" s="36"/>
      <c r="M731" s="36"/>
    </row>
    <row r="732" spans="1:13" ht="15.48" thickBot="1" customHeight="1">
      <c r="A732" s="15" t="s">
        <v>1891</v>
      </c>
      <c r="B732" s="8" t="s">
        <v>1892</v>
      </c>
      <c r="C732" s="8" t="s">
        <v>1893</v>
      </c>
      <c r="D732" s="34" t="s">
        <v>1894</v>
      </c>
      <c r="E732" s="34"/>
      <c r="F732" s="34"/>
      <c r="G732" s="34"/>
      <c r="H732" s="34"/>
      <c r="I732" s="34"/>
      <c r="J732" s="34"/>
      <c r="K732" s="35">
        <f ca="1">SUM(K735:K735)</f>
        <v>0</v>
      </c>
      <c r="L732" s="35">
        <f ca="1">ROUND(0.00*(1+M2/100),2)</f>
        <v>0</v>
      </c>
      <c r="M732" s="35">
        <f ca="1">ROUND(K732*L732,2)</f>
        <v>0</v>
      </c>
    </row>
    <row r="733" spans="1:13" ht="21.36" thickBot="1" customHeight="1">
      <c r="A733" s="36"/>
      <c r="B733" s="36"/>
      <c r="C733" s="36"/>
      <c r="D733" s="34" t="s">
        <v>1895</v>
      </c>
      <c r="E733" s="34"/>
      <c r="F733" s="34"/>
      <c r="G733" s="34"/>
      <c r="H733" s="34"/>
      <c r="I733" s="34"/>
      <c r="J733" s="34"/>
      <c r="K733" s="34"/>
      <c r="L733" s="34"/>
      <c r="M733" s="34"/>
    </row>
    <row r="734" spans="1:13" ht="15.12" thickBot="1" customHeight="1">
      <c r="A734" s="36"/>
      <c r="B734" s="36"/>
      <c r="C734" s="36"/>
      <c r="D734" s="36"/>
      <c r="E734" s="37"/>
      <c r="F734" s="39" t="s">
        <v>1896</v>
      </c>
      <c r="G734" s="39" t="s">
        <v>1897</v>
      </c>
      <c r="H734" s="39" t="s">
        <v>1898</v>
      </c>
      <c r="I734" s="39" t="s">
        <v>1899</v>
      </c>
      <c r="J734" s="39" t="s">
        <v>1900</v>
      </c>
      <c r="K734" s="39" t="s">
        <v>1901</v>
      </c>
      <c r="L734" s="36"/>
      <c r="M734" s="36"/>
    </row>
    <row r="735" spans="1:13" ht="15.12" thickBot="1" customHeight="1">
      <c r="A735" s="36"/>
      <c r="B735" s="36"/>
      <c r="C735" s="36"/>
      <c r="D735" s="40"/>
      <c r="E735" s="41" t="s">
        <v>1902</v>
      </c>
      <c r="F735" s="42">
        <v>6.00</v>
      </c>
      <c r="G735" s="42"/>
      <c r="H735" s="42"/>
      <c r="I735" s="42"/>
      <c r="J735" s="44">
        <f ca="1">ROUND(F735,2)</f>
        <v>0</v>
      </c>
      <c r="K735" s="59">
        <f ca="1">SUM(J735:J735)</f>
        <v>0</v>
      </c>
      <c r="L735" s="36"/>
      <c r="M735" s="36"/>
    </row>
    <row r="736" spans="1:13" ht="15.48" thickBot="1" customHeight="1">
      <c r="A736" s="15" t="s">
        <v>1903</v>
      </c>
      <c r="B736" s="8" t="s">
        <v>1904</v>
      </c>
      <c r="C736" s="8" t="s">
        <v>1905</v>
      </c>
      <c r="D736" s="34" t="s">
        <v>1906</v>
      </c>
      <c r="E736" s="34"/>
      <c r="F736" s="34"/>
      <c r="G736" s="34"/>
      <c r="H736" s="34"/>
      <c r="I736" s="34"/>
      <c r="J736" s="34"/>
      <c r="K736" s="35">
        <f ca="1">SUM(K739:K739)</f>
        <v>0</v>
      </c>
      <c r="L736" s="35">
        <f ca="1">ROUND(0.00*(1+M2/100),2)</f>
        <v>0</v>
      </c>
      <c r="M736" s="35">
        <f ca="1">ROUND(K736*L736,2)</f>
        <v>0</v>
      </c>
    </row>
    <row r="737" spans="1:13" ht="12.12" thickBot="1" customHeight="1">
      <c r="A737" s="36"/>
      <c r="B737" s="36"/>
      <c r="C737" s="36"/>
      <c r="D737" s="34" t="s">
        <v>1907</v>
      </c>
      <c r="E737" s="34"/>
      <c r="F737" s="34"/>
      <c r="G737" s="34"/>
      <c r="H737" s="34"/>
      <c r="I737" s="34"/>
      <c r="J737" s="34"/>
      <c r="K737" s="34"/>
      <c r="L737" s="34"/>
      <c r="M737" s="34"/>
    </row>
    <row r="738" spans="1:13" ht="15.12" thickBot="1" customHeight="1">
      <c r="A738" s="36"/>
      <c r="B738" s="36"/>
      <c r="C738" s="36"/>
      <c r="D738" s="36"/>
      <c r="E738" s="37"/>
      <c r="F738" s="39" t="s">
        <v>1908</v>
      </c>
      <c r="G738" s="39" t="s">
        <v>1909</v>
      </c>
      <c r="H738" s="39" t="s">
        <v>1910</v>
      </c>
      <c r="I738" s="39" t="s">
        <v>1911</v>
      </c>
      <c r="J738" s="39" t="s">
        <v>1912</v>
      </c>
      <c r="K738" s="39" t="s">
        <v>1913</v>
      </c>
      <c r="L738" s="36"/>
      <c r="M738" s="36"/>
    </row>
    <row r="739" spans="1:13" ht="15.12" thickBot="1" customHeight="1">
      <c r="A739" s="36"/>
      <c r="B739" s="36"/>
      <c r="C739" s="36"/>
      <c r="D739" s="40"/>
      <c r="E739" s="41" t="s">
        <v>1914</v>
      </c>
      <c r="F739" s="42">
        <v>6.00</v>
      </c>
      <c r="G739" s="42">
        <v>2.00</v>
      </c>
      <c r="H739" s="42">
        <v>0.90</v>
      </c>
      <c r="I739" s="42">
        <v>2.10</v>
      </c>
      <c r="J739" s="44">
        <f ca="1">ROUND(F739*G739*H739*I739,2)</f>
        <v>0</v>
      </c>
      <c r="K739" s="59">
        <f ca="1">SUM(J739:J739)</f>
        <v>0</v>
      </c>
      <c r="L739" s="36"/>
      <c r="M739" s="36"/>
    </row>
    <row r="740" spans="1:13" ht="21.36" thickBot="1" customHeight="1">
      <c r="A740" s="15" t="s">
        <v>1915</v>
      </c>
      <c r="B740" s="8" t="s">
        <v>1916</v>
      </c>
      <c r="C740" s="8" t="s">
        <v>1917</v>
      </c>
      <c r="D740" s="34" t="s">
        <v>1918</v>
      </c>
      <c r="E740" s="34"/>
      <c r="F740" s="34"/>
      <c r="G740" s="34"/>
      <c r="H740" s="34"/>
      <c r="I740" s="34"/>
      <c r="J740" s="34"/>
      <c r="K740" s="35">
        <f ca="1">SUM(K743:K748)</f>
        <v>0</v>
      </c>
      <c r="L740" s="35">
        <f ca="1">ROUND(0.00*(1+M2/100),2)</f>
        <v>0</v>
      </c>
      <c r="M740" s="35">
        <f ca="1">ROUND(K740*L740,2)</f>
        <v>0</v>
      </c>
    </row>
    <row r="741" spans="1:13" ht="30.60" thickBot="1" customHeight="1">
      <c r="A741" s="36"/>
      <c r="B741" s="36"/>
      <c r="C741" s="36"/>
      <c r="D741" s="34" t="s">
        <v>1919</v>
      </c>
      <c r="E741" s="34"/>
      <c r="F741" s="34"/>
      <c r="G741" s="34"/>
      <c r="H741" s="34"/>
      <c r="I741" s="34"/>
      <c r="J741" s="34"/>
      <c r="K741" s="34"/>
      <c r="L741" s="34"/>
      <c r="M741" s="34"/>
    </row>
    <row r="742" spans="1:13" ht="15.12" thickBot="1" customHeight="1">
      <c r="A742" s="36"/>
      <c r="B742" s="36"/>
      <c r="C742" s="36"/>
      <c r="D742" s="36"/>
      <c r="E742" s="37"/>
      <c r="F742" s="39" t="s">
        <v>1920</v>
      </c>
      <c r="G742" s="39" t="s">
        <v>1921</v>
      </c>
      <c r="H742" s="39" t="s">
        <v>1922</v>
      </c>
      <c r="I742" s="39" t="s">
        <v>1923</v>
      </c>
      <c r="J742" s="39" t="s">
        <v>1924</v>
      </c>
      <c r="K742" s="39" t="s">
        <v>1925</v>
      </c>
      <c r="L742" s="36"/>
      <c r="M742" s="36"/>
    </row>
    <row r="743" spans="1:13" ht="15.12" thickBot="1" customHeight="1">
      <c r="A743" s="36"/>
      <c r="B743" s="36"/>
      <c r="C743" s="36"/>
      <c r="D743" s="40"/>
      <c r="E743" s="41" t="s">
        <v>1926</v>
      </c>
      <c r="F743" s="42">
        <v>4.00</v>
      </c>
      <c r="G743" s="42">
        <v>4.31</v>
      </c>
      <c r="H743" s="42"/>
      <c r="I743" s="42">
        <v>2.10</v>
      </c>
      <c r="J743" s="44">
        <f ca="1">ROUND(F743*G743*I743,2)</f>
        <v>0</v>
      </c>
      <c r="K743" s="45"/>
      <c r="L743" s="36"/>
      <c r="M743" s="36"/>
    </row>
    <row r="744" spans="1:13" ht="15.12" thickBot="1" customHeight="1">
      <c r="A744" s="36"/>
      <c r="B744" s="36"/>
      <c r="C744" s="36"/>
      <c r="D744" s="40"/>
      <c r="E744" s="8"/>
      <c r="F744" s="35">
        <v>7.00</v>
      </c>
      <c r="G744" s="35">
        <v>1.85</v>
      </c>
      <c r="H744" s="35"/>
      <c r="I744" s="35">
        <v>2.10</v>
      </c>
      <c r="J744" s="43">
        <f ca="1">ROUND(F744*G744*I744,2)</f>
        <v>0</v>
      </c>
      <c r="K744" s="36"/>
      <c r="L744" s="36"/>
      <c r="M744" s="36"/>
    </row>
    <row r="745" spans="1:13" ht="15.12" thickBot="1" customHeight="1">
      <c r="A745" s="36"/>
      <c r="B745" s="36"/>
      <c r="C745" s="36"/>
      <c r="D745" s="40"/>
      <c r="E745" s="8"/>
      <c r="F745" s="35">
        <v>2.00</v>
      </c>
      <c r="G745" s="35">
        <v>1.50</v>
      </c>
      <c r="H745" s="35"/>
      <c r="I745" s="35">
        <v>2.10</v>
      </c>
      <c r="J745" s="43">
        <f ca="1">ROUND(F745*G745*I745,2)</f>
        <v>0</v>
      </c>
      <c r="K745" s="36"/>
      <c r="L745" s="36"/>
      <c r="M745" s="36"/>
    </row>
    <row r="746" spans="1:13" ht="15.12" thickBot="1" customHeight="1">
      <c r="A746" s="36"/>
      <c r="B746" s="36"/>
      <c r="C746" s="36"/>
      <c r="D746" s="40"/>
      <c r="E746" s="8"/>
      <c r="F746" s="35">
        <v>4.00</v>
      </c>
      <c r="G746" s="35">
        <v>3.35</v>
      </c>
      <c r="H746" s="35"/>
      <c r="I746" s="35">
        <v>2.10</v>
      </c>
      <c r="J746" s="43">
        <f ca="1">ROUND(F746*G746*I746,2)</f>
        <v>0</v>
      </c>
      <c r="K746" s="36"/>
      <c r="L746" s="36"/>
      <c r="M746" s="36"/>
    </row>
    <row r="747" spans="1:13" ht="15.12" thickBot="1" customHeight="1">
      <c r="A747" s="36"/>
      <c r="B747" s="36"/>
      <c r="C747" s="36"/>
      <c r="D747" s="40"/>
      <c r="E747" s="8"/>
      <c r="F747" s="35">
        <v>2.00</v>
      </c>
      <c r="G747" s="35">
        <v>5.86</v>
      </c>
      <c r="H747" s="35"/>
      <c r="I747" s="35">
        <v>2.10</v>
      </c>
      <c r="J747" s="43">
        <f ca="1">ROUND(F747*G747*I747,2)</f>
        <v>0</v>
      </c>
      <c r="K747" s="36"/>
      <c r="L747" s="36"/>
      <c r="M747" s="36"/>
    </row>
    <row r="748" spans="1:13" ht="15.12" thickBot="1" customHeight="1">
      <c r="A748" s="36"/>
      <c r="B748" s="36"/>
      <c r="C748" s="36"/>
      <c r="D748" s="40"/>
      <c r="E748" s="8"/>
      <c r="F748" s="35">
        <v>2.00</v>
      </c>
      <c r="G748" s="35">
        <v>6.70</v>
      </c>
      <c r="H748" s="35"/>
      <c r="I748" s="35">
        <v>2.10</v>
      </c>
      <c r="J748" s="43">
        <f ca="1">ROUND(F748*G748*I748,2)</f>
        <v>0</v>
      </c>
      <c r="K748" s="46">
        <f ca="1">SUM(J743:J748)</f>
        <v>0</v>
      </c>
      <c r="L748" s="36"/>
      <c r="M748" s="36"/>
    </row>
    <row r="749" spans="1:13" ht="15.48" thickBot="1" customHeight="1">
      <c r="A749" s="15" t="s">
        <v>1927</v>
      </c>
      <c r="B749" s="8" t="s">
        <v>1928</v>
      </c>
      <c r="C749" s="8" t="s">
        <v>1929</v>
      </c>
      <c r="D749" s="34" t="s">
        <v>1930</v>
      </c>
      <c r="E749" s="34"/>
      <c r="F749" s="34"/>
      <c r="G749" s="34"/>
      <c r="H749" s="34"/>
      <c r="I749" s="34"/>
      <c r="J749" s="34"/>
      <c r="K749" s="35">
        <f ca="1">SUM(K752:K757)</f>
        <v>0</v>
      </c>
      <c r="L749" s="35">
        <f ca="1">ROUND(0.00*(1+M2/100),2)</f>
        <v>0</v>
      </c>
      <c r="M749" s="35">
        <f ca="1">ROUND(K749*L749,2)</f>
        <v>0</v>
      </c>
    </row>
    <row r="750" spans="1:13" ht="12.12" thickBot="1" customHeight="1">
      <c r="A750" s="36"/>
      <c r="B750" s="36"/>
      <c r="C750" s="36"/>
      <c r="D750" s="34" t="s">
        <v>1931</v>
      </c>
      <c r="E750" s="34"/>
      <c r="F750" s="34"/>
      <c r="G750" s="34"/>
      <c r="H750" s="34"/>
      <c r="I750" s="34"/>
      <c r="J750" s="34"/>
      <c r="K750" s="34"/>
      <c r="L750" s="34"/>
      <c r="M750" s="34"/>
    </row>
    <row r="751" spans="1:13" ht="15.12" thickBot="1" customHeight="1">
      <c r="A751" s="36"/>
      <c r="B751" s="36"/>
      <c r="C751" s="36"/>
      <c r="D751" s="36"/>
      <c r="E751" s="37"/>
      <c r="F751" s="39" t="s">
        <v>1932</v>
      </c>
      <c r="G751" s="39" t="s">
        <v>1933</v>
      </c>
      <c r="H751" s="39" t="s">
        <v>1934</v>
      </c>
      <c r="I751" s="39" t="s">
        <v>1935</v>
      </c>
      <c r="J751" s="39" t="s">
        <v>1936</v>
      </c>
      <c r="K751" s="39" t="s">
        <v>1937</v>
      </c>
      <c r="L751" s="36"/>
      <c r="M751" s="36"/>
    </row>
    <row r="752" spans="1:13" ht="15.12" thickBot="1" customHeight="1">
      <c r="A752" s="36"/>
      <c r="B752" s="36"/>
      <c r="C752" s="36"/>
      <c r="D752" s="40"/>
      <c r="E752" s="41" t="s">
        <v>1938</v>
      </c>
      <c r="F752" s="42">
        <v>4.00</v>
      </c>
      <c r="G752" s="42">
        <v>4.31</v>
      </c>
      <c r="H752" s="42"/>
      <c r="I752" s="42">
        <v>0.60</v>
      </c>
      <c r="J752" s="44">
        <f ca="1">ROUND(F752*G752*I752,2)</f>
        <v>0</v>
      </c>
      <c r="K752" s="45"/>
      <c r="L752" s="36"/>
      <c r="M752" s="36"/>
    </row>
    <row r="753" spans="1:13" ht="15.12" thickBot="1" customHeight="1">
      <c r="A753" s="36"/>
      <c r="B753" s="36"/>
      <c r="C753" s="36"/>
      <c r="D753" s="40"/>
      <c r="E753" s="8"/>
      <c r="F753" s="35">
        <v>7.00</v>
      </c>
      <c r="G753" s="35">
        <v>1.85</v>
      </c>
      <c r="H753" s="35"/>
      <c r="I753" s="35">
        <v>0.60</v>
      </c>
      <c r="J753" s="43">
        <f ca="1">ROUND(F753*G753*I753,2)</f>
        <v>0</v>
      </c>
      <c r="K753" s="36"/>
      <c r="L753" s="36"/>
      <c r="M753" s="36"/>
    </row>
    <row r="754" spans="1:13" ht="15.12" thickBot="1" customHeight="1">
      <c r="A754" s="36"/>
      <c r="B754" s="36"/>
      <c r="C754" s="36"/>
      <c r="D754" s="40"/>
      <c r="E754" s="8"/>
      <c r="F754" s="35">
        <v>2.00</v>
      </c>
      <c r="G754" s="35">
        <v>1.50</v>
      </c>
      <c r="H754" s="35"/>
      <c r="I754" s="35">
        <v>0.60</v>
      </c>
      <c r="J754" s="43">
        <f ca="1">ROUND(F754*G754*I754,2)</f>
        <v>0</v>
      </c>
      <c r="K754" s="36"/>
      <c r="L754" s="36"/>
      <c r="M754" s="36"/>
    </row>
    <row r="755" spans="1:13" ht="15.12" thickBot="1" customHeight="1">
      <c r="A755" s="36"/>
      <c r="B755" s="36"/>
      <c r="C755" s="36"/>
      <c r="D755" s="40"/>
      <c r="E755" s="8"/>
      <c r="F755" s="35">
        <v>4.00</v>
      </c>
      <c r="G755" s="35">
        <v>3.35</v>
      </c>
      <c r="H755" s="35"/>
      <c r="I755" s="35">
        <v>0.60</v>
      </c>
      <c r="J755" s="43">
        <f ca="1">ROUND(F755*G755*I755,2)</f>
        <v>0</v>
      </c>
      <c r="K755" s="36"/>
      <c r="L755" s="36"/>
      <c r="M755" s="36"/>
    </row>
    <row r="756" spans="1:13" ht="15.12" thickBot="1" customHeight="1">
      <c r="A756" s="36"/>
      <c r="B756" s="36"/>
      <c r="C756" s="36"/>
      <c r="D756" s="40"/>
      <c r="E756" s="8"/>
      <c r="F756" s="35">
        <v>2.00</v>
      </c>
      <c r="G756" s="35">
        <v>5.86</v>
      </c>
      <c r="H756" s="35"/>
      <c r="I756" s="35">
        <v>0.60</v>
      </c>
      <c r="J756" s="43">
        <f ca="1">ROUND(F756*G756*I756,2)</f>
        <v>0</v>
      </c>
      <c r="K756" s="36"/>
      <c r="L756" s="36"/>
      <c r="M756" s="36"/>
    </row>
    <row r="757" spans="1:13" ht="15.12" thickBot="1" customHeight="1">
      <c r="A757" s="36"/>
      <c r="B757" s="36"/>
      <c r="C757" s="36"/>
      <c r="D757" s="40"/>
      <c r="E757" s="8"/>
      <c r="F757" s="35">
        <v>2.00</v>
      </c>
      <c r="G757" s="35">
        <v>6.70</v>
      </c>
      <c r="H757" s="35"/>
      <c r="I757" s="35">
        <v>0.60</v>
      </c>
      <c r="J757" s="43">
        <f ca="1">ROUND(F757*G757*I757,2)</f>
        <v>0</v>
      </c>
      <c r="K757" s="46">
        <f ca="1">SUM(J752:J757)</f>
        <v>0</v>
      </c>
      <c r="L757" s="36"/>
      <c r="M757" s="36"/>
    </row>
    <row r="758" spans="1:13" ht="15.48" thickBot="1" customHeight="1">
      <c r="A758" s="15" t="s">
        <v>1939</v>
      </c>
      <c r="B758" s="8" t="s">
        <v>1940</v>
      </c>
      <c r="C758" s="8" t="s">
        <v>1941</v>
      </c>
      <c r="D758" s="34" t="s">
        <v>1942</v>
      </c>
      <c r="E758" s="34"/>
      <c r="F758" s="34"/>
      <c r="G758" s="34"/>
      <c r="H758" s="34"/>
      <c r="I758" s="34"/>
      <c r="J758" s="34"/>
      <c r="K758" s="35">
        <f ca="1">SUM(K761:K761)</f>
        <v>0</v>
      </c>
      <c r="L758" s="35">
        <f ca="1">ROUND(0.00*(1+M2/100),2)</f>
        <v>0</v>
      </c>
      <c r="M758" s="35">
        <f ca="1">ROUND(K758*L758,2)</f>
        <v>0</v>
      </c>
    </row>
    <row r="759" spans="1:13" ht="39.84" thickBot="1" customHeight="1">
      <c r="A759" s="36"/>
      <c r="B759" s="36"/>
      <c r="C759" s="36"/>
      <c r="D759" s="34" t="s">
        <v>1943</v>
      </c>
      <c r="E759" s="34"/>
      <c r="F759" s="34"/>
      <c r="G759" s="34"/>
      <c r="H759" s="34"/>
      <c r="I759" s="34"/>
      <c r="J759" s="34"/>
      <c r="K759" s="34"/>
      <c r="L759" s="34"/>
      <c r="M759" s="34"/>
    </row>
    <row r="760" spans="1:13" ht="15.12" thickBot="1" customHeight="1">
      <c r="A760" s="36"/>
      <c r="B760" s="36"/>
      <c r="C760" s="36"/>
      <c r="D760" s="36"/>
      <c r="E760" s="37"/>
      <c r="F760" s="39" t="s">
        <v>1944</v>
      </c>
      <c r="G760" s="39" t="s">
        <v>1945</v>
      </c>
      <c r="H760" s="39" t="s">
        <v>1946</v>
      </c>
      <c r="I760" s="39" t="s">
        <v>1947</v>
      </c>
      <c r="J760" s="39" t="s">
        <v>1948</v>
      </c>
      <c r="K760" s="39" t="s">
        <v>1949</v>
      </c>
      <c r="L760" s="36"/>
      <c r="M760" s="36"/>
    </row>
    <row r="761" spans="1:13" ht="15.12" thickBot="1" customHeight="1">
      <c r="A761" s="36"/>
      <c r="B761" s="36"/>
      <c r="C761" s="36"/>
      <c r="D761" s="40"/>
      <c r="E761" s="41" t="s">
        <v>1950</v>
      </c>
      <c r="F761" s="42">
        <v>1.00</v>
      </c>
      <c r="G761" s="42">
        <v>6.70</v>
      </c>
      <c r="H761" s="42">
        <v>5.86</v>
      </c>
      <c r="I761" s="42"/>
      <c r="J761" s="44">
        <f ca="1">ROUND(F761*G761*H761,2)</f>
        <v>0</v>
      </c>
      <c r="K761" s="59">
        <f ca="1">SUM(J761:J761)</f>
        <v>0</v>
      </c>
      <c r="L761" s="36"/>
      <c r="M761" s="36"/>
    </row>
    <row r="762" spans="1:13" ht="15.48" thickBot="1" customHeight="1">
      <c r="A762" s="15" t="s">
        <v>1951</v>
      </c>
      <c r="B762" s="8" t="s">
        <v>1952</v>
      </c>
      <c r="C762" s="8" t="s">
        <v>1953</v>
      </c>
      <c r="D762" s="34" t="s">
        <v>1954</v>
      </c>
      <c r="E762" s="34"/>
      <c r="F762" s="34"/>
      <c r="G762" s="34"/>
      <c r="H762" s="34"/>
      <c r="I762" s="34"/>
      <c r="J762" s="34"/>
      <c r="K762" s="35">
        <f ca="1">SUM(K765:K765)</f>
        <v>0</v>
      </c>
      <c r="L762" s="35">
        <f ca="1">ROUND(0.00*(1+M2/100),2)</f>
        <v>0</v>
      </c>
      <c r="M762" s="35">
        <f ca="1">ROUND(K762*L762,2)</f>
        <v>0</v>
      </c>
    </row>
    <row r="763" spans="1:13" ht="12.12" thickBot="1" customHeight="1">
      <c r="A763" s="36"/>
      <c r="B763" s="36"/>
      <c r="C763" s="36"/>
      <c r="D763" s="34" t="s">
        <v>1955</v>
      </c>
      <c r="E763" s="34"/>
      <c r="F763" s="34"/>
      <c r="G763" s="34"/>
      <c r="H763" s="34"/>
      <c r="I763" s="34"/>
      <c r="J763" s="34"/>
      <c r="K763" s="34"/>
      <c r="L763" s="34"/>
      <c r="M763" s="34"/>
    </row>
    <row r="764" spans="1:13" ht="15.12" thickBot="1" customHeight="1">
      <c r="A764" s="36"/>
      <c r="B764" s="36"/>
      <c r="C764" s="36"/>
      <c r="D764" s="36"/>
      <c r="E764" s="37"/>
      <c r="F764" s="39" t="s">
        <v>1956</v>
      </c>
      <c r="G764" s="39" t="s">
        <v>1957</v>
      </c>
      <c r="H764" s="39" t="s">
        <v>1958</v>
      </c>
      <c r="I764" s="39" t="s">
        <v>1959</v>
      </c>
      <c r="J764" s="39" t="s">
        <v>1960</v>
      </c>
      <c r="K764" s="39" t="s">
        <v>1961</v>
      </c>
      <c r="L764" s="36"/>
      <c r="M764" s="36"/>
    </row>
    <row r="765" spans="1:13" ht="15.12" thickBot="1" customHeight="1">
      <c r="A765" s="36"/>
      <c r="B765" s="36"/>
      <c r="C765" s="36"/>
      <c r="D765" s="40"/>
      <c r="E765" s="41" t="s">
        <v>1962</v>
      </c>
      <c r="F765" s="42">
        <v>6.00</v>
      </c>
      <c r="G765" s="42"/>
      <c r="H765" s="42"/>
      <c r="I765" s="42"/>
      <c r="J765" s="44">
        <f ca="1">ROUND(F765,2)</f>
        <v>0</v>
      </c>
      <c r="K765" s="59">
        <f ca="1">SUM(J765:J765)</f>
        <v>0</v>
      </c>
      <c r="L765" s="36"/>
      <c r="M765" s="36"/>
    </row>
    <row r="766" spans="1:13" ht="15.48" thickBot="1" customHeight="1">
      <c r="A766" s="15" t="s">
        <v>1963</v>
      </c>
      <c r="B766" s="8" t="s">
        <v>1964</v>
      </c>
      <c r="C766" s="8" t="s">
        <v>1965</v>
      </c>
      <c r="D766" s="34" t="s">
        <v>1966</v>
      </c>
      <c r="E766" s="34"/>
      <c r="F766" s="34"/>
      <c r="G766" s="34"/>
      <c r="H766" s="34"/>
      <c r="I766" s="34"/>
      <c r="J766" s="34"/>
      <c r="K766" s="35">
        <f ca="1">SUM(K769:K769)</f>
        <v>0</v>
      </c>
      <c r="L766" s="35">
        <f ca="1">ROUND(0.00*(1+M2/100),2)</f>
        <v>0</v>
      </c>
      <c r="M766" s="35">
        <f ca="1">ROUND(K766*L766,2)</f>
        <v>0</v>
      </c>
    </row>
    <row r="767" spans="1:13" ht="21.36" thickBot="1" customHeight="1">
      <c r="A767" s="36"/>
      <c r="B767" s="36"/>
      <c r="C767" s="36"/>
      <c r="D767" s="34" t="s">
        <v>1967</v>
      </c>
      <c r="E767" s="34"/>
      <c r="F767" s="34"/>
      <c r="G767" s="34"/>
      <c r="H767" s="34"/>
      <c r="I767" s="34"/>
      <c r="J767" s="34"/>
      <c r="K767" s="34"/>
      <c r="L767" s="34"/>
      <c r="M767" s="34"/>
    </row>
    <row r="768" spans="1:13" ht="15.12" thickBot="1" customHeight="1">
      <c r="A768" s="36"/>
      <c r="B768" s="36"/>
      <c r="C768" s="36"/>
      <c r="D768" s="36"/>
      <c r="E768" s="37"/>
      <c r="F768" s="39" t="s">
        <v>1968</v>
      </c>
      <c r="G768" s="39" t="s">
        <v>1969</v>
      </c>
      <c r="H768" s="39" t="s">
        <v>1970</v>
      </c>
      <c r="I768" s="39" t="s">
        <v>1971</v>
      </c>
      <c r="J768" s="39" t="s">
        <v>1972</v>
      </c>
      <c r="K768" s="39" t="s">
        <v>1973</v>
      </c>
      <c r="L768" s="36"/>
      <c r="M768" s="36"/>
    </row>
    <row r="769" spans="1:13" ht="15.12" thickBot="1" customHeight="1">
      <c r="A769" s="36"/>
      <c r="B769" s="36"/>
      <c r="C769" s="36"/>
      <c r="D769" s="40"/>
      <c r="E769" s="41" t="s">
        <v>1974</v>
      </c>
      <c r="F769" s="42">
        <v>2.00</v>
      </c>
      <c r="G769" s="42"/>
      <c r="H769" s="42"/>
      <c r="I769" s="42"/>
      <c r="J769" s="44">
        <f ca="1">ROUND(F769,2)</f>
        <v>0</v>
      </c>
      <c r="K769" s="59">
        <f ca="1">SUM(J769:J769)</f>
        <v>0</v>
      </c>
      <c r="L769" s="36"/>
      <c r="M769" s="36"/>
    </row>
    <row r="770" spans="1:13" ht="15.48" thickBot="1" customHeight="1">
      <c r="A770" s="15" t="s">
        <v>1975</v>
      </c>
      <c r="B770" s="8" t="s">
        <v>1976</v>
      </c>
      <c r="C770" s="8" t="s">
        <v>1977</v>
      </c>
      <c r="D770" s="34" t="s">
        <v>1978</v>
      </c>
      <c r="E770" s="34"/>
      <c r="F770" s="34"/>
      <c r="G770" s="34"/>
      <c r="H770" s="34"/>
      <c r="I770" s="34"/>
      <c r="J770" s="34"/>
      <c r="K770" s="35">
        <f ca="1">ROUND(1.00,2)</f>
        <v>0</v>
      </c>
      <c r="L770" s="35">
        <f ca="1">ROUND(0.00*(1+M2/100),2)</f>
        <v>0</v>
      </c>
      <c r="M770" s="35">
        <f ca="1">ROUND(K770*L770,2)</f>
        <v>0</v>
      </c>
    </row>
    <row r="771" spans="1:13" ht="21.36" thickBot="1" customHeight="1">
      <c r="A771" s="36"/>
      <c r="B771" s="36"/>
      <c r="C771" s="36"/>
      <c r="D771" s="34" t="s">
        <v>1979</v>
      </c>
      <c r="E771" s="34"/>
      <c r="F771" s="34"/>
      <c r="G771" s="34"/>
      <c r="H771" s="34"/>
      <c r="I771" s="34"/>
      <c r="J771" s="34"/>
      <c r="K771" s="34"/>
      <c r="L771" s="34"/>
      <c r="M771" s="34"/>
    </row>
    <row r="772" spans="1:13" ht="15.48" thickBot="1" customHeight="1">
      <c r="A772" s="15" t="s">
        <v>1980</v>
      </c>
      <c r="B772" s="8" t="s">
        <v>1981</v>
      </c>
      <c r="C772" s="8" t="s">
        <v>1982</v>
      </c>
      <c r="D772" s="34" t="s">
        <v>1983</v>
      </c>
      <c r="E772" s="34"/>
      <c r="F772" s="34"/>
      <c r="G772" s="34"/>
      <c r="H772" s="34"/>
      <c r="I772" s="34"/>
      <c r="J772" s="34"/>
      <c r="K772" s="35">
        <f ca="1">SUM(K775:K775)</f>
        <v>0</v>
      </c>
      <c r="L772" s="35">
        <f ca="1">ROUND(0.00*(1+M2/100),2)</f>
        <v>0</v>
      </c>
      <c r="M772" s="35">
        <f ca="1">ROUND(K772*L772,2)</f>
        <v>0</v>
      </c>
    </row>
    <row r="773" spans="1:13" ht="21.36" thickBot="1" customHeight="1">
      <c r="A773" s="36"/>
      <c r="B773" s="36"/>
      <c r="C773" s="36"/>
      <c r="D773" s="34" t="s">
        <v>1984</v>
      </c>
      <c r="E773" s="34"/>
      <c r="F773" s="34"/>
      <c r="G773" s="34"/>
      <c r="H773" s="34"/>
      <c r="I773" s="34"/>
      <c r="J773" s="34"/>
      <c r="K773" s="34"/>
      <c r="L773" s="34"/>
      <c r="M773" s="34"/>
    </row>
    <row r="774" spans="1:13" ht="15.12" thickBot="1" customHeight="1">
      <c r="A774" s="36"/>
      <c r="B774" s="36"/>
      <c r="C774" s="36"/>
      <c r="D774" s="36"/>
      <c r="E774" s="37"/>
      <c r="F774" s="39" t="s">
        <v>1985</v>
      </c>
      <c r="G774" s="39" t="s">
        <v>1986</v>
      </c>
      <c r="H774" s="39" t="s">
        <v>1987</v>
      </c>
      <c r="I774" s="39" t="s">
        <v>1988</v>
      </c>
      <c r="J774" s="39" t="s">
        <v>1989</v>
      </c>
      <c r="K774" s="39" t="s">
        <v>1990</v>
      </c>
      <c r="L774" s="36"/>
      <c r="M774" s="36"/>
    </row>
    <row r="775" spans="1:13" ht="15.12" thickBot="1" customHeight="1">
      <c r="A775" s="36"/>
      <c r="B775" s="36"/>
      <c r="C775" s="36"/>
      <c r="D775" s="40"/>
      <c r="E775" s="41" t="s">
        <v>1991</v>
      </c>
      <c r="F775" s="42">
        <v>6.00</v>
      </c>
      <c r="G775" s="42"/>
      <c r="H775" s="42"/>
      <c r="I775" s="42"/>
      <c r="J775" s="44">
        <f ca="1">ROUND(F775,2)</f>
        <v>0</v>
      </c>
      <c r="K775" s="59">
        <f ca="1">SUM(J775:J775)</f>
        <v>0</v>
      </c>
      <c r="L775" s="36"/>
      <c r="M775" s="36"/>
    </row>
    <row r="776" spans="1:13" ht="15.48" thickBot="1" customHeight="1">
      <c r="A776" s="15" t="s">
        <v>1992</v>
      </c>
      <c r="B776" s="8" t="s">
        <v>1993</v>
      </c>
      <c r="C776" s="8" t="s">
        <v>1994</v>
      </c>
      <c r="D776" s="34" t="s">
        <v>1995</v>
      </c>
      <c r="E776" s="34"/>
      <c r="F776" s="34"/>
      <c r="G776" s="34"/>
      <c r="H776" s="34"/>
      <c r="I776" s="34"/>
      <c r="J776" s="34"/>
      <c r="K776" s="35">
        <f ca="1">SUM(K779:K779)</f>
        <v>0</v>
      </c>
      <c r="L776" s="35">
        <f ca="1">ROUND(0.00*(1+M2/100),2)</f>
        <v>0</v>
      </c>
      <c r="M776" s="35">
        <f ca="1">ROUND(K776*L776,2)</f>
        <v>0</v>
      </c>
    </row>
    <row r="777" spans="1:13" ht="21.36" thickBot="1" customHeight="1">
      <c r="A777" s="36"/>
      <c r="B777" s="36"/>
      <c r="C777" s="36"/>
      <c r="D777" s="34" t="s">
        <v>1996</v>
      </c>
      <c r="E777" s="34"/>
      <c r="F777" s="34"/>
      <c r="G777" s="34"/>
      <c r="H777" s="34"/>
      <c r="I777" s="34"/>
      <c r="J777" s="34"/>
      <c r="K777" s="34"/>
      <c r="L777" s="34"/>
      <c r="M777" s="34"/>
    </row>
    <row r="778" spans="1:13" ht="15.12" thickBot="1" customHeight="1">
      <c r="A778" s="36"/>
      <c r="B778" s="36"/>
      <c r="C778" s="36"/>
      <c r="D778" s="36"/>
      <c r="E778" s="37"/>
      <c r="F778" s="39" t="s">
        <v>1997</v>
      </c>
      <c r="G778" s="39" t="s">
        <v>1998</v>
      </c>
      <c r="H778" s="39" t="s">
        <v>1999</v>
      </c>
      <c r="I778" s="39" t="s">
        <v>2000</v>
      </c>
      <c r="J778" s="39" t="s">
        <v>2001</v>
      </c>
      <c r="K778" s="39" t="s">
        <v>2002</v>
      </c>
      <c r="L778" s="36"/>
      <c r="M778" s="36"/>
    </row>
    <row r="779" spans="1:13" ht="15.12" thickBot="1" customHeight="1">
      <c r="A779" s="36"/>
      <c r="B779" s="36"/>
      <c r="C779" s="36"/>
      <c r="D779" s="40"/>
      <c r="E779" s="41" t="s">
        <v>2003</v>
      </c>
      <c r="F779" s="42">
        <v>8.00</v>
      </c>
      <c r="G779" s="42"/>
      <c r="H779" s="42"/>
      <c r="I779" s="42"/>
      <c r="J779" s="44">
        <f ca="1">ROUND(F779,2)</f>
        <v>0</v>
      </c>
      <c r="K779" s="59">
        <f ca="1">SUM(J779:J779)</f>
        <v>0</v>
      </c>
      <c r="L779" s="36"/>
      <c r="M779" s="36"/>
    </row>
    <row r="780" spans="1:13" ht="15.48" thickBot="1" customHeight="1">
      <c r="A780" s="15" t="s">
        <v>2004</v>
      </c>
      <c r="B780" s="8" t="s">
        <v>2005</v>
      </c>
      <c r="C780" s="8" t="s">
        <v>2006</v>
      </c>
      <c r="D780" s="34" t="s">
        <v>2007</v>
      </c>
      <c r="E780" s="34"/>
      <c r="F780" s="34"/>
      <c r="G780" s="34"/>
      <c r="H780" s="34"/>
      <c r="I780" s="34"/>
      <c r="J780" s="34"/>
      <c r="K780" s="35">
        <f ca="1">SUM(K783:K783)</f>
        <v>0</v>
      </c>
      <c r="L780" s="35">
        <f ca="1">ROUND(0.00*(1+M2/100),2)</f>
        <v>0</v>
      </c>
      <c r="M780" s="35">
        <f ca="1">ROUND(K780*L780,2)</f>
        <v>0</v>
      </c>
    </row>
    <row r="781" spans="1:13" ht="12.12" thickBot="1" customHeight="1">
      <c r="A781" s="36"/>
      <c r="B781" s="36"/>
      <c r="C781" s="36"/>
      <c r="D781" s="34" t="s">
        <v>2008</v>
      </c>
      <c r="E781" s="34"/>
      <c r="F781" s="34"/>
      <c r="G781" s="34"/>
      <c r="H781" s="34"/>
      <c r="I781" s="34"/>
      <c r="J781" s="34"/>
      <c r="K781" s="34"/>
      <c r="L781" s="34"/>
      <c r="M781" s="34"/>
    </row>
    <row r="782" spans="1:13" ht="15.12" thickBot="1" customHeight="1">
      <c r="A782" s="36"/>
      <c r="B782" s="36"/>
      <c r="C782" s="36"/>
      <c r="D782" s="36"/>
      <c r="E782" s="37"/>
      <c r="F782" s="39" t="s">
        <v>2009</v>
      </c>
      <c r="G782" s="39" t="s">
        <v>2010</v>
      </c>
      <c r="H782" s="39" t="s">
        <v>2011</v>
      </c>
      <c r="I782" s="39" t="s">
        <v>2012</v>
      </c>
      <c r="J782" s="39" t="s">
        <v>2013</v>
      </c>
      <c r="K782" s="39" t="s">
        <v>2014</v>
      </c>
      <c r="L782" s="36"/>
      <c r="M782" s="36"/>
    </row>
    <row r="783" spans="1:13" ht="15.12" thickBot="1" customHeight="1">
      <c r="A783" s="36"/>
      <c r="B783" s="36"/>
      <c r="C783" s="36"/>
      <c r="D783" s="40"/>
      <c r="E783" s="41" t="s">
        <v>2015</v>
      </c>
      <c r="F783" s="42">
        <v>6.00</v>
      </c>
      <c r="G783" s="42"/>
      <c r="H783" s="42"/>
      <c r="I783" s="42"/>
      <c r="J783" s="44">
        <f ca="1">ROUND(F783,2)</f>
        <v>0</v>
      </c>
      <c r="K783" s="59">
        <f ca="1">SUM(J783:J783)</f>
        <v>0</v>
      </c>
      <c r="L783" s="36"/>
      <c r="M783" s="36"/>
    </row>
    <row r="784" spans="1:13" ht="15.48" thickBot="1" customHeight="1">
      <c r="A784" s="15" t="s">
        <v>2016</v>
      </c>
      <c r="B784" s="8" t="s">
        <v>2017</v>
      </c>
      <c r="C784" s="8" t="s">
        <v>2018</v>
      </c>
      <c r="D784" s="34" t="s">
        <v>2019</v>
      </c>
      <c r="E784" s="34"/>
      <c r="F784" s="34"/>
      <c r="G784" s="34"/>
      <c r="H784" s="34"/>
      <c r="I784" s="34"/>
      <c r="J784" s="34"/>
      <c r="K784" s="35">
        <f ca="1">SUM(K787:K787)</f>
        <v>0</v>
      </c>
      <c r="L784" s="35">
        <f ca="1">ROUND(0.00*(1+M2/100),2)</f>
        <v>0</v>
      </c>
      <c r="M784" s="35">
        <f ca="1">ROUND(K784*L784,2)</f>
        <v>0</v>
      </c>
    </row>
    <row r="785" spans="1:13" ht="12.12" thickBot="1" customHeight="1">
      <c r="A785" s="36"/>
      <c r="B785" s="36"/>
      <c r="C785" s="36"/>
      <c r="D785" s="34" t="s">
        <v>2020</v>
      </c>
      <c r="E785" s="34"/>
      <c r="F785" s="34"/>
      <c r="G785" s="34"/>
      <c r="H785" s="34"/>
      <c r="I785" s="34"/>
      <c r="J785" s="34"/>
      <c r="K785" s="34"/>
      <c r="L785" s="34"/>
      <c r="M785" s="34"/>
    </row>
    <row r="786" spans="1:13" ht="15.12" thickBot="1" customHeight="1">
      <c r="A786" s="36"/>
      <c r="B786" s="36"/>
      <c r="C786" s="36"/>
      <c r="D786" s="36"/>
      <c r="E786" s="37"/>
      <c r="F786" s="39" t="s">
        <v>2021</v>
      </c>
      <c r="G786" s="39" t="s">
        <v>2022</v>
      </c>
      <c r="H786" s="39" t="s">
        <v>2023</v>
      </c>
      <c r="I786" s="39" t="s">
        <v>2024</v>
      </c>
      <c r="J786" s="39" t="s">
        <v>2025</v>
      </c>
      <c r="K786" s="39" t="s">
        <v>2026</v>
      </c>
      <c r="L786" s="36"/>
      <c r="M786" s="36"/>
    </row>
    <row r="787" spans="1:13" ht="15.12" thickBot="1" customHeight="1">
      <c r="A787" s="36"/>
      <c r="B787" s="36"/>
      <c r="C787" s="36"/>
      <c r="D787" s="40"/>
      <c r="E787" s="41" t="s">
        <v>2027</v>
      </c>
      <c r="F787" s="42">
        <v>6.00</v>
      </c>
      <c r="G787" s="42"/>
      <c r="H787" s="42"/>
      <c r="I787" s="42"/>
      <c r="J787" s="44">
        <f ca="1">ROUND(F787,2)</f>
        <v>0</v>
      </c>
      <c r="K787" s="59">
        <f ca="1">SUM(J787:J787)</f>
        <v>0</v>
      </c>
      <c r="L787" s="36"/>
      <c r="M787" s="36"/>
    </row>
    <row r="788" spans="1:13" ht="15.48" thickBot="1" customHeight="1">
      <c r="A788" s="15" t="s">
        <v>2028</v>
      </c>
      <c r="B788" s="8" t="s">
        <v>2029</v>
      </c>
      <c r="C788" s="8" t="s">
        <v>2030</v>
      </c>
      <c r="D788" s="34" t="s">
        <v>2031</v>
      </c>
      <c r="E788" s="34"/>
      <c r="F788" s="34"/>
      <c r="G788" s="34"/>
      <c r="H788" s="34"/>
      <c r="I788" s="34"/>
      <c r="J788" s="34"/>
      <c r="K788" s="35">
        <f ca="1">SUM(K791:K791)</f>
        <v>0</v>
      </c>
      <c r="L788" s="35">
        <f ca="1">ROUND(0.00*(1+M2/100),2)</f>
        <v>0</v>
      </c>
      <c r="M788" s="35">
        <f ca="1">ROUND(K788*L788,2)</f>
        <v>0</v>
      </c>
    </row>
    <row r="789" spans="1:13" ht="12.12" thickBot="1" customHeight="1">
      <c r="A789" s="36"/>
      <c r="B789" s="36"/>
      <c r="C789" s="36"/>
      <c r="D789" s="34" t="s">
        <v>2032</v>
      </c>
      <c r="E789" s="34"/>
      <c r="F789" s="34"/>
      <c r="G789" s="34"/>
      <c r="H789" s="34"/>
      <c r="I789" s="34"/>
      <c r="J789" s="34"/>
      <c r="K789" s="34"/>
      <c r="L789" s="34"/>
      <c r="M789" s="34"/>
    </row>
    <row r="790" spans="1:13" ht="15.12" thickBot="1" customHeight="1">
      <c r="A790" s="36"/>
      <c r="B790" s="36"/>
      <c r="C790" s="36"/>
      <c r="D790" s="36"/>
      <c r="E790" s="37"/>
      <c r="F790" s="39" t="s">
        <v>2033</v>
      </c>
      <c r="G790" s="39" t="s">
        <v>2034</v>
      </c>
      <c r="H790" s="39" t="s">
        <v>2035</v>
      </c>
      <c r="I790" s="39" t="s">
        <v>2036</v>
      </c>
      <c r="J790" s="39" t="s">
        <v>2037</v>
      </c>
      <c r="K790" s="39" t="s">
        <v>2038</v>
      </c>
      <c r="L790" s="36"/>
      <c r="M790" s="36"/>
    </row>
    <row r="791" spans="1:13" ht="15.12" thickBot="1" customHeight="1">
      <c r="A791" s="36"/>
      <c r="B791" s="36"/>
      <c r="C791" s="36"/>
      <c r="D791" s="40"/>
      <c r="E791" s="41" t="s">
        <v>2039</v>
      </c>
      <c r="F791" s="42">
        <v>4.00</v>
      </c>
      <c r="G791" s="42"/>
      <c r="H791" s="42"/>
      <c r="I791" s="42"/>
      <c r="J791" s="44">
        <f ca="1">ROUND(F791,2)</f>
        <v>0</v>
      </c>
      <c r="K791" s="59">
        <f ca="1">SUM(J791:J791)</f>
        <v>0</v>
      </c>
      <c r="L791" s="36"/>
      <c r="M791" s="36"/>
    </row>
    <row r="792" spans="1:13" ht="15.48" thickBot="1" customHeight="1">
      <c r="A792" s="15" t="s">
        <v>2040</v>
      </c>
      <c r="B792" s="8" t="s">
        <v>2041</v>
      </c>
      <c r="C792" s="8" t="s">
        <v>2042</v>
      </c>
      <c r="D792" s="34" t="s">
        <v>2043</v>
      </c>
      <c r="E792" s="34"/>
      <c r="F792" s="34"/>
      <c r="G792" s="34"/>
      <c r="H792" s="34"/>
      <c r="I792" s="34"/>
      <c r="J792" s="34"/>
      <c r="K792" s="35">
        <f ca="1">SUM(K795:K795)</f>
        <v>0</v>
      </c>
      <c r="L792" s="35">
        <f ca="1">ROUND(0.00*(1+M2/100),2)</f>
        <v>0</v>
      </c>
      <c r="M792" s="35">
        <f ca="1">ROUND(K792*L792,2)</f>
        <v>0</v>
      </c>
    </row>
    <row r="793" spans="1:13" ht="21.36" thickBot="1" customHeight="1">
      <c r="A793" s="36"/>
      <c r="B793" s="36"/>
      <c r="C793" s="36"/>
      <c r="D793" s="34" t="s">
        <v>2044</v>
      </c>
      <c r="E793" s="34"/>
      <c r="F793" s="34"/>
      <c r="G793" s="34"/>
      <c r="H793" s="34"/>
      <c r="I793" s="34"/>
      <c r="J793" s="34"/>
      <c r="K793" s="34"/>
      <c r="L793" s="34"/>
      <c r="M793" s="34"/>
    </row>
    <row r="794" spans="1:13" ht="15.12" thickBot="1" customHeight="1">
      <c r="A794" s="36"/>
      <c r="B794" s="36"/>
      <c r="C794" s="36"/>
      <c r="D794" s="36"/>
      <c r="E794" s="37"/>
      <c r="F794" s="39" t="s">
        <v>2045</v>
      </c>
      <c r="G794" s="39" t="s">
        <v>2046</v>
      </c>
      <c r="H794" s="39" t="s">
        <v>2047</v>
      </c>
      <c r="I794" s="39" t="s">
        <v>2048</v>
      </c>
      <c r="J794" s="39" t="s">
        <v>2049</v>
      </c>
      <c r="K794" s="39" t="s">
        <v>2050</v>
      </c>
      <c r="L794" s="36"/>
      <c r="M794" s="36"/>
    </row>
    <row r="795" spans="1:13" ht="15.12" thickBot="1" customHeight="1">
      <c r="A795" s="36"/>
      <c r="B795" s="36"/>
      <c r="C795" s="36"/>
      <c r="D795" s="40"/>
      <c r="E795" s="41" t="s">
        <v>2051</v>
      </c>
      <c r="F795" s="42">
        <v>2.00</v>
      </c>
      <c r="G795" s="42"/>
      <c r="H795" s="42"/>
      <c r="I795" s="42"/>
      <c r="J795" s="44">
        <f ca="1">ROUND(F795,2)</f>
        <v>0</v>
      </c>
      <c r="K795" s="59">
        <f ca="1">SUM(J795:J795)</f>
        <v>0</v>
      </c>
      <c r="L795" s="36"/>
      <c r="M795" s="36"/>
    </row>
    <row r="796" spans="1:13" ht="15.48" thickBot="1" customHeight="1">
      <c r="A796" s="15" t="s">
        <v>2052</v>
      </c>
      <c r="B796" s="8" t="s">
        <v>2053</v>
      </c>
      <c r="C796" s="8" t="s">
        <v>2054</v>
      </c>
      <c r="D796" s="34" t="s">
        <v>2055</v>
      </c>
      <c r="E796" s="34"/>
      <c r="F796" s="34"/>
      <c r="G796" s="34"/>
      <c r="H796" s="34"/>
      <c r="I796" s="34"/>
      <c r="J796" s="34"/>
      <c r="K796" s="35">
        <f ca="1">SUM(K799:K799)</f>
        <v>0</v>
      </c>
      <c r="L796" s="35">
        <f ca="1">ROUND(0.00*(1+M2/100),2)</f>
        <v>0</v>
      </c>
      <c r="M796" s="35">
        <f ca="1">ROUND(K796*L796,2)</f>
        <v>0</v>
      </c>
    </row>
    <row r="797" spans="1:13" ht="12.12" thickBot="1" customHeight="1">
      <c r="A797" s="36"/>
      <c r="B797" s="36"/>
      <c r="C797" s="36"/>
      <c r="D797" s="34" t="s">
        <v>2056</v>
      </c>
      <c r="E797" s="34"/>
      <c r="F797" s="34"/>
      <c r="G797" s="34"/>
      <c r="H797" s="34"/>
      <c r="I797" s="34"/>
      <c r="J797" s="34"/>
      <c r="K797" s="34"/>
      <c r="L797" s="34"/>
      <c r="M797" s="34"/>
    </row>
    <row r="798" spans="1:13" ht="15.12" thickBot="1" customHeight="1">
      <c r="A798" s="36"/>
      <c r="B798" s="36"/>
      <c r="C798" s="36"/>
      <c r="D798" s="36"/>
      <c r="E798" s="37"/>
      <c r="F798" s="39" t="s">
        <v>2057</v>
      </c>
      <c r="G798" s="39" t="s">
        <v>2058</v>
      </c>
      <c r="H798" s="39" t="s">
        <v>2059</v>
      </c>
      <c r="I798" s="39" t="s">
        <v>2060</v>
      </c>
      <c r="J798" s="39" t="s">
        <v>2061</v>
      </c>
      <c r="K798" s="39" t="s">
        <v>2062</v>
      </c>
      <c r="L798" s="36"/>
      <c r="M798" s="36"/>
    </row>
    <row r="799" spans="1:13" ht="15.12" thickBot="1" customHeight="1">
      <c r="A799" s="36"/>
      <c r="B799" s="36"/>
      <c r="C799" s="36"/>
      <c r="D799" s="40"/>
      <c r="E799" s="41" t="s">
        <v>2063</v>
      </c>
      <c r="F799" s="42">
        <v>8.00</v>
      </c>
      <c r="G799" s="42"/>
      <c r="H799" s="42"/>
      <c r="I799" s="42"/>
      <c r="J799" s="44">
        <f ca="1">ROUND(F799,2)</f>
        <v>0</v>
      </c>
      <c r="K799" s="59">
        <f ca="1">SUM(J799:J799)</f>
        <v>0</v>
      </c>
      <c r="L799" s="36"/>
      <c r="M799" s="36"/>
    </row>
    <row r="800" spans="1:13" ht="15.48" thickBot="1" customHeight="1">
      <c r="A800" s="47"/>
      <c r="B800" s="47"/>
      <c r="C800" s="47"/>
      <c r="D800" s="48" t="s">
        <v>2064</v>
      </c>
      <c r="E800" s="49"/>
      <c r="F800" s="49"/>
      <c r="G800" s="49"/>
      <c r="H800" s="49"/>
      <c r="I800" s="49"/>
      <c r="J800" s="49"/>
      <c r="K800" s="49"/>
      <c r="L800" s="50">
        <f ca="1">M671+M679+M687+M691+M697+M701+M705+M709+M713+M717+M721+M725+M732+M736+M740+M749+M758+M762+M766+M770+M772+M776+M780+M784+M788+M792+M796</f>
        <v>0</v>
      </c>
      <c r="M800" s="50">
        <f ca="1">ROUND(L800,2)</f>
        <v>0</v>
      </c>
    </row>
    <row r="801" spans="1:13" ht="15.48" thickBot="1" customHeight="1">
      <c r="A801" s="51"/>
      <c r="B801" s="51"/>
      <c r="C801" s="51"/>
      <c r="D801" s="52" t="s">
        <v>2065</v>
      </c>
      <c r="E801" s="53"/>
      <c r="F801" s="53"/>
      <c r="G801" s="53"/>
      <c r="H801" s="53"/>
      <c r="I801" s="53"/>
      <c r="J801" s="53"/>
      <c r="K801" s="53"/>
      <c r="L801" s="54">
        <f ca="1">M800</f>
        <v>0</v>
      </c>
      <c r="M801" s="54">
        <f ca="1">ROUND(L801,2)</f>
        <v>0</v>
      </c>
    </row>
    <row r="802" spans="1:13" ht="15.48" thickBot="1" customHeight="1">
      <c r="A802" s="51"/>
      <c r="B802" s="51"/>
      <c r="C802" s="51"/>
      <c r="D802" s="64" t="s">
        <v>2066</v>
      </c>
      <c r="E802" s="65"/>
      <c r="F802" s="65"/>
      <c r="G802" s="65"/>
      <c r="H802" s="65"/>
      <c r="I802" s="65"/>
      <c r="J802" s="65"/>
      <c r="K802" s="65"/>
      <c r="L802" s="66">
        <f ca="1">M537+M591+M597+M668+M801</f>
        <v>0</v>
      </c>
      <c r="M802" s="66">
        <f ca="1">ROUND(L802,2)</f>
        <v>0</v>
      </c>
    </row>
    <row r="803" spans="1:13" ht="15.48" thickBot="1" customHeight="1">
      <c r="A803" s="67" t="s">
        <v>2067</v>
      </c>
      <c r="B803" s="67" t="s">
        <v>2068</v>
      </c>
      <c r="C803" s="68"/>
      <c r="D803" s="69" t="s">
        <v>2069</v>
      </c>
      <c r="E803" s="69"/>
      <c r="F803" s="69"/>
      <c r="G803" s="69"/>
      <c r="H803" s="69"/>
      <c r="I803" s="69"/>
      <c r="J803" s="69"/>
      <c r="K803" s="68"/>
      <c r="L803" s="70">
        <f ca="1">L869</f>
        <v>0</v>
      </c>
      <c r="M803" s="70">
        <f ca="1">ROUND(L803,2)</f>
        <v>0</v>
      </c>
    </row>
    <row r="804" spans="1:13" ht="15.48" thickBot="1" customHeight="1">
      <c r="A804" s="26" t="s">
        <v>2070</v>
      </c>
      <c r="B804" s="26" t="s">
        <v>2071</v>
      </c>
      <c r="C804" s="27"/>
      <c r="D804" s="28" t="s">
        <v>2072</v>
      </c>
      <c r="E804" s="28"/>
      <c r="F804" s="28"/>
      <c r="G804" s="28"/>
      <c r="H804" s="28"/>
      <c r="I804" s="28"/>
      <c r="J804" s="28"/>
      <c r="K804" s="27"/>
      <c r="L804" s="29">
        <f ca="1">L826</f>
        <v>0</v>
      </c>
      <c r="M804" s="29">
        <f ca="1">ROUND(L804,2)</f>
        <v>0</v>
      </c>
    </row>
    <row r="805" spans="1:13" ht="15.48" thickBot="1" customHeight="1">
      <c r="A805" s="15" t="s">
        <v>2073</v>
      </c>
      <c r="B805" s="8" t="s">
        <v>2074</v>
      </c>
      <c r="C805" s="8" t="s">
        <v>2075</v>
      </c>
      <c r="D805" s="34" t="s">
        <v>2076</v>
      </c>
      <c r="E805" s="34"/>
      <c r="F805" s="34"/>
      <c r="G805" s="34"/>
      <c r="H805" s="34"/>
      <c r="I805" s="34"/>
      <c r="J805" s="34"/>
      <c r="K805" s="35">
        <f ca="1">SUM(K808:K808)</f>
        <v>0</v>
      </c>
      <c r="L805" s="35">
        <f ca="1">ROUND(0.00*(1+M2/100),2)</f>
        <v>0</v>
      </c>
      <c r="M805" s="35">
        <f ca="1">ROUND(K805*L805,2)</f>
        <v>0</v>
      </c>
    </row>
    <row r="806" spans="1:13" ht="169.20" thickBot="1" customHeight="1">
      <c r="A806" s="36"/>
      <c r="B806" s="36"/>
      <c r="C806" s="36"/>
      <c r="D806" s="34" t="s">
        <v>2077</v>
      </c>
      <c r="E806" s="34"/>
      <c r="F806" s="34"/>
      <c r="G806" s="34"/>
      <c r="H806" s="34"/>
      <c r="I806" s="34"/>
      <c r="J806" s="34"/>
      <c r="K806" s="34"/>
      <c r="L806" s="34"/>
      <c r="M806" s="34"/>
    </row>
    <row r="807" spans="1:13" ht="15.12" thickBot="1" customHeight="1">
      <c r="A807" s="36"/>
      <c r="B807" s="36"/>
      <c r="C807" s="36"/>
      <c r="D807" s="36"/>
      <c r="E807" s="37"/>
      <c r="F807" s="39" t="s">
        <v>2078</v>
      </c>
      <c r="G807" s="39" t="s">
        <v>2079</v>
      </c>
      <c r="H807" s="39" t="s">
        <v>2080</v>
      </c>
      <c r="I807" s="39" t="s">
        <v>2081</v>
      </c>
      <c r="J807" s="39" t="s">
        <v>2082</v>
      </c>
      <c r="K807" s="39" t="s">
        <v>2083</v>
      </c>
      <c r="L807" s="36"/>
      <c r="M807" s="36"/>
    </row>
    <row r="808" spans="1:13" ht="15.12" thickBot="1" customHeight="1">
      <c r="A808" s="36"/>
      <c r="B808" s="36"/>
      <c r="C808" s="36"/>
      <c r="D808" s="40"/>
      <c r="E808" s="41"/>
      <c r="F808" s="42">
        <v>1.00</v>
      </c>
      <c r="G808" s="42"/>
      <c r="H808" s="42"/>
      <c r="I808" s="42"/>
      <c r="J808" s="44">
        <f ca="1">ROUND(F808,2)</f>
        <v>0</v>
      </c>
      <c r="K808" s="59">
        <f ca="1">SUM(J808:J808)</f>
        <v>0</v>
      </c>
      <c r="L808" s="36"/>
      <c r="M808" s="36"/>
    </row>
    <row r="809" spans="1:13" ht="15.48" thickBot="1" customHeight="1">
      <c r="A809" s="15" t="s">
        <v>2084</v>
      </c>
      <c r="B809" s="8" t="s">
        <v>2085</v>
      </c>
      <c r="C809" s="8" t="s">
        <v>2086</v>
      </c>
      <c r="D809" s="34" t="s">
        <v>2087</v>
      </c>
      <c r="E809" s="34"/>
      <c r="F809" s="34"/>
      <c r="G809" s="34"/>
      <c r="H809" s="34"/>
      <c r="I809" s="34"/>
      <c r="J809" s="34"/>
      <c r="K809" s="35">
        <f ca="1">SUM(K812:K812)</f>
        <v>0</v>
      </c>
      <c r="L809" s="35">
        <f ca="1">ROUND(0.00*(1+M2/100),2)</f>
        <v>0</v>
      </c>
      <c r="M809" s="35">
        <f ca="1">ROUND(K809*L809,2)</f>
        <v>0</v>
      </c>
    </row>
    <row r="810" spans="1:13" ht="196.92" thickBot="1" customHeight="1">
      <c r="A810" s="36"/>
      <c r="B810" s="36"/>
      <c r="C810" s="36"/>
      <c r="D810" s="34" t="s">
        <v>2088</v>
      </c>
      <c r="E810" s="34"/>
      <c r="F810" s="34"/>
      <c r="G810" s="34"/>
      <c r="H810" s="34"/>
      <c r="I810" s="34"/>
      <c r="J810" s="34"/>
      <c r="K810" s="34"/>
      <c r="L810" s="34"/>
      <c r="M810" s="34"/>
    </row>
    <row r="811" spans="1:13" ht="15.12" thickBot="1" customHeight="1">
      <c r="A811" s="36"/>
      <c r="B811" s="36"/>
      <c r="C811" s="36"/>
      <c r="D811" s="36"/>
      <c r="E811" s="37"/>
      <c r="F811" s="39" t="s">
        <v>2089</v>
      </c>
      <c r="G811" s="39" t="s">
        <v>2090</v>
      </c>
      <c r="H811" s="39" t="s">
        <v>2091</v>
      </c>
      <c r="I811" s="39" t="s">
        <v>2092</v>
      </c>
      <c r="J811" s="39" t="s">
        <v>2093</v>
      </c>
      <c r="K811" s="39" t="s">
        <v>2094</v>
      </c>
      <c r="L811" s="36"/>
      <c r="M811" s="36"/>
    </row>
    <row r="812" spans="1:13" ht="15.12" thickBot="1" customHeight="1">
      <c r="A812" s="36"/>
      <c r="B812" s="36"/>
      <c r="C812" s="36"/>
      <c r="D812" s="40"/>
      <c r="E812" s="41"/>
      <c r="F812" s="42">
        <v>1.00</v>
      </c>
      <c r="G812" s="42"/>
      <c r="H812" s="42"/>
      <c r="I812" s="42"/>
      <c r="J812" s="44">
        <f ca="1">ROUND(F812,2)</f>
        <v>0</v>
      </c>
      <c r="K812" s="59">
        <f ca="1">SUM(J812:J812)</f>
        <v>0</v>
      </c>
      <c r="L812" s="36"/>
      <c r="M812" s="36"/>
    </row>
    <row r="813" spans="1:13" ht="15.48" thickBot="1" customHeight="1">
      <c r="A813" s="15" t="s">
        <v>2095</v>
      </c>
      <c r="B813" s="8" t="s">
        <v>2096</v>
      </c>
      <c r="C813" s="8" t="s">
        <v>2097</v>
      </c>
      <c r="D813" s="34" t="s">
        <v>2098</v>
      </c>
      <c r="E813" s="34"/>
      <c r="F813" s="34"/>
      <c r="G813" s="34"/>
      <c r="H813" s="34"/>
      <c r="I813" s="34"/>
      <c r="J813" s="34"/>
      <c r="K813" s="35">
        <f ca="1">SUM(K816:K816)</f>
        <v>0</v>
      </c>
      <c r="L813" s="35">
        <f ca="1">ROUND(0.00*(1+M2/100),2)</f>
        <v>0</v>
      </c>
      <c r="M813" s="35">
        <f ca="1">ROUND(K813*L813,2)</f>
        <v>0</v>
      </c>
    </row>
    <row r="814" spans="1:13" ht="30.60" thickBot="1" customHeight="1">
      <c r="A814" s="36"/>
      <c r="B814" s="36"/>
      <c r="C814" s="36"/>
      <c r="D814" s="34" t="s">
        <v>2099</v>
      </c>
      <c r="E814" s="34"/>
      <c r="F814" s="34"/>
      <c r="G814" s="34"/>
      <c r="H814" s="34"/>
      <c r="I814" s="34"/>
      <c r="J814" s="34"/>
      <c r="K814" s="34"/>
      <c r="L814" s="34"/>
      <c r="M814" s="34"/>
    </row>
    <row r="815" spans="1:13" ht="15.12" thickBot="1" customHeight="1">
      <c r="A815" s="36"/>
      <c r="B815" s="36"/>
      <c r="C815" s="36"/>
      <c r="D815" s="36"/>
      <c r="E815" s="37"/>
      <c r="F815" s="39" t="s">
        <v>2100</v>
      </c>
      <c r="G815" s="39" t="s">
        <v>2101</v>
      </c>
      <c r="H815" s="39" t="s">
        <v>2102</v>
      </c>
      <c r="I815" s="39" t="s">
        <v>2103</v>
      </c>
      <c r="J815" s="39" t="s">
        <v>2104</v>
      </c>
      <c r="K815" s="39" t="s">
        <v>2105</v>
      </c>
      <c r="L815" s="36"/>
      <c r="M815" s="36"/>
    </row>
    <row r="816" spans="1:13" ht="15.12" thickBot="1" customHeight="1">
      <c r="A816" s="36"/>
      <c r="B816" s="36"/>
      <c r="C816" s="36"/>
      <c r="D816" s="40"/>
      <c r="E816" s="41"/>
      <c r="F816" s="42">
        <v>1.00</v>
      </c>
      <c r="G816" s="42"/>
      <c r="H816" s="42"/>
      <c r="I816" s="42"/>
      <c r="J816" s="44">
        <f ca="1">ROUND(F816,2)</f>
        <v>0</v>
      </c>
      <c r="K816" s="59">
        <f ca="1">SUM(J816:J816)</f>
        <v>0</v>
      </c>
      <c r="L816" s="36"/>
      <c r="M816" s="36"/>
    </row>
    <row r="817" spans="1:13" ht="15.48" thickBot="1" customHeight="1">
      <c r="A817" s="15" t="s">
        <v>2106</v>
      </c>
      <c r="B817" s="8" t="s">
        <v>2107</v>
      </c>
      <c r="C817" s="8" t="s">
        <v>2108</v>
      </c>
      <c r="D817" s="34" t="s">
        <v>2109</v>
      </c>
      <c r="E817" s="34"/>
      <c r="F817" s="34"/>
      <c r="G817" s="34"/>
      <c r="H817" s="34"/>
      <c r="I817" s="34"/>
      <c r="J817" s="34"/>
      <c r="K817" s="35">
        <f ca="1">SUM(K820:K820)</f>
        <v>0</v>
      </c>
      <c r="L817" s="35">
        <f ca="1">ROUND(0.00*(1+M2/100),2)</f>
        <v>0</v>
      </c>
      <c r="M817" s="35">
        <f ca="1">ROUND(K817*L817,2)</f>
        <v>0</v>
      </c>
    </row>
    <row r="818" spans="1:13" ht="30.60" thickBot="1" customHeight="1">
      <c r="A818" s="36"/>
      <c r="B818" s="36"/>
      <c r="C818" s="36"/>
      <c r="D818" s="34" t="s">
        <v>2110</v>
      </c>
      <c r="E818" s="34"/>
      <c r="F818" s="34"/>
      <c r="G818" s="34"/>
      <c r="H818" s="34"/>
      <c r="I818" s="34"/>
      <c r="J818" s="34"/>
      <c r="K818" s="34"/>
      <c r="L818" s="34"/>
      <c r="M818" s="34"/>
    </row>
    <row r="819" spans="1:13" ht="15.12" thickBot="1" customHeight="1">
      <c r="A819" s="36"/>
      <c r="B819" s="36"/>
      <c r="C819" s="36"/>
      <c r="D819" s="36"/>
      <c r="E819" s="37"/>
      <c r="F819" s="39" t="s">
        <v>2111</v>
      </c>
      <c r="G819" s="39" t="s">
        <v>2112</v>
      </c>
      <c r="H819" s="39" t="s">
        <v>2113</v>
      </c>
      <c r="I819" s="39" t="s">
        <v>2114</v>
      </c>
      <c r="J819" s="39" t="s">
        <v>2115</v>
      </c>
      <c r="K819" s="39" t="s">
        <v>2116</v>
      </c>
      <c r="L819" s="36"/>
      <c r="M819" s="36"/>
    </row>
    <row r="820" spans="1:13" ht="15.12" thickBot="1" customHeight="1">
      <c r="A820" s="36"/>
      <c r="B820" s="36"/>
      <c r="C820" s="36"/>
      <c r="D820" s="40"/>
      <c r="E820" s="41"/>
      <c r="F820" s="42">
        <v>4.00</v>
      </c>
      <c r="G820" s="42"/>
      <c r="H820" s="42"/>
      <c r="I820" s="42"/>
      <c r="J820" s="44">
        <f ca="1">ROUND(F820,2)</f>
        <v>0</v>
      </c>
      <c r="K820" s="59">
        <f ca="1">SUM(J820:J820)</f>
        <v>0</v>
      </c>
      <c r="L820" s="36"/>
      <c r="M820" s="36"/>
    </row>
    <row r="821" spans="1:13" ht="15.48" thickBot="1" customHeight="1">
      <c r="A821" s="15" t="s">
        <v>2117</v>
      </c>
      <c r="B821" s="8" t="s">
        <v>2118</v>
      </c>
      <c r="C821" s="8" t="s">
        <v>2119</v>
      </c>
      <c r="D821" s="34" t="s">
        <v>2120</v>
      </c>
      <c r="E821" s="34"/>
      <c r="F821" s="34"/>
      <c r="G821" s="34"/>
      <c r="H821" s="34"/>
      <c r="I821" s="34"/>
      <c r="J821" s="34"/>
      <c r="K821" s="35">
        <f ca="1">SUM(K824:K825)</f>
        <v>0</v>
      </c>
      <c r="L821" s="35">
        <f ca="1">ROUND(0.00*(1+M2/100),2)</f>
        <v>0</v>
      </c>
      <c r="M821" s="35">
        <f ca="1">ROUND(K821*L821,2)</f>
        <v>0</v>
      </c>
    </row>
    <row r="822" spans="1:13" ht="30.60" thickBot="1" customHeight="1">
      <c r="A822" s="36"/>
      <c r="B822" s="36"/>
      <c r="C822" s="36"/>
      <c r="D822" s="34" t="s">
        <v>2121</v>
      </c>
      <c r="E822" s="34"/>
      <c r="F822" s="34"/>
      <c r="G822" s="34"/>
      <c r="H822" s="34"/>
      <c r="I822" s="34"/>
      <c r="J822" s="34"/>
      <c r="K822" s="34"/>
      <c r="L822" s="34"/>
      <c r="M822" s="34"/>
    </row>
    <row r="823" spans="1:13" ht="15.12" thickBot="1" customHeight="1">
      <c r="A823" s="36"/>
      <c r="B823" s="36"/>
      <c r="C823" s="36"/>
      <c r="D823" s="36"/>
      <c r="E823" s="37"/>
      <c r="F823" s="39" t="s">
        <v>2122</v>
      </c>
      <c r="G823" s="39" t="s">
        <v>2123</v>
      </c>
      <c r="H823" s="39" t="s">
        <v>2124</v>
      </c>
      <c r="I823" s="39" t="s">
        <v>2125</v>
      </c>
      <c r="J823" s="39" t="s">
        <v>2126</v>
      </c>
      <c r="K823" s="39" t="s">
        <v>2127</v>
      </c>
      <c r="L823" s="36"/>
      <c r="M823" s="36"/>
    </row>
    <row r="824" spans="1:13" ht="15.12" thickBot="1" customHeight="1">
      <c r="A824" s="36"/>
      <c r="B824" s="36"/>
      <c r="C824" s="36"/>
      <c r="D824" s="40"/>
      <c r="E824" s="41" t="s">
        <v>2128</v>
      </c>
      <c r="F824" s="42">
        <v>5.00</v>
      </c>
      <c r="G824" s="42"/>
      <c r="H824" s="42"/>
      <c r="I824" s="42"/>
      <c r="J824" s="44">
        <f ca="1">ROUND(F824,2)</f>
        <v>0</v>
      </c>
      <c r="K824" s="45"/>
      <c r="L824" s="36"/>
      <c r="M824" s="36"/>
    </row>
    <row r="825" spans="1:13" ht="15.12" thickBot="1" customHeight="1">
      <c r="A825" s="36"/>
      <c r="B825" s="36"/>
      <c r="C825" s="36"/>
      <c r="D825" s="40"/>
      <c r="E825" s="8"/>
      <c r="F825" s="35">
        <v>2.00</v>
      </c>
      <c r="G825" s="35"/>
      <c r="H825" s="35"/>
      <c r="I825" s="35"/>
      <c r="J825" s="43">
        <f ca="1">ROUND(F825,2)</f>
        <v>0</v>
      </c>
      <c r="K825" s="46">
        <f ca="1">SUM(J824:J825)</f>
        <v>0</v>
      </c>
      <c r="L825" s="36"/>
      <c r="M825" s="36"/>
    </row>
    <row r="826" spans="1:13" ht="15.48" thickBot="1" customHeight="1">
      <c r="A826" s="47"/>
      <c r="B826" s="47"/>
      <c r="C826" s="47"/>
      <c r="D826" s="85" t="s">
        <v>2129</v>
      </c>
      <c r="E826" s="86"/>
      <c r="F826" s="86"/>
      <c r="G826" s="86"/>
      <c r="H826" s="86"/>
      <c r="I826" s="86"/>
      <c r="J826" s="86"/>
      <c r="K826" s="86"/>
      <c r="L826" s="87">
        <f ca="1">M805+M809+M813+M817+M821</f>
        <v>0</v>
      </c>
      <c r="M826" s="87">
        <f ca="1">ROUND(L826,2)</f>
        <v>0</v>
      </c>
    </row>
    <row r="827" spans="1:13" ht="15.48" thickBot="1" customHeight="1">
      <c r="A827" s="55" t="s">
        <v>2130</v>
      </c>
      <c r="B827" s="55" t="s">
        <v>2131</v>
      </c>
      <c r="C827" s="56"/>
      <c r="D827" s="57" t="s">
        <v>2132</v>
      </c>
      <c r="E827" s="57"/>
      <c r="F827" s="57"/>
      <c r="G827" s="57"/>
      <c r="H827" s="57"/>
      <c r="I827" s="57"/>
      <c r="J827" s="57"/>
      <c r="K827" s="56"/>
      <c r="L827" s="58">
        <f ca="1">L868</f>
        <v>0</v>
      </c>
      <c r="M827" s="58">
        <f ca="1">ROUND(L827,2)</f>
        <v>0</v>
      </c>
    </row>
    <row r="828" spans="1:13" ht="15.48" thickBot="1" customHeight="1">
      <c r="A828" s="15" t="s">
        <v>2133</v>
      </c>
      <c r="B828" s="8" t="s">
        <v>2134</v>
      </c>
      <c r="C828" s="8" t="s">
        <v>2135</v>
      </c>
      <c r="D828" s="34" t="s">
        <v>2136</v>
      </c>
      <c r="E828" s="34"/>
      <c r="F828" s="34"/>
      <c r="G828" s="34"/>
      <c r="H828" s="34"/>
      <c r="I828" s="34"/>
      <c r="J828" s="34"/>
      <c r="K828" s="35">
        <f ca="1">SUM(K831:K831)</f>
        <v>0</v>
      </c>
      <c r="L828" s="35">
        <f ca="1">ROUND(0.00*(1+M2/100),2)</f>
        <v>0</v>
      </c>
      <c r="M828" s="35">
        <f ca="1">ROUND(K828*L828,2)</f>
        <v>0</v>
      </c>
    </row>
    <row r="829" spans="1:13" ht="21.36" thickBot="1" customHeight="1">
      <c r="A829" s="36"/>
      <c r="B829" s="36"/>
      <c r="C829" s="36"/>
      <c r="D829" s="34" t="s">
        <v>2137</v>
      </c>
      <c r="E829" s="34"/>
      <c r="F829" s="34"/>
      <c r="G829" s="34"/>
      <c r="H829" s="34"/>
      <c r="I829" s="34"/>
      <c r="J829" s="34"/>
      <c r="K829" s="34"/>
      <c r="L829" s="34"/>
      <c r="M829" s="34"/>
    </row>
    <row r="830" spans="1:13" ht="15.12" thickBot="1" customHeight="1">
      <c r="A830" s="36"/>
      <c r="B830" s="36"/>
      <c r="C830" s="36"/>
      <c r="D830" s="36"/>
      <c r="E830" s="37"/>
      <c r="F830" s="39" t="s">
        <v>2138</v>
      </c>
      <c r="G830" s="39" t="s">
        <v>2139</v>
      </c>
      <c r="H830" s="39" t="s">
        <v>2140</v>
      </c>
      <c r="I830" s="39" t="s">
        <v>2141</v>
      </c>
      <c r="J830" s="39" t="s">
        <v>2142</v>
      </c>
      <c r="K830" s="39" t="s">
        <v>2143</v>
      </c>
      <c r="L830" s="36"/>
      <c r="M830" s="36"/>
    </row>
    <row r="831" spans="1:13" ht="15.12" thickBot="1" customHeight="1">
      <c r="A831" s="36"/>
      <c r="B831" s="36"/>
      <c r="C831" s="36"/>
      <c r="D831" s="40"/>
      <c r="E831" s="41"/>
      <c r="F831" s="42">
        <v>1.00</v>
      </c>
      <c r="G831" s="42"/>
      <c r="H831" s="42"/>
      <c r="I831" s="42"/>
      <c r="J831" s="44">
        <f ca="1">ROUND(F831,2)</f>
        <v>0</v>
      </c>
      <c r="K831" s="59">
        <f ca="1">SUM(J831:J831)</f>
        <v>0</v>
      </c>
      <c r="L831" s="36"/>
      <c r="M831" s="36"/>
    </row>
    <row r="832" spans="1:13" ht="15.48" thickBot="1" customHeight="1">
      <c r="A832" s="15" t="s">
        <v>2144</v>
      </c>
      <c r="B832" s="8" t="s">
        <v>2145</v>
      </c>
      <c r="C832" s="8" t="s">
        <v>2146</v>
      </c>
      <c r="D832" s="34" t="s">
        <v>2147</v>
      </c>
      <c r="E832" s="34"/>
      <c r="F832" s="34"/>
      <c r="G832" s="34"/>
      <c r="H832" s="34"/>
      <c r="I832" s="34"/>
      <c r="J832" s="34"/>
      <c r="K832" s="35">
        <f ca="1">SUM(K835:K835)</f>
        <v>0</v>
      </c>
      <c r="L832" s="35">
        <f ca="1">ROUND(0.00*(1+M2/100),2)</f>
        <v>0</v>
      </c>
      <c r="M832" s="35">
        <f ca="1">ROUND(K832*L832,2)</f>
        <v>0</v>
      </c>
    </row>
    <row r="833" spans="1:13" ht="169.20" thickBot="1" customHeight="1">
      <c r="A833" s="36"/>
      <c r="B833" s="36"/>
      <c r="C833" s="36"/>
      <c r="D833" s="34" t="s">
        <v>2148</v>
      </c>
      <c r="E833" s="34"/>
      <c r="F833" s="34"/>
      <c r="G833" s="34"/>
      <c r="H833" s="34"/>
      <c r="I833" s="34"/>
      <c r="J833" s="34"/>
      <c r="K833" s="34"/>
      <c r="L833" s="34"/>
      <c r="M833" s="34"/>
    </row>
    <row r="834" spans="1:13" ht="15.12" thickBot="1" customHeight="1">
      <c r="A834" s="36"/>
      <c r="B834" s="36"/>
      <c r="C834" s="36"/>
      <c r="D834" s="36"/>
      <c r="E834" s="37"/>
      <c r="F834" s="39" t="s">
        <v>2149</v>
      </c>
      <c r="G834" s="39" t="s">
        <v>2150</v>
      </c>
      <c r="H834" s="39" t="s">
        <v>2151</v>
      </c>
      <c r="I834" s="39" t="s">
        <v>2152</v>
      </c>
      <c r="J834" s="39" t="s">
        <v>2153</v>
      </c>
      <c r="K834" s="39" t="s">
        <v>2154</v>
      </c>
      <c r="L834" s="36"/>
      <c r="M834" s="36"/>
    </row>
    <row r="835" spans="1:13" ht="15.12" thickBot="1" customHeight="1">
      <c r="A835" s="36"/>
      <c r="B835" s="36"/>
      <c r="C835" s="36"/>
      <c r="D835" s="40"/>
      <c r="E835" s="41"/>
      <c r="F835" s="42">
        <v>1.00</v>
      </c>
      <c r="G835" s="42"/>
      <c r="H835" s="42"/>
      <c r="I835" s="42"/>
      <c r="J835" s="44">
        <f ca="1">ROUND(F835,2)</f>
        <v>0</v>
      </c>
      <c r="K835" s="59">
        <f ca="1">SUM(J835:J835)</f>
        <v>0</v>
      </c>
      <c r="L835" s="36"/>
      <c r="M835" s="36"/>
    </row>
    <row r="836" spans="1:13" ht="15.48" thickBot="1" customHeight="1">
      <c r="A836" s="15" t="s">
        <v>2155</v>
      </c>
      <c r="B836" s="8" t="s">
        <v>2156</v>
      </c>
      <c r="C836" s="8" t="s">
        <v>2157</v>
      </c>
      <c r="D836" s="34" t="s">
        <v>2158</v>
      </c>
      <c r="E836" s="34"/>
      <c r="F836" s="34"/>
      <c r="G836" s="34"/>
      <c r="H836" s="34"/>
      <c r="I836" s="34"/>
      <c r="J836" s="34"/>
      <c r="K836" s="35">
        <f ca="1">SUM(K839:K839)</f>
        <v>0</v>
      </c>
      <c r="L836" s="35">
        <f ca="1">ROUND(0.00*(1+M2/100),2)</f>
        <v>0</v>
      </c>
      <c r="M836" s="35">
        <f ca="1">ROUND(K836*L836,2)</f>
        <v>0</v>
      </c>
    </row>
    <row r="837" spans="1:13" ht="21.36" thickBot="1" customHeight="1">
      <c r="A837" s="36"/>
      <c r="B837" s="36"/>
      <c r="C837" s="36"/>
      <c r="D837" s="34" t="s">
        <v>2159</v>
      </c>
      <c r="E837" s="34"/>
      <c r="F837" s="34"/>
      <c r="G837" s="34"/>
      <c r="H837" s="34"/>
      <c r="I837" s="34"/>
      <c r="J837" s="34"/>
      <c r="K837" s="34"/>
      <c r="L837" s="34"/>
      <c r="M837" s="34"/>
    </row>
    <row r="838" spans="1:13" ht="15.12" thickBot="1" customHeight="1">
      <c r="A838" s="36"/>
      <c r="B838" s="36"/>
      <c r="C838" s="36"/>
      <c r="D838" s="36"/>
      <c r="E838" s="37"/>
      <c r="F838" s="39" t="s">
        <v>2160</v>
      </c>
      <c r="G838" s="39" t="s">
        <v>2161</v>
      </c>
      <c r="H838" s="39" t="s">
        <v>2162</v>
      </c>
      <c r="I838" s="39" t="s">
        <v>2163</v>
      </c>
      <c r="J838" s="39" t="s">
        <v>2164</v>
      </c>
      <c r="K838" s="39" t="s">
        <v>2165</v>
      </c>
      <c r="L838" s="36"/>
      <c r="M838" s="36"/>
    </row>
    <row r="839" spans="1:13" ht="15.12" thickBot="1" customHeight="1">
      <c r="A839" s="36"/>
      <c r="B839" s="36"/>
      <c r="C839" s="36"/>
      <c r="D839" s="40"/>
      <c r="E839" s="41"/>
      <c r="F839" s="42">
        <v>20.00</v>
      </c>
      <c r="G839" s="42"/>
      <c r="H839" s="42"/>
      <c r="I839" s="42"/>
      <c r="J839" s="44">
        <f ca="1">ROUND(F839,2)</f>
        <v>0</v>
      </c>
      <c r="K839" s="59">
        <f ca="1">SUM(J839:J839)</f>
        <v>0</v>
      </c>
      <c r="L839" s="36"/>
      <c r="M839" s="36"/>
    </row>
    <row r="840" spans="1:13" ht="15.48" thickBot="1" customHeight="1">
      <c r="A840" s="15" t="s">
        <v>2166</v>
      </c>
      <c r="B840" s="8" t="s">
        <v>2167</v>
      </c>
      <c r="C840" s="8" t="s">
        <v>2168</v>
      </c>
      <c r="D840" s="34" t="s">
        <v>2169</v>
      </c>
      <c r="E840" s="34"/>
      <c r="F840" s="34"/>
      <c r="G840" s="34"/>
      <c r="H840" s="34"/>
      <c r="I840" s="34"/>
      <c r="J840" s="34"/>
      <c r="K840" s="35">
        <f ca="1">SUM(K843:K843)</f>
        <v>0</v>
      </c>
      <c r="L840" s="35">
        <f ca="1">ROUND(0.00*(1+M2/100),2)</f>
        <v>0</v>
      </c>
      <c r="M840" s="35">
        <f ca="1">ROUND(K840*L840,2)</f>
        <v>0</v>
      </c>
    </row>
    <row r="841" spans="1:13" ht="12.12" thickBot="1" customHeight="1">
      <c r="A841" s="36"/>
      <c r="B841" s="36"/>
      <c r="C841" s="36"/>
      <c r="D841" s="34" t="s">
        <v>2170</v>
      </c>
      <c r="E841" s="34"/>
      <c r="F841" s="34"/>
      <c r="G841" s="34"/>
      <c r="H841" s="34"/>
      <c r="I841" s="34"/>
      <c r="J841" s="34"/>
      <c r="K841" s="34"/>
      <c r="L841" s="34"/>
      <c r="M841" s="34"/>
    </row>
    <row r="842" spans="1:13" ht="15.12" thickBot="1" customHeight="1">
      <c r="A842" s="36"/>
      <c r="B842" s="36"/>
      <c r="C842" s="36"/>
      <c r="D842" s="36"/>
      <c r="E842" s="37"/>
      <c r="F842" s="39" t="s">
        <v>2171</v>
      </c>
      <c r="G842" s="39" t="s">
        <v>2172</v>
      </c>
      <c r="H842" s="39" t="s">
        <v>2173</v>
      </c>
      <c r="I842" s="39" t="s">
        <v>2174</v>
      </c>
      <c r="J842" s="39" t="s">
        <v>2175</v>
      </c>
      <c r="K842" s="39" t="s">
        <v>2176</v>
      </c>
      <c r="L842" s="36"/>
      <c r="M842" s="36"/>
    </row>
    <row r="843" spans="1:13" ht="15.12" thickBot="1" customHeight="1">
      <c r="A843" s="36"/>
      <c r="B843" s="36"/>
      <c r="C843" s="36"/>
      <c r="D843" s="40"/>
      <c r="E843" s="41"/>
      <c r="F843" s="42">
        <v>1.00</v>
      </c>
      <c r="G843" s="42"/>
      <c r="H843" s="42"/>
      <c r="I843" s="42"/>
      <c r="J843" s="44">
        <f ca="1">ROUND(F843,2)</f>
        <v>0</v>
      </c>
      <c r="K843" s="59">
        <f ca="1">SUM(J843:J843)</f>
        <v>0</v>
      </c>
      <c r="L843" s="36"/>
      <c r="M843" s="36"/>
    </row>
    <row r="844" spans="1:13" ht="15.48" thickBot="1" customHeight="1">
      <c r="A844" s="15" t="s">
        <v>2177</v>
      </c>
      <c r="B844" s="8" t="s">
        <v>2178</v>
      </c>
      <c r="C844" s="8" t="s">
        <v>2179</v>
      </c>
      <c r="D844" s="34" t="s">
        <v>2180</v>
      </c>
      <c r="E844" s="34"/>
      <c r="F844" s="34"/>
      <c r="G844" s="34"/>
      <c r="H844" s="34"/>
      <c r="I844" s="34"/>
      <c r="J844" s="34"/>
      <c r="K844" s="35">
        <f ca="1">SUM(K847:K847)</f>
        <v>0</v>
      </c>
      <c r="L844" s="35">
        <f ca="1">ROUND(0.00*(1+M2/100),2)</f>
        <v>0</v>
      </c>
      <c r="M844" s="35">
        <f ca="1">ROUND(K844*L844,2)</f>
        <v>0</v>
      </c>
    </row>
    <row r="845" spans="1:13" ht="21.36" thickBot="1" customHeight="1">
      <c r="A845" s="36"/>
      <c r="B845" s="36"/>
      <c r="C845" s="36"/>
      <c r="D845" s="34" t="s">
        <v>2181</v>
      </c>
      <c r="E845" s="34"/>
      <c r="F845" s="34"/>
      <c r="G845" s="34"/>
      <c r="H845" s="34"/>
      <c r="I845" s="34"/>
      <c r="J845" s="34"/>
      <c r="K845" s="34"/>
      <c r="L845" s="34"/>
      <c r="M845" s="34"/>
    </row>
    <row r="846" spans="1:13" ht="15.12" thickBot="1" customHeight="1">
      <c r="A846" s="36"/>
      <c r="B846" s="36"/>
      <c r="C846" s="36"/>
      <c r="D846" s="36"/>
      <c r="E846" s="37"/>
      <c r="F846" s="39" t="s">
        <v>2182</v>
      </c>
      <c r="G846" s="39" t="s">
        <v>2183</v>
      </c>
      <c r="H846" s="39" t="s">
        <v>2184</v>
      </c>
      <c r="I846" s="39" t="s">
        <v>2185</v>
      </c>
      <c r="J846" s="39" t="s">
        <v>2186</v>
      </c>
      <c r="K846" s="39" t="s">
        <v>2187</v>
      </c>
      <c r="L846" s="36"/>
      <c r="M846" s="36"/>
    </row>
    <row r="847" spans="1:13" ht="15.12" thickBot="1" customHeight="1">
      <c r="A847" s="36"/>
      <c r="B847" s="36"/>
      <c r="C847" s="36"/>
      <c r="D847" s="40"/>
      <c r="E847" s="41"/>
      <c r="F847" s="42">
        <v>1.00</v>
      </c>
      <c r="G847" s="42"/>
      <c r="H847" s="42"/>
      <c r="I847" s="42"/>
      <c r="J847" s="44">
        <f ca="1">ROUND(F847,2)</f>
        <v>0</v>
      </c>
      <c r="K847" s="59">
        <f ca="1">SUM(J847:J847)</f>
        <v>0</v>
      </c>
      <c r="L847" s="36"/>
      <c r="M847" s="36"/>
    </row>
    <row r="848" spans="1:13" ht="15.48" thickBot="1" customHeight="1">
      <c r="A848" s="15" t="s">
        <v>2188</v>
      </c>
      <c r="B848" s="8" t="s">
        <v>2189</v>
      </c>
      <c r="C848" s="8" t="s">
        <v>2190</v>
      </c>
      <c r="D848" s="34" t="s">
        <v>2191</v>
      </c>
      <c r="E848" s="34"/>
      <c r="F848" s="34"/>
      <c r="G848" s="34"/>
      <c r="H848" s="34"/>
      <c r="I848" s="34"/>
      <c r="J848" s="34"/>
      <c r="K848" s="35">
        <f ca="1">SUM(K851:K851)</f>
        <v>0</v>
      </c>
      <c r="L848" s="35">
        <f ca="1">ROUND(0.00*(1+M2/100),2)</f>
        <v>0</v>
      </c>
      <c r="M848" s="35">
        <f ca="1">ROUND(K848*L848,2)</f>
        <v>0</v>
      </c>
    </row>
    <row r="849" spans="1:13" ht="12.12" thickBot="1" customHeight="1">
      <c r="A849" s="36"/>
      <c r="B849" s="36"/>
      <c r="C849" s="36"/>
      <c r="D849" s="34" t="s">
        <v>2192</v>
      </c>
      <c r="E849" s="34"/>
      <c r="F849" s="34"/>
      <c r="G849" s="34"/>
      <c r="H849" s="34"/>
      <c r="I849" s="34"/>
      <c r="J849" s="34"/>
      <c r="K849" s="34"/>
      <c r="L849" s="34"/>
      <c r="M849" s="34"/>
    </row>
    <row r="850" spans="1:13" ht="15.12" thickBot="1" customHeight="1">
      <c r="A850" s="36"/>
      <c r="B850" s="36"/>
      <c r="C850" s="36"/>
      <c r="D850" s="36"/>
      <c r="E850" s="37"/>
      <c r="F850" s="39" t="s">
        <v>2193</v>
      </c>
      <c r="G850" s="39" t="s">
        <v>2194</v>
      </c>
      <c r="H850" s="39" t="s">
        <v>2195</v>
      </c>
      <c r="I850" s="39" t="s">
        <v>2196</v>
      </c>
      <c r="J850" s="39" t="s">
        <v>2197</v>
      </c>
      <c r="K850" s="39" t="s">
        <v>2198</v>
      </c>
      <c r="L850" s="36"/>
      <c r="M850" s="36"/>
    </row>
    <row r="851" spans="1:13" ht="15.12" thickBot="1" customHeight="1">
      <c r="A851" s="36"/>
      <c r="B851" s="36"/>
      <c r="C851" s="36"/>
      <c r="D851" s="40"/>
      <c r="E851" s="41"/>
      <c r="F851" s="42">
        <v>1.00</v>
      </c>
      <c r="G851" s="42"/>
      <c r="H851" s="42"/>
      <c r="I851" s="42"/>
      <c r="J851" s="44">
        <f ca="1">ROUND(F851,2)</f>
        <v>0</v>
      </c>
      <c r="K851" s="59">
        <f ca="1">SUM(J851:J851)</f>
        <v>0</v>
      </c>
      <c r="L851" s="36"/>
      <c r="M851" s="36"/>
    </row>
    <row r="852" spans="1:13" ht="15.48" thickBot="1" customHeight="1">
      <c r="A852" s="15" t="s">
        <v>2199</v>
      </c>
      <c r="B852" s="8" t="s">
        <v>2200</v>
      </c>
      <c r="C852" s="8" t="s">
        <v>2201</v>
      </c>
      <c r="D852" s="34" t="s">
        <v>2202</v>
      </c>
      <c r="E852" s="34"/>
      <c r="F852" s="34"/>
      <c r="G852" s="34"/>
      <c r="H852" s="34"/>
      <c r="I852" s="34"/>
      <c r="J852" s="34"/>
      <c r="K852" s="35">
        <f ca="1">SUM(K855:K855)</f>
        <v>0</v>
      </c>
      <c r="L852" s="35">
        <f ca="1">ROUND(0.00*(1+M2/100),2)</f>
        <v>0</v>
      </c>
      <c r="M852" s="35">
        <f ca="1">ROUND(K852*L852,2)</f>
        <v>0</v>
      </c>
    </row>
    <row r="853" spans="1:13" ht="30.60" thickBot="1" customHeight="1">
      <c r="A853" s="36"/>
      <c r="B853" s="36"/>
      <c r="C853" s="36"/>
      <c r="D853" s="34" t="s">
        <v>2203</v>
      </c>
      <c r="E853" s="34"/>
      <c r="F853" s="34"/>
      <c r="G853" s="34"/>
      <c r="H853" s="34"/>
      <c r="I853" s="34"/>
      <c r="J853" s="34"/>
      <c r="K853" s="34"/>
      <c r="L853" s="34"/>
      <c r="M853" s="34"/>
    </row>
    <row r="854" spans="1:13" ht="15.12" thickBot="1" customHeight="1">
      <c r="A854" s="36"/>
      <c r="B854" s="36"/>
      <c r="C854" s="36"/>
      <c r="D854" s="36"/>
      <c r="E854" s="37"/>
      <c r="F854" s="39" t="s">
        <v>2204</v>
      </c>
      <c r="G854" s="39" t="s">
        <v>2205</v>
      </c>
      <c r="H854" s="39" t="s">
        <v>2206</v>
      </c>
      <c r="I854" s="39" t="s">
        <v>2207</v>
      </c>
      <c r="J854" s="39" t="s">
        <v>2208</v>
      </c>
      <c r="K854" s="39" t="s">
        <v>2209</v>
      </c>
      <c r="L854" s="36"/>
      <c r="M854" s="36"/>
    </row>
    <row r="855" spans="1:13" ht="15.12" thickBot="1" customHeight="1">
      <c r="A855" s="36"/>
      <c r="B855" s="36"/>
      <c r="C855" s="36"/>
      <c r="D855" s="40"/>
      <c r="E855" s="41"/>
      <c r="F855" s="42">
        <v>1.00</v>
      </c>
      <c r="G855" s="42"/>
      <c r="H855" s="42"/>
      <c r="I855" s="42"/>
      <c r="J855" s="44">
        <f ca="1">ROUND(F855,2)</f>
        <v>0</v>
      </c>
      <c r="K855" s="59">
        <f ca="1">SUM(J855:J855)</f>
        <v>0</v>
      </c>
      <c r="L855" s="36"/>
      <c r="M855" s="36"/>
    </row>
    <row r="856" spans="1:13" ht="15.48" thickBot="1" customHeight="1">
      <c r="A856" s="15" t="s">
        <v>2210</v>
      </c>
      <c r="B856" s="8" t="s">
        <v>2211</v>
      </c>
      <c r="C856" s="8" t="s">
        <v>2212</v>
      </c>
      <c r="D856" s="34" t="s">
        <v>2213</v>
      </c>
      <c r="E856" s="34"/>
      <c r="F856" s="34"/>
      <c r="G856" s="34"/>
      <c r="H856" s="34"/>
      <c r="I856" s="34"/>
      <c r="J856" s="34"/>
      <c r="K856" s="35">
        <f ca="1">SUM(K859:K859)</f>
        <v>0</v>
      </c>
      <c r="L856" s="35">
        <f ca="1">ROUND(0.00*(1+M2/100),2)</f>
        <v>0</v>
      </c>
      <c r="M856" s="35">
        <f ca="1">ROUND(K856*L856,2)</f>
        <v>0</v>
      </c>
    </row>
    <row r="857" spans="1:13" ht="21.36" thickBot="1" customHeight="1">
      <c r="A857" s="36"/>
      <c r="B857" s="36"/>
      <c r="C857" s="36"/>
      <c r="D857" s="34" t="s">
        <v>2214</v>
      </c>
      <c r="E857" s="34"/>
      <c r="F857" s="34"/>
      <c r="G857" s="34"/>
      <c r="H857" s="34"/>
      <c r="I857" s="34"/>
      <c r="J857" s="34"/>
      <c r="K857" s="34"/>
      <c r="L857" s="34"/>
      <c r="M857" s="34"/>
    </row>
    <row r="858" spans="1:13" ht="15.12" thickBot="1" customHeight="1">
      <c r="A858" s="36"/>
      <c r="B858" s="36"/>
      <c r="C858" s="36"/>
      <c r="D858" s="36"/>
      <c r="E858" s="37"/>
      <c r="F858" s="39" t="s">
        <v>2215</v>
      </c>
      <c r="G858" s="39" t="s">
        <v>2216</v>
      </c>
      <c r="H858" s="39" t="s">
        <v>2217</v>
      </c>
      <c r="I858" s="39" t="s">
        <v>2218</v>
      </c>
      <c r="J858" s="39" t="s">
        <v>2219</v>
      </c>
      <c r="K858" s="39" t="s">
        <v>2220</v>
      </c>
      <c r="L858" s="36"/>
      <c r="M858" s="36"/>
    </row>
    <row r="859" spans="1:13" ht="15.12" thickBot="1" customHeight="1">
      <c r="A859" s="36"/>
      <c r="B859" s="36"/>
      <c r="C859" s="36"/>
      <c r="D859" s="40"/>
      <c r="E859" s="41"/>
      <c r="F859" s="42">
        <v>2.00</v>
      </c>
      <c r="G859" s="42"/>
      <c r="H859" s="42"/>
      <c r="I859" s="42"/>
      <c r="J859" s="44">
        <f ca="1">ROUND(F859,2)</f>
        <v>0</v>
      </c>
      <c r="K859" s="59">
        <f ca="1">SUM(J859:J859)</f>
        <v>0</v>
      </c>
      <c r="L859" s="36"/>
      <c r="M859" s="36"/>
    </row>
    <row r="860" spans="1:13" ht="15.48" thickBot="1" customHeight="1">
      <c r="A860" s="15" t="s">
        <v>2221</v>
      </c>
      <c r="B860" s="8" t="s">
        <v>2222</v>
      </c>
      <c r="C860" s="8" t="s">
        <v>2223</v>
      </c>
      <c r="D860" s="34" t="s">
        <v>2224</v>
      </c>
      <c r="E860" s="34"/>
      <c r="F860" s="34"/>
      <c r="G860" s="34"/>
      <c r="H860" s="34"/>
      <c r="I860" s="34"/>
      <c r="J860" s="34"/>
      <c r="K860" s="35">
        <f ca="1">SUM(K863:K863)</f>
        <v>0</v>
      </c>
      <c r="L860" s="35">
        <f ca="1">ROUND(0.00*(1+M2/100),2)</f>
        <v>0</v>
      </c>
      <c r="M860" s="35">
        <f ca="1">ROUND(K860*L860,2)</f>
        <v>0</v>
      </c>
    </row>
    <row r="861" spans="1:13" ht="21.36" thickBot="1" customHeight="1">
      <c r="A861" s="36"/>
      <c r="B861" s="36"/>
      <c r="C861" s="36"/>
      <c r="D861" s="34" t="s">
        <v>2225</v>
      </c>
      <c r="E861" s="34"/>
      <c r="F861" s="34"/>
      <c r="G861" s="34"/>
      <c r="H861" s="34"/>
      <c r="I861" s="34"/>
      <c r="J861" s="34"/>
      <c r="K861" s="34"/>
      <c r="L861" s="34"/>
      <c r="M861" s="34"/>
    </row>
    <row r="862" spans="1:13" ht="15.12" thickBot="1" customHeight="1">
      <c r="A862" s="36"/>
      <c r="B862" s="36"/>
      <c r="C862" s="36"/>
      <c r="D862" s="36"/>
      <c r="E862" s="37"/>
      <c r="F862" s="39" t="s">
        <v>2226</v>
      </c>
      <c r="G862" s="39" t="s">
        <v>2227</v>
      </c>
      <c r="H862" s="39" t="s">
        <v>2228</v>
      </c>
      <c r="I862" s="39" t="s">
        <v>2229</v>
      </c>
      <c r="J862" s="39" t="s">
        <v>2230</v>
      </c>
      <c r="K862" s="39" t="s">
        <v>2231</v>
      </c>
      <c r="L862" s="36"/>
      <c r="M862" s="36"/>
    </row>
    <row r="863" spans="1:13" ht="15.12" thickBot="1" customHeight="1">
      <c r="A863" s="36"/>
      <c r="B863" s="36"/>
      <c r="C863" s="36"/>
      <c r="D863" s="40"/>
      <c r="E863" s="41"/>
      <c r="F863" s="42">
        <v>2.00</v>
      </c>
      <c r="G863" s="42"/>
      <c r="H863" s="42"/>
      <c r="I863" s="42"/>
      <c r="J863" s="44">
        <f ca="1">ROUND(F863,2)</f>
        <v>0</v>
      </c>
      <c r="K863" s="59">
        <f ca="1">SUM(J863:J863)</f>
        <v>0</v>
      </c>
      <c r="L863" s="36"/>
      <c r="M863" s="36"/>
    </row>
    <row r="864" spans="1:13" ht="15.48" thickBot="1" customHeight="1">
      <c r="A864" s="15" t="s">
        <v>2232</v>
      </c>
      <c r="B864" s="8" t="s">
        <v>2233</v>
      </c>
      <c r="C864" s="8" t="s">
        <v>2234</v>
      </c>
      <c r="D864" s="34" t="s">
        <v>2235</v>
      </c>
      <c r="E864" s="34"/>
      <c r="F864" s="34"/>
      <c r="G864" s="34"/>
      <c r="H864" s="34"/>
      <c r="I864" s="34"/>
      <c r="J864" s="34"/>
      <c r="K864" s="35">
        <f ca="1">SUM(K867:K867)</f>
        <v>0</v>
      </c>
      <c r="L864" s="35">
        <f ca="1">ROUND(0.00*(1+M2/100),2)</f>
        <v>0</v>
      </c>
      <c r="M864" s="35">
        <f ca="1">ROUND(K864*L864,2)</f>
        <v>0</v>
      </c>
    </row>
    <row r="865" spans="1:13" ht="21.36" thickBot="1" customHeight="1">
      <c r="A865" s="36"/>
      <c r="B865" s="36"/>
      <c r="C865" s="36"/>
      <c r="D865" s="34" t="s">
        <v>2236</v>
      </c>
      <c r="E865" s="34"/>
      <c r="F865" s="34"/>
      <c r="G865" s="34"/>
      <c r="H865" s="34"/>
      <c r="I865" s="34"/>
      <c r="J865" s="34"/>
      <c r="K865" s="34"/>
      <c r="L865" s="34"/>
      <c r="M865" s="34"/>
    </row>
    <row r="866" spans="1:13" ht="15.12" thickBot="1" customHeight="1">
      <c r="A866" s="36"/>
      <c r="B866" s="36"/>
      <c r="C866" s="36"/>
      <c r="D866" s="36"/>
      <c r="E866" s="37"/>
      <c r="F866" s="39" t="s">
        <v>2237</v>
      </c>
      <c r="G866" s="39" t="s">
        <v>2238</v>
      </c>
      <c r="H866" s="39" t="s">
        <v>2239</v>
      </c>
      <c r="I866" s="39" t="s">
        <v>2240</v>
      </c>
      <c r="J866" s="39" t="s">
        <v>2241</v>
      </c>
      <c r="K866" s="39" t="s">
        <v>2242</v>
      </c>
      <c r="L866" s="36"/>
      <c r="M866" s="36"/>
    </row>
    <row r="867" spans="1:13" ht="15.12" thickBot="1" customHeight="1">
      <c r="A867" s="36"/>
      <c r="B867" s="36"/>
      <c r="C867" s="36"/>
      <c r="D867" s="40"/>
      <c r="E867" s="41"/>
      <c r="F867" s="42">
        <v>1.00</v>
      </c>
      <c r="G867" s="42"/>
      <c r="H867" s="42"/>
      <c r="I867" s="42"/>
      <c r="J867" s="44">
        <f ca="1">ROUND(F867,2)</f>
        <v>0</v>
      </c>
      <c r="K867" s="59">
        <f ca="1">SUM(J867:J867)</f>
        <v>0</v>
      </c>
      <c r="L867" s="36"/>
      <c r="M867" s="36"/>
    </row>
    <row r="868" spans="1:13" ht="15.48" thickBot="1" customHeight="1">
      <c r="A868" s="47"/>
      <c r="B868" s="47"/>
      <c r="C868" s="47"/>
      <c r="D868" s="85" t="s">
        <v>2243</v>
      </c>
      <c r="E868" s="86"/>
      <c r="F868" s="86"/>
      <c r="G868" s="86"/>
      <c r="H868" s="86"/>
      <c r="I868" s="86"/>
      <c r="J868" s="86"/>
      <c r="K868" s="86"/>
      <c r="L868" s="87">
        <f ca="1">M828+M832+M836+M840+M844+M848+M852+M856+M860+M864</f>
        <v>0</v>
      </c>
      <c r="M868" s="87">
        <f ca="1">ROUND(L868,2)</f>
        <v>0</v>
      </c>
    </row>
    <row r="869" spans="1:13" ht="15.48" thickBot="1" customHeight="1">
      <c r="A869" s="51"/>
      <c r="B869" s="51"/>
      <c r="C869" s="51"/>
      <c r="D869" s="64" t="s">
        <v>2244</v>
      </c>
      <c r="E869" s="65"/>
      <c r="F869" s="65"/>
      <c r="G869" s="65"/>
      <c r="H869" s="65"/>
      <c r="I869" s="65"/>
      <c r="J869" s="65"/>
      <c r="K869" s="65"/>
      <c r="L869" s="66">
        <f ca="1">M826+M868</f>
        <v>0</v>
      </c>
      <c r="M869" s="66">
        <f ca="1">ROUND(L869,2)</f>
        <v>0</v>
      </c>
    </row>
    <row r="870" spans="1:13" ht="15.48" thickBot="1" customHeight="1">
      <c r="A870" s="67" t="s">
        <v>2245</v>
      </c>
      <c r="B870" s="67" t="s">
        <v>2246</v>
      </c>
      <c r="C870" s="68"/>
      <c r="D870" s="69" t="s">
        <v>2247</v>
      </c>
      <c r="E870" s="69"/>
      <c r="F870" s="69"/>
      <c r="G870" s="69"/>
      <c r="H870" s="69"/>
      <c r="I870" s="69"/>
      <c r="J870" s="69"/>
      <c r="K870" s="68"/>
      <c r="L870" s="70">
        <f ca="1">L873</f>
        <v>0</v>
      </c>
      <c r="M870" s="70">
        <f ca="1">ROUND(L870,2)</f>
        <v>0</v>
      </c>
    </row>
    <row r="871" spans="1:13" ht="15.48" thickBot="1" customHeight="1">
      <c r="A871" s="15" t="s">
        <v>2248</v>
      </c>
      <c r="B871" s="8" t="s">
        <v>2249</v>
      </c>
      <c r="C871" s="8" t="s">
        <v>2250</v>
      </c>
      <c r="D871" s="34" t="s">
        <v>2251</v>
      </c>
      <c r="E871" s="34"/>
      <c r="F871" s="34"/>
      <c r="G871" s="34"/>
      <c r="H871" s="34"/>
      <c r="I871" s="34"/>
      <c r="J871" s="34"/>
      <c r="K871" s="35">
        <f ca="1">ROUND(52.00,2)</f>
        <v>0</v>
      </c>
      <c r="L871" s="35">
        <f ca="1">ROUND(0.00*(1+M2/100),2)</f>
        <v>0</v>
      </c>
      <c r="M871" s="35">
        <f ca="1">ROUND(K871*L871,2)</f>
        <v>0</v>
      </c>
    </row>
    <row r="872" spans="1:13" ht="12.12" thickBot="1" customHeight="1">
      <c r="A872" s="36"/>
      <c r="B872" s="36"/>
      <c r="C872" s="36"/>
      <c r="D872" s="34" t="s">
        <v>2252</v>
      </c>
      <c r="E872" s="34"/>
      <c r="F872" s="34"/>
      <c r="G872" s="34"/>
      <c r="H872" s="34"/>
      <c r="I872" s="34"/>
      <c r="J872" s="34"/>
      <c r="K872" s="34"/>
      <c r="L872" s="34"/>
      <c r="M872" s="34"/>
    </row>
    <row r="873" spans="1:13" ht="15.48" thickBot="1" customHeight="1">
      <c r="A873" s="47"/>
      <c r="B873" s="47"/>
      <c r="C873" s="47"/>
      <c r="D873" s="88" t="s">
        <v>2253</v>
      </c>
      <c r="E873" s="89"/>
      <c r="F873" s="89"/>
      <c r="G873" s="89"/>
      <c r="H873" s="89"/>
      <c r="I873" s="89"/>
      <c r="J873" s="89"/>
      <c r="K873" s="89"/>
      <c r="L873" s="90">
        <f ca="1">M871</f>
        <v>0</v>
      </c>
      <c r="M873" s="90">
        <f ca="1">ROUND(L873,2)</f>
        <v>0</v>
      </c>
    </row>
    <row r="874" spans="1:13" ht="15.48" thickBot="1" customHeight="1">
      <c r="A874" s="67" t="s">
        <v>2254</v>
      </c>
      <c r="B874" s="67" t="s">
        <v>2255</v>
      </c>
      <c r="C874" s="68"/>
      <c r="D874" s="69" t="s">
        <v>2256</v>
      </c>
      <c r="E874" s="69"/>
      <c r="F874" s="69"/>
      <c r="G874" s="69"/>
      <c r="H874" s="69"/>
      <c r="I874" s="69"/>
      <c r="J874" s="69"/>
      <c r="K874" s="68"/>
      <c r="L874" s="70">
        <f ca="1">L879</f>
        <v>0</v>
      </c>
      <c r="M874" s="70">
        <f ca="1">ROUND(L874,2)</f>
        <v>0</v>
      </c>
    </row>
    <row r="875" spans="1:13" ht="15.48" thickBot="1" customHeight="1">
      <c r="A875" s="15" t="s">
        <v>2257</v>
      </c>
      <c r="B875" s="8" t="s">
        <v>2258</v>
      </c>
      <c r="C875" s="8" t="s">
        <v>2259</v>
      </c>
      <c r="D875" s="34" t="s">
        <v>2260</v>
      </c>
      <c r="E875" s="34"/>
      <c r="F875" s="34"/>
      <c r="G875" s="34"/>
      <c r="H875" s="34"/>
      <c r="I875" s="34"/>
      <c r="J875" s="34"/>
      <c r="K875" s="35">
        <f ca="1">SUM(K878:K878)</f>
        <v>0</v>
      </c>
      <c r="L875" s="35">
        <f ca="1">ROUND(0.00*(1+M2/100),2)</f>
        <v>0</v>
      </c>
      <c r="M875" s="35">
        <f ca="1">ROUND(K875*L875,2)</f>
        <v>0</v>
      </c>
    </row>
    <row r="876" spans="1:13" ht="49.08" thickBot="1" customHeight="1">
      <c r="A876" s="36"/>
      <c r="B876" s="36"/>
      <c r="C876" s="36"/>
      <c r="D876" s="34" t="s">
        <v>2261</v>
      </c>
      <c r="E876" s="34"/>
      <c r="F876" s="34"/>
      <c r="G876" s="34"/>
      <c r="H876" s="34"/>
      <c r="I876" s="34"/>
      <c r="J876" s="34"/>
      <c r="K876" s="34"/>
      <c r="L876" s="34"/>
      <c r="M876" s="34"/>
    </row>
    <row r="877" spans="1:13" ht="15.12" thickBot="1" customHeight="1">
      <c r="A877" s="36"/>
      <c r="B877" s="36"/>
      <c r="C877" s="36"/>
      <c r="D877" s="36"/>
      <c r="E877" s="37"/>
      <c r="F877" s="39" t="s">
        <v>2262</v>
      </c>
      <c r="G877" s="39" t="s">
        <v>2263</v>
      </c>
      <c r="H877" s="39" t="s">
        <v>2264</v>
      </c>
      <c r="I877" s="39" t="s">
        <v>2265</v>
      </c>
      <c r="J877" s="39" t="s">
        <v>2266</v>
      </c>
      <c r="K877" s="39" t="s">
        <v>2267</v>
      </c>
      <c r="L877" s="36"/>
      <c r="M877" s="36"/>
    </row>
    <row r="878" spans="1:13" ht="15.12" thickBot="1" customHeight="1">
      <c r="A878" s="36"/>
      <c r="B878" s="36"/>
      <c r="C878" s="36"/>
      <c r="D878" s="40"/>
      <c r="E878" s="41" t="s">
        <v>2268</v>
      </c>
      <c r="F878" s="42">
        <v>1.00</v>
      </c>
      <c r="G878" s="42">
        <v>1.00</v>
      </c>
      <c r="H878" s="42">
        <v>1.00</v>
      </c>
      <c r="I878" s="42">
        <v>1.00</v>
      </c>
      <c r="J878" s="44">
        <f ca="1">ROUND(F878*G878*H878*I878,2)</f>
        <v>0</v>
      </c>
      <c r="K878" s="59">
        <f ca="1">SUM(J878:J878)</f>
        <v>0</v>
      </c>
      <c r="L878" s="36"/>
      <c r="M878" s="36"/>
    </row>
    <row r="879" spans="1:13" ht="15.48" thickBot="1" customHeight="1">
      <c r="A879" s="47"/>
      <c r="B879" s="47"/>
      <c r="C879" s="47"/>
      <c r="D879" s="88" t="s">
        <v>2269</v>
      </c>
      <c r="E879" s="89"/>
      <c r="F879" s="89"/>
      <c r="G879" s="89"/>
      <c r="H879" s="89"/>
      <c r="I879" s="89"/>
      <c r="J879" s="89"/>
      <c r="K879" s="89"/>
      <c r="L879" s="90">
        <f ca="1">M875</f>
        <v>0</v>
      </c>
      <c r="M879" s="90">
        <f ca="1">ROUND(L879,2)</f>
        <v>0</v>
      </c>
    </row>
    <row r="880" spans="1:13" ht="15.48" thickBot="1" customHeight="1">
      <c r="A880" s="67" t="s">
        <v>2270</v>
      </c>
      <c r="B880" s="67" t="s">
        <v>2271</v>
      </c>
      <c r="C880" s="68"/>
      <c r="D880" s="69" t="s">
        <v>2272</v>
      </c>
      <c r="E880" s="69"/>
      <c r="F880" s="69"/>
      <c r="G880" s="69"/>
      <c r="H880" s="69"/>
      <c r="I880" s="69"/>
      <c r="J880" s="69"/>
      <c r="K880" s="68"/>
      <c r="L880" s="70">
        <f ca="1">L885</f>
        <v>0</v>
      </c>
      <c r="M880" s="70">
        <f ca="1">ROUND(L880,2)</f>
        <v>0</v>
      </c>
    </row>
    <row r="881" spans="1:13" ht="15.48" thickBot="1" customHeight="1">
      <c r="A881" s="15" t="s">
        <v>2273</v>
      </c>
      <c r="B881" s="8" t="s">
        <v>2274</v>
      </c>
      <c r="C881" s="8"/>
      <c r="D881" s="34" t="s">
        <v>2275</v>
      </c>
      <c r="E881" s="34"/>
      <c r="F881" s="34"/>
      <c r="G881" s="34"/>
      <c r="H881" s="34"/>
      <c r="I881" s="34"/>
      <c r="J881" s="34"/>
      <c r="K881" s="35">
        <f ca="1">SUM(K884:K884)</f>
        <v>0</v>
      </c>
      <c r="L881" s="35">
        <f ca="1">ROUND(0.00*(1+M2/100),2)</f>
        <v>0</v>
      </c>
      <c r="M881" s="35">
        <f ca="1">ROUND(K881*L881,2)</f>
        <v>0</v>
      </c>
    </row>
    <row r="882" spans="1:13" ht="21.36" thickBot="1" customHeight="1">
      <c r="A882" s="36"/>
      <c r="B882" s="36"/>
      <c r="C882" s="36"/>
      <c r="D882" s="34" t="s">
        <v>2276</v>
      </c>
      <c r="E882" s="34"/>
      <c r="F882" s="34"/>
      <c r="G882" s="34"/>
      <c r="H882" s="34"/>
      <c r="I882" s="34"/>
      <c r="J882" s="34"/>
      <c r="K882" s="34"/>
      <c r="L882" s="34"/>
      <c r="M882" s="34"/>
    </row>
    <row r="883" spans="1:13" ht="15.12" thickBot="1" customHeight="1">
      <c r="A883" s="36"/>
      <c r="B883" s="36"/>
      <c r="C883" s="36"/>
      <c r="D883" s="36"/>
      <c r="E883" s="37"/>
      <c r="F883" s="39" t="s">
        <v>2277</v>
      </c>
      <c r="G883" s="39" t="s">
        <v>2278</v>
      </c>
      <c r="H883" s="39" t="s">
        <v>2279</v>
      </c>
      <c r="I883" s="39" t="s">
        <v>2280</v>
      </c>
      <c r="J883" s="39" t="s">
        <v>2281</v>
      </c>
      <c r="K883" s="39" t="s">
        <v>2282</v>
      </c>
      <c r="L883" s="36"/>
      <c r="M883" s="36"/>
    </row>
    <row r="884" spans="1:13" ht="15.12" thickBot="1" customHeight="1">
      <c r="A884" s="36"/>
      <c r="B884" s="36"/>
      <c r="C884" s="36"/>
      <c r="D884" s="40"/>
      <c r="E884" s="41"/>
      <c r="F884" s="42">
        <v>1.00</v>
      </c>
      <c r="G884" s="42"/>
      <c r="H884" s="42"/>
      <c r="I884" s="42"/>
      <c r="J884" s="44">
        <f ca="1">ROUND(F884,2)</f>
        <v>0</v>
      </c>
      <c r="K884" s="59">
        <f ca="1">SUM(J884:J884)</f>
        <v>0</v>
      </c>
      <c r="L884" s="36"/>
      <c r="M884" s="36"/>
    </row>
    <row r="885" spans="1:13" ht="15.48" thickBot="1" customHeight="1">
      <c r="A885" s="47"/>
      <c r="B885" s="47"/>
      <c r="C885" s="47"/>
      <c r="D885" s="88" t="s">
        <v>2283</v>
      </c>
      <c r="E885" s="89"/>
      <c r="F885" s="89"/>
      <c r="G885" s="89"/>
      <c r="H885" s="89"/>
      <c r="I885" s="89"/>
      <c r="J885" s="89"/>
      <c r="K885" s="89"/>
      <c r="L885" s="90">
        <f ca="1">M881</f>
        <v>0</v>
      </c>
      <c r="M885" s="90">
        <f ca="1">ROUND(L885,2)</f>
        <v>0</v>
      </c>
    </row>
    <row r="886" spans="1:13" ht="15.48" thickBot="1" customHeight="1">
      <c r="A886" s="51"/>
      <c r="B886" s="51"/>
      <c r="C886" s="51"/>
      <c r="D886" s="91" t="s">
        <v>2284</v>
      </c>
      <c r="E886" s="92"/>
      <c r="F886" s="92"/>
      <c r="G886" s="92"/>
      <c r="H886" s="92"/>
      <c r="I886" s="92"/>
      <c r="J886" s="92"/>
      <c r="K886" s="92"/>
      <c r="L886" s="93">
        <f ca="1">M133+M188+M294+M430+M802+M869+M873+M879+M885</f>
        <v>0</v>
      </c>
      <c r="M886" s="93">
        <f ca="1">ROUND(L886,2)</f>
        <v>0</v>
      </c>
    </row>
  </sheetData>
  <mergeCells count="463">
    <mergeCell ref="B1:M1"/>
    <mergeCell ref="A2:C2"/>
    <mergeCell ref="D4:J4"/>
    <mergeCell ref="D5:J5"/>
    <mergeCell ref="D6:J6"/>
    <mergeCell ref="D7:J7"/>
    <mergeCell ref="D8:J8"/>
    <mergeCell ref="D9:M9"/>
    <mergeCell ref="D13:J13"/>
    <mergeCell ref="D14:M14"/>
    <mergeCell ref="D20:J20"/>
    <mergeCell ref="D21:J21"/>
    <mergeCell ref="D22:J22"/>
    <mergeCell ref="D23:M23"/>
    <mergeCell ref="D26:J26"/>
    <mergeCell ref="D27:M27"/>
    <mergeCell ref="D30:J30"/>
    <mergeCell ref="D31:M31"/>
    <mergeCell ref="D34:J34"/>
    <mergeCell ref="D35:M35"/>
    <mergeCell ref="D38:J38"/>
    <mergeCell ref="D39:M39"/>
    <mergeCell ref="D43:J43"/>
    <mergeCell ref="D44:J44"/>
    <mergeCell ref="D45:M45"/>
    <mergeCell ref="D48:J48"/>
    <mergeCell ref="D49:M49"/>
    <mergeCell ref="D52:J52"/>
    <mergeCell ref="D53:M53"/>
    <mergeCell ref="D56:J56"/>
    <mergeCell ref="D57:M57"/>
    <mergeCell ref="D60:J60"/>
    <mergeCell ref="D61:M61"/>
    <mergeCell ref="D66:J66"/>
    <mergeCell ref="D67:J67"/>
    <mergeCell ref="D68:J68"/>
    <mergeCell ref="D69:M69"/>
    <mergeCell ref="D73:J73"/>
    <mergeCell ref="D74:M74"/>
    <mergeCell ref="D78:J78"/>
    <mergeCell ref="D79:M79"/>
    <mergeCell ref="D83:J83"/>
    <mergeCell ref="D84:M84"/>
    <mergeCell ref="D88:J88"/>
    <mergeCell ref="D89:M89"/>
    <mergeCell ref="D95:J95"/>
    <mergeCell ref="D96:J96"/>
    <mergeCell ref="D97:J97"/>
    <mergeCell ref="D98:M98"/>
    <mergeCell ref="D101:J101"/>
    <mergeCell ref="D102:M102"/>
    <mergeCell ref="D103:J103"/>
    <mergeCell ref="D104:M104"/>
    <mergeCell ref="D106:J106"/>
    <mergeCell ref="D107:J107"/>
    <mergeCell ref="D108:M108"/>
    <mergeCell ref="D112:J112"/>
    <mergeCell ref="D113:M113"/>
    <mergeCell ref="D117:J117"/>
    <mergeCell ref="D118:M118"/>
    <mergeCell ref="D121:J121"/>
    <mergeCell ref="D122:M122"/>
    <mergeCell ref="D126:J126"/>
    <mergeCell ref="D127:J127"/>
    <mergeCell ref="D128:M128"/>
    <mergeCell ref="D134:J134"/>
    <mergeCell ref="D135:J135"/>
    <mergeCell ref="D136:J136"/>
    <mergeCell ref="D137:J137"/>
    <mergeCell ref="D138:M138"/>
    <mergeCell ref="D141:J141"/>
    <mergeCell ref="D142:M142"/>
    <mergeCell ref="D145:J145"/>
    <mergeCell ref="D146:M146"/>
    <mergeCell ref="D149:J149"/>
    <mergeCell ref="D150:M150"/>
    <mergeCell ref="D155:J155"/>
    <mergeCell ref="D156:M156"/>
    <mergeCell ref="D157:J157"/>
    <mergeCell ref="D158:M158"/>
    <mergeCell ref="D161:J161"/>
    <mergeCell ref="D162:M162"/>
    <mergeCell ref="D164:J164"/>
    <mergeCell ref="D165:J165"/>
    <mergeCell ref="D166:M166"/>
    <mergeCell ref="D167:J167"/>
    <mergeCell ref="D168:M168"/>
    <mergeCell ref="D169:J169"/>
    <mergeCell ref="D170:M170"/>
    <mergeCell ref="D174:J174"/>
    <mergeCell ref="D175:J175"/>
    <mergeCell ref="D176:M176"/>
    <mergeCell ref="D180:J180"/>
    <mergeCell ref="D181:J181"/>
    <mergeCell ref="D182:M182"/>
    <mergeCell ref="D189:J189"/>
    <mergeCell ref="D190:J190"/>
    <mergeCell ref="D191:J191"/>
    <mergeCell ref="D192:J192"/>
    <mergeCell ref="D193:M193"/>
    <mergeCell ref="D197:J197"/>
    <mergeCell ref="D198:M198"/>
    <mergeCell ref="D204:J204"/>
    <mergeCell ref="D205:J205"/>
    <mergeCell ref="D206:J206"/>
    <mergeCell ref="D207:M207"/>
    <mergeCell ref="D210:J210"/>
    <mergeCell ref="D211:M211"/>
    <mergeCell ref="D214:J214"/>
    <mergeCell ref="D215:M215"/>
    <mergeCell ref="D219:J219"/>
    <mergeCell ref="D220:J220"/>
    <mergeCell ref="D221:M221"/>
    <mergeCell ref="D224:J224"/>
    <mergeCell ref="D225:M225"/>
    <mergeCell ref="D228:J228"/>
    <mergeCell ref="D229:M229"/>
    <mergeCell ref="D232:J232"/>
    <mergeCell ref="D233:M233"/>
    <mergeCell ref="D236:J236"/>
    <mergeCell ref="D237:M237"/>
    <mergeCell ref="D240:J240"/>
    <mergeCell ref="D241:M241"/>
    <mergeCell ref="D244:J244"/>
    <mergeCell ref="D245:M245"/>
    <mergeCell ref="D248:J248"/>
    <mergeCell ref="D249:M249"/>
    <mergeCell ref="D252:J252"/>
    <mergeCell ref="D253:M253"/>
    <mergeCell ref="D256:J256"/>
    <mergeCell ref="D257:M257"/>
    <mergeCell ref="D260:J260"/>
    <mergeCell ref="D261:M261"/>
    <mergeCell ref="D264:J264"/>
    <mergeCell ref="D265:M265"/>
    <mergeCell ref="D268:J268"/>
    <mergeCell ref="D269:M269"/>
    <mergeCell ref="D272:J272"/>
    <mergeCell ref="D273:M273"/>
    <mergeCell ref="D276:J276"/>
    <mergeCell ref="D277:M277"/>
    <mergeCell ref="D280:J280"/>
    <mergeCell ref="D281:M281"/>
    <mergeCell ref="D284:J284"/>
    <mergeCell ref="D285:M285"/>
    <mergeCell ref="D288:J288"/>
    <mergeCell ref="D289:M289"/>
    <mergeCell ref="D295:J295"/>
    <mergeCell ref="D296:J296"/>
    <mergeCell ref="D297:J297"/>
    <mergeCell ref="D298:J298"/>
    <mergeCell ref="D299:J299"/>
    <mergeCell ref="D300:M300"/>
    <mergeCell ref="D301:J301"/>
    <mergeCell ref="D302:M302"/>
    <mergeCell ref="D304:J304"/>
    <mergeCell ref="D305:J305"/>
    <mergeCell ref="D306:M306"/>
    <mergeCell ref="D308:J308"/>
    <mergeCell ref="D309:J309"/>
    <mergeCell ref="D310:M310"/>
    <mergeCell ref="D311:J311"/>
    <mergeCell ref="D312:M312"/>
    <mergeCell ref="D314:J314"/>
    <mergeCell ref="D315:J315"/>
    <mergeCell ref="D316:M316"/>
    <mergeCell ref="D317:J317"/>
    <mergeCell ref="D318:M318"/>
    <mergeCell ref="D320:J320"/>
    <mergeCell ref="D321:J321"/>
    <mergeCell ref="D322:M322"/>
    <mergeCell ref="D323:J323"/>
    <mergeCell ref="D324:M324"/>
    <mergeCell ref="D325:J325"/>
    <mergeCell ref="D326:M326"/>
    <mergeCell ref="D327:J327"/>
    <mergeCell ref="D328:M328"/>
    <mergeCell ref="D329:J329"/>
    <mergeCell ref="D330:M330"/>
    <mergeCell ref="D331:J331"/>
    <mergeCell ref="D332:M332"/>
    <mergeCell ref="D336:J336"/>
    <mergeCell ref="D337:J337"/>
    <mergeCell ref="D338:M338"/>
    <mergeCell ref="D339:J339"/>
    <mergeCell ref="D340:M340"/>
    <mergeCell ref="D342:J342"/>
    <mergeCell ref="D343:J343"/>
    <mergeCell ref="D344:M344"/>
    <mergeCell ref="D345:J345"/>
    <mergeCell ref="D346:M346"/>
    <mergeCell ref="D347:J347"/>
    <mergeCell ref="D348:M348"/>
    <mergeCell ref="D349:J349"/>
    <mergeCell ref="D350:M350"/>
    <mergeCell ref="D351:J351"/>
    <mergeCell ref="D352:M352"/>
    <mergeCell ref="D353:J353"/>
    <mergeCell ref="D354:M354"/>
    <mergeCell ref="D357:J357"/>
    <mergeCell ref="D358:J358"/>
    <mergeCell ref="D359:M359"/>
    <mergeCell ref="D360:J360"/>
    <mergeCell ref="D361:M361"/>
    <mergeCell ref="D362:J362"/>
    <mergeCell ref="D363:M363"/>
    <mergeCell ref="D366:J366"/>
    <mergeCell ref="D367:J367"/>
    <mergeCell ref="D368:J368"/>
    <mergeCell ref="D369:M369"/>
    <mergeCell ref="D372:J372"/>
    <mergeCell ref="D373:M373"/>
    <mergeCell ref="D376:J376"/>
    <mergeCell ref="D377:M377"/>
    <mergeCell ref="D382:J382"/>
    <mergeCell ref="D383:M383"/>
    <mergeCell ref="D389:J389"/>
    <mergeCell ref="D390:J390"/>
    <mergeCell ref="D391:M391"/>
    <mergeCell ref="D394:J394"/>
    <mergeCell ref="D395:J395"/>
    <mergeCell ref="D396:J396"/>
    <mergeCell ref="D397:M397"/>
    <mergeCell ref="D400:J400"/>
    <mergeCell ref="D401:M401"/>
    <mergeCell ref="D402:J402"/>
    <mergeCell ref="D403:M403"/>
    <mergeCell ref="D407:J407"/>
    <mergeCell ref="D408:J408"/>
    <mergeCell ref="D409:M409"/>
    <mergeCell ref="D410:J410"/>
    <mergeCell ref="D411:M411"/>
    <mergeCell ref="D412:J412"/>
    <mergeCell ref="D413:M413"/>
    <mergeCell ref="D418:J418"/>
    <mergeCell ref="D419:J419"/>
    <mergeCell ref="D420:M420"/>
    <mergeCell ref="D421:J421"/>
    <mergeCell ref="D422:M422"/>
    <mergeCell ref="D423:J423"/>
    <mergeCell ref="D424:M424"/>
    <mergeCell ref="D425:J425"/>
    <mergeCell ref="D426:M426"/>
    <mergeCell ref="D427:J427"/>
    <mergeCell ref="D428:M428"/>
    <mergeCell ref="D431:J431"/>
    <mergeCell ref="D432:J432"/>
    <mergeCell ref="D433:J433"/>
    <mergeCell ref="D434:J434"/>
    <mergeCell ref="D435:M435"/>
    <mergeCell ref="D438:J438"/>
    <mergeCell ref="D439:M439"/>
    <mergeCell ref="D442:J442"/>
    <mergeCell ref="D443:M443"/>
    <mergeCell ref="D447:J447"/>
    <mergeCell ref="D448:J448"/>
    <mergeCell ref="D449:M449"/>
    <mergeCell ref="D452:J452"/>
    <mergeCell ref="D453:M453"/>
    <mergeCell ref="D456:J456"/>
    <mergeCell ref="D457:M457"/>
    <mergeCell ref="D460:J460"/>
    <mergeCell ref="D461:M461"/>
    <mergeCell ref="D465:J465"/>
    <mergeCell ref="D466:J466"/>
    <mergeCell ref="D467:M467"/>
    <mergeCell ref="D470:J470"/>
    <mergeCell ref="D471:M471"/>
    <mergeCell ref="D474:J474"/>
    <mergeCell ref="D475:M475"/>
    <mergeCell ref="D478:J478"/>
    <mergeCell ref="D479:M479"/>
    <mergeCell ref="D482:J482"/>
    <mergeCell ref="D483:M483"/>
    <mergeCell ref="D486:J486"/>
    <mergeCell ref="D487:M487"/>
    <mergeCell ref="D490:J490"/>
    <mergeCell ref="D491:M491"/>
    <mergeCell ref="D495:J495"/>
    <mergeCell ref="D496:J496"/>
    <mergeCell ref="D497:M497"/>
    <mergeCell ref="D501:J501"/>
    <mergeCell ref="D502:M502"/>
    <mergeCell ref="D505:J505"/>
    <mergeCell ref="D506:M506"/>
    <mergeCell ref="D509:J509"/>
    <mergeCell ref="D510:M510"/>
    <mergeCell ref="D513:J513"/>
    <mergeCell ref="D514:M514"/>
    <mergeCell ref="D517:J517"/>
    <mergeCell ref="D518:M518"/>
    <mergeCell ref="D522:J522"/>
    <mergeCell ref="D523:M523"/>
    <mergeCell ref="D527:J527"/>
    <mergeCell ref="D528:J528"/>
    <mergeCell ref="D529:M529"/>
    <mergeCell ref="D532:J532"/>
    <mergeCell ref="D533:M533"/>
    <mergeCell ref="D538:J538"/>
    <mergeCell ref="D539:J539"/>
    <mergeCell ref="D540:J540"/>
    <mergeCell ref="D541:M541"/>
    <mergeCell ref="D544:J544"/>
    <mergeCell ref="D545:M545"/>
    <mergeCell ref="D548:J548"/>
    <mergeCell ref="D549:M549"/>
    <mergeCell ref="D552:J552"/>
    <mergeCell ref="D553:M553"/>
    <mergeCell ref="D556:J556"/>
    <mergeCell ref="D557:M557"/>
    <mergeCell ref="D560:J560"/>
    <mergeCell ref="D561:M561"/>
    <mergeCell ref="D564:J564"/>
    <mergeCell ref="D565:M565"/>
    <mergeCell ref="D569:J569"/>
    <mergeCell ref="D570:J570"/>
    <mergeCell ref="D571:M571"/>
    <mergeCell ref="D574:J574"/>
    <mergeCell ref="D575:M575"/>
    <mergeCell ref="D578:J578"/>
    <mergeCell ref="D579:M579"/>
    <mergeCell ref="D582:J582"/>
    <mergeCell ref="D583:M583"/>
    <mergeCell ref="D586:J586"/>
    <mergeCell ref="D587:M587"/>
    <mergeCell ref="D592:J592"/>
    <mergeCell ref="D593:J593"/>
    <mergeCell ref="D594:J594"/>
    <mergeCell ref="D595:M595"/>
    <mergeCell ref="D598:J598"/>
    <mergeCell ref="D599:J599"/>
    <mergeCell ref="D600:J600"/>
    <mergeCell ref="D601:M601"/>
    <mergeCell ref="D605:J605"/>
    <mergeCell ref="D606:M606"/>
    <mergeCell ref="D607:J607"/>
    <mergeCell ref="D608:M608"/>
    <mergeCell ref="D609:J609"/>
    <mergeCell ref="D610:M610"/>
    <mergeCell ref="D613:J613"/>
    <mergeCell ref="D614:M614"/>
    <mergeCell ref="D617:J617"/>
    <mergeCell ref="D618:M618"/>
    <mergeCell ref="D622:J622"/>
    <mergeCell ref="D623:M623"/>
    <mergeCell ref="D626:J626"/>
    <mergeCell ref="D627:M627"/>
    <mergeCell ref="D630:J630"/>
    <mergeCell ref="D631:M631"/>
    <mergeCell ref="D635:J635"/>
    <mergeCell ref="D636:J636"/>
    <mergeCell ref="D637:M637"/>
    <mergeCell ref="D640:J640"/>
    <mergeCell ref="D641:M641"/>
    <mergeCell ref="D645:J645"/>
    <mergeCell ref="D646:J646"/>
    <mergeCell ref="D647:M647"/>
    <mergeCell ref="D650:J650"/>
    <mergeCell ref="D651:M651"/>
    <mergeCell ref="D654:J654"/>
    <mergeCell ref="D655:M655"/>
    <mergeCell ref="D658:J658"/>
    <mergeCell ref="D659:M659"/>
    <mergeCell ref="D662:J662"/>
    <mergeCell ref="D663:M663"/>
    <mergeCell ref="D669:J669"/>
    <mergeCell ref="D670:J670"/>
    <mergeCell ref="D671:J671"/>
    <mergeCell ref="D672:M672"/>
    <mergeCell ref="D679:J679"/>
    <mergeCell ref="D680:M680"/>
    <mergeCell ref="D687:J687"/>
    <mergeCell ref="D688:M688"/>
    <mergeCell ref="D691:J691"/>
    <mergeCell ref="D692:M692"/>
    <mergeCell ref="D697:J697"/>
    <mergeCell ref="D698:M698"/>
    <mergeCell ref="D701:J701"/>
    <mergeCell ref="D702:M702"/>
    <mergeCell ref="D705:J705"/>
    <mergeCell ref="D706:M706"/>
    <mergeCell ref="D709:J709"/>
    <mergeCell ref="D710:M710"/>
    <mergeCell ref="D713:J713"/>
    <mergeCell ref="D714:M714"/>
    <mergeCell ref="D717:J717"/>
    <mergeCell ref="D718:M718"/>
    <mergeCell ref="D721:J721"/>
    <mergeCell ref="D722:M722"/>
    <mergeCell ref="D725:J725"/>
    <mergeCell ref="D726:M726"/>
    <mergeCell ref="D732:J732"/>
    <mergeCell ref="D733:M733"/>
    <mergeCell ref="D736:J736"/>
    <mergeCell ref="D737:M737"/>
    <mergeCell ref="D740:J740"/>
    <mergeCell ref="D741:M741"/>
    <mergeCell ref="D749:J749"/>
    <mergeCell ref="D750:M750"/>
    <mergeCell ref="D758:J758"/>
    <mergeCell ref="D759:M759"/>
    <mergeCell ref="D762:J762"/>
    <mergeCell ref="D763:M763"/>
    <mergeCell ref="D766:J766"/>
    <mergeCell ref="D767:M767"/>
    <mergeCell ref="D770:J770"/>
    <mergeCell ref="D771:M771"/>
    <mergeCell ref="D772:J772"/>
    <mergeCell ref="D773:M773"/>
    <mergeCell ref="D776:J776"/>
    <mergeCell ref="D777:M777"/>
    <mergeCell ref="D780:J780"/>
    <mergeCell ref="D781:M781"/>
    <mergeCell ref="D784:J784"/>
    <mergeCell ref="D785:M785"/>
    <mergeCell ref="D788:J788"/>
    <mergeCell ref="D789:M789"/>
    <mergeCell ref="D792:J792"/>
    <mergeCell ref="D793:M793"/>
    <mergeCell ref="D796:J796"/>
    <mergeCell ref="D797:M797"/>
    <mergeCell ref="D803:J803"/>
    <mergeCell ref="D804:J804"/>
    <mergeCell ref="D805:J805"/>
    <mergeCell ref="D806:M806"/>
    <mergeCell ref="D809:J809"/>
    <mergeCell ref="D810:M810"/>
    <mergeCell ref="D813:J813"/>
    <mergeCell ref="D814:M814"/>
    <mergeCell ref="D817:J817"/>
    <mergeCell ref="D818:M818"/>
    <mergeCell ref="D821:J821"/>
    <mergeCell ref="D822:M822"/>
    <mergeCell ref="D827:J827"/>
    <mergeCell ref="D828:J828"/>
    <mergeCell ref="D829:M829"/>
    <mergeCell ref="D832:J832"/>
    <mergeCell ref="D833:M833"/>
    <mergeCell ref="D836:J836"/>
    <mergeCell ref="D837:M837"/>
    <mergeCell ref="D840:J840"/>
    <mergeCell ref="D841:M841"/>
    <mergeCell ref="D844:J844"/>
    <mergeCell ref="D845:M845"/>
    <mergeCell ref="D848:J848"/>
    <mergeCell ref="D849:M849"/>
    <mergeCell ref="D852:J852"/>
    <mergeCell ref="D853:M853"/>
    <mergeCell ref="D856:J856"/>
    <mergeCell ref="D857:M857"/>
    <mergeCell ref="D860:J860"/>
    <mergeCell ref="D861:M861"/>
    <mergeCell ref="D864:J864"/>
    <mergeCell ref="D865:M865"/>
    <mergeCell ref="D870:J870"/>
    <mergeCell ref="D871:J871"/>
    <mergeCell ref="D872:M872"/>
    <mergeCell ref="D874:J874"/>
    <mergeCell ref="D875:J875"/>
    <mergeCell ref="D876:M876"/>
    <mergeCell ref="D880:J880"/>
    <mergeCell ref="D881:J881"/>
    <mergeCell ref="D882:M882"/>
  </mergeCells>
  <pageMargins left="0.620079" right="0.472441" top="0.472441" bottom="0.472441" header="0.0" footer="0.0"/>
  <pageSetup paperSize="9" orientation="landscape"/>
  <rowBreaks count="2" manualBreakCount="2">
    <brk id="0" max="16383" man="1"/>
    <brk id="0" max="16383" man="1"/>
  </rowBreaks>
</worksheet>
</file>