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K:\01.EDIFICIS MUNICIPALS (manteniment i serveis)\NETEJA EQUIPAMENTS\05 SERVEI NETEJA 2025\Plataforma_contractacio\"/>
    </mc:Choice>
  </mc:AlternateContent>
  <xr:revisionPtr revIDLastSave="0" documentId="13_ncr:1_{D6A215DE-9EE2-4504-9001-EBBF4975CC87}" xr6:coauthVersionLast="47" xr6:coauthVersionMax="47" xr10:uidLastSave="{00000000-0000-0000-0000-000000000000}"/>
  <bookViews>
    <workbookView xWindow="-120" yWindow="-120" windowWidth="23280" windowHeight="12600" activeTab="5" xr2:uid="{00000000-000D-0000-FFFF-FFFF00000000}"/>
  </bookViews>
  <sheets>
    <sheet name="COSTOS" sheetId="4" r:id="rId1"/>
    <sheet name="2025" sheetId="10" r:id="rId2"/>
    <sheet name="hores anuals" sheetId="12" r:id="rId3"/>
    <sheet name="ANNEX I" sheetId="8" r:id="rId4"/>
    <sheet name="ANNEX II" sheetId="7" r:id="rId5"/>
    <sheet name="ANNEX III" sheetId="5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7" l="1"/>
  <c r="H34" i="7"/>
  <c r="G5" i="4"/>
  <c r="R32" i="10"/>
  <c r="R31" i="10"/>
  <c r="R30" i="10"/>
  <c r="R29" i="10"/>
  <c r="R28" i="10"/>
  <c r="R27" i="10"/>
  <c r="R26" i="10"/>
  <c r="R25" i="10"/>
  <c r="R23" i="10"/>
  <c r="R19" i="10"/>
  <c r="R17" i="10"/>
  <c r="R16" i="10"/>
  <c r="R15" i="10"/>
  <c r="R10" i="10"/>
  <c r="R5" i="10"/>
  <c r="R3" i="10"/>
  <c r="R2" i="10"/>
  <c r="G4" i="4"/>
  <c r="P33" i="10"/>
  <c r="M32" i="10"/>
  <c r="O32" i="10" s="1"/>
  <c r="Q32" i="10" s="1"/>
  <c r="L32" i="10"/>
  <c r="M31" i="10"/>
  <c r="O31" i="10" s="1"/>
  <c r="L31" i="10"/>
  <c r="M30" i="10"/>
  <c r="O30" i="10" s="1"/>
  <c r="Q30" i="10" s="1"/>
  <c r="L30" i="10"/>
  <c r="O29" i="10"/>
  <c r="L29" i="10"/>
  <c r="M28" i="10"/>
  <c r="O28" i="10" s="1"/>
  <c r="Q28" i="10" s="1"/>
  <c r="L28" i="10"/>
  <c r="O27" i="10"/>
  <c r="L27" i="10"/>
  <c r="M26" i="10"/>
  <c r="O26" i="10" s="1"/>
  <c r="Q26" i="10" s="1"/>
  <c r="L26" i="10"/>
  <c r="O25" i="10"/>
  <c r="Q25" i="10" s="1"/>
  <c r="S25" i="10" s="1"/>
  <c r="L24" i="10"/>
  <c r="M23" i="10"/>
  <c r="L23" i="10"/>
  <c r="L22" i="10"/>
  <c r="M21" i="10"/>
  <c r="O21" i="10" s="1"/>
  <c r="Q21" i="10" s="1"/>
  <c r="L21" i="10"/>
  <c r="L20" i="10"/>
  <c r="M19" i="10"/>
  <c r="O19" i="10" s="1"/>
  <c r="Q19" i="10" s="1"/>
  <c r="L19" i="10"/>
  <c r="O18" i="10"/>
  <c r="Q18" i="10" s="1"/>
  <c r="L18" i="10"/>
  <c r="M17" i="10"/>
  <c r="O17" i="10" s="1"/>
  <c r="Q17" i="10" s="1"/>
  <c r="L17" i="10"/>
  <c r="M16" i="10"/>
  <c r="O16" i="10" s="1"/>
  <c r="Q16" i="10" s="1"/>
  <c r="L16" i="10"/>
  <c r="O15" i="10"/>
  <c r="L15" i="10"/>
  <c r="L14" i="10"/>
  <c r="L13" i="10"/>
  <c r="L12" i="10"/>
  <c r="L11" i="10"/>
  <c r="M10" i="10"/>
  <c r="L10" i="10"/>
  <c r="L9" i="10"/>
  <c r="L8" i="10"/>
  <c r="L7" i="10"/>
  <c r="L6" i="10"/>
  <c r="M5" i="10"/>
  <c r="L5" i="10"/>
  <c r="N3" i="10"/>
  <c r="M3" i="10"/>
  <c r="M2" i="10"/>
  <c r="O2" i="10" s="1"/>
  <c r="Q2" i="10" s="1"/>
  <c r="Q27" i="10" l="1"/>
  <c r="S27" i="10" s="1"/>
  <c r="Q29" i="10"/>
  <c r="S29" i="10" s="1"/>
  <c r="Q31" i="10"/>
  <c r="S31" i="10" s="1"/>
  <c r="S18" i="10"/>
  <c r="N5" i="10"/>
  <c r="N10" i="10"/>
  <c r="O10" i="10" s="1"/>
  <c r="S21" i="10"/>
  <c r="Q15" i="10"/>
  <c r="S15" i="10" s="1"/>
  <c r="S17" i="10"/>
  <c r="S16" i="10"/>
  <c r="S19" i="10"/>
  <c r="S26" i="10"/>
  <c r="S28" i="10"/>
  <c r="S30" i="10"/>
  <c r="S32" i="10"/>
  <c r="R33" i="10"/>
  <c r="O3" i="10"/>
  <c r="N23" i="10"/>
  <c r="O23" i="10" s="1"/>
  <c r="O5" i="10"/>
  <c r="Q5" i="10" s="1"/>
  <c r="Q10" i="10" l="1"/>
  <c r="S10" i="10" s="1"/>
  <c r="Q23" i="10"/>
  <c r="S23" i="10" s="1"/>
  <c r="Q3" i="10"/>
  <c r="S3" i="10" s="1"/>
  <c r="N33" i="10"/>
  <c r="S5" i="10"/>
  <c r="O33" i="10"/>
  <c r="S2" i="10"/>
  <c r="Q33" i="10" l="1"/>
  <c r="S33" i="10"/>
  <c r="E34" i="7" l="1"/>
  <c r="N5" i="4"/>
  <c r="N4" i="4"/>
  <c r="G6" i="4" l="1"/>
  <c r="G8" i="4" s="1"/>
  <c r="N6" i="4"/>
  <c r="N8" i="4" s="1"/>
  <c r="G34" i="7"/>
  <c r="D33" i="7"/>
  <c r="D32" i="7"/>
  <c r="D31" i="7"/>
  <c r="D29" i="7"/>
  <c r="D27" i="7"/>
  <c r="D24" i="7"/>
  <c r="D18" i="7"/>
  <c r="D17" i="7"/>
  <c r="D11" i="7"/>
  <c r="D6" i="7"/>
  <c r="D4" i="7"/>
  <c r="D3" i="7"/>
  <c r="N7" i="4" l="1"/>
  <c r="N9" i="4" s="1"/>
  <c r="N11" i="4" s="1"/>
  <c r="G7" i="4"/>
  <c r="G9" i="4" s="1"/>
  <c r="G11" i="4" s="1"/>
  <c r="G10" i="4" l="1"/>
  <c r="G12" i="4" s="1"/>
  <c r="N10" i="4"/>
  <c r="N12" i="4" s="1"/>
  <c r="N13" i="4" l="1"/>
  <c r="N14" i="4" s="1"/>
  <c r="G13" i="4"/>
  <c r="G14" i="4" s="1"/>
  <c r="P14" i="4" l="1"/>
</calcChain>
</file>

<file path=xl/sharedStrings.xml><?xml version="1.0" encoding="utf-8"?>
<sst xmlns="http://schemas.openxmlformats.org/spreadsheetml/2006/main" count="485" uniqueCount="151">
  <si>
    <t>DEPENDENCIES</t>
  </si>
  <si>
    <t>DLL</t>
  </si>
  <si>
    <t>DM</t>
  </si>
  <si>
    <t>DJ</t>
  </si>
  <si>
    <t>DV</t>
  </si>
  <si>
    <t>DS</t>
  </si>
  <si>
    <t>DG</t>
  </si>
  <si>
    <t>HORES ANUALS ESPECIALISTA</t>
  </si>
  <si>
    <t>HORES ANUALS NETEJADORA</t>
  </si>
  <si>
    <t>SETMANES ANUALS</t>
  </si>
  <si>
    <t>BIBLIOTECA MUNICIPAL POMPEU FABRA</t>
  </si>
  <si>
    <t>ESCOLA BRESSOL EL SERRALET</t>
  </si>
  <si>
    <t>EDIFICI GROC INSTITUT ESCOLA TORRELLES</t>
  </si>
  <si>
    <t>EDIFICI VERD INSTITUT ESCOLA TORRELLES</t>
  </si>
  <si>
    <t>AJUNTAMENT</t>
  </si>
  <si>
    <t>CASAL DE LA GENT GRAN - PARC DE CAN SOSTRES</t>
  </si>
  <si>
    <t>MASOVERIA - PARC DE CAN SOSTRES</t>
  </si>
  <si>
    <t>OFICINA DEIXALLERIA MUNICIPAL</t>
  </si>
  <si>
    <t>CEM Can Roig</t>
  </si>
  <si>
    <t>NAU MUNICIPAL</t>
  </si>
  <si>
    <t>CAN PINYONS</t>
  </si>
  <si>
    <t>EDIFICI SERVEIS SOCIALS</t>
  </si>
  <si>
    <t>PREFACTURA POLICIA LOCAL</t>
  </si>
  <si>
    <t>ATENEU TORRELLENC</t>
  </si>
  <si>
    <t>PUNT ÒMNIA/ ARXIU</t>
  </si>
  <si>
    <t>LES BRUIXES</t>
  </si>
  <si>
    <t>AGOST</t>
  </si>
  <si>
    <t xml:space="preserve">AGOST </t>
  </si>
  <si>
    <t>SETEMBRE</t>
  </si>
  <si>
    <t>CASAL DE JOVES- EL CLUB</t>
  </si>
  <si>
    <t>MESOS SENSE SERVEI DIARI</t>
  </si>
  <si>
    <t>MESOS DE SERVEI  DIARI</t>
  </si>
  <si>
    <t>7:00 a 8:30</t>
  </si>
  <si>
    <t>17:00 a 21.00</t>
  </si>
  <si>
    <t>16:30 a 21:00</t>
  </si>
  <si>
    <t>10:30 a 11:30</t>
  </si>
  <si>
    <t>16:30 a 18:30</t>
  </si>
  <si>
    <t>11:30 a 12:30</t>
  </si>
  <si>
    <t>16:00 a 21:00</t>
  </si>
  <si>
    <t>18:30 a 20:30</t>
  </si>
  <si>
    <t>7:00 a 8:00</t>
  </si>
  <si>
    <t>8:00 a 9:00</t>
  </si>
  <si>
    <t>15:00 a 16:00</t>
  </si>
  <si>
    <t>9:00 a 11:30</t>
  </si>
  <si>
    <t>6.00 a 8:00</t>
  </si>
  <si>
    <t>6:00 a 7:00</t>
  </si>
  <si>
    <t>8:30 a 9:30</t>
  </si>
  <si>
    <t>HORES SETMANA NETEJADORA</t>
  </si>
  <si>
    <t>DC</t>
  </si>
  <si>
    <t>CEM Can Coll piscina- hivern</t>
  </si>
  <si>
    <t>CEM  Can Coll piscina- estiu</t>
  </si>
  <si>
    <t>HORES SETMANA CENTRE NETEJADORA 2025</t>
  </si>
  <si>
    <t>Cost personal segons conveni 2025</t>
  </si>
  <si>
    <t xml:space="preserve">hores </t>
  </si>
  <si>
    <t>€/h</t>
  </si>
  <si>
    <t>TOTAL</t>
  </si>
  <si>
    <t>cost especialista</t>
  </si>
  <si>
    <t>Total personal SS (inclosa) 2025</t>
  </si>
  <si>
    <t>Cost material fungible/productes anual (5%)</t>
  </si>
  <si>
    <t>Absentisme (6%)</t>
  </si>
  <si>
    <t>Total pressupost d'execució material 2025</t>
  </si>
  <si>
    <t>Benefici industrial</t>
  </si>
  <si>
    <t>Despeses generals</t>
  </si>
  <si>
    <t>Total sense IVA</t>
  </si>
  <si>
    <t>IVA</t>
  </si>
  <si>
    <t>Total amb IVA</t>
  </si>
  <si>
    <t>Cost netejador/a</t>
  </si>
  <si>
    <t>Cost personal segons conveni 2026</t>
  </si>
  <si>
    <t>Netejadora</t>
  </si>
  <si>
    <t xml:space="preserve">Especilaita </t>
  </si>
  <si>
    <t>CATEGORIA PROFESSIONAL</t>
  </si>
  <si>
    <t xml:space="preserve">H/DIÀRIES </t>
  </si>
  <si>
    <t>H/SETMANALS</t>
  </si>
  <si>
    <t>H/ANUALS</t>
  </si>
  <si>
    <t>€/ANUALS</t>
  </si>
  <si>
    <t>Benefici Industrial</t>
  </si>
  <si>
    <t xml:space="preserve">Despeses generals </t>
  </si>
  <si>
    <t>Cost anual del material fungible/productes</t>
  </si>
  <si>
    <t>TOTAL COST ANUAL DEL SERVEI SENSE IVA</t>
  </si>
  <si>
    <t>TOTAL COST ANUAL DEL SERVEI AMB IVA</t>
  </si>
  <si>
    <t>ESCOLA BRESSOL MUNICIPAL EL SERRALET</t>
  </si>
  <si>
    <t>EDIFICI VERD IE TORRELLES</t>
  </si>
  <si>
    <t>EDIFICI GROC IE TORRELLES</t>
  </si>
  <si>
    <t>EDIFICI MUNICIPAL DE L'AJUNTAMENT</t>
  </si>
  <si>
    <t>CENTRE ESPORTIU MUNICIPAL CAN COLL</t>
  </si>
  <si>
    <t>CENTRE ESPORTIU MUNICIPAL CAN ROIG</t>
  </si>
  <si>
    <t>CASAL JOVES</t>
  </si>
  <si>
    <t>PREFACTURA DE LA POLICIA MUNICIPAL</t>
  </si>
  <si>
    <t>ARXIU MUNICIPAL/PUNT ÒMNIA</t>
  </si>
  <si>
    <t>MASOVERIA PARC DE CAN SOSTRES</t>
  </si>
  <si>
    <t>EDIFICI MUNICIPAL DE L'ASSOCIACIÓ DE DONES</t>
  </si>
  <si>
    <t xml:space="preserve">TOTAL COST ANUAL  EDIFICIS SENSE IVA </t>
  </si>
  <si>
    <t xml:space="preserve">TOTAL COST ANUAL  EDIFICIS  AMB IVA </t>
  </si>
  <si>
    <t>SENSE IVA</t>
  </si>
  <si>
    <t>AMB IVA</t>
  </si>
  <si>
    <t>PREU UNITARI NETEJADOR/A PER HORA</t>
  </si>
  <si>
    <t>PREU UNITARI ESPECIALISTA PER HORA</t>
  </si>
  <si>
    <t>OFICINA DE LA DEIXALLERIA MUNICIPAL</t>
  </si>
  <si>
    <t>EDIFICI MUNICIPAL DE SERVEIS SOCIALS</t>
  </si>
  <si>
    <t xml:space="preserve">HORES SETMANA CENTRE </t>
  </si>
  <si>
    <t>CAP</t>
  </si>
  <si>
    <t>CASAL DE LA GENT GRAN CAN SOSTRES</t>
  </si>
  <si>
    <t>ANNEX II</t>
  </si>
  <si>
    <t>HORES ANUALS NETEJADORA 2025</t>
  </si>
  <si>
    <t xml:space="preserve">HORES ANUALS ESPECIALISTA 2025 </t>
  </si>
  <si>
    <t>COST TOTAL 2025</t>
  </si>
  <si>
    <t>wc</t>
  </si>
  <si>
    <t>insti</t>
  </si>
  <si>
    <t>CODI</t>
  </si>
  <si>
    <t>CATEGORIA</t>
  </si>
  <si>
    <t>CTE</t>
  </si>
  <si>
    <t>H/S</t>
  </si>
  <si>
    <t>ANTIGUITAT</t>
  </si>
  <si>
    <t>SALARI</t>
  </si>
  <si>
    <t>OBSERVACIONS</t>
  </si>
  <si>
    <t>8091J</t>
  </si>
  <si>
    <t>NETEJADOR/A</t>
  </si>
  <si>
    <t>S/CONVENI</t>
  </si>
  <si>
    <t>SUBSTITUEIX 3994V</t>
  </si>
  <si>
    <t>5898S</t>
  </si>
  <si>
    <t>SUBSTITUEIX 6481D</t>
  </si>
  <si>
    <t>0855S</t>
  </si>
  <si>
    <t>8492Q</t>
  </si>
  <si>
    <t>9725X</t>
  </si>
  <si>
    <t>1125E</t>
  </si>
  <si>
    <t>3994V</t>
  </si>
  <si>
    <t>1184Q</t>
  </si>
  <si>
    <t>0968V</t>
  </si>
  <si>
    <t>0405G</t>
  </si>
  <si>
    <t>3894M</t>
  </si>
  <si>
    <t>SUBSTITUEIX 0968V</t>
  </si>
  <si>
    <t>0607C</t>
  </si>
  <si>
    <t>SUBSTITUEIX 1125E</t>
  </si>
  <si>
    <t>4021G</t>
  </si>
  <si>
    <t>4066Q</t>
  </si>
  <si>
    <t>SUBSTITUEIX 0855S</t>
  </si>
  <si>
    <t>6481D</t>
  </si>
  <si>
    <t>COST COMPLEMENTS SOBRE  CONVENI COST ANUAL</t>
  </si>
  <si>
    <t>9788S</t>
  </si>
  <si>
    <t>EXCEDÈNCIA</t>
  </si>
  <si>
    <t>LLISTAT SUBROGACIÓ DEPENDÈNCIES MUNICIPALS TORRELLES DE LLOBREGAT - OCTUBRE 2024</t>
  </si>
  <si>
    <t>ANNEX I</t>
  </si>
  <si>
    <t>MESOS SERVEI  DIARI</t>
  </si>
  <si>
    <t>COST 2025  ESPECIALISTA + PRODUCTES 21,8789781€</t>
  </si>
  <si>
    <t>COST 2025 NETEJADORA+ PRODUCTES 21,1133977 €</t>
  </si>
  <si>
    <t>6:00 a 7:30</t>
  </si>
  <si>
    <t>HORARI 2021/2025</t>
  </si>
  <si>
    <t>8.00 a 9:00</t>
  </si>
  <si>
    <t>9:00 a 10:00</t>
  </si>
  <si>
    <t>COST ANUAL € 2025</t>
  </si>
  <si>
    <t>ANNEX III:FITXA DESGLÒS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</si>
</sst>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.0"/>
    <numFmt numFmtId="165" formatCode="dd/mm/yyyy;@"/>
    <numFmt numFmtId="166" formatCode="#,##0.00\ &quot;€&quot;"/>
    <numFmt numFmtId="167" formatCode="#,##0.00\ _€"/>
  </numFmts>
  <fonts count="13" x14ac:knownFonts="1"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9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32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/>
    <xf numFmtId="0" fontId="0" fillId="0" borderId="0" xfId="0" applyFill="1"/>
    <xf numFmtId="4" fontId="0" fillId="0" borderId="0" xfId="0" applyNumberFormat="1" applyAlignment="1">
      <alignment horizontal="right"/>
    </xf>
    <xf numFmtId="0" fontId="2" fillId="0" borderId="1" xfId="0" applyFont="1" applyFill="1" applyBorder="1"/>
    <xf numFmtId="0" fontId="0" fillId="5" borderId="1" xfId="0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0" fillId="0" borderId="0" xfId="0" applyNumberFormat="1"/>
    <xf numFmtId="0" fontId="0" fillId="0" borderId="3" xfId="0" applyBorder="1"/>
    <xf numFmtId="4" fontId="0" fillId="0" borderId="1" xfId="0" applyNumberFormat="1" applyBorder="1"/>
    <xf numFmtId="0" fontId="0" fillId="0" borderId="16" xfId="0" applyBorder="1"/>
    <xf numFmtId="0" fontId="0" fillId="0" borderId="17" xfId="0" applyBorder="1"/>
    <xf numFmtId="0" fontId="0" fillId="0" borderId="13" xfId="0" applyBorder="1"/>
    <xf numFmtId="0" fontId="0" fillId="0" borderId="14" xfId="0" applyBorder="1"/>
    <xf numFmtId="4" fontId="0" fillId="0" borderId="14" xfId="0" applyNumberFormat="1" applyBorder="1"/>
    <xf numFmtId="9" fontId="0" fillId="0" borderId="19" xfId="0" applyNumberFormat="1" applyBorder="1"/>
    <xf numFmtId="9" fontId="0" fillId="0" borderId="0" xfId="0" applyNumberFormat="1"/>
    <xf numFmtId="0" fontId="0" fillId="0" borderId="19" xfId="0" applyBorder="1"/>
    <xf numFmtId="0" fontId="0" fillId="0" borderId="21" xfId="0" applyBorder="1"/>
    <xf numFmtId="4" fontId="0" fillId="0" borderId="3" xfId="0" applyNumberFormat="1" applyBorder="1"/>
    <xf numFmtId="0" fontId="0" fillId="0" borderId="0" xfId="0" applyBorder="1"/>
    <xf numFmtId="4" fontId="0" fillId="6" borderId="1" xfId="0" applyNumberFormat="1" applyFill="1" applyBorder="1"/>
    <xf numFmtId="0" fontId="0" fillId="0" borderId="15" xfId="0" applyBorder="1"/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2" borderId="1" xfId="0" applyFill="1" applyBorder="1"/>
    <xf numFmtId="0" fontId="0" fillId="0" borderId="0" xfId="0" applyFill="1" applyBorder="1"/>
    <xf numFmtId="44" fontId="0" fillId="0" borderId="0" xfId="1" applyFont="1"/>
    <xf numFmtId="4" fontId="0" fillId="6" borderId="0" xfId="0" applyNumberFormat="1" applyFill="1"/>
    <xf numFmtId="0" fontId="0" fillId="0" borderId="23" xfId="0" applyBorder="1"/>
    <xf numFmtId="0" fontId="0" fillId="0" borderId="24" xfId="0" applyBorder="1"/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25" xfId="0" applyBorder="1"/>
    <xf numFmtId="0" fontId="0" fillId="2" borderId="9" xfId="0" applyFill="1" applyBorder="1"/>
    <xf numFmtId="0" fontId="0" fillId="0" borderId="26" xfId="0" applyBorder="1"/>
    <xf numFmtId="0" fontId="0" fillId="0" borderId="27" xfId="0" applyBorder="1"/>
    <xf numFmtId="0" fontId="0" fillId="2" borderId="11" xfId="0" applyFill="1" applyBorder="1"/>
    <xf numFmtId="0" fontId="0" fillId="2" borderId="12" xfId="0" applyFill="1" applyBorder="1"/>
    <xf numFmtId="0" fontId="0" fillId="0" borderId="28" xfId="0" applyBorder="1"/>
    <xf numFmtId="0" fontId="0" fillId="0" borderId="29" xfId="0" applyBorder="1"/>
    <xf numFmtId="18" fontId="0" fillId="0" borderId="1" xfId="0" applyNumberFormat="1" applyFill="1" applyBorder="1"/>
    <xf numFmtId="0" fontId="3" fillId="0" borderId="8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1" xfId="0" applyFill="1" applyBorder="1"/>
    <xf numFmtId="0" fontId="3" fillId="0" borderId="11" xfId="0" applyFont="1" applyFill="1" applyBorder="1"/>
    <xf numFmtId="2" fontId="0" fillId="7" borderId="11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3" xfId="0" applyFill="1" applyBorder="1"/>
    <xf numFmtId="0" fontId="3" fillId="0" borderId="3" xfId="0" applyFont="1" applyFill="1" applyBorder="1"/>
    <xf numFmtId="0" fontId="0" fillId="0" borderId="3" xfId="0" applyFill="1" applyBorder="1"/>
    <xf numFmtId="0" fontId="6" fillId="0" borderId="0" xfId="0" applyFont="1"/>
    <xf numFmtId="166" fontId="0" fillId="3" borderId="1" xfId="0" applyNumberForma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166" fontId="4" fillId="0" borderId="36" xfId="0" applyNumberFormat="1" applyFont="1" applyFill="1" applyBorder="1" applyAlignment="1">
      <alignment horizontal="center" vertical="center"/>
    </xf>
    <xf numFmtId="0" fontId="0" fillId="0" borderId="20" xfId="0" applyBorder="1"/>
    <xf numFmtId="4" fontId="0" fillId="0" borderId="21" xfId="0" applyNumberFormat="1" applyBorder="1"/>
    <xf numFmtId="1" fontId="0" fillId="0" borderId="1" xfId="0" applyNumberFormat="1" applyFill="1" applyBorder="1" applyAlignment="1">
      <alignment horizontal="center" vertical="center"/>
    </xf>
    <xf numFmtId="4" fontId="0" fillId="0" borderId="36" xfId="0" applyNumberFormat="1" applyFont="1" applyFill="1" applyBorder="1" applyAlignment="1">
      <alignment horizontal="center" vertical="center"/>
    </xf>
    <xf numFmtId="0" fontId="0" fillId="0" borderId="0" xfId="1" applyNumberFormat="1" applyFont="1"/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0" fillId="0" borderId="2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2" fontId="0" fillId="7" borderId="3" xfId="0" applyNumberFormat="1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3" fillId="0" borderId="1" xfId="0" applyNumberFormat="1" applyFont="1" applyFill="1" applyBorder="1"/>
    <xf numFmtId="2" fontId="3" fillId="0" borderId="1" xfId="0" applyNumberFormat="1" applyFont="1" applyFill="1" applyBorder="1"/>
    <xf numFmtId="167" fontId="0" fillId="0" borderId="1" xfId="0" applyNumberFormat="1" applyBorder="1" applyAlignment="1">
      <alignment horizontal="center"/>
    </xf>
    <xf numFmtId="167" fontId="0" fillId="0" borderId="1" xfId="0" applyNumberFormat="1" applyBorder="1"/>
    <xf numFmtId="167" fontId="0" fillId="6" borderId="1" xfId="0" applyNumberFormat="1" applyFill="1" applyBorder="1"/>
    <xf numFmtId="167" fontId="0" fillId="0" borderId="0" xfId="0" applyNumberFormat="1"/>
    <xf numFmtId="167" fontId="0" fillId="0" borderId="3" xfId="0" applyNumberFormat="1" applyBorder="1"/>
    <xf numFmtId="0" fontId="0" fillId="0" borderId="2" xfId="0" applyFill="1" applyBorder="1"/>
    <xf numFmtId="0" fontId="0" fillId="0" borderId="30" xfId="0" applyFill="1" applyBorder="1"/>
    <xf numFmtId="0" fontId="3" fillId="0" borderId="6" xfId="0" applyFont="1" applyFill="1" applyBorder="1"/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20" fontId="0" fillId="0" borderId="32" xfId="0" applyNumberFormat="1" applyFill="1" applyBorder="1"/>
    <xf numFmtId="0" fontId="0" fillId="0" borderId="12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1" fillId="0" borderId="6" xfId="0" applyFont="1" applyFill="1" applyBorder="1"/>
    <xf numFmtId="0" fontId="0" fillId="0" borderId="32" xfId="0" applyFill="1" applyBorder="1"/>
    <xf numFmtId="2" fontId="0" fillId="3" borderId="1" xfId="0" applyNumberForma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2" fontId="0" fillId="0" borderId="36" xfId="0" applyNumberFormat="1" applyFill="1" applyBorder="1" applyAlignment="1">
      <alignment horizontal="center" vertical="center"/>
    </xf>
    <xf numFmtId="2" fontId="4" fillId="0" borderId="36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0" fillId="0" borderId="40" xfId="0" applyNumberFormat="1" applyFont="1" applyFill="1" applyBorder="1" applyAlignment="1">
      <alignment horizontal="center" vertical="center"/>
    </xf>
    <xf numFmtId="4" fontId="0" fillId="0" borderId="39" xfId="0" applyNumberFormat="1" applyBorder="1" applyAlignment="1">
      <alignment horizontal="center"/>
    </xf>
    <xf numFmtId="167" fontId="0" fillId="3" borderId="1" xfId="0" applyNumberFormat="1" applyFill="1" applyBorder="1"/>
    <xf numFmtId="4" fontId="0" fillId="3" borderId="1" xfId="0" applyNumberFormat="1" applyFill="1" applyBorder="1"/>
    <xf numFmtId="0" fontId="3" fillId="0" borderId="13" xfId="0" applyFont="1" applyFill="1" applyBorder="1"/>
    <xf numFmtId="0" fontId="3" fillId="0" borderId="18" xfId="0" applyFont="1" applyFill="1" applyBorder="1"/>
    <xf numFmtId="0" fontId="3" fillId="0" borderId="30" xfId="0" applyFont="1" applyFill="1" applyBorder="1"/>
    <xf numFmtId="18" fontId="3" fillId="0" borderId="3" xfId="0" applyNumberFormat="1" applyFont="1" applyFill="1" applyBorder="1"/>
    <xf numFmtId="0" fontId="7" fillId="0" borderId="0" xfId="0" applyFont="1"/>
    <xf numFmtId="0" fontId="8" fillId="0" borderId="35" xfId="0" applyFont="1" applyBorder="1" applyAlignment="1">
      <alignment horizontal="left" vertical="center" wrapText="1" indent="2"/>
    </xf>
    <xf numFmtId="0" fontId="8" fillId="0" borderId="35" xfId="0" applyFont="1" applyBorder="1" applyAlignment="1">
      <alignment horizontal="left" vertical="center" wrapText="1" indent="1"/>
    </xf>
    <xf numFmtId="0" fontId="8" fillId="0" borderId="35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top" wrapText="1"/>
    </xf>
    <xf numFmtId="0" fontId="8" fillId="0" borderId="34" xfId="0" applyFont="1" applyBorder="1" applyAlignment="1">
      <alignment horizontal="center" vertical="center" wrapText="1"/>
    </xf>
    <xf numFmtId="1" fontId="9" fillId="0" borderId="34" xfId="0" applyNumberFormat="1" applyFont="1" applyBorder="1" applyAlignment="1">
      <alignment horizontal="center" vertical="center" shrinkToFit="1"/>
    </xf>
    <xf numFmtId="164" fontId="9" fillId="0" borderId="34" xfId="0" applyNumberFormat="1" applyFont="1" applyBorder="1" applyAlignment="1">
      <alignment horizontal="center" vertical="center" shrinkToFit="1"/>
    </xf>
    <xf numFmtId="165" fontId="9" fillId="0" borderId="34" xfId="0" applyNumberFormat="1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wrapText="1"/>
    </xf>
    <xf numFmtId="4" fontId="9" fillId="0" borderId="34" xfId="0" applyNumberFormat="1" applyFont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wrapText="1"/>
    </xf>
    <xf numFmtId="2" fontId="10" fillId="4" borderId="2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/>
    <xf numFmtId="2" fontId="10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0" fillId="0" borderId="0" xfId="0" applyFont="1" applyBorder="1"/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10" fillId="6" borderId="1" xfId="0" applyNumberFormat="1" applyFont="1" applyFill="1" applyBorder="1" applyAlignment="1">
      <alignment horizontal="right" vertical="center"/>
    </xf>
    <xf numFmtId="2" fontId="0" fillId="0" borderId="1" xfId="0" applyNumberForma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/>
    </xf>
    <xf numFmtId="2" fontId="7" fillId="0" borderId="0" xfId="0" applyNumberFormat="1" applyFont="1"/>
    <xf numFmtId="2" fontId="10" fillId="5" borderId="2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/>
    <xf numFmtId="0" fontId="12" fillId="0" borderId="0" xfId="0" applyFont="1"/>
    <xf numFmtId="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6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2" fontId="0" fillId="0" borderId="1" xfId="0" applyNumberFormat="1" applyFill="1" applyBorder="1" applyAlignment="1">
      <alignment horizontal="center" vertical="center"/>
    </xf>
    <xf numFmtId="166" fontId="0" fillId="0" borderId="2" xfId="0" applyNumberFormat="1" applyFill="1" applyBorder="1" applyAlignment="1">
      <alignment horizontal="center" vertical="center"/>
    </xf>
    <xf numFmtId="166" fontId="0" fillId="0" borderId="3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2" fontId="0" fillId="7" borderId="2" xfId="0" applyNumberFormat="1" applyFill="1" applyBorder="1" applyAlignment="1">
      <alignment horizontal="center" vertical="center"/>
    </xf>
    <xf numFmtId="2" fontId="0" fillId="7" borderId="3" xfId="0" applyNumberFormat="1" applyFill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center" vertical="center"/>
    </xf>
    <xf numFmtId="2" fontId="0" fillId="0" borderId="3" xfId="0" applyNumberFormat="1" applyFont="1" applyFill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2" fontId="0" fillId="7" borderId="15" xfId="0" applyNumberFormat="1" applyFill="1" applyBorder="1" applyAlignment="1">
      <alignment horizontal="center" vertical="center"/>
    </xf>
    <xf numFmtId="2" fontId="3" fillId="0" borderId="15" xfId="0" applyNumberFormat="1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2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4" fontId="10" fillId="0" borderId="2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\dades$\PerfilsCTX$\redireccions\merce.mila.TORRELLES\Desktop\calcul%20neteja%202025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  <sheetName val="2026"/>
      <sheetName val="2025 fins licitcio"/>
    </sheetNames>
    <sheetDataSet>
      <sheetData sheetId="0"/>
      <sheetData sheetId="1">
        <row r="1">
          <cell r="D1">
            <v>13.67</v>
          </cell>
        </row>
        <row r="2">
          <cell r="D2">
            <v>14.22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CD9C9-AB7F-4CEE-A508-5D2728B5D569}">
  <dimension ref="B2:Q23"/>
  <sheetViews>
    <sheetView workbookViewId="0">
      <selection activeCell="E30" sqref="E30"/>
    </sheetView>
  </sheetViews>
  <sheetFormatPr baseColWidth="10" defaultRowHeight="15" x14ac:dyDescent="0.25"/>
  <cols>
    <col min="3" max="3" width="11.42578125" style="14"/>
    <col min="5" max="5" width="11.42578125" customWidth="1"/>
    <col min="7" max="7" width="13.5703125" style="91" bestFit="1" customWidth="1"/>
    <col min="8" max="8" width="15.42578125" customWidth="1"/>
    <col min="14" max="14" width="11.42578125" customWidth="1"/>
  </cols>
  <sheetData>
    <row r="2" spans="2:17" x14ac:dyDescent="0.25">
      <c r="B2" s="170">
        <v>2025</v>
      </c>
      <c r="C2" s="171"/>
      <c r="D2" s="171"/>
      <c r="E2" s="171"/>
      <c r="F2" s="171"/>
      <c r="G2" s="172"/>
      <c r="I2" s="170">
        <v>2026</v>
      </c>
      <c r="J2" s="171"/>
      <c r="K2" s="171"/>
      <c r="L2" s="171"/>
      <c r="M2" s="171"/>
      <c r="N2" s="172"/>
    </row>
    <row r="3" spans="2:17" ht="15.75" thickBot="1" x14ac:dyDescent="0.3">
      <c r="B3" s="2" t="s">
        <v>52</v>
      </c>
      <c r="C3" s="16"/>
      <c r="D3" s="2"/>
      <c r="E3" s="58" t="s">
        <v>53</v>
      </c>
      <c r="F3" s="58" t="s">
        <v>54</v>
      </c>
      <c r="G3" s="88" t="s">
        <v>55</v>
      </c>
      <c r="H3" s="36"/>
      <c r="I3" s="15" t="s">
        <v>67</v>
      </c>
      <c r="J3" s="26"/>
      <c r="K3" s="15"/>
      <c r="L3" s="58" t="s">
        <v>53</v>
      </c>
      <c r="M3" s="58" t="s">
        <v>54</v>
      </c>
      <c r="N3" s="58" t="s">
        <v>55</v>
      </c>
    </row>
    <row r="4" spans="2:17" ht="16.5" thickTop="1" thickBot="1" x14ac:dyDescent="0.3">
      <c r="B4" s="165" t="s">
        <v>66</v>
      </c>
      <c r="C4" s="166"/>
      <c r="D4" s="167"/>
      <c r="E4" s="72">
        <v>14203.259999999995</v>
      </c>
      <c r="F4" s="58">
        <v>13.21</v>
      </c>
      <c r="G4" s="89">
        <f>E4*F4</f>
        <v>187625.06459999995</v>
      </c>
      <c r="H4" s="73"/>
      <c r="I4" s="17" t="s">
        <v>66</v>
      </c>
      <c r="J4" s="14"/>
      <c r="K4" s="18"/>
      <c r="L4" s="113">
        <v>14203.26</v>
      </c>
      <c r="N4" s="16">
        <f>L4*'[1]2026'!D1</f>
        <v>194158.56419999999</v>
      </c>
    </row>
    <row r="5" spans="2:17" ht="16.5" thickTop="1" thickBot="1" x14ac:dyDescent="0.3">
      <c r="B5" s="165" t="s">
        <v>56</v>
      </c>
      <c r="C5" s="166"/>
      <c r="D5" s="167"/>
      <c r="E5" s="111">
        <v>515.87999999999988</v>
      </c>
      <c r="F5" s="58">
        <v>13.689</v>
      </c>
      <c r="G5" s="89">
        <f>E5*F5</f>
        <v>7061.8813199999986</v>
      </c>
      <c r="H5" s="73"/>
      <c r="I5" s="17" t="s">
        <v>56</v>
      </c>
      <c r="J5" s="14"/>
      <c r="K5" s="27"/>
      <c r="L5" s="114">
        <v>515.88</v>
      </c>
      <c r="N5" s="16">
        <f>L5*'[1]2026'!D2</f>
        <v>7335.8136000000004</v>
      </c>
    </row>
    <row r="6" spans="2:17" ht="15.75" thickTop="1" x14ac:dyDescent="0.25">
      <c r="B6" s="173" t="s">
        <v>57</v>
      </c>
      <c r="C6" s="173"/>
      <c r="D6" s="173"/>
      <c r="E6" s="173"/>
      <c r="F6" s="173"/>
      <c r="G6" s="89">
        <f>G4+G5</f>
        <v>194686.94591999994</v>
      </c>
      <c r="H6" s="73"/>
      <c r="I6" s="173" t="s">
        <v>57</v>
      </c>
      <c r="J6" s="173"/>
      <c r="K6" s="173"/>
      <c r="L6" s="174"/>
      <c r="M6" s="175"/>
      <c r="N6" s="16">
        <f>SUM(N4:N5)</f>
        <v>201494.37779999999</v>
      </c>
      <c r="Q6" s="27"/>
    </row>
    <row r="7" spans="2:17" x14ac:dyDescent="0.25">
      <c r="B7" s="69" t="s">
        <v>58</v>
      </c>
      <c r="C7" s="70"/>
      <c r="D7" s="25"/>
      <c r="E7" s="70"/>
      <c r="F7" s="70"/>
      <c r="G7" s="92">
        <f>G6*5/100</f>
        <v>9734.3472959999981</v>
      </c>
      <c r="H7" s="73"/>
      <c r="I7" s="19" t="s">
        <v>58</v>
      </c>
      <c r="J7" s="21"/>
      <c r="K7" s="20"/>
      <c r="L7" s="21"/>
      <c r="M7" s="21"/>
      <c r="N7" s="16">
        <f>N6*5/100</f>
        <v>10074.71889</v>
      </c>
    </row>
    <row r="8" spans="2:17" x14ac:dyDescent="0.25">
      <c r="B8" s="19" t="s">
        <v>59</v>
      </c>
      <c r="C8" s="21"/>
      <c r="D8" s="20"/>
      <c r="E8" s="21"/>
      <c r="F8" s="21"/>
      <c r="G8" s="89">
        <f>G6*6/100</f>
        <v>11681.216755199996</v>
      </c>
      <c r="H8" s="73"/>
      <c r="I8" s="19" t="s">
        <v>59</v>
      </c>
      <c r="J8" s="21"/>
      <c r="K8" s="20"/>
      <c r="L8" s="21"/>
      <c r="M8" s="21"/>
      <c r="N8" s="16">
        <f>N6*6/100</f>
        <v>12089.662667999999</v>
      </c>
    </row>
    <row r="9" spans="2:17" x14ac:dyDescent="0.25">
      <c r="B9" s="175" t="s">
        <v>60</v>
      </c>
      <c r="C9" s="176"/>
      <c r="D9" s="176"/>
      <c r="E9" s="176"/>
      <c r="F9" s="176"/>
      <c r="G9" s="89">
        <f>SUM(G6:G8)</f>
        <v>216102.50997119994</v>
      </c>
      <c r="H9" s="73"/>
      <c r="I9" s="175" t="s">
        <v>60</v>
      </c>
      <c r="J9" s="176"/>
      <c r="K9" s="176"/>
      <c r="L9" s="176"/>
      <c r="M9" s="176"/>
      <c r="N9" s="16">
        <f>SUM(N6:N8)</f>
        <v>223658.75935799998</v>
      </c>
    </row>
    <row r="10" spans="2:17" x14ac:dyDescent="0.25">
      <c r="B10" s="168" t="s">
        <v>61</v>
      </c>
      <c r="C10" s="169"/>
      <c r="D10" s="169"/>
      <c r="E10" s="169"/>
      <c r="F10" s="22">
        <v>0.06</v>
      </c>
      <c r="G10" s="89">
        <f>G9*6/100</f>
        <v>12966.150598271997</v>
      </c>
      <c r="H10" s="73"/>
      <c r="I10" s="168" t="s">
        <v>61</v>
      </c>
      <c r="J10" s="169"/>
      <c r="K10" s="169"/>
      <c r="L10" s="169"/>
      <c r="M10" s="22">
        <v>0.06</v>
      </c>
      <c r="N10" s="16">
        <f>N9*6/100</f>
        <v>13419.525561479999</v>
      </c>
    </row>
    <row r="11" spans="2:17" x14ac:dyDescent="0.25">
      <c r="B11" s="161" t="s">
        <v>62</v>
      </c>
      <c r="C11" s="162"/>
      <c r="D11" s="162"/>
      <c r="E11" s="162"/>
      <c r="F11" s="23">
        <v>0.13</v>
      </c>
      <c r="G11" s="89">
        <f>G9*13/100</f>
        <v>28093.326296255993</v>
      </c>
      <c r="H11" s="73"/>
      <c r="I11" s="161" t="s">
        <v>62</v>
      </c>
      <c r="J11" s="162"/>
      <c r="K11" s="162"/>
      <c r="L11" s="162"/>
      <c r="M11" s="23">
        <v>0.13</v>
      </c>
      <c r="N11" s="16">
        <f>N9*13/100</f>
        <v>29075.638716539997</v>
      </c>
    </row>
    <row r="12" spans="2:17" x14ac:dyDescent="0.25">
      <c r="B12" s="168" t="s">
        <v>63</v>
      </c>
      <c r="C12" s="169"/>
      <c r="D12" s="169"/>
      <c r="E12" s="169"/>
      <c r="F12" s="24"/>
      <c r="G12" s="90">
        <f>SUM(G9:G11)</f>
        <v>257161.98686572793</v>
      </c>
      <c r="H12" s="73"/>
      <c r="I12" s="168" t="s">
        <v>63</v>
      </c>
      <c r="J12" s="169"/>
      <c r="K12" s="169"/>
      <c r="L12" s="169"/>
      <c r="M12" s="24"/>
      <c r="N12" s="28">
        <f>N9+N10+N11</f>
        <v>266153.92363601999</v>
      </c>
    </row>
    <row r="13" spans="2:17" x14ac:dyDescent="0.25">
      <c r="B13" s="161" t="s">
        <v>64</v>
      </c>
      <c r="C13" s="162"/>
      <c r="D13" s="162"/>
      <c r="E13" s="162"/>
      <c r="F13" s="23">
        <v>0.21</v>
      </c>
      <c r="G13" s="89">
        <f>G12*21/100</f>
        <v>54004.017241802867</v>
      </c>
      <c r="H13" s="73"/>
      <c r="I13" s="161" t="s">
        <v>64</v>
      </c>
      <c r="J13" s="162"/>
      <c r="K13" s="162"/>
      <c r="L13" s="162"/>
      <c r="M13" s="23">
        <v>0.21</v>
      </c>
      <c r="N13" s="16">
        <f>N12*21/100</f>
        <v>55892.323963564195</v>
      </c>
    </row>
    <row r="14" spans="2:17" x14ac:dyDescent="0.25">
      <c r="B14" s="163" t="s">
        <v>65</v>
      </c>
      <c r="C14" s="164"/>
      <c r="D14" s="164"/>
      <c r="E14" s="164"/>
      <c r="F14" s="25"/>
      <c r="G14" s="115">
        <f>G12+G13</f>
        <v>311166.00410753081</v>
      </c>
      <c r="H14" s="73"/>
      <c r="I14" s="163" t="s">
        <v>65</v>
      </c>
      <c r="J14" s="164"/>
      <c r="K14" s="164"/>
      <c r="L14" s="164"/>
      <c r="M14" s="25"/>
      <c r="N14" s="116">
        <f>SUM(N12:N13)</f>
        <v>322046.24759958417</v>
      </c>
      <c r="P14" s="37">
        <f>G14+N14</f>
        <v>633212.25170711498</v>
      </c>
    </row>
    <row r="17" spans="8:13" x14ac:dyDescent="0.25">
      <c r="H17" s="14"/>
      <c r="L17" s="14"/>
    </row>
    <row r="23" spans="8:13" x14ac:dyDescent="0.25">
      <c r="M23" s="14"/>
    </row>
  </sheetData>
  <mergeCells count="18">
    <mergeCell ref="B2:G2"/>
    <mergeCell ref="I2:N2"/>
    <mergeCell ref="B6:F6"/>
    <mergeCell ref="I6:M6"/>
    <mergeCell ref="B9:F9"/>
    <mergeCell ref="I9:M9"/>
    <mergeCell ref="B13:E13"/>
    <mergeCell ref="I13:L13"/>
    <mergeCell ref="B14:E14"/>
    <mergeCell ref="I14:L14"/>
    <mergeCell ref="B4:D4"/>
    <mergeCell ref="B5:D5"/>
    <mergeCell ref="B10:E10"/>
    <mergeCell ref="I10:L10"/>
    <mergeCell ref="B11:E11"/>
    <mergeCell ref="I11:L11"/>
    <mergeCell ref="B12:E12"/>
    <mergeCell ref="I12:L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BB2E8-B998-4D43-B9FC-0D9E90F29455}">
  <dimension ref="A1:U34"/>
  <sheetViews>
    <sheetView topLeftCell="B1" workbookViewId="0">
      <selection activeCell="B26" sqref="B26"/>
    </sheetView>
  </sheetViews>
  <sheetFormatPr baseColWidth="10" defaultRowHeight="15" x14ac:dyDescent="0.25"/>
  <cols>
    <col min="1" max="1" width="8.7109375" customWidth="1"/>
    <col min="2" max="2" width="10.7109375" customWidth="1"/>
    <col min="3" max="3" width="28.28515625" customWidth="1"/>
    <col min="4" max="4" width="12.7109375" customWidth="1"/>
    <col min="5" max="5" width="4.5703125" customWidth="1"/>
    <col min="6" max="6" width="4.42578125" customWidth="1"/>
    <col min="7" max="7" width="4" customWidth="1"/>
    <col min="8" max="8" width="4.7109375" customWidth="1"/>
    <col min="9" max="10" width="3.85546875" customWidth="1"/>
    <col min="11" max="11" width="3.5703125" customWidth="1"/>
    <col min="12" max="12" width="11.42578125" style="4"/>
    <col min="13" max="13" width="11.42578125" style="12"/>
    <col min="14" max="14" width="13.42578125" style="112" customWidth="1"/>
    <col min="15" max="15" width="13" style="112" customWidth="1"/>
    <col min="16" max="16" width="13.140625" style="112" customWidth="1"/>
    <col min="17" max="17" width="14.85546875" style="67" customWidth="1"/>
    <col min="18" max="18" width="14.7109375" style="67" customWidth="1"/>
    <col min="19" max="19" width="12.7109375" style="67" customWidth="1"/>
    <col min="21" max="21" width="0" hidden="1" customWidth="1"/>
  </cols>
  <sheetData>
    <row r="1" spans="1:21" ht="79.5" customHeight="1" x14ac:dyDescent="0.25">
      <c r="A1" s="9" t="s">
        <v>142</v>
      </c>
      <c r="B1" s="9" t="s">
        <v>30</v>
      </c>
      <c r="C1" s="9" t="s">
        <v>0</v>
      </c>
      <c r="D1" s="9" t="s">
        <v>146</v>
      </c>
      <c r="E1" s="9" t="s">
        <v>1</v>
      </c>
      <c r="F1" s="9" t="s">
        <v>2</v>
      </c>
      <c r="G1" s="9" t="s">
        <v>48</v>
      </c>
      <c r="H1" s="9" t="s">
        <v>3</v>
      </c>
      <c r="I1" s="9" t="s">
        <v>4</v>
      </c>
      <c r="J1" s="9" t="s">
        <v>5</v>
      </c>
      <c r="K1" s="9" t="s">
        <v>6</v>
      </c>
      <c r="L1" s="9" t="s">
        <v>47</v>
      </c>
      <c r="M1" s="10" t="s">
        <v>9</v>
      </c>
      <c r="N1" s="103" t="s">
        <v>51</v>
      </c>
      <c r="O1" s="103" t="s">
        <v>103</v>
      </c>
      <c r="P1" s="103" t="s">
        <v>104</v>
      </c>
      <c r="Q1" s="65" t="s">
        <v>144</v>
      </c>
      <c r="R1" s="65" t="s">
        <v>143</v>
      </c>
      <c r="S1" s="66" t="s">
        <v>105</v>
      </c>
    </row>
    <row r="2" spans="1:21" x14ac:dyDescent="0.25">
      <c r="A2" s="76">
        <v>11</v>
      </c>
      <c r="B2" s="77" t="s">
        <v>26</v>
      </c>
      <c r="C2" s="5" t="s">
        <v>10</v>
      </c>
      <c r="D2" s="11" t="s">
        <v>32</v>
      </c>
      <c r="E2" s="11">
        <v>1.5</v>
      </c>
      <c r="F2" s="11">
        <v>1.5</v>
      </c>
      <c r="G2" s="11">
        <v>1.5</v>
      </c>
      <c r="H2" s="11">
        <v>1.5</v>
      </c>
      <c r="I2" s="11">
        <v>1.5</v>
      </c>
      <c r="J2" s="11">
        <v>1.5</v>
      </c>
      <c r="K2" s="5"/>
      <c r="L2" s="77">
        <v>9</v>
      </c>
      <c r="M2" s="84">
        <f>4.33*11</f>
        <v>47.63</v>
      </c>
      <c r="N2" s="104">
        <v>9</v>
      </c>
      <c r="O2" s="105">
        <f>N2*M2</f>
        <v>428.67</v>
      </c>
      <c r="P2" s="105">
        <v>30.24</v>
      </c>
      <c r="Q2" s="79">
        <f>O2*U2</f>
        <v>9050.6801920590005</v>
      </c>
      <c r="R2" s="79">
        <f>P2*U3</f>
        <v>661.62029774400003</v>
      </c>
      <c r="S2" s="80">
        <f>Q2+R2</f>
        <v>9712.3004898030013</v>
      </c>
      <c r="U2">
        <v>21.1133977</v>
      </c>
    </row>
    <row r="3" spans="1:21" x14ac:dyDescent="0.25">
      <c r="A3" s="181">
        <v>11</v>
      </c>
      <c r="B3" s="193" t="s">
        <v>26</v>
      </c>
      <c r="C3" s="183" t="s">
        <v>11</v>
      </c>
      <c r="D3" s="117" t="s">
        <v>33</v>
      </c>
      <c r="E3" s="5">
        <v>4</v>
      </c>
      <c r="F3" s="5">
        <v>4</v>
      </c>
      <c r="G3" s="5">
        <v>4</v>
      </c>
      <c r="H3" s="5">
        <v>4</v>
      </c>
      <c r="I3" s="5">
        <v>4</v>
      </c>
      <c r="J3" s="5"/>
      <c r="K3" s="5"/>
      <c r="L3" s="77">
        <v>20</v>
      </c>
      <c r="M3" s="191">
        <f>4.33*11</f>
        <v>47.63</v>
      </c>
      <c r="N3" s="206">
        <f>L3+L4</f>
        <v>40</v>
      </c>
      <c r="O3" s="177">
        <f>M3*N3</f>
        <v>1905.2</v>
      </c>
      <c r="P3" s="177">
        <v>20.16</v>
      </c>
      <c r="Q3" s="190">
        <f>O3*U2</f>
        <v>40225.245298040005</v>
      </c>
      <c r="R3" s="190">
        <f>P3*U3</f>
        <v>441.08019849600004</v>
      </c>
      <c r="S3" s="188">
        <f>Q3+R3</f>
        <v>40666.325496536003</v>
      </c>
      <c r="U3">
        <v>21.878978100000001</v>
      </c>
    </row>
    <row r="4" spans="1:21" ht="15.75" thickBot="1" x14ac:dyDescent="0.3">
      <c r="A4" s="203"/>
      <c r="B4" s="204"/>
      <c r="C4" s="205"/>
      <c r="D4" s="118" t="s">
        <v>33</v>
      </c>
      <c r="E4" s="93">
        <v>4</v>
      </c>
      <c r="F4" s="93">
        <v>4</v>
      </c>
      <c r="G4" s="93">
        <v>4</v>
      </c>
      <c r="H4" s="93">
        <v>4</v>
      </c>
      <c r="I4" s="93">
        <v>4</v>
      </c>
      <c r="J4" s="93"/>
      <c r="K4" s="93"/>
      <c r="L4" s="74">
        <v>20</v>
      </c>
      <c r="M4" s="191"/>
      <c r="N4" s="206"/>
      <c r="O4" s="177"/>
      <c r="P4" s="177"/>
      <c r="Q4" s="190"/>
      <c r="R4" s="190"/>
      <c r="S4" s="189"/>
    </row>
    <row r="5" spans="1:21" x14ac:dyDescent="0.25">
      <c r="A5" s="195">
        <v>11</v>
      </c>
      <c r="B5" s="197" t="s">
        <v>26</v>
      </c>
      <c r="C5" s="199" t="s">
        <v>13</v>
      </c>
      <c r="D5" s="94" t="s">
        <v>34</v>
      </c>
      <c r="E5" s="95">
        <v>4.5</v>
      </c>
      <c r="F5" s="95">
        <v>4.5</v>
      </c>
      <c r="G5" s="95">
        <v>4.5</v>
      </c>
      <c r="H5" s="95">
        <v>4.5</v>
      </c>
      <c r="I5" s="95">
        <v>4.5</v>
      </c>
      <c r="J5" s="95"/>
      <c r="K5" s="95"/>
      <c r="L5" s="96">
        <f>SUM(E5:I5)</f>
        <v>22.5</v>
      </c>
      <c r="M5" s="201">
        <f>4.33*11</f>
        <v>47.63</v>
      </c>
      <c r="N5" s="192">
        <f>SUM(L5:L9)</f>
        <v>90</v>
      </c>
      <c r="O5" s="177">
        <f>M5*N5</f>
        <v>4286.7</v>
      </c>
      <c r="P5" s="177">
        <v>114.24</v>
      </c>
      <c r="Q5" s="190">
        <f>O5*U2</f>
        <v>90506.801920589991</v>
      </c>
      <c r="R5" s="190">
        <f>P5*U3</f>
        <v>2499.454458144</v>
      </c>
      <c r="S5" s="188">
        <f>Q5+R5</f>
        <v>93006.25637873399</v>
      </c>
    </row>
    <row r="6" spans="1:21" x14ac:dyDescent="0.25">
      <c r="A6" s="181"/>
      <c r="B6" s="193"/>
      <c r="C6" s="183"/>
      <c r="D6" s="117" t="s">
        <v>35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/>
      <c r="K6" s="11" t="s">
        <v>106</v>
      </c>
      <c r="L6" s="97">
        <f>SUM(E6:K6)</f>
        <v>5</v>
      </c>
      <c r="M6" s="201"/>
      <c r="N6" s="192"/>
      <c r="O6" s="177"/>
      <c r="P6" s="177"/>
      <c r="Q6" s="190"/>
      <c r="R6" s="190"/>
      <c r="S6" s="194"/>
    </row>
    <row r="7" spans="1:21" x14ac:dyDescent="0.25">
      <c r="A7" s="181"/>
      <c r="B7" s="193"/>
      <c r="C7" s="183"/>
      <c r="D7" s="61" t="s">
        <v>34</v>
      </c>
      <c r="E7" s="11">
        <v>4.5</v>
      </c>
      <c r="F7" s="11">
        <v>4.5</v>
      </c>
      <c r="G7" s="11">
        <v>4.5</v>
      </c>
      <c r="H7" s="11">
        <v>4.5</v>
      </c>
      <c r="I7" s="11">
        <v>4.5</v>
      </c>
      <c r="J7" s="11"/>
      <c r="K7" s="11"/>
      <c r="L7" s="97">
        <f>SUM(E7:K7)</f>
        <v>22.5</v>
      </c>
      <c r="M7" s="201"/>
      <c r="N7" s="192"/>
      <c r="O7" s="177"/>
      <c r="P7" s="177"/>
      <c r="Q7" s="190"/>
      <c r="R7" s="190"/>
      <c r="S7" s="194"/>
    </row>
    <row r="8" spans="1:21" x14ac:dyDescent="0.25">
      <c r="A8" s="181"/>
      <c r="B8" s="193"/>
      <c r="C8" s="183"/>
      <c r="D8" s="61"/>
      <c r="E8" s="11">
        <v>6</v>
      </c>
      <c r="F8" s="11">
        <v>6</v>
      </c>
      <c r="G8" s="11">
        <v>6</v>
      </c>
      <c r="H8" s="11">
        <v>6</v>
      </c>
      <c r="I8" s="11">
        <v>6</v>
      </c>
      <c r="J8" s="11"/>
      <c r="K8" s="11" t="s">
        <v>107</v>
      </c>
      <c r="L8" s="97">
        <f>SUM(E8:I8)</f>
        <v>30</v>
      </c>
      <c r="M8" s="201"/>
      <c r="N8" s="192"/>
      <c r="O8" s="177"/>
      <c r="P8" s="177"/>
      <c r="Q8" s="190"/>
      <c r="R8" s="190"/>
      <c r="S8" s="194"/>
    </row>
    <row r="9" spans="1:21" ht="15.75" thickBot="1" x14ac:dyDescent="0.3">
      <c r="A9" s="196"/>
      <c r="B9" s="198"/>
      <c r="C9" s="200"/>
      <c r="D9" s="98" t="s">
        <v>36</v>
      </c>
      <c r="E9" s="55">
        <v>2</v>
      </c>
      <c r="F9" s="55">
        <v>2</v>
      </c>
      <c r="G9" s="55">
        <v>2</v>
      </c>
      <c r="H9" s="55">
        <v>2</v>
      </c>
      <c r="I9" s="55">
        <v>2</v>
      </c>
      <c r="J9" s="55"/>
      <c r="K9" s="55"/>
      <c r="L9" s="99">
        <f>SUM(E9:I9)</f>
        <v>10</v>
      </c>
      <c r="M9" s="201"/>
      <c r="N9" s="192"/>
      <c r="O9" s="177"/>
      <c r="P9" s="177"/>
      <c r="Q9" s="190"/>
      <c r="R9" s="190"/>
      <c r="S9" s="189"/>
    </row>
    <row r="10" spans="1:21" x14ac:dyDescent="0.25">
      <c r="A10" s="195">
        <v>11</v>
      </c>
      <c r="B10" s="197" t="s">
        <v>27</v>
      </c>
      <c r="C10" s="199" t="s">
        <v>12</v>
      </c>
      <c r="D10" s="119" t="s">
        <v>37</v>
      </c>
      <c r="E10" s="95">
        <v>1</v>
      </c>
      <c r="F10" s="95">
        <v>1</v>
      </c>
      <c r="G10" s="95">
        <v>1</v>
      </c>
      <c r="H10" s="95">
        <v>1</v>
      </c>
      <c r="I10" s="95">
        <v>1</v>
      </c>
      <c r="J10" s="101"/>
      <c r="K10" s="95" t="s">
        <v>106</v>
      </c>
      <c r="L10" s="96">
        <f t="shared" ref="L10:L16" si="0">SUM(E10:K10)</f>
        <v>5</v>
      </c>
      <c r="M10" s="201">
        <f>4.33*11</f>
        <v>47.63</v>
      </c>
      <c r="N10" s="202">
        <f>SUM(L10:L14)</f>
        <v>87.5</v>
      </c>
      <c r="O10" s="177">
        <f>M10*N10</f>
        <v>4167.625</v>
      </c>
      <c r="P10" s="177">
        <v>100</v>
      </c>
      <c r="Q10" s="190">
        <f>O10*U2</f>
        <v>87992.724089462499</v>
      </c>
      <c r="R10" s="190">
        <f>P10*U3</f>
        <v>2187.8978099999999</v>
      </c>
      <c r="S10" s="188">
        <f>Q10+R10</f>
        <v>90180.621899462494</v>
      </c>
    </row>
    <row r="11" spans="1:21" x14ac:dyDescent="0.25">
      <c r="A11" s="181"/>
      <c r="B11" s="193"/>
      <c r="C11" s="183"/>
      <c r="D11" s="61" t="s">
        <v>38</v>
      </c>
      <c r="E11" s="11">
        <v>5</v>
      </c>
      <c r="F11" s="11">
        <v>5</v>
      </c>
      <c r="G11" s="11">
        <v>5</v>
      </c>
      <c r="H11" s="11">
        <v>5</v>
      </c>
      <c r="I11" s="11">
        <v>5</v>
      </c>
      <c r="J11" s="5"/>
      <c r="K11" s="5"/>
      <c r="L11" s="97">
        <f t="shared" si="0"/>
        <v>25</v>
      </c>
      <c r="M11" s="201"/>
      <c r="N11" s="202"/>
      <c r="O11" s="177"/>
      <c r="P11" s="177"/>
      <c r="Q11" s="190"/>
      <c r="R11" s="190"/>
      <c r="S11" s="194"/>
    </row>
    <row r="12" spans="1:21" x14ac:dyDescent="0.25">
      <c r="A12" s="181"/>
      <c r="B12" s="193"/>
      <c r="C12" s="183"/>
      <c r="D12" s="61" t="s">
        <v>34</v>
      </c>
      <c r="E12" s="11">
        <v>4.5</v>
      </c>
      <c r="F12" s="11">
        <v>4.5</v>
      </c>
      <c r="G12" s="11">
        <v>4.5</v>
      </c>
      <c r="H12" s="11">
        <v>4.5</v>
      </c>
      <c r="I12" s="11">
        <v>4.5</v>
      </c>
      <c r="J12" s="5"/>
      <c r="K12" s="5"/>
      <c r="L12" s="97">
        <f t="shared" si="0"/>
        <v>22.5</v>
      </c>
      <c r="M12" s="201"/>
      <c r="N12" s="202"/>
      <c r="O12" s="177"/>
      <c r="P12" s="177"/>
      <c r="Q12" s="190"/>
      <c r="R12" s="190"/>
      <c r="S12" s="194"/>
    </row>
    <row r="13" spans="1:21" x14ac:dyDescent="0.25">
      <c r="A13" s="181"/>
      <c r="B13" s="193"/>
      <c r="C13" s="183"/>
      <c r="D13" s="61" t="s">
        <v>38</v>
      </c>
      <c r="E13" s="11">
        <v>5</v>
      </c>
      <c r="F13" s="11">
        <v>5</v>
      </c>
      <c r="G13" s="11">
        <v>5</v>
      </c>
      <c r="H13" s="11">
        <v>5</v>
      </c>
      <c r="I13" s="11">
        <v>5</v>
      </c>
      <c r="J13" s="5"/>
      <c r="K13" s="5"/>
      <c r="L13" s="97">
        <f t="shared" si="0"/>
        <v>25</v>
      </c>
      <c r="M13" s="201"/>
      <c r="N13" s="202"/>
      <c r="O13" s="177"/>
      <c r="P13" s="177"/>
      <c r="Q13" s="190"/>
      <c r="R13" s="190"/>
      <c r="S13" s="194"/>
    </row>
    <row r="14" spans="1:21" ht="15.75" thickBot="1" x14ac:dyDescent="0.3">
      <c r="A14" s="196"/>
      <c r="B14" s="198"/>
      <c r="C14" s="200"/>
      <c r="D14" s="102" t="s">
        <v>39</v>
      </c>
      <c r="E14" s="55">
        <v>2</v>
      </c>
      <c r="F14" s="55">
        <v>2</v>
      </c>
      <c r="G14" s="55">
        <v>2</v>
      </c>
      <c r="H14" s="55">
        <v>2</v>
      </c>
      <c r="I14" s="55">
        <v>2</v>
      </c>
      <c r="J14" s="54"/>
      <c r="K14" s="54"/>
      <c r="L14" s="99">
        <f t="shared" si="0"/>
        <v>10</v>
      </c>
      <c r="M14" s="201"/>
      <c r="N14" s="202"/>
      <c r="O14" s="177"/>
      <c r="P14" s="177"/>
      <c r="Q14" s="190"/>
      <c r="R14" s="190"/>
      <c r="S14" s="189"/>
    </row>
    <row r="15" spans="1:21" ht="16.5" customHeight="1" x14ac:dyDescent="0.25">
      <c r="A15" s="100">
        <v>12</v>
      </c>
      <c r="B15" s="75"/>
      <c r="C15" s="63" t="s">
        <v>14</v>
      </c>
      <c r="D15" s="120" t="s">
        <v>145</v>
      </c>
      <c r="E15" s="62">
        <v>1.5</v>
      </c>
      <c r="F15" s="62">
        <v>1.5</v>
      </c>
      <c r="G15" s="62">
        <v>1.5</v>
      </c>
      <c r="H15" s="62">
        <v>1.5</v>
      </c>
      <c r="I15" s="62">
        <v>1.5</v>
      </c>
      <c r="J15" s="63"/>
      <c r="K15" s="63"/>
      <c r="L15" s="75">
        <f t="shared" si="0"/>
        <v>7.5</v>
      </c>
      <c r="M15" s="83">
        <v>52</v>
      </c>
      <c r="N15" s="104">
        <v>7.5</v>
      </c>
      <c r="O15" s="105">
        <f>N15*M15</f>
        <v>390</v>
      </c>
      <c r="P15" s="105">
        <v>24.96</v>
      </c>
      <c r="Q15" s="79">
        <f>O15*U2</f>
        <v>8234.2251030000007</v>
      </c>
      <c r="R15" s="79">
        <f>P15*U3</f>
        <v>546.09929337600011</v>
      </c>
      <c r="S15" s="80">
        <f>Q15+R15</f>
        <v>8780.3243963760015</v>
      </c>
    </row>
    <row r="16" spans="1:21" x14ac:dyDescent="0.25">
      <c r="A16" s="76">
        <v>11</v>
      </c>
      <c r="B16" s="77" t="s">
        <v>26</v>
      </c>
      <c r="C16" s="5" t="s">
        <v>15</v>
      </c>
      <c r="D16" s="50" t="s">
        <v>147</v>
      </c>
      <c r="E16" s="11">
        <v>1</v>
      </c>
      <c r="F16" s="11">
        <v>1</v>
      </c>
      <c r="G16" s="11">
        <v>1</v>
      </c>
      <c r="H16" s="11">
        <v>1</v>
      </c>
      <c r="I16" s="11">
        <v>1</v>
      </c>
      <c r="J16" s="5"/>
      <c r="K16" s="5"/>
      <c r="L16" s="77">
        <f t="shared" si="0"/>
        <v>5</v>
      </c>
      <c r="M16" s="84">
        <f>4.33*11</f>
        <v>47.63</v>
      </c>
      <c r="N16" s="107">
        <v>5</v>
      </c>
      <c r="O16" s="105">
        <f>N16*M16</f>
        <v>238.15</v>
      </c>
      <c r="P16" s="105">
        <v>10.08</v>
      </c>
      <c r="Q16" s="79">
        <f>O16*U2</f>
        <v>5028.1556622550006</v>
      </c>
      <c r="R16" s="79">
        <f>P16*U3</f>
        <v>220.54009924800002</v>
      </c>
      <c r="S16" s="80">
        <f>Q16+R16</f>
        <v>5248.6957615030005</v>
      </c>
    </row>
    <row r="17" spans="1:21" x14ac:dyDescent="0.25">
      <c r="A17" s="76">
        <v>11</v>
      </c>
      <c r="B17" s="77" t="s">
        <v>26</v>
      </c>
      <c r="C17" s="5" t="s">
        <v>16</v>
      </c>
      <c r="D17" s="50" t="s">
        <v>147</v>
      </c>
      <c r="E17" s="5"/>
      <c r="F17" s="86">
        <v>1</v>
      </c>
      <c r="G17" s="11"/>
      <c r="H17" s="11"/>
      <c r="I17" s="11"/>
      <c r="J17" s="5"/>
      <c r="K17" s="5"/>
      <c r="L17" s="71">
        <f>SUM(F17:K17)</f>
        <v>1</v>
      </c>
      <c r="M17" s="84">
        <f>4.33*11</f>
        <v>47.63</v>
      </c>
      <c r="N17" s="107">
        <v>1</v>
      </c>
      <c r="O17" s="105">
        <f>N17*M17</f>
        <v>47.63</v>
      </c>
      <c r="P17" s="105">
        <v>3.84</v>
      </c>
      <c r="Q17" s="79">
        <f>O17*U2</f>
        <v>1005.6311324510001</v>
      </c>
      <c r="R17" s="79">
        <f>P17*U3</f>
        <v>84.015275904000006</v>
      </c>
      <c r="S17" s="80">
        <f>Q17+R17</f>
        <v>1089.6464083550002</v>
      </c>
    </row>
    <row r="18" spans="1:21" x14ac:dyDescent="0.25">
      <c r="A18" s="76">
        <v>12</v>
      </c>
      <c r="B18" s="77"/>
      <c r="C18" s="5" t="s">
        <v>17</v>
      </c>
      <c r="D18" s="50" t="s">
        <v>148</v>
      </c>
      <c r="E18" s="5"/>
      <c r="F18" s="11"/>
      <c r="G18" s="11">
        <v>1</v>
      </c>
      <c r="H18" s="11"/>
      <c r="I18" s="11"/>
      <c r="J18" s="5"/>
      <c r="K18" s="5"/>
      <c r="L18" s="77">
        <f>SUM(E18:K18)</f>
        <v>1</v>
      </c>
      <c r="M18" s="84">
        <v>52</v>
      </c>
      <c r="N18" s="107">
        <v>1</v>
      </c>
      <c r="O18" s="105">
        <f>N18*M18</f>
        <v>52</v>
      </c>
      <c r="P18" s="150">
        <v>0</v>
      </c>
      <c r="Q18" s="79">
        <f>O18*U2</f>
        <v>1097.8966803999999</v>
      </c>
      <c r="R18" s="79">
        <v>0</v>
      </c>
      <c r="S18" s="80">
        <f>Q18+R18</f>
        <v>1097.8966803999999</v>
      </c>
    </row>
    <row r="19" spans="1:21" x14ac:dyDescent="0.25">
      <c r="A19" s="181">
        <v>9.5</v>
      </c>
      <c r="B19" s="193"/>
      <c r="C19" s="183" t="s">
        <v>49</v>
      </c>
      <c r="D19" s="11" t="s">
        <v>40</v>
      </c>
      <c r="E19" s="5">
        <v>1</v>
      </c>
      <c r="F19" s="5">
        <v>1</v>
      </c>
      <c r="G19" s="5">
        <v>1</v>
      </c>
      <c r="H19" s="5">
        <v>1</v>
      </c>
      <c r="I19" s="5">
        <v>1</v>
      </c>
      <c r="J19" s="5"/>
      <c r="K19" s="5"/>
      <c r="L19" s="77">
        <f>SUM(E19:K19)</f>
        <v>5</v>
      </c>
      <c r="M19" s="184">
        <f>4.33*9.5</f>
        <v>41.134999999999998</v>
      </c>
      <c r="N19" s="192">
        <v>7</v>
      </c>
      <c r="O19" s="177">
        <f>N19*M19</f>
        <v>287.94499999999999</v>
      </c>
      <c r="P19" s="177">
        <v>30</v>
      </c>
      <c r="Q19" s="190">
        <f>O19*U2</f>
        <v>6079.4973007264998</v>
      </c>
      <c r="R19" s="178">
        <f>P19*U3</f>
        <v>656.36934300000007</v>
      </c>
      <c r="S19" s="180">
        <f>Q19+R19</f>
        <v>6735.8666437265001</v>
      </c>
    </row>
    <row r="20" spans="1:21" x14ac:dyDescent="0.25">
      <c r="A20" s="181"/>
      <c r="B20" s="193"/>
      <c r="C20" s="183"/>
      <c r="D20" s="11" t="s">
        <v>41</v>
      </c>
      <c r="E20" s="5"/>
      <c r="F20" s="5"/>
      <c r="G20" s="5"/>
      <c r="H20" s="5"/>
      <c r="I20" s="5"/>
      <c r="J20" s="5">
        <v>1</v>
      </c>
      <c r="K20" s="5">
        <v>1</v>
      </c>
      <c r="L20" s="77">
        <f>SUM(J20:K20)</f>
        <v>2</v>
      </c>
      <c r="M20" s="185"/>
      <c r="N20" s="192"/>
      <c r="O20" s="177"/>
      <c r="P20" s="177"/>
      <c r="Q20" s="190"/>
      <c r="R20" s="179"/>
      <c r="S20" s="180"/>
    </row>
    <row r="21" spans="1:21" x14ac:dyDescent="0.25">
      <c r="A21" s="181">
        <v>2.5</v>
      </c>
      <c r="B21" s="193"/>
      <c r="C21" s="183" t="s">
        <v>50</v>
      </c>
      <c r="D21" s="5" t="s">
        <v>41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  <c r="J21" s="5">
        <v>1</v>
      </c>
      <c r="K21" s="5">
        <v>1</v>
      </c>
      <c r="L21" s="77">
        <f>SUM(E21:K21)</f>
        <v>7</v>
      </c>
      <c r="M21" s="191">
        <f>4.33*2.5</f>
        <v>10.824999999999999</v>
      </c>
      <c r="N21" s="192">
        <v>14</v>
      </c>
      <c r="O21" s="177">
        <f>N21*M21</f>
        <v>151.54999999999998</v>
      </c>
      <c r="P21" s="177"/>
      <c r="Q21" s="190">
        <f>O21*U2</f>
        <v>3199.7354214349998</v>
      </c>
      <c r="R21" s="178">
        <v>0</v>
      </c>
      <c r="S21" s="180">
        <f>Q21+R21</f>
        <v>3199.7354214349998</v>
      </c>
    </row>
    <row r="22" spans="1:21" x14ac:dyDescent="0.25">
      <c r="A22" s="181"/>
      <c r="B22" s="193"/>
      <c r="C22" s="183"/>
      <c r="D22" s="5" t="s">
        <v>42</v>
      </c>
      <c r="E22" s="11">
        <v>1</v>
      </c>
      <c r="F22" s="11">
        <v>1</v>
      </c>
      <c r="G22" s="11">
        <v>1</v>
      </c>
      <c r="H22" s="11">
        <v>1</v>
      </c>
      <c r="I22" s="11">
        <v>1</v>
      </c>
      <c r="J22" s="5">
        <v>1</v>
      </c>
      <c r="K22" s="5">
        <v>1</v>
      </c>
      <c r="L22" s="77">
        <f>SUM(E22:K22)</f>
        <v>7</v>
      </c>
      <c r="M22" s="191"/>
      <c r="N22" s="192"/>
      <c r="O22" s="177"/>
      <c r="P22" s="177"/>
      <c r="Q22" s="190"/>
      <c r="R22" s="179"/>
      <c r="S22" s="180"/>
    </row>
    <row r="23" spans="1:21" x14ac:dyDescent="0.25">
      <c r="A23" s="181">
        <v>11</v>
      </c>
      <c r="B23" s="182" t="s">
        <v>26</v>
      </c>
      <c r="C23" s="183" t="s">
        <v>18</v>
      </c>
      <c r="D23" s="11" t="s">
        <v>43</v>
      </c>
      <c r="E23" s="11">
        <v>2.5</v>
      </c>
      <c r="F23" s="11">
        <v>2.5</v>
      </c>
      <c r="G23" s="11">
        <v>2.5</v>
      </c>
      <c r="H23" s="11">
        <v>2.5</v>
      </c>
      <c r="I23" s="11">
        <v>2.5</v>
      </c>
      <c r="J23" s="5"/>
      <c r="K23" s="5"/>
      <c r="L23" s="77">
        <f>SUM(E23:I23)</f>
        <v>12.5</v>
      </c>
      <c r="M23" s="184">
        <f>4.33*11</f>
        <v>47.63</v>
      </c>
      <c r="N23" s="186">
        <f>L23+L24</f>
        <v>16.5</v>
      </c>
      <c r="O23" s="177">
        <f>N23*M23</f>
        <v>785.8950000000001</v>
      </c>
      <c r="P23" s="177">
        <v>30.24</v>
      </c>
      <c r="Q23" s="190">
        <f>O23*U2</f>
        <v>16592.913685441501</v>
      </c>
      <c r="R23" s="190">
        <f>P23*U24</f>
        <v>661.62029774400003</v>
      </c>
      <c r="S23" s="188">
        <f>Q23+R23</f>
        <v>17254.533983185502</v>
      </c>
      <c r="U23">
        <v>21.1133977</v>
      </c>
    </row>
    <row r="24" spans="1:21" x14ac:dyDescent="0.25">
      <c r="A24" s="181"/>
      <c r="B24" s="182"/>
      <c r="C24" s="183"/>
      <c r="D24" s="5" t="s">
        <v>44</v>
      </c>
      <c r="E24" s="11"/>
      <c r="F24" s="11"/>
      <c r="G24" s="11"/>
      <c r="H24" s="11"/>
      <c r="I24" s="11"/>
      <c r="J24" s="5">
        <v>2</v>
      </c>
      <c r="K24" s="5">
        <v>2</v>
      </c>
      <c r="L24" s="77">
        <f t="shared" ref="L24:L32" si="1">SUM(E24:K24)</f>
        <v>4</v>
      </c>
      <c r="M24" s="185"/>
      <c r="N24" s="187"/>
      <c r="O24" s="177"/>
      <c r="P24" s="177"/>
      <c r="Q24" s="190"/>
      <c r="R24" s="190"/>
      <c r="S24" s="189"/>
      <c r="U24">
        <v>21.878978100000001</v>
      </c>
    </row>
    <row r="25" spans="1:21" x14ac:dyDescent="0.25">
      <c r="A25" s="76">
        <v>12</v>
      </c>
      <c r="B25" s="82"/>
      <c r="C25" s="5" t="s">
        <v>19</v>
      </c>
      <c r="D25" s="5" t="s">
        <v>37</v>
      </c>
      <c r="E25" s="11"/>
      <c r="F25" s="11"/>
      <c r="G25" s="11"/>
      <c r="H25" s="87">
        <v>1</v>
      </c>
      <c r="I25" s="11"/>
      <c r="J25" s="5"/>
      <c r="K25" s="5"/>
      <c r="L25" s="77">
        <v>1</v>
      </c>
      <c r="M25" s="84">
        <v>52</v>
      </c>
      <c r="N25" s="104">
        <v>1</v>
      </c>
      <c r="O25" s="105">
        <f t="shared" ref="O25:O32" si="2">N25*M25</f>
        <v>52</v>
      </c>
      <c r="P25" s="106">
        <v>12</v>
      </c>
      <c r="Q25" s="79">
        <f>O25*U2</f>
        <v>1097.8966803999999</v>
      </c>
      <c r="R25" s="79">
        <f>P25*U24</f>
        <v>262.54773720000003</v>
      </c>
      <c r="S25" s="80">
        <f t="shared" ref="S25:S32" si="3">Q25+R25</f>
        <v>1360.4444176</v>
      </c>
    </row>
    <row r="26" spans="1:21" x14ac:dyDescent="0.25">
      <c r="A26" s="76">
        <v>11</v>
      </c>
      <c r="B26" s="82" t="s">
        <v>28</v>
      </c>
      <c r="C26" s="5" t="s">
        <v>20</v>
      </c>
      <c r="D26" s="50" t="s">
        <v>40</v>
      </c>
      <c r="E26" s="11">
        <v>1</v>
      </c>
      <c r="F26" s="11"/>
      <c r="G26" s="11">
        <v>1</v>
      </c>
      <c r="H26" s="11"/>
      <c r="I26" s="11">
        <v>1</v>
      </c>
      <c r="J26" s="5"/>
      <c r="K26" s="5"/>
      <c r="L26" s="77">
        <f t="shared" si="1"/>
        <v>3</v>
      </c>
      <c r="M26" s="84">
        <f>4.33*11</f>
        <v>47.63</v>
      </c>
      <c r="N26" s="104">
        <v>3</v>
      </c>
      <c r="O26" s="105">
        <f t="shared" si="2"/>
        <v>142.89000000000001</v>
      </c>
      <c r="P26" s="106">
        <v>24.96</v>
      </c>
      <c r="Q26" s="79">
        <f>O26*U2</f>
        <v>3016.8933973530002</v>
      </c>
      <c r="R26" s="79">
        <f>P26*U24</f>
        <v>546.09929337600011</v>
      </c>
      <c r="S26" s="80">
        <f t="shared" si="3"/>
        <v>3562.9926907290001</v>
      </c>
    </row>
    <row r="27" spans="1:21" x14ac:dyDescent="0.25">
      <c r="A27" s="76">
        <v>12</v>
      </c>
      <c r="B27" s="82"/>
      <c r="C27" s="5" t="s">
        <v>21</v>
      </c>
      <c r="D27" s="11" t="s">
        <v>45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  <c r="J27" s="5"/>
      <c r="K27" s="5"/>
      <c r="L27" s="77">
        <f t="shared" si="1"/>
        <v>5</v>
      </c>
      <c r="M27" s="84">
        <v>52</v>
      </c>
      <c r="N27" s="107">
        <v>5</v>
      </c>
      <c r="O27" s="105">
        <f t="shared" si="2"/>
        <v>260</v>
      </c>
      <c r="P27" s="106">
        <v>10.08</v>
      </c>
      <c r="Q27" s="79">
        <f>O27*U2</f>
        <v>5489.4834019999998</v>
      </c>
      <c r="R27" s="79">
        <f>P27*U24</f>
        <v>220.54009924800002</v>
      </c>
      <c r="S27" s="80">
        <f t="shared" si="3"/>
        <v>5710.0235012479998</v>
      </c>
    </row>
    <row r="28" spans="1:21" x14ac:dyDescent="0.25">
      <c r="A28" s="51">
        <v>11</v>
      </c>
      <c r="B28" s="82" t="s">
        <v>26</v>
      </c>
      <c r="C28" s="5" t="s">
        <v>29</v>
      </c>
      <c r="D28" s="11" t="s">
        <v>46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  <c r="J28" s="5"/>
      <c r="K28" s="5"/>
      <c r="L28" s="77">
        <f t="shared" si="1"/>
        <v>5</v>
      </c>
      <c r="M28" s="84">
        <f>4.33*11</f>
        <v>47.63</v>
      </c>
      <c r="N28" s="107">
        <v>5</v>
      </c>
      <c r="O28" s="105">
        <f t="shared" si="2"/>
        <v>238.15</v>
      </c>
      <c r="P28" s="106">
        <v>24.96</v>
      </c>
      <c r="Q28" s="79">
        <f>O28*U23</f>
        <v>5028.1556622550006</v>
      </c>
      <c r="R28" s="79">
        <f>P28*U24</f>
        <v>546.09929337600011</v>
      </c>
      <c r="S28" s="80">
        <f t="shared" si="3"/>
        <v>5574.2549556310005</v>
      </c>
    </row>
    <row r="29" spans="1:21" x14ac:dyDescent="0.25">
      <c r="A29" s="76">
        <v>12</v>
      </c>
      <c r="B29" s="82"/>
      <c r="C29" s="5" t="s">
        <v>22</v>
      </c>
      <c r="D29" s="11" t="s">
        <v>40</v>
      </c>
      <c r="E29" s="11">
        <v>1</v>
      </c>
      <c r="F29" s="11">
        <v>1</v>
      </c>
      <c r="G29" s="11">
        <v>1</v>
      </c>
      <c r="H29" s="86">
        <v>1</v>
      </c>
      <c r="I29" s="86">
        <v>1</v>
      </c>
      <c r="J29" s="11">
        <v>1</v>
      </c>
      <c r="K29" s="11">
        <v>1</v>
      </c>
      <c r="L29" s="77">
        <f t="shared" si="1"/>
        <v>7</v>
      </c>
      <c r="M29" s="84">
        <v>52</v>
      </c>
      <c r="N29" s="107">
        <v>7</v>
      </c>
      <c r="O29" s="105">
        <f t="shared" si="2"/>
        <v>364</v>
      </c>
      <c r="P29" s="106">
        <v>15.08</v>
      </c>
      <c r="Q29" s="79">
        <f>O29*U23</f>
        <v>7685.2767628000001</v>
      </c>
      <c r="R29" s="79">
        <f>P29*U24</f>
        <v>329.93498974800002</v>
      </c>
      <c r="S29" s="80">
        <f t="shared" si="3"/>
        <v>8015.2117525479998</v>
      </c>
    </row>
    <row r="30" spans="1:21" ht="16.5" customHeight="1" x14ac:dyDescent="0.25">
      <c r="A30" s="76">
        <v>11</v>
      </c>
      <c r="B30" s="82" t="s">
        <v>26</v>
      </c>
      <c r="C30" s="5" t="s">
        <v>23</v>
      </c>
      <c r="D30" s="11" t="s">
        <v>145</v>
      </c>
      <c r="E30" s="11">
        <v>1.5</v>
      </c>
      <c r="F30" s="11"/>
      <c r="G30" s="11">
        <v>1.5</v>
      </c>
      <c r="H30" s="11"/>
      <c r="I30" s="11">
        <v>1.5</v>
      </c>
      <c r="J30" s="5"/>
      <c r="K30" s="5"/>
      <c r="L30" s="77">
        <f t="shared" si="1"/>
        <v>4.5</v>
      </c>
      <c r="M30" s="84">
        <f t="shared" ref="M30:M32" si="4">4.33*11</f>
        <v>47.63</v>
      </c>
      <c r="N30" s="107">
        <v>4.5</v>
      </c>
      <c r="O30" s="105">
        <f t="shared" si="2"/>
        <v>214.33500000000001</v>
      </c>
      <c r="P30" s="106">
        <v>24.96</v>
      </c>
      <c r="Q30" s="79">
        <f>O30*U23</f>
        <v>4525.3400960295003</v>
      </c>
      <c r="R30" s="79">
        <f>P30*U24</f>
        <v>546.09929337600011</v>
      </c>
      <c r="S30" s="80">
        <f t="shared" si="3"/>
        <v>5071.4393894055002</v>
      </c>
    </row>
    <row r="31" spans="1:21" x14ac:dyDescent="0.25">
      <c r="A31" s="76">
        <v>11</v>
      </c>
      <c r="B31" s="82" t="s">
        <v>26</v>
      </c>
      <c r="C31" s="5" t="s">
        <v>24</v>
      </c>
      <c r="D31" s="5" t="s">
        <v>45</v>
      </c>
      <c r="E31" s="5"/>
      <c r="F31" s="11">
        <v>1</v>
      </c>
      <c r="G31" s="5"/>
      <c r="H31" s="5"/>
      <c r="I31" s="8"/>
      <c r="J31" s="5"/>
      <c r="K31" s="5"/>
      <c r="L31" s="77">
        <f t="shared" si="1"/>
        <v>1</v>
      </c>
      <c r="M31" s="84">
        <f t="shared" si="4"/>
        <v>47.63</v>
      </c>
      <c r="N31" s="104">
        <v>1</v>
      </c>
      <c r="O31" s="105">
        <f t="shared" si="2"/>
        <v>47.63</v>
      </c>
      <c r="P31" s="106">
        <v>10.08</v>
      </c>
      <c r="Q31" s="79">
        <f>O31*U23</f>
        <v>1005.6311324510001</v>
      </c>
      <c r="R31" s="79">
        <f>P31*U24</f>
        <v>220.54009924800002</v>
      </c>
      <c r="S31" s="80">
        <f t="shared" si="3"/>
        <v>1226.1712316990001</v>
      </c>
    </row>
    <row r="32" spans="1:21" ht="15.75" thickBot="1" x14ac:dyDescent="0.3">
      <c r="A32" s="52">
        <v>11</v>
      </c>
      <c r="B32" s="53" t="s">
        <v>26</v>
      </c>
      <c r="C32" s="54" t="s">
        <v>25</v>
      </c>
      <c r="D32" s="54"/>
      <c r="E32" s="55">
        <v>1.5</v>
      </c>
      <c r="F32" s="55"/>
      <c r="G32" s="55"/>
      <c r="H32" s="55">
        <v>1.5</v>
      </c>
      <c r="I32" s="55"/>
      <c r="J32" s="54"/>
      <c r="K32" s="54"/>
      <c r="L32" s="59">
        <f t="shared" si="1"/>
        <v>3</v>
      </c>
      <c r="M32" s="56">
        <f t="shared" si="4"/>
        <v>47.63</v>
      </c>
      <c r="N32" s="108">
        <v>3</v>
      </c>
      <c r="O32" s="109">
        <f t="shared" si="2"/>
        <v>142.89000000000001</v>
      </c>
      <c r="P32" s="109">
        <v>30</v>
      </c>
      <c r="Q32" s="81">
        <f>O32*U23</f>
        <v>3016.8933973530002</v>
      </c>
      <c r="R32" s="81">
        <f>P32*U24</f>
        <v>656.36934300000007</v>
      </c>
      <c r="S32" s="78">
        <f t="shared" si="3"/>
        <v>3673.2627403530005</v>
      </c>
    </row>
    <row r="33" spans="12:20" s="6" customFormat="1" ht="16.5" thickTop="1" thickBot="1" x14ac:dyDescent="0.3">
      <c r="L33" s="60"/>
      <c r="M33" s="57"/>
      <c r="N33" s="110">
        <f t="shared" ref="N33:S33" si="5">SUM(N2:N32)</f>
        <v>308</v>
      </c>
      <c r="O33" s="111">
        <f t="shared" si="5"/>
        <v>14203.259999999995</v>
      </c>
      <c r="P33" s="111">
        <f t="shared" si="5"/>
        <v>515.87999999999988</v>
      </c>
      <c r="Q33" s="68">
        <f t="shared" si="5"/>
        <v>299879.07701650204</v>
      </c>
      <c r="R33" s="68">
        <f t="shared" si="5"/>
        <v>11286.927222228005</v>
      </c>
      <c r="S33" s="68">
        <f t="shared" si="5"/>
        <v>311166.00423872995</v>
      </c>
      <c r="T33" s="35"/>
    </row>
    <row r="34" spans="12:20" ht="15.75" thickTop="1" x14ac:dyDescent="0.25">
      <c r="M34" s="13"/>
    </row>
  </sheetData>
  <mergeCells count="58">
    <mergeCell ref="R3:R4"/>
    <mergeCell ref="S3:S4"/>
    <mergeCell ref="A5:A9"/>
    <mergeCell ref="B5:B9"/>
    <mergeCell ref="C5:C9"/>
    <mergeCell ref="M5:M9"/>
    <mergeCell ref="N5:N9"/>
    <mergeCell ref="O3:O4"/>
    <mergeCell ref="P3:P4"/>
    <mergeCell ref="Q3:Q4"/>
    <mergeCell ref="A3:A4"/>
    <mergeCell ref="B3:B4"/>
    <mergeCell ref="C3:C4"/>
    <mergeCell ref="M3:M4"/>
    <mergeCell ref="N3:N4"/>
    <mergeCell ref="S5:S9"/>
    <mergeCell ref="A10:A14"/>
    <mergeCell ref="B10:B14"/>
    <mergeCell ref="C10:C14"/>
    <mergeCell ref="M10:M14"/>
    <mergeCell ref="N10:N14"/>
    <mergeCell ref="O5:O9"/>
    <mergeCell ref="P5:P9"/>
    <mergeCell ref="Q5:Q9"/>
    <mergeCell ref="R10:R14"/>
    <mergeCell ref="S10:S14"/>
    <mergeCell ref="O10:O14"/>
    <mergeCell ref="P10:P14"/>
    <mergeCell ref="Q10:Q14"/>
    <mergeCell ref="R5:R9"/>
    <mergeCell ref="S19:S20"/>
    <mergeCell ref="A21:A22"/>
    <mergeCell ref="C21:C22"/>
    <mergeCell ref="M21:M22"/>
    <mergeCell ref="N21:N22"/>
    <mergeCell ref="O21:O22"/>
    <mergeCell ref="O19:O20"/>
    <mergeCell ref="P19:P22"/>
    <mergeCell ref="Q19:Q20"/>
    <mergeCell ref="Q21:Q22"/>
    <mergeCell ref="A19:A20"/>
    <mergeCell ref="B19:B22"/>
    <mergeCell ref="C19:C20"/>
    <mergeCell ref="M19:M20"/>
    <mergeCell ref="N19:N20"/>
    <mergeCell ref="R19:R20"/>
    <mergeCell ref="O23:O24"/>
    <mergeCell ref="R21:R22"/>
    <mergeCell ref="S21:S22"/>
    <mergeCell ref="A23:A24"/>
    <mergeCell ref="B23:B24"/>
    <mergeCell ref="C23:C24"/>
    <mergeCell ref="M23:M24"/>
    <mergeCell ref="N23:N24"/>
    <mergeCell ref="S23:S24"/>
    <mergeCell ref="P23:P24"/>
    <mergeCell ref="Q23:Q24"/>
    <mergeCell ref="R23:R2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BDEC5-E4E6-4F46-B0D1-41A3E0F59B59}">
  <dimension ref="A1:D21"/>
  <sheetViews>
    <sheetView topLeftCell="A4" workbookViewId="0">
      <selection activeCell="F14" sqref="F14"/>
    </sheetView>
  </sheetViews>
  <sheetFormatPr baseColWidth="10" defaultRowHeight="15" x14ac:dyDescent="0.25"/>
  <cols>
    <col min="1" max="1" width="44.42578125" customWidth="1"/>
    <col min="2" max="2" width="12.7109375" style="14" customWidth="1"/>
    <col min="3" max="3" width="12.7109375" style="156" customWidth="1"/>
  </cols>
  <sheetData>
    <row r="1" spans="1:4" ht="64.5" customHeight="1" x14ac:dyDescent="0.25">
      <c r="A1" s="85" t="s">
        <v>0</v>
      </c>
      <c r="B1" s="158" t="s">
        <v>103</v>
      </c>
      <c r="C1" s="159" t="s">
        <v>104</v>
      </c>
      <c r="D1" s="1"/>
    </row>
    <row r="2" spans="1:4" x14ac:dyDescent="0.25">
      <c r="A2" s="2" t="s">
        <v>10</v>
      </c>
      <c r="B2" s="16">
        <v>428.67</v>
      </c>
      <c r="C2" s="160">
        <v>30.24</v>
      </c>
    </row>
    <row r="3" spans="1:4" x14ac:dyDescent="0.25">
      <c r="A3" s="2" t="s">
        <v>11</v>
      </c>
      <c r="B3" s="16">
        <v>1905.2</v>
      </c>
      <c r="C3" s="160">
        <v>20.16</v>
      </c>
    </row>
    <row r="4" spans="1:4" x14ac:dyDescent="0.25">
      <c r="A4" s="2" t="s">
        <v>13</v>
      </c>
      <c r="B4" s="16">
        <v>4286.7</v>
      </c>
      <c r="C4" s="160">
        <v>114.24</v>
      </c>
    </row>
    <row r="5" spans="1:4" x14ac:dyDescent="0.25">
      <c r="A5" s="2" t="s">
        <v>12</v>
      </c>
      <c r="B5" s="16">
        <v>4167.62</v>
      </c>
      <c r="C5" s="160">
        <v>100</v>
      </c>
    </row>
    <row r="6" spans="1:4" x14ac:dyDescent="0.25">
      <c r="A6" s="2" t="s">
        <v>14</v>
      </c>
      <c r="B6" s="16">
        <v>390</v>
      </c>
      <c r="C6" s="160">
        <v>24.96</v>
      </c>
    </row>
    <row r="7" spans="1:4" x14ac:dyDescent="0.25">
      <c r="A7" s="2" t="s">
        <v>15</v>
      </c>
      <c r="B7" s="16">
        <v>238.15</v>
      </c>
      <c r="C7" s="160">
        <v>10.08</v>
      </c>
    </row>
    <row r="8" spans="1:4" x14ac:dyDescent="0.25">
      <c r="A8" s="2" t="s">
        <v>16</v>
      </c>
      <c r="B8" s="16">
        <v>47.63</v>
      </c>
      <c r="C8" s="160">
        <v>3.84</v>
      </c>
    </row>
    <row r="9" spans="1:4" x14ac:dyDescent="0.25">
      <c r="A9" s="2" t="s">
        <v>17</v>
      </c>
      <c r="B9" s="16">
        <v>52</v>
      </c>
      <c r="C9" s="160">
        <v>0</v>
      </c>
    </row>
    <row r="10" spans="1:4" x14ac:dyDescent="0.25">
      <c r="A10" s="2" t="s">
        <v>49</v>
      </c>
      <c r="B10" s="16">
        <v>287.94</v>
      </c>
      <c r="C10" s="207">
        <v>30</v>
      </c>
    </row>
    <row r="11" spans="1:4" x14ac:dyDescent="0.25">
      <c r="A11" s="2" t="s">
        <v>50</v>
      </c>
      <c r="B11" s="16">
        <v>151.54999999999998</v>
      </c>
      <c r="C11" s="207"/>
    </row>
    <row r="12" spans="1:4" x14ac:dyDescent="0.25">
      <c r="A12" s="2" t="s">
        <v>18</v>
      </c>
      <c r="B12" s="16">
        <v>785.89</v>
      </c>
      <c r="C12" s="160">
        <v>30.24</v>
      </c>
    </row>
    <row r="13" spans="1:4" x14ac:dyDescent="0.25">
      <c r="A13" s="2" t="s">
        <v>19</v>
      </c>
      <c r="B13" s="16">
        <v>52</v>
      </c>
      <c r="C13" s="160">
        <v>12</v>
      </c>
    </row>
    <row r="14" spans="1:4" x14ac:dyDescent="0.25">
      <c r="A14" s="2" t="s">
        <v>20</v>
      </c>
      <c r="B14" s="16">
        <v>142.89000000000001</v>
      </c>
      <c r="C14" s="160">
        <v>24.96</v>
      </c>
    </row>
    <row r="15" spans="1:4" x14ac:dyDescent="0.25">
      <c r="A15" s="2" t="s">
        <v>21</v>
      </c>
      <c r="B15" s="16">
        <v>260</v>
      </c>
      <c r="C15" s="160">
        <v>10.08</v>
      </c>
    </row>
    <row r="16" spans="1:4" x14ac:dyDescent="0.25">
      <c r="A16" s="2" t="s">
        <v>29</v>
      </c>
      <c r="B16" s="16">
        <v>238.15</v>
      </c>
      <c r="C16" s="160">
        <v>24.96</v>
      </c>
    </row>
    <row r="17" spans="1:3" x14ac:dyDescent="0.25">
      <c r="A17" s="2" t="s">
        <v>22</v>
      </c>
      <c r="B17" s="16">
        <v>364</v>
      </c>
      <c r="C17" s="160">
        <v>15.08</v>
      </c>
    </row>
    <row r="18" spans="1:3" x14ac:dyDescent="0.25">
      <c r="A18" s="2" t="s">
        <v>23</v>
      </c>
      <c r="B18" s="16">
        <v>214.33</v>
      </c>
      <c r="C18" s="160">
        <v>24.96</v>
      </c>
    </row>
    <row r="19" spans="1:3" x14ac:dyDescent="0.25">
      <c r="A19" s="2" t="s">
        <v>24</v>
      </c>
      <c r="B19" s="16">
        <v>47.63</v>
      </c>
      <c r="C19" s="160">
        <v>10.08</v>
      </c>
    </row>
    <row r="20" spans="1:3" x14ac:dyDescent="0.25">
      <c r="A20" s="2" t="s">
        <v>25</v>
      </c>
      <c r="B20" s="16">
        <v>142.89000000000001</v>
      </c>
      <c r="C20" s="160">
        <v>30</v>
      </c>
    </row>
    <row r="21" spans="1:3" x14ac:dyDescent="0.25">
      <c r="B21" s="14">
        <v>14203.259999999995</v>
      </c>
      <c r="C21" s="156">
        <v>515.87999999999988</v>
      </c>
    </row>
  </sheetData>
  <mergeCells count="1">
    <mergeCell ref="C10:C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ECABB-76E0-427B-B10F-386A9DA0AAC3}">
  <dimension ref="A1:K20"/>
  <sheetViews>
    <sheetView workbookViewId="0">
      <selection activeCell="K4" sqref="K4:Q4"/>
    </sheetView>
  </sheetViews>
  <sheetFormatPr baseColWidth="10" defaultRowHeight="15" x14ac:dyDescent="0.25"/>
  <cols>
    <col min="1" max="1" width="10.28515625" customWidth="1"/>
    <col min="2" max="2" width="15.7109375" customWidth="1"/>
    <col min="3" max="3" width="9.140625" customWidth="1"/>
    <col min="4" max="4" width="7.42578125" customWidth="1"/>
    <col min="5" max="5" width="13.42578125" customWidth="1"/>
    <col min="6" max="6" width="12.85546875" customWidth="1"/>
    <col min="7" max="7" width="20" customWidth="1"/>
    <col min="8" max="8" width="17.7109375" customWidth="1"/>
  </cols>
  <sheetData>
    <row r="1" spans="1:11" x14ac:dyDescent="0.25">
      <c r="A1" s="121" t="s">
        <v>141</v>
      </c>
      <c r="B1" s="121"/>
      <c r="C1" s="121"/>
      <c r="D1" s="121"/>
      <c r="E1" s="121"/>
      <c r="F1" s="121"/>
      <c r="G1" s="121"/>
      <c r="H1" s="121"/>
    </row>
    <row r="2" spans="1:11" x14ac:dyDescent="0.25">
      <c r="A2" s="121"/>
      <c r="B2" s="121"/>
      <c r="C2" s="121"/>
      <c r="D2" s="121"/>
      <c r="E2" s="121"/>
      <c r="F2" s="121"/>
      <c r="G2" s="121"/>
      <c r="H2" s="121"/>
    </row>
    <row r="3" spans="1:11" ht="34.5" customHeight="1" x14ac:dyDescent="0.25">
      <c r="A3" s="208" t="s">
        <v>140</v>
      </c>
      <c r="B3" s="208"/>
      <c r="C3" s="208"/>
      <c r="D3" s="208"/>
      <c r="E3" s="208"/>
      <c r="F3" s="208"/>
      <c r="G3" s="208"/>
      <c r="H3" s="208"/>
    </row>
    <row r="4" spans="1:11" ht="36" x14ac:dyDescent="0.25">
      <c r="A4" s="122" t="s">
        <v>108</v>
      </c>
      <c r="B4" s="123" t="s">
        <v>109</v>
      </c>
      <c r="C4" s="124" t="s">
        <v>110</v>
      </c>
      <c r="D4" s="124" t="s">
        <v>111</v>
      </c>
      <c r="E4" s="124" t="s">
        <v>112</v>
      </c>
      <c r="F4" s="124" t="s">
        <v>113</v>
      </c>
      <c r="G4" s="124" t="s">
        <v>114</v>
      </c>
      <c r="H4" s="125" t="s">
        <v>137</v>
      </c>
      <c r="K4" s="157"/>
    </row>
    <row r="5" spans="1:11" x14ac:dyDescent="0.25">
      <c r="A5" s="126" t="s">
        <v>115</v>
      </c>
      <c r="B5" s="126" t="s">
        <v>116</v>
      </c>
      <c r="C5" s="127">
        <v>510</v>
      </c>
      <c r="D5" s="128">
        <v>22.5</v>
      </c>
      <c r="E5" s="129">
        <v>45574</v>
      </c>
      <c r="F5" s="126" t="s">
        <v>117</v>
      </c>
      <c r="G5" s="126" t="s">
        <v>118</v>
      </c>
      <c r="H5" s="130"/>
    </row>
    <row r="6" spans="1:11" x14ac:dyDescent="0.25">
      <c r="A6" s="126" t="s">
        <v>119</v>
      </c>
      <c r="B6" s="126" t="s">
        <v>116</v>
      </c>
      <c r="C6" s="127">
        <v>510</v>
      </c>
      <c r="D6" s="128">
        <v>22.5</v>
      </c>
      <c r="E6" s="129">
        <v>45572</v>
      </c>
      <c r="F6" s="126" t="s">
        <v>117</v>
      </c>
      <c r="G6" s="126" t="s">
        <v>120</v>
      </c>
      <c r="H6" s="130"/>
    </row>
    <row r="7" spans="1:11" x14ac:dyDescent="0.25">
      <c r="A7" s="126" t="s">
        <v>121</v>
      </c>
      <c r="B7" s="126" t="s">
        <v>116</v>
      </c>
      <c r="C7" s="127">
        <v>200</v>
      </c>
      <c r="D7" s="128">
        <v>31.5</v>
      </c>
      <c r="E7" s="129">
        <v>40798</v>
      </c>
      <c r="F7" s="126" t="s">
        <v>117</v>
      </c>
      <c r="G7" s="130"/>
      <c r="H7" s="130"/>
    </row>
    <row r="8" spans="1:11" x14ac:dyDescent="0.25">
      <c r="A8" s="126" t="s">
        <v>122</v>
      </c>
      <c r="B8" s="126" t="s">
        <v>116</v>
      </c>
      <c r="C8" s="127">
        <v>200</v>
      </c>
      <c r="D8" s="127">
        <v>37</v>
      </c>
      <c r="E8" s="129">
        <v>41101</v>
      </c>
      <c r="F8" s="126" t="s">
        <v>117</v>
      </c>
      <c r="G8" s="130"/>
      <c r="H8" s="130"/>
    </row>
    <row r="9" spans="1:11" x14ac:dyDescent="0.25">
      <c r="A9" s="126" t="s">
        <v>123</v>
      </c>
      <c r="B9" s="126" t="s">
        <v>116</v>
      </c>
      <c r="C9" s="127">
        <v>200</v>
      </c>
      <c r="D9" s="127">
        <v>40</v>
      </c>
      <c r="E9" s="129">
        <v>45337</v>
      </c>
      <c r="F9" s="126" t="s">
        <v>117</v>
      </c>
      <c r="G9" s="130"/>
      <c r="H9" s="130"/>
    </row>
    <row r="10" spans="1:11" x14ac:dyDescent="0.25">
      <c r="A10" s="126" t="s">
        <v>124</v>
      </c>
      <c r="B10" s="126" t="s">
        <v>116</v>
      </c>
      <c r="C10" s="127">
        <v>100</v>
      </c>
      <c r="D10" s="127">
        <v>40</v>
      </c>
      <c r="E10" s="129">
        <v>38495</v>
      </c>
      <c r="F10" s="126" t="s">
        <v>117</v>
      </c>
      <c r="G10" s="130"/>
      <c r="H10" s="131">
        <v>5015.3599999999997</v>
      </c>
    </row>
    <row r="11" spans="1:11" x14ac:dyDescent="0.25">
      <c r="A11" s="126" t="s">
        <v>125</v>
      </c>
      <c r="B11" s="126" t="s">
        <v>116</v>
      </c>
      <c r="C11" s="127">
        <v>289</v>
      </c>
      <c r="D11" s="128">
        <v>22.5</v>
      </c>
      <c r="E11" s="129">
        <v>43549</v>
      </c>
      <c r="F11" s="126" t="s">
        <v>117</v>
      </c>
      <c r="G11" s="130"/>
      <c r="H11" s="130"/>
    </row>
    <row r="12" spans="1:11" ht="15.75" x14ac:dyDescent="0.25">
      <c r="A12" s="126" t="s">
        <v>126</v>
      </c>
      <c r="B12" s="126" t="s">
        <v>116</v>
      </c>
      <c r="C12" s="127">
        <v>289</v>
      </c>
      <c r="D12" s="127">
        <v>20</v>
      </c>
      <c r="E12" s="129">
        <v>43339</v>
      </c>
      <c r="F12" s="126" t="s">
        <v>117</v>
      </c>
      <c r="G12" s="130"/>
      <c r="H12" s="130"/>
      <c r="K12" s="64"/>
    </row>
    <row r="13" spans="1:11" x14ac:dyDescent="0.25">
      <c r="A13" s="126" t="s">
        <v>127</v>
      </c>
      <c r="B13" s="126" t="s">
        <v>116</v>
      </c>
      <c r="C13" s="127">
        <v>200</v>
      </c>
      <c r="D13" s="127">
        <v>25</v>
      </c>
      <c r="E13" s="129">
        <v>44454</v>
      </c>
      <c r="F13" s="126" t="s">
        <v>117</v>
      </c>
      <c r="G13" s="130"/>
      <c r="H13" s="131">
        <v>2517.64</v>
      </c>
    </row>
    <row r="14" spans="1:11" x14ac:dyDescent="0.25">
      <c r="A14" s="126" t="s">
        <v>128</v>
      </c>
      <c r="B14" s="126" t="s">
        <v>116</v>
      </c>
      <c r="C14" s="127">
        <v>200</v>
      </c>
      <c r="D14" s="127">
        <v>20</v>
      </c>
      <c r="E14" s="129">
        <v>45553</v>
      </c>
      <c r="F14" s="126" t="s">
        <v>117</v>
      </c>
      <c r="G14" s="130"/>
      <c r="H14" s="130"/>
    </row>
    <row r="15" spans="1:11" x14ac:dyDescent="0.25">
      <c r="A15" s="126" t="s">
        <v>129</v>
      </c>
      <c r="B15" s="126" t="s">
        <v>116</v>
      </c>
      <c r="C15" s="127">
        <v>510</v>
      </c>
      <c r="D15" s="127">
        <v>25</v>
      </c>
      <c r="E15" s="129">
        <v>45337</v>
      </c>
      <c r="F15" s="126" t="s">
        <v>117</v>
      </c>
      <c r="G15" s="126" t="s">
        <v>130</v>
      </c>
      <c r="H15" s="130"/>
    </row>
    <row r="16" spans="1:11" x14ac:dyDescent="0.25">
      <c r="A16" s="126" t="s">
        <v>131</v>
      </c>
      <c r="B16" s="126" t="s">
        <v>116</v>
      </c>
      <c r="C16" s="127">
        <v>510</v>
      </c>
      <c r="D16" s="127">
        <v>40</v>
      </c>
      <c r="E16" s="129">
        <v>45537</v>
      </c>
      <c r="F16" s="126" t="s">
        <v>117</v>
      </c>
      <c r="G16" s="126" t="s">
        <v>132</v>
      </c>
      <c r="H16" s="130"/>
    </row>
    <row r="17" spans="1:8" x14ac:dyDescent="0.25">
      <c r="A17" s="126" t="s">
        <v>133</v>
      </c>
      <c r="B17" s="126" t="s">
        <v>116</v>
      </c>
      <c r="C17" s="127">
        <v>200</v>
      </c>
      <c r="D17" s="127">
        <v>26</v>
      </c>
      <c r="E17" s="129">
        <v>43704</v>
      </c>
      <c r="F17" s="126" t="s">
        <v>117</v>
      </c>
      <c r="G17" s="130"/>
      <c r="H17" s="130"/>
    </row>
    <row r="18" spans="1:8" x14ac:dyDescent="0.25">
      <c r="A18" s="126" t="s">
        <v>134</v>
      </c>
      <c r="B18" s="126" t="s">
        <v>116</v>
      </c>
      <c r="C18" s="127">
        <v>510</v>
      </c>
      <c r="D18" s="128">
        <v>31.5</v>
      </c>
      <c r="E18" s="129">
        <v>45173</v>
      </c>
      <c r="F18" s="126" t="s">
        <v>117</v>
      </c>
      <c r="G18" s="126" t="s">
        <v>135</v>
      </c>
      <c r="H18" s="130"/>
    </row>
    <row r="19" spans="1:8" x14ac:dyDescent="0.25">
      <c r="A19" s="126" t="s">
        <v>136</v>
      </c>
      <c r="B19" s="126" t="s">
        <v>116</v>
      </c>
      <c r="C19" s="127">
        <v>200</v>
      </c>
      <c r="D19" s="128">
        <v>22.5</v>
      </c>
      <c r="E19" s="129">
        <v>44837</v>
      </c>
      <c r="F19" s="126" t="s">
        <v>117</v>
      </c>
      <c r="G19" s="130"/>
      <c r="H19" s="130"/>
    </row>
    <row r="20" spans="1:8" x14ac:dyDescent="0.25">
      <c r="A20" s="126" t="s">
        <v>138</v>
      </c>
      <c r="B20" s="126" t="s">
        <v>116</v>
      </c>
      <c r="C20" s="127">
        <v>200</v>
      </c>
      <c r="D20" s="127">
        <v>30</v>
      </c>
      <c r="E20" s="129">
        <v>43703</v>
      </c>
      <c r="F20" s="126" t="s">
        <v>117</v>
      </c>
      <c r="G20" s="126" t="s">
        <v>139</v>
      </c>
      <c r="H20" s="130"/>
    </row>
  </sheetData>
  <mergeCells count="1">
    <mergeCell ref="A3:H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EBEFC-92BE-42C7-A7C1-3556A14088BD}">
  <dimension ref="A1:I36"/>
  <sheetViews>
    <sheetView workbookViewId="0">
      <selection activeCell="K35" sqref="K35"/>
    </sheetView>
  </sheetViews>
  <sheetFormatPr baseColWidth="10" defaultRowHeight="15" x14ac:dyDescent="0.25"/>
  <cols>
    <col min="1" max="1" width="8.7109375" customWidth="1"/>
    <col min="2" max="2" width="10.42578125" customWidth="1"/>
    <col min="3" max="3" width="32.7109375" customWidth="1"/>
    <col min="4" max="4" width="8.5703125" customWidth="1"/>
    <col min="5" max="5" width="8.7109375" customWidth="1"/>
    <col min="6" max="6" width="11.28515625" style="156" customWidth="1"/>
    <col min="7" max="7" width="10.85546875" customWidth="1"/>
    <col min="8" max="8" width="10.28515625" style="7" customWidth="1"/>
    <col min="9" max="9" width="11.42578125" style="14"/>
  </cols>
  <sheetData>
    <row r="1" spans="1:8" x14ac:dyDescent="0.25">
      <c r="A1" s="121" t="s">
        <v>102</v>
      </c>
      <c r="B1" s="121"/>
      <c r="C1" s="121"/>
      <c r="D1" s="121"/>
      <c r="E1" s="121"/>
      <c r="F1" s="152"/>
      <c r="G1" s="121"/>
      <c r="H1" s="147"/>
    </row>
    <row r="2" spans="1:8" ht="40.5" customHeight="1" x14ac:dyDescent="0.25">
      <c r="A2" s="132" t="s">
        <v>31</v>
      </c>
      <c r="B2" s="132" t="s">
        <v>30</v>
      </c>
      <c r="C2" s="132" t="s">
        <v>0</v>
      </c>
      <c r="D2" s="133" t="s">
        <v>9</v>
      </c>
      <c r="E2" s="134" t="s">
        <v>99</v>
      </c>
      <c r="F2" s="153" t="s">
        <v>8</v>
      </c>
      <c r="G2" s="135" t="s">
        <v>7</v>
      </c>
      <c r="H2" s="136" t="s">
        <v>149</v>
      </c>
    </row>
    <row r="3" spans="1:8" ht="12.75" customHeight="1" x14ac:dyDescent="0.25">
      <c r="A3" s="137">
        <v>11</v>
      </c>
      <c r="B3" s="137" t="s">
        <v>26</v>
      </c>
      <c r="C3" s="138" t="s">
        <v>10</v>
      </c>
      <c r="D3" s="139">
        <f>4.33*11</f>
        <v>47.63</v>
      </c>
      <c r="E3" s="140">
        <v>9</v>
      </c>
      <c r="F3" s="151">
        <v>428.67</v>
      </c>
      <c r="G3" s="141">
        <v>30.24</v>
      </c>
      <c r="H3" s="148">
        <v>9712.3004898030013</v>
      </c>
    </row>
    <row r="4" spans="1:8" ht="12" customHeight="1" x14ac:dyDescent="0.25">
      <c r="A4" s="210">
        <v>11</v>
      </c>
      <c r="B4" s="210" t="s">
        <v>26</v>
      </c>
      <c r="C4" s="211" t="s">
        <v>11</v>
      </c>
      <c r="D4" s="213">
        <f>4.33*11</f>
        <v>47.63</v>
      </c>
      <c r="E4" s="212">
        <v>40</v>
      </c>
      <c r="F4" s="151">
        <v>1905.2</v>
      </c>
      <c r="G4" s="209">
        <v>20.16</v>
      </c>
      <c r="H4" s="148">
        <v>40666.325496536003</v>
      </c>
    </row>
    <row r="5" spans="1:8" ht="0.75" customHeight="1" x14ac:dyDescent="0.25">
      <c r="A5" s="210"/>
      <c r="B5" s="210"/>
      <c r="C5" s="211"/>
      <c r="D5" s="213"/>
      <c r="E5" s="212"/>
      <c r="F5" s="151"/>
      <c r="G5" s="209"/>
      <c r="H5" s="148"/>
    </row>
    <row r="6" spans="1:8" ht="12" customHeight="1" x14ac:dyDescent="0.25">
      <c r="A6" s="210">
        <v>11</v>
      </c>
      <c r="B6" s="210" t="s">
        <v>26</v>
      </c>
      <c r="C6" s="211" t="s">
        <v>13</v>
      </c>
      <c r="D6" s="213">
        <f>4.33*11</f>
        <v>47.63</v>
      </c>
      <c r="E6" s="212">
        <v>90</v>
      </c>
      <c r="F6" s="151">
        <v>4286.7</v>
      </c>
      <c r="G6" s="209">
        <v>114.24</v>
      </c>
      <c r="H6" s="148">
        <v>93006.25637873399</v>
      </c>
    </row>
    <row r="7" spans="1:8" ht="0.75" customHeight="1" x14ac:dyDescent="0.25">
      <c r="A7" s="210"/>
      <c r="B7" s="210"/>
      <c r="C7" s="211"/>
      <c r="D7" s="213"/>
      <c r="E7" s="212"/>
      <c r="F7" s="151"/>
      <c r="G7" s="209"/>
      <c r="H7" s="148"/>
    </row>
    <row r="8" spans="1:8" ht="27" hidden="1" customHeight="1" x14ac:dyDescent="0.25">
      <c r="A8" s="210"/>
      <c r="B8" s="210"/>
      <c r="C8" s="211"/>
      <c r="D8" s="213"/>
      <c r="E8" s="212"/>
      <c r="F8" s="151"/>
      <c r="G8" s="209"/>
      <c r="H8" s="148"/>
    </row>
    <row r="9" spans="1:8" ht="18.75" hidden="1" customHeight="1" x14ac:dyDescent="0.25">
      <c r="A9" s="210"/>
      <c r="B9" s="210"/>
      <c r="C9" s="211"/>
      <c r="D9" s="213"/>
      <c r="E9" s="212"/>
      <c r="F9" s="151"/>
      <c r="G9" s="209"/>
      <c r="H9" s="148"/>
    </row>
    <row r="10" spans="1:8" ht="29.25" hidden="1" customHeight="1" x14ac:dyDescent="0.25">
      <c r="A10" s="210"/>
      <c r="B10" s="210"/>
      <c r="C10" s="211"/>
      <c r="D10" s="213"/>
      <c r="E10" s="212"/>
      <c r="F10" s="151"/>
      <c r="G10" s="209"/>
      <c r="H10" s="148"/>
    </row>
    <row r="11" spans="1:8" ht="13.5" customHeight="1" x14ac:dyDescent="0.25">
      <c r="A11" s="210">
        <v>11</v>
      </c>
      <c r="B11" s="210" t="s">
        <v>27</v>
      </c>
      <c r="C11" s="211" t="s">
        <v>12</v>
      </c>
      <c r="D11" s="213">
        <f>4.33*11</f>
        <v>47.63</v>
      </c>
      <c r="E11" s="212">
        <v>87.5</v>
      </c>
      <c r="F11" s="151">
        <v>4167.62</v>
      </c>
      <c r="G11" s="209">
        <v>100</v>
      </c>
      <c r="H11" s="148">
        <v>90180.621899462494</v>
      </c>
    </row>
    <row r="12" spans="1:8" ht="0.75" hidden="1" customHeight="1" x14ac:dyDescent="0.25">
      <c r="A12" s="210"/>
      <c r="B12" s="210"/>
      <c r="C12" s="211"/>
      <c r="D12" s="213"/>
      <c r="E12" s="212"/>
      <c r="F12" s="151"/>
      <c r="G12" s="209"/>
      <c r="H12" s="148"/>
    </row>
    <row r="13" spans="1:8" ht="15" hidden="1" customHeight="1" x14ac:dyDescent="0.25">
      <c r="A13" s="210"/>
      <c r="B13" s="210"/>
      <c r="C13" s="211"/>
      <c r="D13" s="213"/>
      <c r="E13" s="212"/>
      <c r="F13" s="151"/>
      <c r="G13" s="209"/>
      <c r="H13" s="148"/>
    </row>
    <row r="14" spans="1:8" ht="15" hidden="1" customHeight="1" x14ac:dyDescent="0.25">
      <c r="A14" s="210"/>
      <c r="B14" s="210"/>
      <c r="C14" s="211"/>
      <c r="D14" s="213"/>
      <c r="E14" s="212"/>
      <c r="F14" s="151"/>
      <c r="G14" s="209"/>
      <c r="H14" s="148"/>
    </row>
    <row r="15" spans="1:8" ht="15" hidden="1" customHeight="1" x14ac:dyDescent="0.25">
      <c r="A15" s="210"/>
      <c r="B15" s="210"/>
      <c r="C15" s="211"/>
      <c r="D15" s="213"/>
      <c r="E15" s="212"/>
      <c r="F15" s="151"/>
      <c r="G15" s="209"/>
      <c r="H15" s="148"/>
    </row>
    <row r="16" spans="1:8" ht="12.75" customHeight="1" x14ac:dyDescent="0.25">
      <c r="A16" s="137">
        <v>12</v>
      </c>
      <c r="B16" s="137" t="s">
        <v>100</v>
      </c>
      <c r="C16" s="138" t="s">
        <v>14</v>
      </c>
      <c r="D16" s="139">
        <v>52</v>
      </c>
      <c r="E16" s="140">
        <v>7.5</v>
      </c>
      <c r="F16" s="151">
        <v>390</v>
      </c>
      <c r="G16" s="141">
        <v>24.96</v>
      </c>
      <c r="H16" s="148">
        <v>8780.3243963760015</v>
      </c>
    </row>
    <row r="17" spans="1:8" ht="12" customHeight="1" x14ac:dyDescent="0.25">
      <c r="A17" s="137">
        <v>11</v>
      </c>
      <c r="B17" s="137" t="s">
        <v>26</v>
      </c>
      <c r="C17" s="138" t="s">
        <v>15</v>
      </c>
      <c r="D17" s="139">
        <f>4.33*11</f>
        <v>47.63</v>
      </c>
      <c r="E17" s="140">
        <v>5</v>
      </c>
      <c r="F17" s="151">
        <v>238.15</v>
      </c>
      <c r="G17" s="141">
        <v>10.08</v>
      </c>
      <c r="H17" s="148">
        <v>5248.6957615030005</v>
      </c>
    </row>
    <row r="18" spans="1:8" ht="12" customHeight="1" x14ac:dyDescent="0.25">
      <c r="A18" s="137">
        <v>11</v>
      </c>
      <c r="B18" s="137" t="s">
        <v>26</v>
      </c>
      <c r="C18" s="138" t="s">
        <v>16</v>
      </c>
      <c r="D18" s="139">
        <f>4.33*11</f>
        <v>47.63</v>
      </c>
      <c r="E18" s="140">
        <v>1</v>
      </c>
      <c r="F18" s="151">
        <v>47.63</v>
      </c>
      <c r="G18" s="141">
        <v>3.84</v>
      </c>
      <c r="H18" s="148">
        <v>1089.6464083550002</v>
      </c>
    </row>
    <row r="19" spans="1:8" ht="13.5" customHeight="1" x14ac:dyDescent="0.25">
      <c r="A19" s="137">
        <v>12</v>
      </c>
      <c r="B19" s="137" t="s">
        <v>100</v>
      </c>
      <c r="C19" s="138" t="s">
        <v>17</v>
      </c>
      <c r="D19" s="139">
        <v>52</v>
      </c>
      <c r="E19" s="140">
        <v>1</v>
      </c>
      <c r="F19" s="151">
        <v>52</v>
      </c>
      <c r="G19" s="141">
        <v>0</v>
      </c>
      <c r="H19" s="148">
        <v>1097.8966803999999</v>
      </c>
    </row>
    <row r="20" spans="1:8" ht="12" customHeight="1" x14ac:dyDescent="0.25">
      <c r="A20" s="210">
        <v>9.5</v>
      </c>
      <c r="B20" s="210" t="s">
        <v>100</v>
      </c>
      <c r="C20" s="211" t="s">
        <v>49</v>
      </c>
      <c r="D20" s="213">
        <v>41.17</v>
      </c>
      <c r="E20" s="212">
        <v>7</v>
      </c>
      <c r="F20" s="151">
        <v>287.95</v>
      </c>
      <c r="G20" s="214">
        <v>30</v>
      </c>
      <c r="H20" s="148">
        <v>6735.8666437265001</v>
      </c>
    </row>
    <row r="21" spans="1:8" ht="3" hidden="1" customHeight="1" x14ac:dyDescent="0.25">
      <c r="A21" s="210"/>
      <c r="B21" s="210"/>
      <c r="C21" s="211"/>
      <c r="D21" s="213"/>
      <c r="E21" s="212"/>
      <c r="F21" s="151"/>
      <c r="G21" s="215"/>
      <c r="H21" s="148"/>
    </row>
    <row r="22" spans="1:8" ht="12" customHeight="1" x14ac:dyDescent="0.25">
      <c r="A22" s="210">
        <v>2.5</v>
      </c>
      <c r="B22" s="210"/>
      <c r="C22" s="211" t="s">
        <v>50</v>
      </c>
      <c r="D22" s="213">
        <v>10.83</v>
      </c>
      <c r="E22" s="212">
        <v>14</v>
      </c>
      <c r="F22" s="151">
        <v>151.55000000000001</v>
      </c>
      <c r="G22" s="215"/>
      <c r="H22" s="148">
        <v>3199.7354214349998</v>
      </c>
    </row>
    <row r="23" spans="1:8" ht="0.75" customHeight="1" x14ac:dyDescent="0.25">
      <c r="A23" s="210"/>
      <c r="B23" s="210"/>
      <c r="C23" s="211"/>
      <c r="D23" s="213"/>
      <c r="E23" s="212"/>
      <c r="F23" s="151"/>
      <c r="G23" s="216"/>
      <c r="H23" s="148"/>
    </row>
    <row r="24" spans="1:8" ht="13.5" customHeight="1" x14ac:dyDescent="0.25">
      <c r="A24" s="210">
        <v>11</v>
      </c>
      <c r="B24" s="217" t="s">
        <v>26</v>
      </c>
      <c r="C24" s="211" t="s">
        <v>18</v>
      </c>
      <c r="D24" s="213">
        <f>4.33*11</f>
        <v>47.63</v>
      </c>
      <c r="E24" s="212">
        <v>16.5</v>
      </c>
      <c r="F24" s="151">
        <v>785.8950000000001</v>
      </c>
      <c r="G24" s="209">
        <v>30.24</v>
      </c>
      <c r="H24" s="148">
        <v>17254.533983185502</v>
      </c>
    </row>
    <row r="25" spans="1:8" ht="3.75" hidden="1" customHeight="1" x14ac:dyDescent="0.25">
      <c r="A25" s="210"/>
      <c r="B25" s="217"/>
      <c r="C25" s="211"/>
      <c r="D25" s="213"/>
      <c r="E25" s="212"/>
      <c r="F25" s="151"/>
      <c r="G25" s="209"/>
      <c r="H25" s="148"/>
    </row>
    <row r="26" spans="1:8" ht="12.75" customHeight="1" x14ac:dyDescent="0.25">
      <c r="A26" s="137">
        <v>12</v>
      </c>
      <c r="B26" s="142" t="s">
        <v>100</v>
      </c>
      <c r="C26" s="138" t="s">
        <v>19</v>
      </c>
      <c r="D26" s="139">
        <v>52</v>
      </c>
      <c r="E26" s="140">
        <v>1</v>
      </c>
      <c r="F26" s="151">
        <v>52</v>
      </c>
      <c r="G26" s="141">
        <v>12</v>
      </c>
      <c r="H26" s="148">
        <v>1360.4444176</v>
      </c>
    </row>
    <row r="27" spans="1:8" ht="13.5" customHeight="1" x14ac:dyDescent="0.25">
      <c r="A27" s="137">
        <v>11</v>
      </c>
      <c r="B27" s="142" t="s">
        <v>28</v>
      </c>
      <c r="C27" s="138" t="s">
        <v>20</v>
      </c>
      <c r="D27" s="139">
        <f>4.33*11</f>
        <v>47.63</v>
      </c>
      <c r="E27" s="140">
        <v>3</v>
      </c>
      <c r="F27" s="151">
        <v>142.89000000000001</v>
      </c>
      <c r="G27" s="141">
        <v>24.96</v>
      </c>
      <c r="H27" s="148">
        <v>3562.9926907290001</v>
      </c>
    </row>
    <row r="28" spans="1:8" ht="13.5" customHeight="1" x14ac:dyDescent="0.25">
      <c r="A28" s="137">
        <v>12</v>
      </c>
      <c r="B28" s="142" t="s">
        <v>100</v>
      </c>
      <c r="C28" s="138" t="s">
        <v>21</v>
      </c>
      <c r="D28" s="139">
        <v>52</v>
      </c>
      <c r="E28" s="140">
        <v>5</v>
      </c>
      <c r="F28" s="151">
        <v>260</v>
      </c>
      <c r="G28" s="141">
        <v>10.08</v>
      </c>
      <c r="H28" s="148">
        <v>5710.0235012479998</v>
      </c>
    </row>
    <row r="29" spans="1:8" ht="12.75" customHeight="1" x14ac:dyDescent="0.25">
      <c r="A29" s="143">
        <v>11</v>
      </c>
      <c r="B29" s="142" t="s">
        <v>26</v>
      </c>
      <c r="C29" s="138" t="s">
        <v>29</v>
      </c>
      <c r="D29" s="139">
        <f>4.33*11</f>
        <v>47.63</v>
      </c>
      <c r="E29" s="140">
        <v>5</v>
      </c>
      <c r="F29" s="151">
        <v>238.15</v>
      </c>
      <c r="G29" s="141">
        <v>24.96</v>
      </c>
      <c r="H29" s="148">
        <v>5574.2549556310005</v>
      </c>
    </row>
    <row r="30" spans="1:8" ht="12.75" customHeight="1" x14ac:dyDescent="0.25">
      <c r="A30" s="137">
        <v>12</v>
      </c>
      <c r="B30" s="142" t="s">
        <v>100</v>
      </c>
      <c r="C30" s="138" t="s">
        <v>22</v>
      </c>
      <c r="D30" s="139">
        <v>52</v>
      </c>
      <c r="E30" s="140">
        <v>7</v>
      </c>
      <c r="F30" s="151">
        <v>364</v>
      </c>
      <c r="G30" s="141">
        <v>15.08</v>
      </c>
      <c r="H30" s="148">
        <v>8015.2117525479998</v>
      </c>
    </row>
    <row r="31" spans="1:8" ht="11.25" customHeight="1" x14ac:dyDescent="0.25">
      <c r="A31" s="137">
        <v>11</v>
      </c>
      <c r="B31" s="142" t="s">
        <v>26</v>
      </c>
      <c r="C31" s="138" t="s">
        <v>23</v>
      </c>
      <c r="D31" s="139">
        <f>4.33*11</f>
        <v>47.63</v>
      </c>
      <c r="E31" s="140">
        <v>4.5</v>
      </c>
      <c r="F31" s="151">
        <v>214.33500000000001</v>
      </c>
      <c r="G31" s="141">
        <v>24.96</v>
      </c>
      <c r="H31" s="148">
        <v>5071.4393894055002</v>
      </c>
    </row>
    <row r="32" spans="1:8" ht="11.25" customHeight="1" x14ac:dyDescent="0.25">
      <c r="A32" s="137">
        <v>11</v>
      </c>
      <c r="B32" s="142" t="s">
        <v>26</v>
      </c>
      <c r="C32" s="138" t="s">
        <v>24</v>
      </c>
      <c r="D32" s="139">
        <f>4.33*11</f>
        <v>47.63</v>
      </c>
      <c r="E32" s="140">
        <v>1</v>
      </c>
      <c r="F32" s="151">
        <v>47.63</v>
      </c>
      <c r="G32" s="141">
        <v>10.08</v>
      </c>
      <c r="H32" s="148">
        <v>1226.1712316990001</v>
      </c>
    </row>
    <row r="33" spans="1:8" ht="11.25" customHeight="1" x14ac:dyDescent="0.25">
      <c r="A33" s="137">
        <v>11</v>
      </c>
      <c r="B33" s="142" t="s">
        <v>26</v>
      </c>
      <c r="C33" s="138" t="s">
        <v>25</v>
      </c>
      <c r="D33" s="139">
        <f>4.33*11</f>
        <v>47.63</v>
      </c>
      <c r="E33" s="140">
        <v>3</v>
      </c>
      <c r="F33" s="151">
        <v>142.89000000000001</v>
      </c>
      <c r="G33" s="141">
        <v>30</v>
      </c>
      <c r="H33" s="148">
        <v>3673.2627403530005</v>
      </c>
    </row>
    <row r="34" spans="1:8" x14ac:dyDescent="0.25">
      <c r="A34" s="144"/>
      <c r="B34" s="144"/>
      <c r="C34" s="144"/>
      <c r="D34" s="144"/>
      <c r="E34" s="145">
        <f>SUM(E3:E33)</f>
        <v>308</v>
      </c>
      <c r="F34" s="154">
        <f>SUM(F3:F33)</f>
        <v>14203.259999999995</v>
      </c>
      <c r="G34" s="146">
        <f>SUM(G3:G33)</f>
        <v>515.87999999999988</v>
      </c>
      <c r="H34" s="149">
        <f>SUM(H3:H33)</f>
        <v>311166.00423872995</v>
      </c>
    </row>
    <row r="35" spans="1:8" x14ac:dyDescent="0.25">
      <c r="A35" s="27"/>
      <c r="B35" s="27"/>
      <c r="C35" s="27"/>
      <c r="D35" s="27"/>
      <c r="E35" s="27"/>
      <c r="F35" s="155"/>
    </row>
    <row r="36" spans="1:8" x14ac:dyDescent="0.25">
      <c r="G36" s="14"/>
    </row>
  </sheetData>
  <mergeCells count="34">
    <mergeCell ref="D24:D25"/>
    <mergeCell ref="G24:G25"/>
    <mergeCell ref="A24:A25"/>
    <mergeCell ref="B24:B25"/>
    <mergeCell ref="C24:C25"/>
    <mergeCell ref="E24:E25"/>
    <mergeCell ref="G20:G23"/>
    <mergeCell ref="A20:A21"/>
    <mergeCell ref="B20:B23"/>
    <mergeCell ref="C20:C21"/>
    <mergeCell ref="E20:E21"/>
    <mergeCell ref="D20:D21"/>
    <mergeCell ref="A22:A23"/>
    <mergeCell ref="C22:C23"/>
    <mergeCell ref="E22:E23"/>
    <mergeCell ref="D22:D23"/>
    <mergeCell ref="G11:G15"/>
    <mergeCell ref="A11:A15"/>
    <mergeCell ref="B11:B15"/>
    <mergeCell ref="C11:C15"/>
    <mergeCell ref="E11:E15"/>
    <mergeCell ref="D11:D15"/>
    <mergeCell ref="G6:G10"/>
    <mergeCell ref="A6:A10"/>
    <mergeCell ref="B6:B10"/>
    <mergeCell ref="C6:C10"/>
    <mergeCell ref="E6:E10"/>
    <mergeCell ref="D6:D10"/>
    <mergeCell ref="G4:G5"/>
    <mergeCell ref="A4:A5"/>
    <mergeCell ref="B4:B5"/>
    <mergeCell ref="C4:C5"/>
    <mergeCell ref="E4:E5"/>
    <mergeCell ref="D4:D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784BB-6ECE-4531-BB1B-BC5FB26570CE}">
  <dimension ref="A1:E188"/>
  <sheetViews>
    <sheetView tabSelected="1" workbookViewId="0">
      <selection sqref="A1:E1"/>
    </sheetView>
  </sheetViews>
  <sheetFormatPr baseColWidth="10" defaultRowHeight="15" x14ac:dyDescent="0.25"/>
  <cols>
    <col min="1" max="1" width="25.85546875" customWidth="1"/>
    <col min="3" max="3" width="13.7109375" customWidth="1"/>
  </cols>
  <sheetData>
    <row r="1" spans="1:5" x14ac:dyDescent="0.25">
      <c r="A1" s="218" t="s">
        <v>150</v>
      </c>
      <c r="B1" s="218"/>
      <c r="C1" s="218"/>
      <c r="D1" s="218"/>
      <c r="E1" s="218"/>
    </row>
    <row r="2" spans="1:5" ht="15" customHeight="1" x14ac:dyDescent="0.25"/>
    <row r="3" spans="1:5" ht="33.75" customHeight="1" x14ac:dyDescent="0.25">
      <c r="A3" s="219" t="s">
        <v>10</v>
      </c>
      <c r="B3" s="220"/>
      <c r="C3" s="220"/>
      <c r="D3" s="220"/>
      <c r="E3" s="221"/>
    </row>
    <row r="4" spans="1:5" x14ac:dyDescent="0.25">
      <c r="A4" s="3" t="s">
        <v>70</v>
      </c>
      <c r="B4" s="30" t="s">
        <v>71</v>
      </c>
      <c r="C4" s="30" t="s">
        <v>72</v>
      </c>
      <c r="D4" s="30" t="s">
        <v>73</v>
      </c>
      <c r="E4" s="3" t="s">
        <v>74</v>
      </c>
    </row>
    <row r="5" spans="1:5" x14ac:dyDescent="0.25">
      <c r="A5" s="17" t="s">
        <v>68</v>
      </c>
      <c r="B5" s="2"/>
      <c r="C5" s="2"/>
      <c r="D5" s="2"/>
      <c r="E5" s="29"/>
    </row>
    <row r="6" spans="1:5" x14ac:dyDescent="0.25">
      <c r="A6" s="17" t="s">
        <v>69</v>
      </c>
      <c r="B6" s="2"/>
      <c r="C6" s="2"/>
      <c r="D6" s="2"/>
      <c r="E6" s="29"/>
    </row>
    <row r="7" spans="1:5" x14ac:dyDescent="0.25">
      <c r="A7" s="222" t="s">
        <v>77</v>
      </c>
      <c r="B7" s="223"/>
      <c r="C7" s="223"/>
      <c r="D7" s="223"/>
      <c r="E7" s="2"/>
    </row>
    <row r="8" spans="1:5" x14ac:dyDescent="0.25">
      <c r="A8" s="222" t="s">
        <v>75</v>
      </c>
      <c r="B8" s="223"/>
      <c r="C8" s="223"/>
      <c r="D8" s="224"/>
      <c r="E8" s="2"/>
    </row>
    <row r="9" spans="1:5" x14ac:dyDescent="0.25">
      <c r="A9" s="222" t="s">
        <v>76</v>
      </c>
      <c r="B9" s="223"/>
      <c r="C9" s="223"/>
      <c r="D9" s="224"/>
      <c r="E9" s="2"/>
    </row>
    <row r="10" spans="1:5" ht="15.75" customHeight="1" x14ac:dyDescent="0.25">
      <c r="A10" s="165" t="s">
        <v>78</v>
      </c>
      <c r="B10" s="166"/>
      <c r="C10" s="166"/>
      <c r="D10" s="167"/>
      <c r="E10" s="2"/>
    </row>
    <row r="11" spans="1:5" x14ac:dyDescent="0.25">
      <c r="A11" s="19" t="s">
        <v>79</v>
      </c>
      <c r="B11" s="20"/>
      <c r="C11" s="20"/>
      <c r="D11" s="20"/>
      <c r="E11" s="2"/>
    </row>
    <row r="13" spans="1:5" ht="30" customHeight="1" x14ac:dyDescent="0.25">
      <c r="A13" s="219" t="s">
        <v>80</v>
      </c>
      <c r="B13" s="220"/>
      <c r="C13" s="220"/>
      <c r="D13" s="220"/>
      <c r="E13" s="221"/>
    </row>
    <row r="14" spans="1:5" x14ac:dyDescent="0.25">
      <c r="A14" s="3" t="s">
        <v>70</v>
      </c>
      <c r="B14" s="30" t="s">
        <v>71</v>
      </c>
      <c r="C14" s="30" t="s">
        <v>72</v>
      </c>
      <c r="D14" s="30" t="s">
        <v>73</v>
      </c>
      <c r="E14" s="3" t="s">
        <v>74</v>
      </c>
    </row>
    <row r="15" spans="1:5" x14ac:dyDescent="0.25">
      <c r="A15" s="17" t="s">
        <v>68</v>
      </c>
      <c r="B15" s="2"/>
      <c r="C15" s="2"/>
      <c r="D15" s="2"/>
      <c r="E15" s="29"/>
    </row>
    <row r="16" spans="1:5" x14ac:dyDescent="0.25">
      <c r="A16" s="17" t="s">
        <v>69</v>
      </c>
      <c r="B16" s="2"/>
      <c r="C16" s="2"/>
      <c r="D16" s="2"/>
      <c r="E16" s="29"/>
    </row>
    <row r="17" spans="1:5" x14ac:dyDescent="0.25">
      <c r="A17" s="222" t="s">
        <v>77</v>
      </c>
      <c r="B17" s="223"/>
      <c r="C17" s="223"/>
      <c r="D17" s="223"/>
      <c r="E17" s="2"/>
    </row>
    <row r="18" spans="1:5" x14ac:dyDescent="0.25">
      <c r="A18" s="222" t="s">
        <v>75</v>
      </c>
      <c r="B18" s="223"/>
      <c r="C18" s="223"/>
      <c r="D18" s="224"/>
      <c r="E18" s="2"/>
    </row>
    <row r="19" spans="1:5" x14ac:dyDescent="0.25">
      <c r="A19" s="222" t="s">
        <v>76</v>
      </c>
      <c r="B19" s="223"/>
      <c r="C19" s="223"/>
      <c r="D19" s="224"/>
      <c r="E19" s="2"/>
    </row>
    <row r="20" spans="1:5" x14ac:dyDescent="0.25">
      <c r="A20" s="165" t="s">
        <v>78</v>
      </c>
      <c r="B20" s="166"/>
      <c r="C20" s="166"/>
      <c r="D20" s="167"/>
      <c r="E20" s="2"/>
    </row>
    <row r="21" spans="1:5" x14ac:dyDescent="0.25">
      <c r="A21" s="19" t="s">
        <v>79</v>
      </c>
      <c r="B21" s="20"/>
      <c r="C21" s="20"/>
      <c r="D21" s="20"/>
      <c r="E21" s="2"/>
    </row>
    <row r="23" spans="1:5" ht="30" customHeight="1" x14ac:dyDescent="0.25">
      <c r="A23" s="219" t="s">
        <v>81</v>
      </c>
      <c r="B23" s="220"/>
      <c r="C23" s="220"/>
      <c r="D23" s="220"/>
      <c r="E23" s="221"/>
    </row>
    <row r="24" spans="1:5" x14ac:dyDescent="0.25">
      <c r="A24" s="3" t="s">
        <v>70</v>
      </c>
      <c r="B24" s="30" t="s">
        <v>71</v>
      </c>
      <c r="C24" s="30" t="s">
        <v>72</v>
      </c>
      <c r="D24" s="30" t="s">
        <v>73</v>
      </c>
      <c r="E24" s="3" t="s">
        <v>74</v>
      </c>
    </row>
    <row r="25" spans="1:5" x14ac:dyDescent="0.25">
      <c r="A25" s="17" t="s">
        <v>68</v>
      </c>
      <c r="B25" s="2"/>
      <c r="C25" s="2"/>
      <c r="D25" s="2"/>
      <c r="E25" s="29"/>
    </row>
    <row r="26" spans="1:5" x14ac:dyDescent="0.25">
      <c r="A26" s="17" t="s">
        <v>69</v>
      </c>
      <c r="B26" s="2"/>
      <c r="C26" s="2"/>
      <c r="D26" s="2"/>
      <c r="E26" s="29"/>
    </row>
    <row r="27" spans="1:5" x14ac:dyDescent="0.25">
      <c r="A27" s="222" t="s">
        <v>77</v>
      </c>
      <c r="B27" s="223"/>
      <c r="C27" s="223"/>
      <c r="D27" s="223"/>
      <c r="E27" s="2"/>
    </row>
    <row r="28" spans="1:5" x14ac:dyDescent="0.25">
      <c r="A28" s="222" t="s">
        <v>75</v>
      </c>
      <c r="B28" s="223"/>
      <c r="C28" s="223"/>
      <c r="D28" s="224"/>
      <c r="E28" s="2"/>
    </row>
    <row r="29" spans="1:5" x14ac:dyDescent="0.25">
      <c r="A29" s="222" t="s">
        <v>76</v>
      </c>
      <c r="B29" s="223"/>
      <c r="C29" s="223"/>
      <c r="D29" s="224"/>
      <c r="E29" s="2"/>
    </row>
    <row r="30" spans="1:5" x14ac:dyDescent="0.25">
      <c r="A30" s="165" t="s">
        <v>78</v>
      </c>
      <c r="B30" s="166"/>
      <c r="C30" s="166"/>
      <c r="D30" s="167"/>
      <c r="E30" s="2"/>
    </row>
    <row r="31" spans="1:5" x14ac:dyDescent="0.25">
      <c r="A31" s="19" t="s">
        <v>79</v>
      </c>
      <c r="B31" s="20"/>
      <c r="C31" s="20"/>
      <c r="D31" s="20"/>
      <c r="E31" s="2"/>
    </row>
    <row r="33" spans="1:5" ht="30" customHeight="1" x14ac:dyDescent="0.25">
      <c r="A33" s="219" t="s">
        <v>82</v>
      </c>
      <c r="B33" s="220"/>
      <c r="C33" s="220"/>
      <c r="D33" s="220"/>
      <c r="E33" s="221"/>
    </row>
    <row r="34" spans="1:5" x14ac:dyDescent="0.25">
      <c r="A34" s="3" t="s">
        <v>70</v>
      </c>
      <c r="B34" s="30" t="s">
        <v>71</v>
      </c>
      <c r="C34" s="30" t="s">
        <v>72</v>
      </c>
      <c r="D34" s="30" t="s">
        <v>73</v>
      </c>
      <c r="E34" s="3" t="s">
        <v>74</v>
      </c>
    </row>
    <row r="35" spans="1:5" x14ac:dyDescent="0.25">
      <c r="A35" s="17" t="s">
        <v>68</v>
      </c>
      <c r="B35" s="2"/>
      <c r="C35" s="2"/>
      <c r="D35" s="2"/>
      <c r="E35" s="29"/>
    </row>
    <row r="36" spans="1:5" x14ac:dyDescent="0.25">
      <c r="A36" s="17" t="s">
        <v>69</v>
      </c>
      <c r="B36" s="2"/>
      <c r="C36" s="2"/>
      <c r="D36" s="2"/>
      <c r="E36" s="29"/>
    </row>
    <row r="37" spans="1:5" x14ac:dyDescent="0.25">
      <c r="A37" s="222" t="s">
        <v>77</v>
      </c>
      <c r="B37" s="223"/>
      <c r="C37" s="223"/>
      <c r="D37" s="223"/>
      <c r="E37" s="2"/>
    </row>
    <row r="38" spans="1:5" x14ac:dyDescent="0.25">
      <c r="A38" s="222" t="s">
        <v>75</v>
      </c>
      <c r="B38" s="223"/>
      <c r="C38" s="223"/>
      <c r="D38" s="224"/>
      <c r="E38" s="2"/>
    </row>
    <row r="39" spans="1:5" x14ac:dyDescent="0.25">
      <c r="A39" s="222" t="s">
        <v>76</v>
      </c>
      <c r="B39" s="223"/>
      <c r="C39" s="223"/>
      <c r="D39" s="224"/>
      <c r="E39" s="2"/>
    </row>
    <row r="40" spans="1:5" x14ac:dyDescent="0.25">
      <c r="A40" s="165" t="s">
        <v>78</v>
      </c>
      <c r="B40" s="166"/>
      <c r="C40" s="166"/>
      <c r="D40" s="167"/>
      <c r="E40" s="2"/>
    </row>
    <row r="41" spans="1:5" x14ac:dyDescent="0.25">
      <c r="A41" s="19" t="s">
        <v>79</v>
      </c>
      <c r="B41" s="20"/>
      <c r="C41" s="20"/>
      <c r="D41" s="20"/>
      <c r="E41" s="2"/>
    </row>
    <row r="43" spans="1:5" ht="30.75" customHeight="1" x14ac:dyDescent="0.25">
      <c r="A43" s="219" t="s">
        <v>83</v>
      </c>
      <c r="B43" s="220"/>
      <c r="C43" s="220"/>
      <c r="D43" s="220"/>
      <c r="E43" s="221"/>
    </row>
    <row r="44" spans="1:5" x14ac:dyDescent="0.25">
      <c r="A44" s="3" t="s">
        <v>70</v>
      </c>
      <c r="B44" s="30" t="s">
        <v>71</v>
      </c>
      <c r="C44" s="30" t="s">
        <v>72</v>
      </c>
      <c r="D44" s="30" t="s">
        <v>73</v>
      </c>
      <c r="E44" s="3" t="s">
        <v>74</v>
      </c>
    </row>
    <row r="45" spans="1:5" x14ac:dyDescent="0.25">
      <c r="A45" s="17" t="s">
        <v>68</v>
      </c>
      <c r="B45" s="2"/>
      <c r="C45" s="2"/>
      <c r="D45" s="2"/>
      <c r="E45" s="29"/>
    </row>
    <row r="46" spans="1:5" x14ac:dyDescent="0.25">
      <c r="A46" s="17" t="s">
        <v>69</v>
      </c>
      <c r="B46" s="2"/>
      <c r="C46" s="2"/>
      <c r="D46" s="2"/>
      <c r="E46" s="29"/>
    </row>
    <row r="47" spans="1:5" x14ac:dyDescent="0.25">
      <c r="A47" s="222" t="s">
        <v>77</v>
      </c>
      <c r="B47" s="223"/>
      <c r="C47" s="223"/>
      <c r="D47" s="223"/>
      <c r="E47" s="2"/>
    </row>
    <row r="48" spans="1:5" x14ac:dyDescent="0.25">
      <c r="A48" s="222" t="s">
        <v>75</v>
      </c>
      <c r="B48" s="223"/>
      <c r="C48" s="223"/>
      <c r="D48" s="224"/>
      <c r="E48" s="2"/>
    </row>
    <row r="49" spans="1:5" x14ac:dyDescent="0.25">
      <c r="A49" s="222" t="s">
        <v>76</v>
      </c>
      <c r="B49" s="223"/>
      <c r="C49" s="223"/>
      <c r="D49" s="224"/>
      <c r="E49" s="2"/>
    </row>
    <row r="50" spans="1:5" x14ac:dyDescent="0.25">
      <c r="A50" s="165" t="s">
        <v>78</v>
      </c>
      <c r="B50" s="166"/>
      <c r="C50" s="166"/>
      <c r="D50" s="167"/>
      <c r="E50" s="2"/>
    </row>
    <row r="51" spans="1:5" x14ac:dyDescent="0.25">
      <c r="A51" s="19" t="s">
        <v>79</v>
      </c>
      <c r="B51" s="20"/>
      <c r="C51" s="20"/>
      <c r="D51" s="20"/>
      <c r="E51" s="2"/>
    </row>
    <row r="53" spans="1:5" ht="30.75" customHeight="1" x14ac:dyDescent="0.25">
      <c r="A53" s="219" t="s">
        <v>101</v>
      </c>
      <c r="B53" s="220"/>
      <c r="C53" s="220"/>
      <c r="D53" s="220"/>
      <c r="E53" s="221"/>
    </row>
    <row r="54" spans="1:5" ht="15" customHeight="1" x14ac:dyDescent="0.25">
      <c r="A54" s="3" t="s">
        <v>70</v>
      </c>
      <c r="B54" s="30" t="s">
        <v>71</v>
      </c>
      <c r="C54" s="30" t="s">
        <v>72</v>
      </c>
      <c r="D54" s="30" t="s">
        <v>73</v>
      </c>
      <c r="E54" s="3" t="s">
        <v>74</v>
      </c>
    </row>
    <row r="55" spans="1:5" x14ac:dyDescent="0.25">
      <c r="A55" s="17" t="s">
        <v>68</v>
      </c>
      <c r="B55" s="2"/>
      <c r="C55" s="2"/>
      <c r="D55" s="2"/>
      <c r="E55" s="29"/>
    </row>
    <row r="56" spans="1:5" x14ac:dyDescent="0.25">
      <c r="A56" s="17" t="s">
        <v>69</v>
      </c>
      <c r="B56" s="2"/>
      <c r="C56" s="2"/>
      <c r="D56" s="2"/>
      <c r="E56" s="29"/>
    </row>
    <row r="57" spans="1:5" x14ac:dyDescent="0.25">
      <c r="A57" s="222" t="s">
        <v>77</v>
      </c>
      <c r="B57" s="223"/>
      <c r="C57" s="223"/>
      <c r="D57" s="223"/>
      <c r="E57" s="2"/>
    </row>
    <row r="58" spans="1:5" x14ac:dyDescent="0.25">
      <c r="A58" s="222" t="s">
        <v>75</v>
      </c>
      <c r="B58" s="223"/>
      <c r="C58" s="223"/>
      <c r="D58" s="224"/>
      <c r="E58" s="2"/>
    </row>
    <row r="59" spans="1:5" x14ac:dyDescent="0.25">
      <c r="A59" s="222" t="s">
        <v>76</v>
      </c>
      <c r="B59" s="223"/>
      <c r="C59" s="223"/>
      <c r="D59" s="224"/>
      <c r="E59" s="2"/>
    </row>
    <row r="60" spans="1:5" x14ac:dyDescent="0.25">
      <c r="A60" s="165" t="s">
        <v>78</v>
      </c>
      <c r="B60" s="166"/>
      <c r="C60" s="166"/>
      <c r="D60" s="167"/>
      <c r="E60" s="2"/>
    </row>
    <row r="61" spans="1:5" x14ac:dyDescent="0.25">
      <c r="A61" s="19" t="s">
        <v>79</v>
      </c>
      <c r="B61" s="20"/>
      <c r="C61" s="20"/>
      <c r="D61" s="20"/>
      <c r="E61" s="2"/>
    </row>
    <row r="62" spans="1:5" s="27" customFormat="1" x14ac:dyDescent="0.25"/>
    <row r="63" spans="1:5" ht="31.5" customHeight="1" x14ac:dyDescent="0.25">
      <c r="A63" s="219" t="s">
        <v>89</v>
      </c>
      <c r="B63" s="220"/>
      <c r="C63" s="220"/>
      <c r="D63" s="220"/>
      <c r="E63" s="221"/>
    </row>
    <row r="64" spans="1:5" ht="17.25" customHeight="1" x14ac:dyDescent="0.25">
      <c r="A64" s="3" t="s">
        <v>70</v>
      </c>
      <c r="B64" s="30" t="s">
        <v>71</v>
      </c>
      <c r="C64" s="30" t="s">
        <v>72</v>
      </c>
      <c r="D64" s="30" t="s">
        <v>73</v>
      </c>
      <c r="E64" s="3" t="s">
        <v>74</v>
      </c>
    </row>
    <row r="65" spans="1:5" x14ac:dyDescent="0.25">
      <c r="A65" s="17" t="s">
        <v>68</v>
      </c>
      <c r="B65" s="2"/>
      <c r="C65" s="2"/>
      <c r="D65" s="2"/>
      <c r="E65" s="29"/>
    </row>
    <row r="66" spans="1:5" x14ac:dyDescent="0.25">
      <c r="A66" s="17" t="s">
        <v>69</v>
      </c>
      <c r="B66" s="2"/>
      <c r="C66" s="2"/>
      <c r="D66" s="2"/>
      <c r="E66" s="29"/>
    </row>
    <row r="67" spans="1:5" x14ac:dyDescent="0.25">
      <c r="A67" s="222" t="s">
        <v>77</v>
      </c>
      <c r="B67" s="223"/>
      <c r="C67" s="223"/>
      <c r="D67" s="223"/>
      <c r="E67" s="2"/>
    </row>
    <row r="68" spans="1:5" x14ac:dyDescent="0.25">
      <c r="A68" s="222" t="s">
        <v>75</v>
      </c>
      <c r="B68" s="223"/>
      <c r="C68" s="223"/>
      <c r="D68" s="224"/>
      <c r="E68" s="2"/>
    </row>
    <row r="69" spans="1:5" x14ac:dyDescent="0.25">
      <c r="A69" s="222" t="s">
        <v>76</v>
      </c>
      <c r="B69" s="223"/>
      <c r="C69" s="223"/>
      <c r="D69" s="224"/>
      <c r="E69" s="2"/>
    </row>
    <row r="70" spans="1:5" x14ac:dyDescent="0.25">
      <c r="A70" s="165" t="s">
        <v>78</v>
      </c>
      <c r="B70" s="166"/>
      <c r="C70" s="166"/>
      <c r="D70" s="167"/>
      <c r="E70" s="2"/>
    </row>
    <row r="71" spans="1:5" x14ac:dyDescent="0.25">
      <c r="A71" s="19" t="s">
        <v>79</v>
      </c>
      <c r="B71" s="20"/>
      <c r="C71" s="20"/>
      <c r="D71" s="20"/>
      <c r="E71" s="2"/>
    </row>
    <row r="72" spans="1:5" x14ac:dyDescent="0.25">
      <c r="A72" s="27"/>
      <c r="B72" s="27"/>
      <c r="C72" s="27"/>
      <c r="D72" s="27"/>
      <c r="E72" s="27"/>
    </row>
    <row r="73" spans="1:5" ht="30" customHeight="1" x14ac:dyDescent="0.25">
      <c r="A73" s="219" t="s">
        <v>97</v>
      </c>
      <c r="B73" s="220"/>
      <c r="C73" s="220"/>
      <c r="D73" s="220"/>
      <c r="E73" s="221"/>
    </row>
    <row r="74" spans="1:5" x14ac:dyDescent="0.25">
      <c r="A74" s="3" t="s">
        <v>70</v>
      </c>
      <c r="B74" s="30" t="s">
        <v>71</v>
      </c>
      <c r="C74" s="30" t="s">
        <v>72</v>
      </c>
      <c r="D74" s="30" t="s">
        <v>73</v>
      </c>
      <c r="E74" s="3" t="s">
        <v>74</v>
      </c>
    </row>
    <row r="75" spans="1:5" ht="13.5" customHeight="1" x14ac:dyDescent="0.25">
      <c r="A75" s="17" t="s">
        <v>68</v>
      </c>
      <c r="B75" s="2"/>
      <c r="C75" s="2"/>
      <c r="D75" s="2"/>
      <c r="E75" s="29"/>
    </row>
    <row r="76" spans="1:5" x14ac:dyDescent="0.25">
      <c r="A76" s="17" t="s">
        <v>69</v>
      </c>
      <c r="B76" s="2"/>
      <c r="C76" s="2"/>
      <c r="D76" s="2"/>
      <c r="E76" s="29"/>
    </row>
    <row r="77" spans="1:5" x14ac:dyDescent="0.25">
      <c r="A77" s="222" t="s">
        <v>77</v>
      </c>
      <c r="B77" s="223"/>
      <c r="C77" s="223"/>
      <c r="D77" s="223"/>
      <c r="E77" s="2"/>
    </row>
    <row r="78" spans="1:5" x14ac:dyDescent="0.25">
      <c r="A78" s="222" t="s">
        <v>75</v>
      </c>
      <c r="B78" s="223"/>
      <c r="C78" s="223"/>
      <c r="D78" s="224"/>
      <c r="E78" s="2"/>
    </row>
    <row r="79" spans="1:5" x14ac:dyDescent="0.25">
      <c r="A79" s="222" t="s">
        <v>76</v>
      </c>
      <c r="B79" s="223"/>
      <c r="C79" s="223"/>
      <c r="D79" s="224"/>
      <c r="E79" s="2"/>
    </row>
    <row r="80" spans="1:5" x14ac:dyDescent="0.25">
      <c r="A80" s="165" t="s">
        <v>78</v>
      </c>
      <c r="B80" s="166"/>
      <c r="C80" s="166"/>
      <c r="D80" s="167"/>
      <c r="E80" s="2"/>
    </row>
    <row r="81" spans="1:5" x14ac:dyDescent="0.25">
      <c r="A81" s="19" t="s">
        <v>79</v>
      </c>
      <c r="B81" s="20"/>
      <c r="C81" s="20"/>
      <c r="D81" s="20"/>
      <c r="E81" s="2"/>
    </row>
    <row r="83" spans="1:5" ht="27" customHeight="1" x14ac:dyDescent="0.25">
      <c r="A83" s="219" t="s">
        <v>84</v>
      </c>
      <c r="B83" s="220"/>
      <c r="C83" s="220"/>
      <c r="D83" s="220"/>
      <c r="E83" s="221"/>
    </row>
    <row r="84" spans="1:5" x14ac:dyDescent="0.25">
      <c r="A84" s="3" t="s">
        <v>70</v>
      </c>
      <c r="B84" s="30" t="s">
        <v>71</v>
      </c>
      <c r="C84" s="30" t="s">
        <v>72</v>
      </c>
      <c r="D84" s="30" t="s">
        <v>73</v>
      </c>
      <c r="E84" s="3" t="s">
        <v>74</v>
      </c>
    </row>
    <row r="85" spans="1:5" x14ac:dyDescent="0.25">
      <c r="A85" s="17" t="s">
        <v>68</v>
      </c>
      <c r="B85" s="2"/>
      <c r="C85" s="2"/>
      <c r="D85" s="2"/>
      <c r="E85" s="29"/>
    </row>
    <row r="86" spans="1:5" x14ac:dyDescent="0.25">
      <c r="A86" s="17" t="s">
        <v>69</v>
      </c>
      <c r="B86" s="2"/>
      <c r="C86" s="2"/>
      <c r="D86" s="2"/>
      <c r="E86" s="29"/>
    </row>
    <row r="87" spans="1:5" x14ac:dyDescent="0.25">
      <c r="A87" s="222" t="s">
        <v>77</v>
      </c>
      <c r="B87" s="223"/>
      <c r="C87" s="223"/>
      <c r="D87" s="223"/>
      <c r="E87" s="2"/>
    </row>
    <row r="88" spans="1:5" x14ac:dyDescent="0.25">
      <c r="A88" s="222" t="s">
        <v>75</v>
      </c>
      <c r="B88" s="223"/>
      <c r="C88" s="223"/>
      <c r="D88" s="224"/>
      <c r="E88" s="2"/>
    </row>
    <row r="89" spans="1:5" x14ac:dyDescent="0.25">
      <c r="A89" s="222" t="s">
        <v>76</v>
      </c>
      <c r="B89" s="223"/>
      <c r="C89" s="223"/>
      <c r="D89" s="224"/>
      <c r="E89" s="2"/>
    </row>
    <row r="90" spans="1:5" x14ac:dyDescent="0.25">
      <c r="A90" s="165" t="s">
        <v>78</v>
      </c>
      <c r="B90" s="166"/>
      <c r="C90" s="166"/>
      <c r="D90" s="167"/>
      <c r="E90" s="2"/>
    </row>
    <row r="91" spans="1:5" x14ac:dyDescent="0.25">
      <c r="A91" s="19" t="s">
        <v>79</v>
      </c>
      <c r="B91" s="20"/>
      <c r="C91" s="20"/>
      <c r="D91" s="20"/>
      <c r="E91" s="2"/>
    </row>
    <row r="92" spans="1:5" x14ac:dyDescent="0.25">
      <c r="A92" s="27"/>
      <c r="B92" s="27"/>
      <c r="C92" s="27"/>
      <c r="D92" s="27"/>
      <c r="E92" s="27"/>
    </row>
    <row r="93" spans="1:5" ht="31.5" customHeight="1" x14ac:dyDescent="0.25">
      <c r="A93" s="219" t="s">
        <v>85</v>
      </c>
      <c r="B93" s="220"/>
      <c r="C93" s="220"/>
      <c r="D93" s="220"/>
      <c r="E93" s="221"/>
    </row>
    <row r="94" spans="1:5" x14ac:dyDescent="0.25">
      <c r="A94" s="3" t="s">
        <v>70</v>
      </c>
      <c r="B94" s="30" t="s">
        <v>71</v>
      </c>
      <c r="C94" s="30" t="s">
        <v>72</v>
      </c>
      <c r="D94" s="30" t="s">
        <v>73</v>
      </c>
      <c r="E94" s="3" t="s">
        <v>74</v>
      </c>
    </row>
    <row r="95" spans="1:5" ht="14.25" customHeight="1" x14ac:dyDescent="0.25">
      <c r="A95" s="17" t="s">
        <v>68</v>
      </c>
      <c r="B95" s="2"/>
      <c r="C95" s="2"/>
      <c r="D95" s="2"/>
      <c r="E95" s="29"/>
    </row>
    <row r="96" spans="1:5" x14ac:dyDescent="0.25">
      <c r="A96" s="17" t="s">
        <v>69</v>
      </c>
      <c r="B96" s="2"/>
      <c r="C96" s="2"/>
      <c r="D96" s="2"/>
      <c r="E96" s="29"/>
    </row>
    <row r="97" spans="1:5" x14ac:dyDescent="0.25">
      <c r="A97" s="222" t="s">
        <v>77</v>
      </c>
      <c r="B97" s="223"/>
      <c r="C97" s="223"/>
      <c r="D97" s="223"/>
      <c r="E97" s="2"/>
    </row>
    <row r="98" spans="1:5" x14ac:dyDescent="0.25">
      <c r="A98" s="222" t="s">
        <v>75</v>
      </c>
      <c r="B98" s="223"/>
      <c r="C98" s="223"/>
      <c r="D98" s="224"/>
      <c r="E98" s="2"/>
    </row>
    <row r="99" spans="1:5" x14ac:dyDescent="0.25">
      <c r="A99" s="222" t="s">
        <v>76</v>
      </c>
      <c r="B99" s="223"/>
      <c r="C99" s="223"/>
      <c r="D99" s="224"/>
      <c r="E99" s="2"/>
    </row>
    <row r="100" spans="1:5" x14ac:dyDescent="0.25">
      <c r="A100" s="165" t="s">
        <v>78</v>
      </c>
      <c r="B100" s="166"/>
      <c r="C100" s="166"/>
      <c r="D100" s="167"/>
      <c r="E100" s="2"/>
    </row>
    <row r="101" spans="1:5" x14ac:dyDescent="0.25">
      <c r="A101" s="19" t="s">
        <v>79</v>
      </c>
      <c r="B101" s="20"/>
      <c r="C101" s="20"/>
      <c r="D101" s="20"/>
      <c r="E101" s="2"/>
    </row>
    <row r="102" spans="1:5" x14ac:dyDescent="0.25">
      <c r="A102" s="27"/>
      <c r="B102" s="27"/>
      <c r="C102" s="27"/>
      <c r="D102" s="27"/>
      <c r="E102" s="27"/>
    </row>
    <row r="103" spans="1:5" ht="30.75" customHeight="1" x14ac:dyDescent="0.25">
      <c r="A103" s="219" t="s">
        <v>19</v>
      </c>
      <c r="B103" s="220"/>
      <c r="C103" s="220"/>
      <c r="D103" s="220"/>
      <c r="E103" s="221"/>
    </row>
    <row r="104" spans="1:5" x14ac:dyDescent="0.25">
      <c r="A104" s="3" t="s">
        <v>70</v>
      </c>
      <c r="B104" s="30" t="s">
        <v>71</v>
      </c>
      <c r="C104" s="30" t="s">
        <v>72</v>
      </c>
      <c r="D104" s="30" t="s">
        <v>73</v>
      </c>
      <c r="E104" s="3" t="s">
        <v>74</v>
      </c>
    </row>
    <row r="105" spans="1:5" ht="15.75" customHeight="1" x14ac:dyDescent="0.25">
      <c r="A105" s="17" t="s">
        <v>68</v>
      </c>
      <c r="B105" s="2"/>
      <c r="C105" s="2"/>
      <c r="D105" s="2"/>
      <c r="E105" s="29"/>
    </row>
    <row r="106" spans="1:5" x14ac:dyDescent="0.25">
      <c r="A106" s="17" t="s">
        <v>69</v>
      </c>
      <c r="B106" s="2"/>
      <c r="C106" s="2"/>
      <c r="D106" s="2"/>
      <c r="E106" s="29"/>
    </row>
    <row r="107" spans="1:5" x14ac:dyDescent="0.25">
      <c r="A107" s="31" t="s">
        <v>77</v>
      </c>
      <c r="B107" s="32"/>
      <c r="C107" s="32"/>
      <c r="D107" s="32"/>
      <c r="E107" s="2"/>
    </row>
    <row r="108" spans="1:5" x14ac:dyDescent="0.25">
      <c r="A108" s="31" t="s">
        <v>75</v>
      </c>
      <c r="B108" s="32"/>
      <c r="C108" s="32"/>
      <c r="D108" s="33"/>
      <c r="E108" s="2"/>
    </row>
    <row r="109" spans="1:5" x14ac:dyDescent="0.25">
      <c r="A109" s="31" t="s">
        <v>76</v>
      </c>
      <c r="B109" s="32"/>
      <c r="C109" s="32"/>
      <c r="D109" s="33"/>
      <c r="E109" s="2"/>
    </row>
    <row r="110" spans="1:5" x14ac:dyDescent="0.25">
      <c r="A110" s="165" t="s">
        <v>78</v>
      </c>
      <c r="B110" s="166"/>
      <c r="C110" s="166"/>
      <c r="D110" s="167"/>
      <c r="E110" s="2"/>
    </row>
    <row r="111" spans="1:5" x14ac:dyDescent="0.25">
      <c r="A111" s="19" t="s">
        <v>79</v>
      </c>
      <c r="B111" s="20"/>
      <c r="C111" s="20"/>
      <c r="D111" s="20"/>
      <c r="E111" s="2"/>
    </row>
    <row r="112" spans="1:5" x14ac:dyDescent="0.25">
      <c r="A112" s="27"/>
      <c r="B112" s="27"/>
      <c r="C112" s="27"/>
      <c r="D112" s="27"/>
      <c r="E112" s="27"/>
    </row>
    <row r="113" spans="1:5" ht="31.5" customHeight="1" x14ac:dyDescent="0.25">
      <c r="A113" s="219" t="s">
        <v>20</v>
      </c>
      <c r="B113" s="220"/>
      <c r="C113" s="220"/>
      <c r="D113" s="220"/>
      <c r="E113" s="221"/>
    </row>
    <row r="114" spans="1:5" x14ac:dyDescent="0.25">
      <c r="A114" s="3" t="s">
        <v>70</v>
      </c>
      <c r="B114" s="30" t="s">
        <v>71</v>
      </c>
      <c r="C114" s="30" t="s">
        <v>72</v>
      </c>
      <c r="D114" s="30" t="s">
        <v>73</v>
      </c>
      <c r="E114" s="3" t="s">
        <v>74</v>
      </c>
    </row>
    <row r="115" spans="1:5" ht="29.25" customHeight="1" x14ac:dyDescent="0.25">
      <c r="A115" s="17" t="s">
        <v>68</v>
      </c>
      <c r="B115" s="2"/>
      <c r="C115" s="2"/>
      <c r="D115" s="2"/>
      <c r="E115" s="29"/>
    </row>
    <row r="116" spans="1:5" x14ac:dyDescent="0.25">
      <c r="A116" s="17" t="s">
        <v>69</v>
      </c>
      <c r="B116" s="2"/>
      <c r="C116" s="2"/>
      <c r="D116" s="2"/>
      <c r="E116" s="29"/>
    </row>
    <row r="117" spans="1:5" x14ac:dyDescent="0.25">
      <c r="A117" s="31" t="s">
        <v>77</v>
      </c>
      <c r="B117" s="32"/>
      <c r="C117" s="32"/>
      <c r="D117" s="32"/>
      <c r="E117" s="2"/>
    </row>
    <row r="118" spans="1:5" x14ac:dyDescent="0.25">
      <c r="A118" s="31" t="s">
        <v>75</v>
      </c>
      <c r="B118" s="32"/>
      <c r="C118" s="32"/>
      <c r="D118" s="33"/>
      <c r="E118" s="2"/>
    </row>
    <row r="119" spans="1:5" x14ac:dyDescent="0.25">
      <c r="A119" s="31" t="s">
        <v>76</v>
      </c>
      <c r="B119" s="32"/>
      <c r="C119" s="32"/>
      <c r="D119" s="33"/>
      <c r="E119" s="2"/>
    </row>
    <row r="120" spans="1:5" x14ac:dyDescent="0.25">
      <c r="A120" s="165" t="s">
        <v>78</v>
      </c>
      <c r="B120" s="166"/>
      <c r="C120" s="166"/>
      <c r="D120" s="167"/>
      <c r="E120" s="2"/>
    </row>
    <row r="121" spans="1:5" x14ac:dyDescent="0.25">
      <c r="A121" s="19" t="s">
        <v>79</v>
      </c>
      <c r="B121" s="20"/>
      <c r="C121" s="20"/>
      <c r="D121" s="20"/>
      <c r="E121" s="2"/>
    </row>
    <row r="122" spans="1:5" x14ac:dyDescent="0.25">
      <c r="A122" s="27"/>
      <c r="B122" s="27"/>
      <c r="C122" s="27"/>
      <c r="D122" s="27"/>
      <c r="E122" s="27"/>
    </row>
    <row r="123" spans="1:5" ht="30" customHeight="1" x14ac:dyDescent="0.25">
      <c r="A123" s="219" t="s">
        <v>98</v>
      </c>
      <c r="B123" s="220"/>
      <c r="C123" s="220"/>
      <c r="D123" s="220"/>
      <c r="E123" s="221"/>
    </row>
    <row r="124" spans="1:5" x14ac:dyDescent="0.25">
      <c r="A124" s="3" t="s">
        <v>70</v>
      </c>
      <c r="B124" s="30" t="s">
        <v>71</v>
      </c>
      <c r="C124" s="30" t="s">
        <v>72</v>
      </c>
      <c r="D124" s="30" t="s">
        <v>73</v>
      </c>
      <c r="E124" s="3" t="s">
        <v>74</v>
      </c>
    </row>
    <row r="125" spans="1:5" ht="30.75" customHeight="1" x14ac:dyDescent="0.25">
      <c r="A125" s="17" t="s">
        <v>68</v>
      </c>
      <c r="B125" s="2"/>
      <c r="C125" s="2"/>
      <c r="D125" s="2"/>
      <c r="E125" s="29"/>
    </row>
    <row r="126" spans="1:5" x14ac:dyDescent="0.25">
      <c r="A126" s="17" t="s">
        <v>69</v>
      </c>
      <c r="B126" s="2"/>
      <c r="C126" s="2"/>
      <c r="D126" s="2"/>
      <c r="E126" s="29"/>
    </row>
    <row r="127" spans="1:5" x14ac:dyDescent="0.25">
      <c r="A127" s="222" t="s">
        <v>77</v>
      </c>
      <c r="B127" s="223"/>
      <c r="C127" s="223"/>
      <c r="D127" s="224"/>
      <c r="E127" s="2"/>
    </row>
    <row r="128" spans="1:5" x14ac:dyDescent="0.25">
      <c r="A128" s="222" t="s">
        <v>75</v>
      </c>
      <c r="B128" s="223"/>
      <c r="C128" s="223"/>
      <c r="D128" s="224"/>
      <c r="E128" s="2"/>
    </row>
    <row r="129" spans="1:5" x14ac:dyDescent="0.25">
      <c r="A129" s="225" t="s">
        <v>76</v>
      </c>
      <c r="B129" s="226"/>
      <c r="C129" s="226"/>
      <c r="D129" s="227"/>
      <c r="E129" s="2"/>
    </row>
    <row r="130" spans="1:5" x14ac:dyDescent="0.25">
      <c r="A130" s="165" t="s">
        <v>78</v>
      </c>
      <c r="B130" s="166"/>
      <c r="C130" s="166"/>
      <c r="D130" s="167"/>
      <c r="E130" s="2"/>
    </row>
    <row r="131" spans="1:5" x14ac:dyDescent="0.25">
      <c r="A131" s="19" t="s">
        <v>79</v>
      </c>
      <c r="B131" s="20"/>
      <c r="C131" s="20"/>
      <c r="D131" s="20"/>
      <c r="E131" s="2"/>
    </row>
    <row r="132" spans="1:5" x14ac:dyDescent="0.25">
      <c r="A132" s="27"/>
      <c r="B132" s="27"/>
      <c r="C132" s="27"/>
      <c r="D132" s="27"/>
      <c r="E132" s="27"/>
    </row>
    <row r="133" spans="1:5" ht="31.5" customHeight="1" x14ac:dyDescent="0.25">
      <c r="A133" s="219" t="s">
        <v>86</v>
      </c>
      <c r="B133" s="220"/>
      <c r="C133" s="220"/>
      <c r="D133" s="220"/>
      <c r="E133" s="221"/>
    </row>
    <row r="134" spans="1:5" ht="17.25" customHeight="1" x14ac:dyDescent="0.25">
      <c r="A134" s="3" t="s">
        <v>70</v>
      </c>
      <c r="B134" s="30" t="s">
        <v>71</v>
      </c>
      <c r="C134" s="30" t="s">
        <v>72</v>
      </c>
      <c r="D134" s="30" t="s">
        <v>73</v>
      </c>
      <c r="E134" s="3" t="s">
        <v>74</v>
      </c>
    </row>
    <row r="135" spans="1:5" x14ac:dyDescent="0.25">
      <c r="A135" s="17" t="s">
        <v>68</v>
      </c>
      <c r="B135" s="2"/>
      <c r="C135" s="2"/>
      <c r="D135" s="2"/>
      <c r="E135" s="29"/>
    </row>
    <row r="136" spans="1:5" x14ac:dyDescent="0.25">
      <c r="A136" s="17" t="s">
        <v>69</v>
      </c>
      <c r="B136" s="2"/>
      <c r="C136" s="2"/>
      <c r="D136" s="2"/>
      <c r="E136" s="29"/>
    </row>
    <row r="137" spans="1:5" x14ac:dyDescent="0.25">
      <c r="A137" s="222" t="s">
        <v>77</v>
      </c>
      <c r="B137" s="223"/>
      <c r="C137" s="223"/>
      <c r="D137" s="224"/>
      <c r="E137" s="2"/>
    </row>
    <row r="138" spans="1:5" x14ac:dyDescent="0.25">
      <c r="A138" s="222" t="s">
        <v>75</v>
      </c>
      <c r="B138" s="223"/>
      <c r="C138" s="223"/>
      <c r="D138" s="224"/>
      <c r="E138" s="2"/>
    </row>
    <row r="139" spans="1:5" x14ac:dyDescent="0.25">
      <c r="A139" s="225" t="s">
        <v>76</v>
      </c>
      <c r="B139" s="226"/>
      <c r="C139" s="226"/>
      <c r="D139" s="227"/>
      <c r="E139" s="2"/>
    </row>
    <row r="140" spans="1:5" x14ac:dyDescent="0.25">
      <c r="A140" s="165" t="s">
        <v>78</v>
      </c>
      <c r="B140" s="166"/>
      <c r="C140" s="166"/>
      <c r="D140" s="167"/>
      <c r="E140" s="2"/>
    </row>
    <row r="141" spans="1:5" x14ac:dyDescent="0.25">
      <c r="A141" s="19" t="s">
        <v>79</v>
      </c>
      <c r="B141" s="20"/>
      <c r="C141" s="20"/>
      <c r="D141" s="20"/>
      <c r="E141" s="2"/>
    </row>
    <row r="143" spans="1:5" ht="28.5" customHeight="1" x14ac:dyDescent="0.25">
      <c r="A143" s="219" t="s">
        <v>87</v>
      </c>
      <c r="B143" s="220"/>
      <c r="C143" s="220"/>
      <c r="D143" s="220"/>
      <c r="E143" s="221"/>
    </row>
    <row r="144" spans="1:5" ht="16.5" customHeight="1" x14ac:dyDescent="0.25">
      <c r="A144" s="3" t="s">
        <v>70</v>
      </c>
      <c r="B144" s="30" t="s">
        <v>71</v>
      </c>
      <c r="C144" s="30" t="s">
        <v>72</v>
      </c>
      <c r="D144" s="30" t="s">
        <v>73</v>
      </c>
      <c r="E144" s="3" t="s">
        <v>74</v>
      </c>
    </row>
    <row r="145" spans="1:5" x14ac:dyDescent="0.25">
      <c r="A145" s="17" t="s">
        <v>68</v>
      </c>
      <c r="B145" s="2"/>
      <c r="C145" s="2"/>
      <c r="D145" s="2"/>
      <c r="E145" s="29"/>
    </row>
    <row r="146" spans="1:5" x14ac:dyDescent="0.25">
      <c r="A146" s="17" t="s">
        <v>69</v>
      </c>
      <c r="B146" s="2"/>
      <c r="C146" s="2"/>
      <c r="D146" s="2"/>
      <c r="E146" s="29"/>
    </row>
    <row r="147" spans="1:5" x14ac:dyDescent="0.25">
      <c r="A147" s="222" t="s">
        <v>77</v>
      </c>
      <c r="B147" s="223"/>
      <c r="C147" s="223"/>
      <c r="D147" s="223"/>
      <c r="E147" s="2"/>
    </row>
    <row r="148" spans="1:5" x14ac:dyDescent="0.25">
      <c r="A148" s="222" t="s">
        <v>75</v>
      </c>
      <c r="B148" s="223"/>
      <c r="C148" s="223"/>
      <c r="D148" s="224"/>
      <c r="E148" s="2"/>
    </row>
    <row r="149" spans="1:5" x14ac:dyDescent="0.25">
      <c r="A149" s="222" t="s">
        <v>76</v>
      </c>
      <c r="B149" s="223"/>
      <c r="C149" s="223"/>
      <c r="D149" s="224"/>
      <c r="E149" s="2"/>
    </row>
    <row r="150" spans="1:5" x14ac:dyDescent="0.25">
      <c r="A150" s="165" t="s">
        <v>78</v>
      </c>
      <c r="B150" s="166"/>
      <c r="C150" s="166"/>
      <c r="D150" s="167"/>
      <c r="E150" s="2"/>
    </row>
    <row r="151" spans="1:5" x14ac:dyDescent="0.25">
      <c r="A151" s="19" t="s">
        <v>79</v>
      </c>
      <c r="B151" s="20"/>
      <c r="C151" s="20"/>
      <c r="D151" s="20"/>
      <c r="E151" s="2"/>
    </row>
    <row r="153" spans="1:5" ht="29.25" customHeight="1" x14ac:dyDescent="0.25">
      <c r="A153" s="219" t="s">
        <v>23</v>
      </c>
      <c r="B153" s="220"/>
      <c r="C153" s="220"/>
      <c r="D153" s="220"/>
      <c r="E153" s="221"/>
    </row>
    <row r="154" spans="1:5" ht="15" customHeight="1" x14ac:dyDescent="0.25">
      <c r="A154" s="3" t="s">
        <v>70</v>
      </c>
      <c r="B154" s="30" t="s">
        <v>71</v>
      </c>
      <c r="C154" s="30" t="s">
        <v>72</v>
      </c>
      <c r="D154" s="30" t="s">
        <v>73</v>
      </c>
      <c r="E154" s="3" t="s">
        <v>74</v>
      </c>
    </row>
    <row r="155" spans="1:5" x14ac:dyDescent="0.25">
      <c r="A155" s="17" t="s">
        <v>68</v>
      </c>
      <c r="B155" s="2"/>
      <c r="C155" s="2"/>
      <c r="D155" s="2"/>
      <c r="E155" s="29"/>
    </row>
    <row r="156" spans="1:5" x14ac:dyDescent="0.25">
      <c r="A156" s="17" t="s">
        <v>69</v>
      </c>
      <c r="B156" s="2"/>
      <c r="C156" s="2"/>
      <c r="D156" s="2"/>
      <c r="E156" s="29"/>
    </row>
    <row r="157" spans="1:5" x14ac:dyDescent="0.25">
      <c r="A157" s="222" t="s">
        <v>77</v>
      </c>
      <c r="B157" s="223"/>
      <c r="C157" s="223"/>
      <c r="D157" s="223"/>
      <c r="E157" s="2"/>
    </row>
    <row r="158" spans="1:5" x14ac:dyDescent="0.25">
      <c r="A158" s="222" t="s">
        <v>75</v>
      </c>
      <c r="B158" s="223"/>
      <c r="C158" s="223"/>
      <c r="D158" s="224"/>
      <c r="E158" s="2"/>
    </row>
    <row r="159" spans="1:5" x14ac:dyDescent="0.25">
      <c r="A159" s="222" t="s">
        <v>76</v>
      </c>
      <c r="B159" s="223"/>
      <c r="C159" s="223"/>
      <c r="D159" s="224"/>
      <c r="E159" s="2"/>
    </row>
    <row r="160" spans="1:5" x14ac:dyDescent="0.25">
      <c r="A160" s="165" t="s">
        <v>78</v>
      </c>
      <c r="B160" s="166"/>
      <c r="C160" s="166"/>
      <c r="D160" s="167"/>
      <c r="E160" s="2"/>
    </row>
    <row r="161" spans="1:5" x14ac:dyDescent="0.25">
      <c r="A161" s="19" t="s">
        <v>79</v>
      </c>
      <c r="B161" s="20"/>
      <c r="C161" s="20"/>
      <c r="D161" s="20"/>
      <c r="E161" s="2"/>
    </row>
    <row r="163" spans="1:5" ht="33" customHeight="1" x14ac:dyDescent="0.25">
      <c r="A163" s="219" t="s">
        <v>88</v>
      </c>
      <c r="B163" s="220"/>
      <c r="C163" s="220"/>
      <c r="D163" s="220"/>
      <c r="E163" s="221"/>
    </row>
    <row r="164" spans="1:5" ht="15.75" customHeight="1" x14ac:dyDescent="0.25">
      <c r="A164" s="3" t="s">
        <v>70</v>
      </c>
      <c r="B164" s="30" t="s">
        <v>71</v>
      </c>
      <c r="C164" s="30" t="s">
        <v>72</v>
      </c>
      <c r="D164" s="30" t="s">
        <v>73</v>
      </c>
      <c r="E164" s="3" t="s">
        <v>74</v>
      </c>
    </row>
    <row r="165" spans="1:5" x14ac:dyDescent="0.25">
      <c r="A165" s="17" t="s">
        <v>68</v>
      </c>
      <c r="B165" s="2"/>
      <c r="C165" s="2"/>
      <c r="D165" s="2"/>
      <c r="E165" s="29"/>
    </row>
    <row r="166" spans="1:5" x14ac:dyDescent="0.25">
      <c r="A166" s="17" t="s">
        <v>69</v>
      </c>
      <c r="B166" s="2"/>
      <c r="C166" s="2"/>
      <c r="D166" s="2"/>
      <c r="E166" s="29"/>
    </row>
    <row r="167" spans="1:5" x14ac:dyDescent="0.25">
      <c r="A167" s="222" t="s">
        <v>77</v>
      </c>
      <c r="B167" s="223"/>
      <c r="C167" s="223"/>
      <c r="D167" s="223"/>
      <c r="E167" s="2"/>
    </row>
    <row r="168" spans="1:5" x14ac:dyDescent="0.25">
      <c r="A168" s="222" t="s">
        <v>75</v>
      </c>
      <c r="B168" s="223"/>
      <c r="C168" s="223"/>
      <c r="D168" s="224"/>
      <c r="E168" s="2"/>
    </row>
    <row r="169" spans="1:5" x14ac:dyDescent="0.25">
      <c r="A169" s="222" t="s">
        <v>76</v>
      </c>
      <c r="B169" s="223"/>
      <c r="C169" s="223"/>
      <c r="D169" s="224"/>
      <c r="E169" s="2"/>
    </row>
    <row r="170" spans="1:5" x14ac:dyDescent="0.25">
      <c r="A170" s="165" t="s">
        <v>78</v>
      </c>
      <c r="B170" s="166"/>
      <c r="C170" s="166"/>
      <c r="D170" s="167"/>
      <c r="E170" s="2"/>
    </row>
    <row r="171" spans="1:5" x14ac:dyDescent="0.25">
      <c r="A171" s="19" t="s">
        <v>79</v>
      </c>
      <c r="B171" s="20"/>
      <c r="C171" s="20"/>
      <c r="D171" s="20"/>
      <c r="E171" s="2"/>
    </row>
    <row r="173" spans="1:5" ht="30" customHeight="1" x14ac:dyDescent="0.25">
      <c r="A173" s="219" t="s">
        <v>90</v>
      </c>
      <c r="B173" s="220"/>
      <c r="C173" s="220"/>
      <c r="D173" s="220"/>
      <c r="E173" s="221"/>
    </row>
    <row r="174" spans="1:5" x14ac:dyDescent="0.25">
      <c r="A174" s="3" t="s">
        <v>70</v>
      </c>
      <c r="B174" s="30" t="s">
        <v>71</v>
      </c>
      <c r="C174" s="30" t="s">
        <v>72</v>
      </c>
      <c r="D174" s="30" t="s">
        <v>73</v>
      </c>
      <c r="E174" s="3" t="s">
        <v>74</v>
      </c>
    </row>
    <row r="175" spans="1:5" x14ac:dyDescent="0.25">
      <c r="A175" s="17" t="s">
        <v>68</v>
      </c>
      <c r="B175" s="2"/>
      <c r="C175" s="2"/>
      <c r="D175" s="2"/>
      <c r="E175" s="29"/>
    </row>
    <row r="176" spans="1:5" x14ac:dyDescent="0.25">
      <c r="A176" s="17" t="s">
        <v>69</v>
      </c>
      <c r="B176" s="2"/>
      <c r="C176" s="2"/>
      <c r="D176" s="2"/>
      <c r="E176" s="29"/>
    </row>
    <row r="177" spans="1:5" s="35" customFormat="1" x14ac:dyDescent="0.25">
      <c r="A177" s="222" t="s">
        <v>77</v>
      </c>
      <c r="B177" s="223"/>
      <c r="C177" s="223"/>
      <c r="D177" s="223"/>
      <c r="E177" s="2"/>
    </row>
    <row r="178" spans="1:5" x14ac:dyDescent="0.25">
      <c r="A178" s="222" t="s">
        <v>75</v>
      </c>
      <c r="B178" s="223"/>
      <c r="C178" s="223"/>
      <c r="D178" s="224"/>
      <c r="E178" s="2"/>
    </row>
    <row r="179" spans="1:5" x14ac:dyDescent="0.25">
      <c r="A179" s="222" t="s">
        <v>76</v>
      </c>
      <c r="B179" s="223"/>
      <c r="C179" s="223"/>
      <c r="D179" s="224"/>
      <c r="E179" s="2"/>
    </row>
    <row r="180" spans="1:5" x14ac:dyDescent="0.25">
      <c r="A180" s="165" t="s">
        <v>78</v>
      </c>
      <c r="B180" s="166"/>
      <c r="C180" s="166"/>
      <c r="D180" s="167"/>
      <c r="E180" s="2"/>
    </row>
    <row r="181" spans="1:5" x14ac:dyDescent="0.25">
      <c r="A181" s="19" t="s">
        <v>79</v>
      </c>
      <c r="B181" s="20"/>
      <c r="C181" s="20"/>
      <c r="D181" s="20"/>
      <c r="E181" s="2"/>
    </row>
    <row r="182" spans="1:5" ht="15.75" thickBot="1" x14ac:dyDescent="0.3"/>
    <row r="183" spans="1:5" x14ac:dyDescent="0.25">
      <c r="A183" s="38"/>
      <c r="B183" s="39"/>
      <c r="C183" s="39"/>
      <c r="D183" s="40" t="s">
        <v>93</v>
      </c>
      <c r="E183" s="41" t="s">
        <v>94</v>
      </c>
    </row>
    <row r="184" spans="1:5" x14ac:dyDescent="0.25">
      <c r="A184" s="42" t="s">
        <v>95</v>
      </c>
      <c r="B184" s="24"/>
      <c r="C184" s="24"/>
      <c r="D184" s="34"/>
      <c r="E184" s="43"/>
    </row>
    <row r="185" spans="1:5" ht="15.75" thickBot="1" x14ac:dyDescent="0.3">
      <c r="A185" s="44" t="s">
        <v>96</v>
      </c>
      <c r="B185" s="45"/>
      <c r="C185" s="45"/>
      <c r="D185" s="46"/>
      <c r="E185" s="47"/>
    </row>
    <row r="186" spans="1:5" ht="15.75" thickBot="1" x14ac:dyDescent="0.3">
      <c r="A186" s="35"/>
      <c r="B186" s="35"/>
      <c r="C186" s="35"/>
      <c r="D186" s="35"/>
      <c r="E186" s="35"/>
    </row>
    <row r="187" spans="1:5" x14ac:dyDescent="0.25">
      <c r="A187" s="48" t="s">
        <v>91</v>
      </c>
      <c r="B187" s="49"/>
      <c r="C187" s="49"/>
      <c r="D187" s="230"/>
      <c r="E187" s="231"/>
    </row>
    <row r="188" spans="1:5" ht="15.75" thickBot="1" x14ac:dyDescent="0.3">
      <c r="A188" s="44" t="s">
        <v>92</v>
      </c>
      <c r="B188" s="45"/>
      <c r="C188" s="45"/>
      <c r="D188" s="228"/>
      <c r="E188" s="229"/>
    </row>
  </sheetData>
  <mergeCells count="87">
    <mergeCell ref="D188:E188"/>
    <mergeCell ref="A73:E73"/>
    <mergeCell ref="A77:D77"/>
    <mergeCell ref="A78:D78"/>
    <mergeCell ref="A93:E93"/>
    <mergeCell ref="A97:D97"/>
    <mergeCell ref="A98:D98"/>
    <mergeCell ref="A103:E103"/>
    <mergeCell ref="A113:E113"/>
    <mergeCell ref="A123:E123"/>
    <mergeCell ref="A173:E173"/>
    <mergeCell ref="A177:D177"/>
    <mergeCell ref="A178:D178"/>
    <mergeCell ref="A179:D179"/>
    <mergeCell ref="A180:D180"/>
    <mergeCell ref="D187:E187"/>
    <mergeCell ref="A167:D167"/>
    <mergeCell ref="A168:D168"/>
    <mergeCell ref="A169:D169"/>
    <mergeCell ref="A170:D170"/>
    <mergeCell ref="A63:E63"/>
    <mergeCell ref="A67:D67"/>
    <mergeCell ref="A127:D127"/>
    <mergeCell ref="A128:D128"/>
    <mergeCell ref="A129:D129"/>
    <mergeCell ref="A130:D130"/>
    <mergeCell ref="A153:E153"/>
    <mergeCell ref="A157:D157"/>
    <mergeCell ref="A158:D158"/>
    <mergeCell ref="A159:D159"/>
    <mergeCell ref="A160:D160"/>
    <mergeCell ref="A163:E163"/>
    <mergeCell ref="A150:D150"/>
    <mergeCell ref="A133:E133"/>
    <mergeCell ref="A137:D137"/>
    <mergeCell ref="A138:D138"/>
    <mergeCell ref="A139:D139"/>
    <mergeCell ref="A140:D140"/>
    <mergeCell ref="A143:E143"/>
    <mergeCell ref="A147:D147"/>
    <mergeCell ref="A148:D148"/>
    <mergeCell ref="A149:D149"/>
    <mergeCell ref="A110:D110"/>
    <mergeCell ref="A120:D120"/>
    <mergeCell ref="A99:D99"/>
    <mergeCell ref="A100:D100"/>
    <mergeCell ref="A83:E83"/>
    <mergeCell ref="A87:D87"/>
    <mergeCell ref="A88:D88"/>
    <mergeCell ref="A89:D89"/>
    <mergeCell ref="A90:D90"/>
    <mergeCell ref="A79:D79"/>
    <mergeCell ref="A80:D80"/>
    <mergeCell ref="A59:D59"/>
    <mergeCell ref="A60:D60"/>
    <mergeCell ref="A68:D68"/>
    <mergeCell ref="A69:D69"/>
    <mergeCell ref="A70:D70"/>
    <mergeCell ref="A30:D30"/>
    <mergeCell ref="A58:D58"/>
    <mergeCell ref="A37:D37"/>
    <mergeCell ref="A38:D38"/>
    <mergeCell ref="A39:D39"/>
    <mergeCell ref="A40:D40"/>
    <mergeCell ref="A43:E43"/>
    <mergeCell ref="A47:D47"/>
    <mergeCell ref="A48:D48"/>
    <mergeCell ref="A49:D49"/>
    <mergeCell ref="A50:D50"/>
    <mergeCell ref="A53:E53"/>
    <mergeCell ref="A57:D57"/>
    <mergeCell ref="A33:E33"/>
    <mergeCell ref="A1:E1"/>
    <mergeCell ref="A23:E23"/>
    <mergeCell ref="A27:D27"/>
    <mergeCell ref="A28:D28"/>
    <mergeCell ref="A29:D29"/>
    <mergeCell ref="A20:D20"/>
    <mergeCell ref="A13:E13"/>
    <mergeCell ref="A17:D17"/>
    <mergeCell ref="A18:D18"/>
    <mergeCell ref="A19:D19"/>
    <mergeCell ref="A3:E3"/>
    <mergeCell ref="A9:D9"/>
    <mergeCell ref="A8:D8"/>
    <mergeCell ref="A7:D7"/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COSTOS</vt:lpstr>
      <vt:lpstr>2025</vt:lpstr>
      <vt:lpstr>hores anuals</vt:lpstr>
      <vt:lpstr>ANNEX I</vt:lpstr>
      <vt:lpstr>ANNEX II</vt:lpstr>
      <vt:lpstr>ANNEX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Mercè Mila</dc:creator>
  <cp:lastModifiedBy>Mercè Milà</cp:lastModifiedBy>
  <cp:lastPrinted>2025-02-06T17:56:45Z</cp:lastPrinted>
  <dcterms:created xsi:type="dcterms:W3CDTF">2023-10-02T11:39:12Z</dcterms:created>
  <dcterms:modified xsi:type="dcterms:W3CDTF">2025-02-25T15:33:22Z</dcterms:modified>
</cp:coreProperties>
</file>