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SDA BEGUDES\Exp. 89_2025 Begudes R. ST. HILARI SACALM\"/>
    </mc:Choice>
  </mc:AlternateContent>
  <xr:revisionPtr revIDLastSave="0" documentId="13_ncr:1_{348BB982-8A3A-40AB-938D-2A51BB1C6E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G76" i="1"/>
  <c r="E76" i="1"/>
  <c r="J59" i="1"/>
  <c r="L59" i="1" s="1"/>
  <c r="M59" i="1" s="1"/>
  <c r="J60" i="1"/>
  <c r="L60" i="1"/>
  <c r="M60" i="1" s="1"/>
  <c r="J61" i="1"/>
  <c r="L61" i="1" s="1"/>
  <c r="M61" i="1" s="1"/>
  <c r="G62" i="1"/>
  <c r="H62" i="1"/>
  <c r="J62" i="1"/>
  <c r="L62" i="1" s="1"/>
  <c r="M62" i="1" s="1"/>
  <c r="J63" i="1"/>
  <c r="L63" i="1" s="1"/>
  <c r="M63" i="1" s="1"/>
  <c r="G64" i="1"/>
  <c r="H64" i="1"/>
  <c r="J64" i="1"/>
  <c r="L64" i="1" s="1"/>
  <c r="M64" i="1" s="1"/>
  <c r="J65" i="1"/>
  <c r="L65" i="1"/>
  <c r="M65" i="1"/>
  <c r="J66" i="1"/>
  <c r="L66" i="1"/>
  <c r="M66" i="1" s="1"/>
  <c r="G67" i="1"/>
  <c r="H67" i="1"/>
  <c r="J67" i="1"/>
  <c r="L67" i="1" s="1"/>
  <c r="M67" i="1" s="1"/>
  <c r="J68" i="1"/>
  <c r="L68" i="1"/>
  <c r="M68" i="1" s="1"/>
  <c r="J69" i="1"/>
  <c r="L69" i="1" s="1"/>
  <c r="M69" i="1" s="1"/>
  <c r="J70" i="1"/>
  <c r="L70" i="1"/>
  <c r="M70" i="1" s="1"/>
  <c r="J71" i="1"/>
  <c r="L71" i="1" s="1"/>
  <c r="M71" i="1" s="1"/>
  <c r="J72" i="1"/>
  <c r="L72" i="1"/>
  <c r="M72" i="1"/>
  <c r="G73" i="1"/>
  <c r="H73" i="1" s="1"/>
  <c r="J73" i="1"/>
  <c r="L73" i="1" s="1"/>
  <c r="M73" i="1" s="1"/>
  <c r="G74" i="1"/>
  <c r="H74" i="1" s="1"/>
  <c r="J74" i="1"/>
  <c r="L74" i="1"/>
  <c r="M74" i="1" s="1"/>
  <c r="G75" i="1"/>
  <c r="H75" i="1"/>
  <c r="J75" i="1"/>
  <c r="L75" i="1"/>
  <c r="M75" i="1"/>
  <c r="E59" i="1"/>
  <c r="G59" i="1" s="1"/>
  <c r="H59" i="1" s="1"/>
  <c r="E60" i="1"/>
  <c r="E61" i="1"/>
  <c r="G61" i="1" s="1"/>
  <c r="H61" i="1" s="1"/>
  <c r="E62" i="1"/>
  <c r="E63" i="1"/>
  <c r="G63" i="1" s="1"/>
  <c r="H63" i="1" s="1"/>
  <c r="E64" i="1"/>
  <c r="E65" i="1"/>
  <c r="G65" i="1" s="1"/>
  <c r="H65" i="1" s="1"/>
  <c r="E66" i="1"/>
  <c r="G66" i="1" s="1"/>
  <c r="H66" i="1" s="1"/>
  <c r="E67" i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E74" i="1"/>
  <c r="E75" i="1"/>
  <c r="G60" i="1"/>
  <c r="H60" i="1" s="1"/>
  <c r="J20" i="1"/>
  <c r="L20" i="1" s="1"/>
  <c r="M20" i="1" s="1"/>
  <c r="E20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7" i="1"/>
  <c r="E21" i="1"/>
  <c r="E22" i="1"/>
  <c r="E23" i="1"/>
  <c r="E24" i="1"/>
  <c r="E25" i="1"/>
  <c r="E19" i="1"/>
  <c r="J43" i="1"/>
  <c r="L43" i="1" s="1"/>
  <c r="M43" i="1" s="1"/>
  <c r="J44" i="1"/>
  <c r="L44" i="1" s="1"/>
  <c r="M44" i="1" s="1"/>
  <c r="G20" i="1" l="1"/>
  <c r="H20" i="1" s="1"/>
  <c r="G43" i="1"/>
  <c r="H43" i="1" s="1"/>
  <c r="E26" i="1"/>
  <c r="J21" i="1"/>
  <c r="L21" i="1" s="1"/>
  <c r="M21" i="1" s="1"/>
  <c r="J22" i="1"/>
  <c r="L22" i="1" s="1"/>
  <c r="M22" i="1" s="1"/>
  <c r="J23" i="1"/>
  <c r="L23" i="1" s="1"/>
  <c r="M23" i="1" s="1"/>
  <c r="J24" i="1"/>
  <c r="L24" i="1" s="1"/>
  <c r="M24" i="1" s="1"/>
  <c r="J25" i="1"/>
  <c r="L25" i="1" s="1"/>
  <c r="M25" i="1" s="1"/>
  <c r="J27" i="1"/>
  <c r="J28" i="1"/>
  <c r="L28" i="1" s="1"/>
  <c r="M28" i="1" s="1"/>
  <c r="J29" i="1"/>
  <c r="J30" i="1"/>
  <c r="L30" i="1" s="1"/>
  <c r="M30" i="1" s="1"/>
  <c r="J31" i="1"/>
  <c r="L31" i="1" s="1"/>
  <c r="M31" i="1" s="1"/>
  <c r="J32" i="1"/>
  <c r="L32" i="1" s="1"/>
  <c r="M32" i="1" s="1"/>
  <c r="J33" i="1"/>
  <c r="L33" i="1" s="1"/>
  <c r="M33" i="1" s="1"/>
  <c r="J34" i="1"/>
  <c r="L34" i="1" s="1"/>
  <c r="M34" i="1" s="1"/>
  <c r="J35" i="1"/>
  <c r="L35" i="1" s="1"/>
  <c r="M35" i="1" s="1"/>
  <c r="J36" i="1"/>
  <c r="L36" i="1" s="1"/>
  <c r="M36" i="1" s="1"/>
  <c r="J37" i="1"/>
  <c r="L37" i="1" s="1"/>
  <c r="M37" i="1" s="1"/>
  <c r="J38" i="1"/>
  <c r="L38" i="1" s="1"/>
  <c r="M38" i="1" s="1"/>
  <c r="J39" i="1"/>
  <c r="L39" i="1" s="1"/>
  <c r="M39" i="1" s="1"/>
  <c r="J40" i="1"/>
  <c r="L40" i="1" s="1"/>
  <c r="M40" i="1" s="1"/>
  <c r="J41" i="1"/>
  <c r="L41" i="1" s="1"/>
  <c r="M41" i="1" s="1"/>
  <c r="J42" i="1"/>
  <c r="L42" i="1" s="1"/>
  <c r="M42" i="1" s="1"/>
  <c r="J45" i="1"/>
  <c r="L45" i="1" s="1"/>
  <c r="M45" i="1" s="1"/>
  <c r="J46" i="1"/>
  <c r="L46" i="1" s="1"/>
  <c r="M46" i="1" s="1"/>
  <c r="J47" i="1"/>
  <c r="L47" i="1" s="1"/>
  <c r="M47" i="1" s="1"/>
  <c r="J48" i="1"/>
  <c r="L48" i="1" s="1"/>
  <c r="M48" i="1" s="1"/>
  <c r="J49" i="1"/>
  <c r="L49" i="1" s="1"/>
  <c r="M49" i="1" s="1"/>
  <c r="J50" i="1"/>
  <c r="L50" i="1" s="1"/>
  <c r="M50" i="1" s="1"/>
  <c r="J51" i="1"/>
  <c r="L51" i="1" s="1"/>
  <c r="M51" i="1" s="1"/>
  <c r="J52" i="1"/>
  <c r="L52" i="1" s="1"/>
  <c r="M52" i="1" s="1"/>
  <c r="J53" i="1"/>
  <c r="L53" i="1" s="1"/>
  <c r="M53" i="1" s="1"/>
  <c r="J54" i="1"/>
  <c r="L54" i="1" s="1"/>
  <c r="M54" i="1" s="1"/>
  <c r="J55" i="1"/>
  <c r="L55" i="1" s="1"/>
  <c r="M55" i="1" s="1"/>
  <c r="J56" i="1"/>
  <c r="L56" i="1" s="1"/>
  <c r="M56" i="1" s="1"/>
  <c r="J57" i="1"/>
  <c r="L57" i="1" s="1"/>
  <c r="M57" i="1" s="1"/>
  <c r="J58" i="1"/>
  <c r="L58" i="1" s="1"/>
  <c r="M58" i="1" s="1"/>
  <c r="J19" i="1"/>
  <c r="J76" i="1" l="1"/>
  <c r="J26" i="1"/>
  <c r="L27" i="1"/>
  <c r="L29" i="1"/>
  <c r="M29" i="1" s="1"/>
  <c r="L19" i="1"/>
  <c r="L26" i="1" s="1"/>
  <c r="L76" i="1" l="1"/>
  <c r="M27" i="1"/>
  <c r="M76" i="1" s="1"/>
  <c r="M19" i="1"/>
  <c r="M26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G28" i="1"/>
  <c r="H28" i="1" s="1"/>
  <c r="G25" i="1"/>
  <c r="H25" i="1" s="1"/>
  <c r="G24" i="1"/>
  <c r="H24" i="1" s="1"/>
  <c r="G23" i="1"/>
  <c r="H23" i="1" s="1"/>
  <c r="G22" i="1"/>
  <c r="H22" i="1" s="1"/>
  <c r="G21" i="1"/>
  <c r="H21" i="1" s="1"/>
  <c r="H29" i="1" l="1"/>
  <c r="G44" i="1"/>
  <c r="G27" i="1"/>
  <c r="G19" i="1"/>
  <c r="G26" i="1" s="1"/>
  <c r="G77" i="1" l="1"/>
  <c r="H44" i="1"/>
  <c r="H27" i="1"/>
  <c r="H19" i="1"/>
  <c r="H26" i="1" s="1"/>
  <c r="H77" i="1" l="1"/>
  <c r="D6" i="1" s="1"/>
  <c r="E77" i="1"/>
  <c r="B6" i="1" s="1"/>
  <c r="C6" i="1"/>
  <c r="J77" i="1"/>
  <c r="I7" i="1" s="1"/>
  <c r="L77" i="1"/>
  <c r="J7" i="1" s="1"/>
  <c r="M77" i="1"/>
  <c r="K7" i="1" s="1"/>
</calcChain>
</file>

<file path=xl/sharedStrings.xml><?xml version="1.0" encoding="utf-8"?>
<sst xmlns="http://schemas.openxmlformats.org/spreadsheetml/2006/main" count="90" uniqueCount="78">
  <si>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</si>
  <si>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</si>
  <si>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</si>
  <si>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</si>
  <si>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</si>
  <si>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</si>
  <si>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</si>
  <si>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</si>
  <si>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</si>
  <si>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</si>
  <si>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</si>
  <si>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</si>
  <si>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</si>
  <si>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</si>
  <si>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 CRITERI PREU . 1 TOTAL PUNTAUCIÓ 50 PUNTS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</si>
  <si>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</si>
  <si>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</si>
  <si>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</si>
  <si>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BEGUDES</t>
  </si>
  <si>
    <t>LECHE SEMIDESNATADA</t>
  </si>
  <si>
    <t xml:space="preserve">LLET SENCERA SENSE LACTOSA  BRICK </t>
  </si>
  <si>
    <t>SUC DE POMA ESPREMUT O A PARTIR DE CONCENTRAT</t>
  </si>
  <si>
    <t>SUC DE TARONJA  ESPREMUT O A PARTIR DE CONC.</t>
  </si>
  <si>
    <t xml:space="preserve">SUC DE PINYA ESPREMUT O A PARTIR DE CONCENTRAT </t>
  </si>
  <si>
    <t>SUC DE PRÉSSEC ESPREMUT O A PARTIR DE CONC.</t>
  </si>
  <si>
    <t xml:space="preserve">BATIDO CACAO CACAOLAT </t>
  </si>
  <si>
    <t>ORXATA DE XUFA   - ZERO/SENSE SUCRES AFEGITS</t>
  </si>
  <si>
    <t>LLET SEMI DESNATADA SENSE LACTOSA BRICK</t>
  </si>
  <si>
    <t xml:space="preserve">BEGUDA ISOTÒNICA </t>
  </si>
  <si>
    <t xml:space="preserve">SUC TROPICAL ESPREMUT O A PARTIR DE CONCENTRAT </t>
  </si>
  <si>
    <t xml:space="preserve">NÈCTAR MULTIFRUITES </t>
  </si>
  <si>
    <t>ORXATA DE XUFA </t>
  </si>
  <si>
    <t>LLET SENCERA</t>
  </si>
  <si>
    <t xml:space="preserve">BEGUDA D’ARROS </t>
  </si>
  <si>
    <t>BITTER KAS</t>
  </si>
  <si>
    <t>TARONJADA (SODA)</t>
  </si>
  <si>
    <t xml:space="preserve">AIGUA MINERAL AMB GUST LLIMONA </t>
  </si>
  <si>
    <t>BATUT DE CACAU  - SENSE SUCRE/ZERO</t>
  </si>
  <si>
    <t xml:space="preserve">AIGUA MINERAL AMB GAS </t>
  </si>
  <si>
    <t>BEGUDA D'ATMETLLA BRICK S/AZUCAR</t>
  </si>
  <si>
    <t>LLET DESNATADA</t>
  </si>
  <si>
    <t xml:space="preserve">CREMA ALMENDRA  C/FRUTOSA </t>
  </si>
  <si>
    <t xml:space="preserve">CAVA SENSE ALCOHOL </t>
  </si>
  <si>
    <t>GASEOSA - SENSE SUCRE</t>
  </si>
  <si>
    <t>TARONJADA (SODA) - ZERO/LIGHT</t>
  </si>
  <si>
    <t>LLIMONADA - ZERO/LIGHT (SODA)</t>
  </si>
  <si>
    <t xml:space="preserve">BEGUDA DE SOJA </t>
  </si>
  <si>
    <t xml:space="preserve"> CRITERI PREU . 2  TOTAL PUNTAUCIÓ 30 PUNTS</t>
  </si>
  <si>
    <t>Annex 2: Categoria 2 Begudes,  Sub. Categoria 6</t>
  </si>
  <si>
    <t xml:space="preserve">SUC PINYA S/SUCRE </t>
  </si>
  <si>
    <t>AIGUA MINERAL fins 500ml</t>
  </si>
  <si>
    <t xml:space="preserve">SUC PINYA 20 CL </t>
  </si>
  <si>
    <t xml:space="preserve">SUC PRÈSSEC 20 CL </t>
  </si>
  <si>
    <t>SUC TARONJA S/SUCRE</t>
  </si>
  <si>
    <t>AIGUA MINERAL fins a 1,5L</t>
  </si>
  <si>
    <t>AIGUA MINERAL de 1,5L fins a 5L</t>
  </si>
  <si>
    <t>SANT HILARI SACALM</t>
  </si>
  <si>
    <t xml:space="preserve">CAVA BRUT NATURE D.O </t>
  </si>
  <si>
    <t xml:space="preserve">BEGUDA CIVADA </t>
  </si>
  <si>
    <t>VI BLANC BRICK</t>
  </si>
  <si>
    <t xml:space="preserve">VI RANCI </t>
  </si>
  <si>
    <t>RATAFIA - INDICACIÓ GEOGRÀFICA CATALALA</t>
  </si>
  <si>
    <t xml:space="preserve">MOSCATELL 15% </t>
  </si>
  <si>
    <t>COLA ZERO AMPOLLA</t>
  </si>
  <si>
    <t>SUC MULTIFRUTAS S/SUCRE</t>
  </si>
  <si>
    <t>VI ROSAT D.O. PENEDES</t>
  </si>
  <si>
    <t>VI NEGRE BRICK</t>
  </si>
  <si>
    <t>VI NEGRE D.O. PENEDES</t>
  </si>
  <si>
    <t>LLIMONADA (SODA)</t>
  </si>
  <si>
    <t>CERVESA SENSE ALCOHOL LLAUNA</t>
  </si>
  <si>
    <t xml:space="preserve">COLA AMPOLLA </t>
  </si>
  <si>
    <t xml:space="preserve">CERVESSA LLAUNA NORMAL </t>
  </si>
  <si>
    <t>COLA LLAUNA  - ZERO</t>
  </si>
  <si>
    <t>VI BLANC D.O. PENEDES</t>
  </si>
  <si>
    <t>COLA LLAUNA</t>
  </si>
  <si>
    <t xml:space="preserve">MOST NEGRE </t>
  </si>
  <si>
    <t>BRANDY</t>
  </si>
  <si>
    <t>CONYAC (CUINAR)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</si>
</sst>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5" fillId="9" borderId="2" xfId="3" applyNumberFormat="1" applyFont="1" applyFill="1" applyBorder="1" applyAlignment="1" applyProtection="1">
      <alignment horizontal="center"/>
      <protection locked="0"/>
    </xf>
    <xf numFmtId="0" fontId="5" fillId="9" borderId="2" xfId="3" applyFont="1" applyFill="1" applyBorder="1" applyAlignment="1" applyProtection="1">
      <alignment horizontal="center"/>
      <protection locked="0"/>
    </xf>
    <xf numFmtId="0" fontId="5" fillId="9" borderId="8" xfId="3" applyFont="1" applyFill="1" applyBorder="1" applyAlignment="1" applyProtection="1">
      <alignment horizontal="center" vertical="center"/>
      <protection locked="0"/>
    </xf>
    <xf numFmtId="0" fontId="3" fillId="9" borderId="8" xfId="3" applyFont="1" applyFill="1" applyBorder="1" applyAlignment="1" applyProtection="1">
      <alignment horizontal="center"/>
      <protection locked="0"/>
    </xf>
    <xf numFmtId="9" fontId="3" fillId="9" borderId="8" xfId="2" applyFont="1" applyFill="1" applyBorder="1" applyAlignment="1" applyProtection="1">
      <alignment horizontal="center" vertical="center"/>
      <protection locked="0"/>
    </xf>
    <xf numFmtId="9" fontId="3" fillId="9" borderId="8" xfId="2" applyFont="1" applyFill="1" applyBorder="1" applyAlignment="1" applyProtection="1">
      <alignment horizontal="center"/>
      <protection locked="0"/>
    </xf>
    <xf numFmtId="0" fontId="5" fillId="10" borderId="9" xfId="3" applyFont="1" applyFill="1" applyBorder="1" applyAlignment="1" applyProtection="1">
      <alignment horizontal="center"/>
      <protection locked="0"/>
    </xf>
    <xf numFmtId="0" fontId="5" fillId="10" borderId="2" xfId="3" applyFont="1" applyFill="1" applyBorder="1" applyAlignment="1" applyProtection="1">
      <alignment horizontal="center"/>
      <protection locked="0"/>
    </xf>
    <xf numFmtId="9" fontId="5" fillId="10" borderId="2" xfId="2" applyFont="1" applyFill="1" applyBorder="1" applyAlignment="1" applyProtection="1">
      <alignment horizontal="center" vertical="center"/>
      <protection locked="0"/>
    </xf>
    <xf numFmtId="9" fontId="5" fillId="10" borderId="2" xfId="2" applyFont="1" applyFill="1" applyBorder="1" applyAlignment="1" applyProtection="1">
      <alignment horizontal="center"/>
      <protection locked="0"/>
    </xf>
    <xf numFmtId="9" fontId="5" fillId="10" borderId="10" xfId="2" applyFont="1" applyFill="1" applyBorder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0" fontId="6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0" fontId="0" fillId="3" borderId="1" xfId="0" applyFill="1" applyBorder="1" applyProtection="1">
      <protection locked="0"/>
    </xf>
    <xf numFmtId="44" fontId="0" fillId="3" borderId="1" xfId="0" applyNumberFormat="1" applyFill="1" applyBorder="1"/>
    <xf numFmtId="44" fontId="0" fillId="5" borderId="1" xfId="0" applyNumberFormat="1" applyFill="1" applyBorder="1" applyProtection="1">
      <protection locked="0"/>
    </xf>
    <xf numFmtId="164" fontId="0" fillId="0" borderId="12" xfId="0" applyNumberFormat="1" applyBorder="1"/>
    <xf numFmtId="0" fontId="0" fillId="0" borderId="9" xfId="0" applyBorder="1"/>
    <xf numFmtId="0" fontId="0" fillId="0" borderId="2" xfId="0" applyBorder="1"/>
    <xf numFmtId="44" fontId="5" fillId="11" borderId="1" xfId="0" applyNumberFormat="1" applyFont="1" applyFill="1" applyBorder="1"/>
    <xf numFmtId="44" fontId="0" fillId="3" borderId="1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/>
    <xf numFmtId="164" fontId="0" fillId="0" borderId="12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2" xfId="0" applyBorder="1"/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2" fillId="2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7" borderId="3" xfId="3" applyFont="1" applyFill="1" applyBorder="1" applyAlignment="1" applyProtection="1">
      <alignment horizontal="center"/>
      <protection locked="0"/>
    </xf>
    <xf numFmtId="0" fontId="2" fillId="7" borderId="4" xfId="3" applyFont="1" applyFill="1" applyBorder="1" applyAlignment="1" applyProtection="1">
      <alignment horizontal="center"/>
      <protection locked="0"/>
    </xf>
    <xf numFmtId="0" fontId="5" fillId="8" borderId="5" xfId="0" applyFont="1" applyFill="1" applyBorder="1" applyAlignment="1" applyProtection="1">
      <alignment horizontal="center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0" fontId="5" fillId="8" borderId="7" xfId="0" applyFont="1" applyFill="1" applyBorder="1" applyAlignment="1" applyProtection="1">
      <alignment horizontal="center"/>
      <protection locked="0"/>
    </xf>
    <xf numFmtId="0" fontId="2" fillId="2" borderId="2" xfId="3" applyFont="1" applyFill="1" applyBorder="1" applyAlignment="1" applyProtection="1">
      <alignment horizontal="center"/>
      <protection locked="0"/>
    </xf>
    <xf numFmtId="0" fontId="2" fillId="2" borderId="8" xfId="3" applyFont="1" applyFill="1" applyBorder="1" applyAlignment="1" applyProtection="1">
      <alignment horizontal="center"/>
      <protection locked="0"/>
    </xf>
    <xf numFmtId="0" fontId="5" fillId="8" borderId="9" xfId="3" applyFont="1" applyFill="1" applyBorder="1" applyAlignment="1" applyProtection="1">
      <alignment horizontal="center"/>
      <protection locked="0"/>
    </xf>
    <xf numFmtId="0" fontId="5" fillId="8" borderId="2" xfId="3" applyFont="1" applyFill="1" applyBorder="1" applyAlignment="1" applyProtection="1">
      <alignment horizontal="center"/>
      <protection locked="0"/>
    </xf>
    <xf numFmtId="0" fontId="5" fillId="8" borderId="10" xfId="3" applyFont="1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5" fillId="11" borderId="16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9</xdr:row>
      <xdr:rowOff>178823</xdr:rowOff>
    </xdr:from>
    <xdr:to>
      <xdr:col>7</xdr:col>
      <xdr:colOff>1038225</xdr:colOff>
      <xdr:row>12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topLeftCell="A7" zoomScaleNormal="100" workbookViewId="0">
      <selection activeCell="H21" sqref="H21"/>
    </sheetView>
  </sheetViews>
  <sheetFormatPr baseColWidth="10" defaultColWidth="11.44140625" defaultRowHeight="14.4" x14ac:dyDescent="0.3"/>
  <cols>
    <col min="1" max="1" width="11.44140625" style="2"/>
    <col min="2" max="2" width="43.5546875" style="2" customWidth="1"/>
    <col min="3" max="3" width="14" style="3" customWidth="1"/>
    <col min="4" max="4" width="14.5546875" style="4" customWidth="1"/>
    <col min="5" max="5" width="16.5546875" style="2" bestFit="1" customWidth="1"/>
    <col min="6" max="6" width="11.44140625" style="2"/>
    <col min="7" max="7" width="15.109375" style="2" bestFit="1" customWidth="1"/>
    <col min="8" max="8" width="17.5546875" style="2" bestFit="1" customWidth="1"/>
    <col min="9" max="9" width="22.6640625" style="2" customWidth="1"/>
    <col min="10" max="10" width="25.33203125" style="2" customWidth="1"/>
    <col min="11" max="11" width="22.6640625" style="2" customWidth="1"/>
    <col min="12" max="13" width="14.88671875" style="2" bestFit="1" customWidth="1"/>
    <col min="14" max="14" width="22.88671875" style="2" customWidth="1"/>
    <col min="15" max="16384" width="11.44140625" style="2"/>
  </cols>
  <sheetData>
    <row r="1" spans="1:15" ht="15" thickBot="1" x14ac:dyDescent="0.35"/>
    <row r="2" spans="1:15" ht="15" thickBot="1" x14ac:dyDescent="0.35">
      <c r="B2" s="5" t="s">
        <v>48</v>
      </c>
    </row>
    <row r="4" spans="1:15" x14ac:dyDescent="0.3">
      <c r="B4" s="52" t="s">
        <v>56</v>
      </c>
      <c r="C4" s="52"/>
      <c r="D4" s="52"/>
      <c r="I4" s="53" t="s">
        <v>18</v>
      </c>
      <c r="J4" s="53"/>
      <c r="K4" s="53"/>
    </row>
    <row r="5" spans="1:15" x14ac:dyDescent="0.3">
      <c r="B5" s="24" t="s">
        <v>0</v>
      </c>
      <c r="C5" s="24" t="s">
        <v>1</v>
      </c>
      <c r="D5" s="24" t="s">
        <v>2</v>
      </c>
      <c r="I5" s="54" t="s">
        <v>56</v>
      </c>
      <c r="J5" s="54"/>
      <c r="K5" s="54"/>
      <c r="M5" s="6"/>
      <c r="N5" s="6"/>
    </row>
    <row r="6" spans="1:15" ht="15.75" customHeight="1" x14ac:dyDescent="0.3">
      <c r="B6" s="25">
        <f>E77</f>
        <v>25705.848000000005</v>
      </c>
      <c r="C6" s="25">
        <f>G77</f>
        <v>2428.9790799999996</v>
      </c>
      <c r="D6" s="25">
        <f>H77</f>
        <v>28134.827079999999</v>
      </c>
      <c r="I6" s="26" t="s">
        <v>3</v>
      </c>
      <c r="J6" s="26" t="s">
        <v>1</v>
      </c>
      <c r="K6" s="26" t="s">
        <v>2</v>
      </c>
    </row>
    <row r="7" spans="1:15" x14ac:dyDescent="0.3">
      <c r="I7" s="27">
        <f>+J77</f>
        <v>0</v>
      </c>
      <c r="J7" s="27">
        <f>+L77</f>
        <v>0</v>
      </c>
      <c r="K7" s="27">
        <f>M77</f>
        <v>0</v>
      </c>
    </row>
    <row r="8" spans="1:15" ht="15" customHeight="1" x14ac:dyDescent="0.3">
      <c r="B8" s="55"/>
      <c r="C8" s="55"/>
      <c r="D8" s="55"/>
      <c r="F8" s="43"/>
      <c r="I8" s="33"/>
      <c r="J8" s="33"/>
      <c r="K8" s="33"/>
    </row>
    <row r="9" spans="1:15" x14ac:dyDescent="0.3">
      <c r="B9" s="32"/>
      <c r="C9" s="32"/>
      <c r="D9" s="32"/>
    </row>
    <row r="10" spans="1:15" x14ac:dyDescent="0.3">
      <c r="B10" s="33"/>
      <c r="C10" s="33"/>
      <c r="D10" s="33"/>
      <c r="I10" s="57" t="s">
        <v>15</v>
      </c>
      <c r="J10" s="57"/>
      <c r="K10" s="57"/>
      <c r="L10" s="57"/>
      <c r="M10" s="57"/>
      <c r="N10" s="57"/>
      <c r="O10" s="57"/>
    </row>
    <row r="11" spans="1:15" ht="15.6" x14ac:dyDescent="0.3">
      <c r="B11" s="34"/>
      <c r="C11" s="34"/>
      <c r="D11" s="34"/>
      <c r="I11" s="8" t="s">
        <v>13</v>
      </c>
      <c r="J11" s="9"/>
      <c r="K11" s="9"/>
      <c r="L11" s="9"/>
      <c r="M11" s="9"/>
      <c r="N11" s="9"/>
      <c r="O11" s="9"/>
    </row>
    <row r="12" spans="1:15" x14ac:dyDescent="0.3">
      <c r="B12" s="7"/>
      <c r="C12" s="7"/>
      <c r="D12" s="7"/>
      <c r="I12" s="56" t="s">
        <v>16</v>
      </c>
      <c r="J12" s="56"/>
      <c r="K12" s="56"/>
      <c r="L12" s="56"/>
      <c r="M12" s="56"/>
    </row>
    <row r="13" spans="1:15" x14ac:dyDescent="0.3">
      <c r="C13" s="2"/>
      <c r="D13" s="2"/>
      <c r="I13" s="56"/>
      <c r="J13" s="56"/>
      <c r="K13" s="56"/>
      <c r="L13" s="56"/>
      <c r="M13" s="56"/>
    </row>
    <row r="14" spans="1:15" x14ac:dyDescent="0.3">
      <c r="C14" s="2"/>
      <c r="D14" s="2"/>
    </row>
    <row r="15" spans="1:15" ht="15" thickBot="1" x14ac:dyDescent="0.35"/>
    <row r="16" spans="1:15" ht="15.75" customHeight="1" x14ac:dyDescent="0.3">
      <c r="A16" s="58" t="s">
        <v>18</v>
      </c>
      <c r="B16" s="59"/>
      <c r="C16" s="59"/>
      <c r="D16" s="59"/>
      <c r="E16" s="59"/>
      <c r="F16" s="59"/>
      <c r="G16" s="59"/>
      <c r="H16" s="59"/>
      <c r="I16" s="60" t="s">
        <v>4</v>
      </c>
      <c r="J16" s="61"/>
      <c r="K16" s="61"/>
      <c r="L16" s="61"/>
      <c r="M16" s="62"/>
    </row>
    <row r="17" spans="1:14" x14ac:dyDescent="0.3">
      <c r="A17" s="63" t="s">
        <v>56</v>
      </c>
      <c r="B17" s="63"/>
      <c r="C17" s="63"/>
      <c r="D17" s="63"/>
      <c r="E17" s="63"/>
      <c r="F17" s="63"/>
      <c r="G17" s="63"/>
      <c r="H17" s="64"/>
      <c r="I17" s="65" t="s">
        <v>56</v>
      </c>
      <c r="J17" s="66"/>
      <c r="K17" s="66"/>
      <c r="L17" s="66"/>
      <c r="M17" s="67"/>
    </row>
    <row r="18" spans="1:14" x14ac:dyDescent="0.3">
      <c r="A18" s="10" t="s">
        <v>5</v>
      </c>
      <c r="B18" s="11" t="s">
        <v>6</v>
      </c>
      <c r="C18" s="12" t="s">
        <v>7</v>
      </c>
      <c r="D18" s="13" t="s">
        <v>8</v>
      </c>
      <c r="E18" s="13" t="s">
        <v>9</v>
      </c>
      <c r="F18" s="14" t="s">
        <v>1</v>
      </c>
      <c r="G18" s="15" t="s">
        <v>10</v>
      </c>
      <c r="H18" s="15" t="s">
        <v>11</v>
      </c>
      <c r="I18" s="16" t="s">
        <v>12</v>
      </c>
      <c r="J18" s="17" t="s">
        <v>9</v>
      </c>
      <c r="K18" s="18" t="s">
        <v>1</v>
      </c>
      <c r="L18" s="19" t="s">
        <v>10</v>
      </c>
      <c r="M18" s="20" t="s">
        <v>11</v>
      </c>
    </row>
    <row r="19" spans="1:14" x14ac:dyDescent="0.3">
      <c r="A19" s="40">
        <v>102841</v>
      </c>
      <c r="B19" t="s">
        <v>20</v>
      </c>
      <c r="C19" s="40">
        <v>6048</v>
      </c>
      <c r="D19" s="44">
        <v>1.7</v>
      </c>
      <c r="E19" s="28">
        <f>+C19*D19</f>
        <v>10281.6</v>
      </c>
      <c r="F19" s="1">
        <v>0.04</v>
      </c>
      <c r="G19" s="28">
        <f>E19*F19</f>
        <v>411.26400000000001</v>
      </c>
      <c r="H19" s="29">
        <f>G19+E19</f>
        <v>10692.864</v>
      </c>
      <c r="I19" s="46"/>
      <c r="J19" s="30" t="str">
        <f>IF(I19&gt;D19,"ERROR PREU",IF(I19=0,"FALTA PREU",IF(I19="","FALTA PREU",ROUND(I19*C19,2))))</f>
        <v>FALTA PREU</v>
      </c>
      <c r="K19" s="1">
        <v>0.04</v>
      </c>
      <c r="L19" s="30" t="str">
        <f>IFERROR(J19*K19,"REVISAR PREU")</f>
        <v>REVISAR PREU</v>
      </c>
      <c r="M19" s="31" t="str">
        <f>IFERROR(L19+J19,"REVISAR PREU")</f>
        <v>REVISAR PREU</v>
      </c>
    </row>
    <row r="20" spans="1:14" x14ac:dyDescent="0.3">
      <c r="A20" s="40">
        <v>102837</v>
      </c>
      <c r="B20" s="40" t="s">
        <v>19</v>
      </c>
      <c r="C20" s="40">
        <v>3708</v>
      </c>
      <c r="D20" s="44">
        <v>1.24</v>
      </c>
      <c r="E20" s="28">
        <f>+C20*D20</f>
        <v>4597.92</v>
      </c>
      <c r="F20" s="1">
        <v>0.04</v>
      </c>
      <c r="G20" s="28">
        <f>E20*F20</f>
        <v>183.91679999999999</v>
      </c>
      <c r="H20" s="29">
        <f>G20+E20</f>
        <v>4781.8368</v>
      </c>
      <c r="I20" s="46"/>
      <c r="J20" s="30" t="str">
        <f>IF(I20&gt;D20,"ERROR PREU",IF(I20=0,"FALTA PREU",IF(I20="","FALTA PREU",ROUND(I20*C20,2))))</f>
        <v>FALTA PREU</v>
      </c>
      <c r="K20" s="1">
        <v>0.04</v>
      </c>
      <c r="L20" s="30" t="str">
        <f>IFERROR(J20*K20,"REVISAR PREU")</f>
        <v>REVISAR PREU</v>
      </c>
      <c r="M20" s="31" t="str">
        <f>IFERROR(L20+J20,"REVISAR PREU")</f>
        <v>REVISAR PREU</v>
      </c>
    </row>
    <row r="21" spans="1:14" x14ac:dyDescent="0.3">
      <c r="A21" s="40">
        <v>102845</v>
      </c>
      <c r="B21" s="40" t="s">
        <v>21</v>
      </c>
      <c r="C21" s="40">
        <v>1776</v>
      </c>
      <c r="D21" s="44">
        <v>0.92200000000000004</v>
      </c>
      <c r="E21" s="28">
        <f t="shared" ref="E21:E75" si="0">+C21*D21</f>
        <v>1637.472</v>
      </c>
      <c r="F21" s="1">
        <v>0.21</v>
      </c>
      <c r="G21" s="28">
        <f t="shared" ref="G21:G58" si="1">E21*F21</f>
        <v>343.86912000000001</v>
      </c>
      <c r="H21" s="29">
        <f t="shared" ref="H21:H58" si="2">G21+E21</f>
        <v>1981.34112</v>
      </c>
      <c r="I21" s="46"/>
      <c r="J21" s="30" t="str">
        <f t="shared" ref="J21:J58" si="3">IF(I21&gt;D21,"ERROR PREU",IF(I21=0,"FALTA PREU",IF(I21="","FALTA PREU",ROUND(I21*C21,2))))</f>
        <v>FALTA PREU</v>
      </c>
      <c r="K21" s="1">
        <v>0.21</v>
      </c>
      <c r="L21" s="30" t="str">
        <f t="shared" ref="L21:L58" si="4">IFERROR(J21*K21,"REVISAR PREU")</f>
        <v>REVISAR PREU</v>
      </c>
      <c r="M21" s="31" t="str">
        <f t="shared" ref="M21:M58" si="5">IFERROR(L21+J21,"REVISAR PREU")</f>
        <v>REVISAR PREU</v>
      </c>
    </row>
    <row r="22" spans="1:14" x14ac:dyDescent="0.3">
      <c r="A22" s="40">
        <v>102847</v>
      </c>
      <c r="B22" s="40" t="s">
        <v>22</v>
      </c>
      <c r="C22" s="40">
        <v>1669</v>
      </c>
      <c r="D22" s="44">
        <v>0.92200000000000004</v>
      </c>
      <c r="E22" s="28">
        <f t="shared" si="0"/>
        <v>1538.818</v>
      </c>
      <c r="F22" s="1">
        <v>0.21</v>
      </c>
      <c r="G22" s="28">
        <f t="shared" si="1"/>
        <v>323.15177999999997</v>
      </c>
      <c r="H22" s="29">
        <f t="shared" si="2"/>
        <v>1861.9697799999999</v>
      </c>
      <c r="I22" s="46"/>
      <c r="J22" s="30" t="str">
        <f t="shared" si="3"/>
        <v>FALTA PREU</v>
      </c>
      <c r="K22" s="1">
        <v>0.21</v>
      </c>
      <c r="L22" s="30" t="str">
        <f t="shared" si="4"/>
        <v>REVISAR PREU</v>
      </c>
      <c r="M22" s="31" t="str">
        <f t="shared" si="5"/>
        <v>REVISAR PREU</v>
      </c>
    </row>
    <row r="23" spans="1:14" x14ac:dyDescent="0.3">
      <c r="A23" s="40">
        <v>102846</v>
      </c>
      <c r="B23" s="40" t="s">
        <v>24</v>
      </c>
      <c r="C23" s="40">
        <v>1188</v>
      </c>
      <c r="D23" s="44">
        <v>0.92200000000000004</v>
      </c>
      <c r="E23" s="28">
        <f t="shared" si="0"/>
        <v>1095.336</v>
      </c>
      <c r="F23" s="1">
        <v>0.21</v>
      </c>
      <c r="G23" s="28">
        <f t="shared" si="1"/>
        <v>230.02055999999999</v>
      </c>
      <c r="H23" s="29">
        <f t="shared" si="2"/>
        <v>1325.3565599999999</v>
      </c>
      <c r="I23" s="46"/>
      <c r="J23" s="30" t="str">
        <f t="shared" si="3"/>
        <v>FALTA PREU</v>
      </c>
      <c r="K23" s="1">
        <v>0.21</v>
      </c>
      <c r="L23" s="30" t="str">
        <f t="shared" si="4"/>
        <v>REVISAR PREU</v>
      </c>
      <c r="M23" s="31" t="str">
        <f t="shared" si="5"/>
        <v>REVISAR PREU</v>
      </c>
    </row>
    <row r="24" spans="1:14" x14ac:dyDescent="0.3">
      <c r="A24" s="40">
        <v>102811</v>
      </c>
      <c r="B24" s="40" t="s">
        <v>28</v>
      </c>
      <c r="C24" s="40">
        <v>487</v>
      </c>
      <c r="D24" s="44">
        <v>2.02</v>
      </c>
      <c r="E24" s="28">
        <f t="shared" si="0"/>
        <v>983.74</v>
      </c>
      <c r="F24" s="1">
        <v>0.21</v>
      </c>
      <c r="G24" s="28">
        <f t="shared" si="1"/>
        <v>206.58539999999999</v>
      </c>
      <c r="H24" s="29">
        <f t="shared" si="2"/>
        <v>1190.3253999999999</v>
      </c>
      <c r="I24" s="46"/>
      <c r="J24" s="30" t="str">
        <f t="shared" si="3"/>
        <v>FALTA PREU</v>
      </c>
      <c r="K24" s="1">
        <v>0.21</v>
      </c>
      <c r="L24" s="30" t="str">
        <f t="shared" si="4"/>
        <v>REVISAR PREU</v>
      </c>
      <c r="M24" s="31" t="str">
        <f t="shared" si="5"/>
        <v>REVISAR PREU</v>
      </c>
    </row>
    <row r="25" spans="1:14" ht="15" thickBot="1" x14ac:dyDescent="0.35">
      <c r="A25" s="40">
        <v>102840</v>
      </c>
      <c r="B25" s="40" t="s">
        <v>32</v>
      </c>
      <c r="C25" s="40">
        <v>792</v>
      </c>
      <c r="D25" s="44">
        <v>1.24</v>
      </c>
      <c r="E25" s="28">
        <f t="shared" si="0"/>
        <v>982.08</v>
      </c>
      <c r="F25" s="1">
        <v>0.04</v>
      </c>
      <c r="G25" s="28">
        <f t="shared" si="1"/>
        <v>39.283200000000001</v>
      </c>
      <c r="H25" s="29">
        <f t="shared" si="2"/>
        <v>1021.3632</v>
      </c>
      <c r="I25" s="46"/>
      <c r="J25" s="30" t="str">
        <f t="shared" si="3"/>
        <v>FALTA PREU</v>
      </c>
      <c r="K25" s="1">
        <v>0.04</v>
      </c>
      <c r="L25" s="30" t="str">
        <f t="shared" si="4"/>
        <v>REVISAR PREU</v>
      </c>
      <c r="M25" s="31" t="str">
        <f t="shared" si="5"/>
        <v>REVISAR PREU</v>
      </c>
    </row>
    <row r="26" spans="1:14" ht="15" thickBot="1" x14ac:dyDescent="0.35">
      <c r="A26" s="39"/>
      <c r="B26" s="40"/>
      <c r="C26" s="40"/>
      <c r="D26" s="38"/>
      <c r="E26" s="28">
        <f>SUM(E19:E25)</f>
        <v>21116.966000000004</v>
      </c>
      <c r="F26" s="1"/>
      <c r="G26" s="28">
        <f>SUM(G19:G25)</f>
        <v>1738.0908599999998</v>
      </c>
      <c r="H26" s="29">
        <f>SUM(H19:H25)</f>
        <v>22855.056860000001</v>
      </c>
      <c r="I26" s="42"/>
      <c r="J26" s="36">
        <f>SUM(J19:J25)</f>
        <v>0</v>
      </c>
      <c r="K26" s="36"/>
      <c r="L26" s="36">
        <f>SUM(L19:L25)</f>
        <v>0</v>
      </c>
      <c r="M26" s="36">
        <f>SUM(M19:M25)</f>
        <v>0</v>
      </c>
      <c r="N26" s="2" t="s">
        <v>14</v>
      </c>
    </row>
    <row r="27" spans="1:14" x14ac:dyDescent="0.3">
      <c r="A27" s="40">
        <v>102843</v>
      </c>
      <c r="B27" s="40" t="s">
        <v>23</v>
      </c>
      <c r="C27" s="40">
        <v>756</v>
      </c>
      <c r="D27" s="44">
        <v>0.92200000000000004</v>
      </c>
      <c r="E27" s="28">
        <f t="shared" si="0"/>
        <v>697.03200000000004</v>
      </c>
      <c r="F27" s="1">
        <v>0.21</v>
      </c>
      <c r="G27" s="28">
        <f t="shared" si="1"/>
        <v>146.37672000000001</v>
      </c>
      <c r="H27" s="29">
        <f t="shared" si="2"/>
        <v>843.40872000000002</v>
      </c>
      <c r="I27" s="46"/>
      <c r="J27" s="30" t="str">
        <f t="shared" si="3"/>
        <v>FALTA PREU</v>
      </c>
      <c r="K27" s="1">
        <v>0.21</v>
      </c>
      <c r="L27" s="30" t="str">
        <f t="shared" si="4"/>
        <v>REVISAR PREU</v>
      </c>
      <c r="M27" s="31" t="str">
        <f t="shared" si="5"/>
        <v>REVISAR PREU</v>
      </c>
    </row>
    <row r="28" spans="1:14" x14ac:dyDescent="0.3">
      <c r="A28" s="40">
        <v>102853</v>
      </c>
      <c r="B28" s="40" t="s">
        <v>57</v>
      </c>
      <c r="C28" s="40">
        <v>60</v>
      </c>
      <c r="D28" s="44">
        <v>7</v>
      </c>
      <c r="E28" s="28">
        <f t="shared" si="0"/>
        <v>420</v>
      </c>
      <c r="F28" s="1">
        <v>0.21</v>
      </c>
      <c r="G28" s="28">
        <f t="shared" si="1"/>
        <v>88.2</v>
      </c>
      <c r="H28" s="29">
        <f t="shared" si="2"/>
        <v>508.2</v>
      </c>
      <c r="I28" s="46"/>
      <c r="J28" s="30" t="str">
        <f t="shared" si="3"/>
        <v>FALTA PREU</v>
      </c>
      <c r="K28" s="1">
        <v>0.21</v>
      </c>
      <c r="L28" s="30" t="str">
        <f t="shared" si="4"/>
        <v>REVISAR PREU</v>
      </c>
      <c r="M28" s="31" t="str">
        <f t="shared" si="5"/>
        <v>REVISAR PREU</v>
      </c>
    </row>
    <row r="29" spans="1:14" x14ac:dyDescent="0.3">
      <c r="A29" s="40">
        <v>102829</v>
      </c>
      <c r="B29" s="40" t="s">
        <v>26</v>
      </c>
      <c r="C29" s="40">
        <v>200</v>
      </c>
      <c r="D29" s="44">
        <v>2.25</v>
      </c>
      <c r="E29" s="28">
        <f t="shared" si="0"/>
        <v>450</v>
      </c>
      <c r="F29" s="1">
        <v>0.1</v>
      </c>
      <c r="G29" s="28">
        <f t="shared" si="1"/>
        <v>45</v>
      </c>
      <c r="H29" s="28">
        <f t="shared" si="2"/>
        <v>495</v>
      </c>
      <c r="I29" s="46"/>
      <c r="J29" s="30" t="str">
        <f t="shared" si="3"/>
        <v>FALTA PREU</v>
      </c>
      <c r="K29" s="1">
        <v>0.1</v>
      </c>
      <c r="L29" s="30" t="str">
        <f t="shared" si="4"/>
        <v>REVISAR PREU</v>
      </c>
      <c r="M29" s="31" t="str">
        <f t="shared" si="5"/>
        <v>REVISAR PREU</v>
      </c>
    </row>
    <row r="30" spans="1:14" x14ac:dyDescent="0.3">
      <c r="A30" s="40">
        <v>102828</v>
      </c>
      <c r="B30" s="40" t="s">
        <v>31</v>
      </c>
      <c r="C30" s="40">
        <v>174</v>
      </c>
      <c r="D30" s="44">
        <v>2.25</v>
      </c>
      <c r="E30" s="28">
        <f t="shared" si="0"/>
        <v>391.5</v>
      </c>
      <c r="F30" s="1">
        <v>0.1</v>
      </c>
      <c r="G30" s="28">
        <f t="shared" si="1"/>
        <v>39.150000000000006</v>
      </c>
      <c r="H30" s="28">
        <f t="shared" si="2"/>
        <v>430.65</v>
      </c>
      <c r="I30" s="46"/>
      <c r="J30" s="30" t="str">
        <f t="shared" si="3"/>
        <v>FALTA PREU</v>
      </c>
      <c r="K30" s="1">
        <v>0.1</v>
      </c>
      <c r="L30" s="30" t="str">
        <f t="shared" si="4"/>
        <v>REVISAR PREU</v>
      </c>
      <c r="M30" s="31" t="str">
        <f t="shared" si="5"/>
        <v>REVISAR PREU</v>
      </c>
    </row>
    <row r="31" spans="1:14" x14ac:dyDescent="0.3">
      <c r="A31" s="40">
        <v>102805</v>
      </c>
      <c r="B31" s="40" t="s">
        <v>58</v>
      </c>
      <c r="C31" s="40">
        <v>204</v>
      </c>
      <c r="D31" s="44">
        <v>1.65</v>
      </c>
      <c r="E31" s="28">
        <f t="shared" si="0"/>
        <v>336.59999999999997</v>
      </c>
      <c r="F31" s="1">
        <v>0.1</v>
      </c>
      <c r="G31" s="28">
        <f t="shared" si="1"/>
        <v>33.659999999999997</v>
      </c>
      <c r="H31" s="28">
        <f t="shared" si="2"/>
        <v>370.26</v>
      </c>
      <c r="I31" s="46"/>
      <c r="J31" s="30" t="str">
        <f t="shared" si="3"/>
        <v>FALTA PREU</v>
      </c>
      <c r="K31" s="1">
        <v>0.1</v>
      </c>
      <c r="L31" s="30" t="str">
        <f t="shared" si="4"/>
        <v>REVISAR PREU</v>
      </c>
      <c r="M31" s="31" t="str">
        <f t="shared" si="5"/>
        <v>REVISAR PREU</v>
      </c>
    </row>
    <row r="32" spans="1:14" x14ac:dyDescent="0.3">
      <c r="A32" s="40">
        <v>102804</v>
      </c>
      <c r="B32" s="40" t="s">
        <v>33</v>
      </c>
      <c r="C32" s="40">
        <v>150</v>
      </c>
      <c r="D32" s="44">
        <v>1.76</v>
      </c>
      <c r="E32" s="28">
        <f t="shared" si="0"/>
        <v>264</v>
      </c>
      <c r="F32" s="1">
        <v>0.1</v>
      </c>
      <c r="G32" s="28">
        <f t="shared" si="1"/>
        <v>26.400000000000002</v>
      </c>
      <c r="H32" s="28">
        <f t="shared" si="2"/>
        <v>290.39999999999998</v>
      </c>
      <c r="I32" s="46"/>
      <c r="J32" s="30" t="str">
        <f t="shared" si="3"/>
        <v>FALTA PREU</v>
      </c>
      <c r="K32" s="1">
        <v>0.1</v>
      </c>
      <c r="L32" s="30" t="str">
        <f t="shared" si="4"/>
        <v>REVISAR PREU</v>
      </c>
      <c r="M32" s="31" t="str">
        <f t="shared" si="5"/>
        <v>REVISAR PREU</v>
      </c>
    </row>
    <row r="33" spans="1:13" x14ac:dyDescent="0.3">
      <c r="A33" s="40">
        <v>102838</v>
      </c>
      <c r="B33" s="40" t="s">
        <v>27</v>
      </c>
      <c r="C33" s="40">
        <v>120</v>
      </c>
      <c r="D33" s="44">
        <v>1.7</v>
      </c>
      <c r="E33" s="28">
        <f t="shared" si="0"/>
        <v>204</v>
      </c>
      <c r="F33" s="1">
        <v>0.04</v>
      </c>
      <c r="G33" s="28">
        <f t="shared" si="1"/>
        <v>8.16</v>
      </c>
      <c r="H33" s="28">
        <f t="shared" si="2"/>
        <v>212.16</v>
      </c>
      <c r="I33" s="46"/>
      <c r="J33" s="30" t="str">
        <f t="shared" si="3"/>
        <v>FALTA PREU</v>
      </c>
      <c r="K33" s="1">
        <v>0.04</v>
      </c>
      <c r="L33" s="30" t="str">
        <f t="shared" si="4"/>
        <v>REVISAR PREU</v>
      </c>
      <c r="M33" s="31" t="str">
        <f t="shared" si="5"/>
        <v>REVISAR PREU</v>
      </c>
    </row>
    <row r="34" spans="1:13" x14ac:dyDescent="0.3">
      <c r="A34" s="40">
        <v>102858</v>
      </c>
      <c r="B34" s="40" t="s">
        <v>59</v>
      </c>
      <c r="C34" s="40">
        <v>130</v>
      </c>
      <c r="D34" s="44">
        <v>1.3</v>
      </c>
      <c r="E34" s="28">
        <f t="shared" si="0"/>
        <v>169</v>
      </c>
      <c r="F34" s="1">
        <v>0.21</v>
      </c>
      <c r="G34" s="28">
        <f t="shared" si="1"/>
        <v>35.49</v>
      </c>
      <c r="H34" s="28">
        <f t="shared" si="2"/>
        <v>204.49</v>
      </c>
      <c r="I34" s="46"/>
      <c r="J34" s="30" t="str">
        <f t="shared" si="3"/>
        <v>FALTA PREU</v>
      </c>
      <c r="K34" s="1">
        <v>0.21</v>
      </c>
      <c r="L34" s="30" t="str">
        <f t="shared" si="4"/>
        <v>REVISAR PREU</v>
      </c>
      <c r="M34" s="31" t="str">
        <f t="shared" si="5"/>
        <v>REVISAR PREU</v>
      </c>
    </row>
    <row r="35" spans="1:13" x14ac:dyDescent="0.3">
      <c r="A35" s="40">
        <v>102797</v>
      </c>
      <c r="B35" s="40" t="s">
        <v>54</v>
      </c>
      <c r="C35" s="40">
        <v>180</v>
      </c>
      <c r="D35" s="44">
        <v>0.65</v>
      </c>
      <c r="E35" s="28">
        <f t="shared" si="0"/>
        <v>117</v>
      </c>
      <c r="F35" s="1">
        <v>0.1</v>
      </c>
      <c r="G35" s="28">
        <f t="shared" si="1"/>
        <v>11.700000000000001</v>
      </c>
      <c r="H35" s="28">
        <f t="shared" si="2"/>
        <v>128.69999999999999</v>
      </c>
      <c r="I35" s="46"/>
      <c r="J35" s="30" t="str">
        <f t="shared" si="3"/>
        <v>FALTA PREU</v>
      </c>
      <c r="K35" s="1">
        <v>0.1</v>
      </c>
      <c r="L35" s="30" t="str">
        <f t="shared" si="4"/>
        <v>REVISAR PREU</v>
      </c>
      <c r="M35" s="31" t="str">
        <f t="shared" si="5"/>
        <v>REVISAR PREU</v>
      </c>
    </row>
    <row r="36" spans="1:13" x14ac:dyDescent="0.3">
      <c r="A36" s="40">
        <v>102863</v>
      </c>
      <c r="B36" s="40" t="s">
        <v>60</v>
      </c>
      <c r="C36" s="40">
        <v>31</v>
      </c>
      <c r="D36" s="44">
        <v>2.59</v>
      </c>
      <c r="E36" s="28">
        <f t="shared" si="0"/>
        <v>80.289999999999992</v>
      </c>
      <c r="F36" s="1">
        <v>0.21</v>
      </c>
      <c r="G36" s="28">
        <f t="shared" si="1"/>
        <v>16.860899999999997</v>
      </c>
      <c r="H36" s="28">
        <f t="shared" si="2"/>
        <v>97.150899999999993</v>
      </c>
      <c r="I36" s="46"/>
      <c r="J36" s="30" t="str">
        <f t="shared" si="3"/>
        <v>FALTA PREU</v>
      </c>
      <c r="K36" s="1">
        <v>0.21</v>
      </c>
      <c r="L36" s="30" t="str">
        <f t="shared" si="4"/>
        <v>REVISAR PREU</v>
      </c>
      <c r="M36" s="31" t="str">
        <f t="shared" si="5"/>
        <v>REVISAR PREU</v>
      </c>
    </row>
    <row r="37" spans="1:13" x14ac:dyDescent="0.3">
      <c r="A37" s="40">
        <v>102856</v>
      </c>
      <c r="B37" s="40" t="s">
        <v>61</v>
      </c>
      <c r="C37" s="40">
        <v>6</v>
      </c>
      <c r="D37" s="44">
        <v>8.5</v>
      </c>
      <c r="E37" s="28">
        <f t="shared" si="0"/>
        <v>51</v>
      </c>
      <c r="F37" s="1">
        <v>0.21</v>
      </c>
      <c r="G37" s="28">
        <f t="shared" si="1"/>
        <v>10.709999999999999</v>
      </c>
      <c r="H37" s="28">
        <f t="shared" si="2"/>
        <v>61.71</v>
      </c>
      <c r="I37" s="46"/>
      <c r="J37" s="30" t="str">
        <f t="shared" si="3"/>
        <v>FALTA PREU</v>
      </c>
      <c r="K37" s="1">
        <v>0.21</v>
      </c>
      <c r="L37" s="30" t="str">
        <f t="shared" si="4"/>
        <v>REVISAR PREU</v>
      </c>
      <c r="M37" s="31" t="str">
        <f t="shared" si="5"/>
        <v>REVISAR PREU</v>
      </c>
    </row>
    <row r="38" spans="1:13" x14ac:dyDescent="0.3">
      <c r="A38" s="40">
        <v>102802</v>
      </c>
      <c r="B38" s="40" t="s">
        <v>55</v>
      </c>
      <c r="C38" s="40">
        <v>200</v>
      </c>
      <c r="D38" s="44">
        <v>0.2</v>
      </c>
      <c r="E38" s="28">
        <f t="shared" si="0"/>
        <v>40</v>
      </c>
      <c r="F38" s="1">
        <v>0.1</v>
      </c>
      <c r="G38" s="28">
        <f t="shared" si="1"/>
        <v>4</v>
      </c>
      <c r="H38" s="28">
        <f t="shared" si="2"/>
        <v>44</v>
      </c>
      <c r="I38" s="46"/>
      <c r="J38" s="30" t="str">
        <f t="shared" si="3"/>
        <v>FALTA PREU</v>
      </c>
      <c r="K38" s="1">
        <v>0.1</v>
      </c>
      <c r="L38" s="30" t="str">
        <f t="shared" si="4"/>
        <v>REVISAR PREU</v>
      </c>
      <c r="M38" s="31" t="str">
        <f t="shared" si="5"/>
        <v>REVISAR PREU</v>
      </c>
    </row>
    <row r="39" spans="1:13" x14ac:dyDescent="0.3">
      <c r="A39" s="40">
        <v>102855</v>
      </c>
      <c r="B39" s="40" t="s">
        <v>62</v>
      </c>
      <c r="C39" s="40">
        <v>6</v>
      </c>
      <c r="D39" s="44">
        <v>4.32</v>
      </c>
      <c r="E39" s="28">
        <f t="shared" si="0"/>
        <v>25.92</v>
      </c>
      <c r="F39" s="1">
        <v>0.21</v>
      </c>
      <c r="G39" s="28">
        <f t="shared" si="1"/>
        <v>5.4432</v>
      </c>
      <c r="H39" s="28">
        <f t="shared" si="2"/>
        <v>31.363200000000003</v>
      </c>
      <c r="I39" s="46"/>
      <c r="J39" s="30" t="str">
        <f t="shared" si="3"/>
        <v>FALTA PREU</v>
      </c>
      <c r="K39" s="1">
        <v>0.21</v>
      </c>
      <c r="L39" s="30" t="str">
        <f t="shared" si="4"/>
        <v>REVISAR PREU</v>
      </c>
      <c r="M39" s="31" t="str">
        <f t="shared" si="5"/>
        <v>REVISAR PREU</v>
      </c>
    </row>
    <row r="40" spans="1:13" x14ac:dyDescent="0.3">
      <c r="A40" s="40">
        <v>102820</v>
      </c>
      <c r="B40" s="40" t="s">
        <v>63</v>
      </c>
      <c r="C40" s="40">
        <v>24</v>
      </c>
      <c r="D40" s="44">
        <v>0.75</v>
      </c>
      <c r="E40" s="28">
        <f t="shared" si="0"/>
        <v>18</v>
      </c>
      <c r="F40" s="1">
        <v>0.21</v>
      </c>
      <c r="G40" s="28">
        <f t="shared" si="1"/>
        <v>3.78</v>
      </c>
      <c r="H40" s="28">
        <f t="shared" si="2"/>
        <v>21.78</v>
      </c>
      <c r="I40" s="46"/>
      <c r="J40" s="30" t="str">
        <f t="shared" si="3"/>
        <v>FALTA PREU</v>
      </c>
      <c r="K40" s="1">
        <v>0.21</v>
      </c>
      <c r="L40" s="30" t="str">
        <f t="shared" si="4"/>
        <v>REVISAR PREU</v>
      </c>
      <c r="M40" s="31" t="str">
        <f t="shared" si="5"/>
        <v>REVISAR PREU</v>
      </c>
    </row>
    <row r="41" spans="1:13" x14ac:dyDescent="0.3">
      <c r="A41" s="40">
        <v>102806</v>
      </c>
      <c r="B41" s="40" t="s">
        <v>46</v>
      </c>
      <c r="C41" s="40">
        <v>13</v>
      </c>
      <c r="D41" s="44">
        <v>1.2</v>
      </c>
      <c r="E41" s="28">
        <f t="shared" si="0"/>
        <v>15.6</v>
      </c>
      <c r="F41" s="1">
        <v>0.1</v>
      </c>
      <c r="G41" s="28">
        <f t="shared" si="1"/>
        <v>1.56</v>
      </c>
      <c r="H41" s="28">
        <f t="shared" si="2"/>
        <v>17.16</v>
      </c>
      <c r="I41" s="46"/>
      <c r="J41" s="30" t="str">
        <f t="shared" si="3"/>
        <v>FALTA PREU</v>
      </c>
      <c r="K41" s="1">
        <v>0.1</v>
      </c>
      <c r="L41" s="30" t="str">
        <f t="shared" si="4"/>
        <v>REVISAR PREU</v>
      </c>
      <c r="M41" s="31" t="str">
        <f t="shared" si="5"/>
        <v>REVISAR PREU</v>
      </c>
    </row>
    <row r="42" spans="1:13" x14ac:dyDescent="0.3">
      <c r="A42" s="40">
        <v>102825</v>
      </c>
      <c r="B42" s="40" t="s">
        <v>45</v>
      </c>
      <c r="C42" s="40">
        <v>24</v>
      </c>
      <c r="D42" s="44">
        <v>0.48</v>
      </c>
      <c r="E42" s="28">
        <f t="shared" si="0"/>
        <v>11.52</v>
      </c>
      <c r="F42" s="1">
        <v>0.21</v>
      </c>
      <c r="G42" s="28">
        <f t="shared" si="1"/>
        <v>2.4192</v>
      </c>
      <c r="H42" s="28">
        <f t="shared" si="2"/>
        <v>13.9392</v>
      </c>
      <c r="I42" s="46"/>
      <c r="J42" s="30" t="str">
        <f t="shared" si="3"/>
        <v>FALTA PREU</v>
      </c>
      <c r="K42" s="1">
        <v>0.21</v>
      </c>
      <c r="L42" s="30" t="str">
        <f t="shared" si="4"/>
        <v>REVISAR PREU</v>
      </c>
      <c r="M42" s="31" t="str">
        <f t="shared" si="5"/>
        <v>REVISAR PREU</v>
      </c>
    </row>
    <row r="43" spans="1:13" x14ac:dyDescent="0.3">
      <c r="A43" s="40">
        <v>102832</v>
      </c>
      <c r="B43" s="40" t="s">
        <v>44</v>
      </c>
      <c r="C43" s="40">
        <v>24</v>
      </c>
      <c r="D43" s="44">
        <v>0.48</v>
      </c>
      <c r="E43" s="28">
        <f t="shared" si="0"/>
        <v>11.52</v>
      </c>
      <c r="F43" s="1">
        <v>0.21</v>
      </c>
      <c r="G43" s="28">
        <f t="shared" si="1"/>
        <v>2.4192</v>
      </c>
      <c r="H43" s="28">
        <f t="shared" si="2"/>
        <v>13.9392</v>
      </c>
      <c r="I43" s="46"/>
      <c r="J43" s="30" t="str">
        <f t="shared" si="3"/>
        <v>FALTA PREU</v>
      </c>
      <c r="K43" s="1">
        <v>0.21</v>
      </c>
      <c r="L43" s="30" t="str">
        <f t="shared" ref="L43:L44" si="6">IFERROR(J43*K43,"REVISAR PREU")</f>
        <v>REVISAR PREU</v>
      </c>
      <c r="M43" s="31" t="str">
        <f t="shared" ref="M43:M44" si="7">IFERROR(L43+J43,"REVISAR PREU")</f>
        <v>REVISAR PREU</v>
      </c>
    </row>
    <row r="44" spans="1:13" x14ac:dyDescent="0.3">
      <c r="A44" s="39">
        <v>102835</v>
      </c>
      <c r="B44" s="40" t="s">
        <v>40</v>
      </c>
      <c r="C44" s="47">
        <v>50</v>
      </c>
      <c r="D44" s="38">
        <v>1.24</v>
      </c>
      <c r="E44" s="28">
        <f t="shared" si="0"/>
        <v>62</v>
      </c>
      <c r="F44" s="1">
        <v>0.04</v>
      </c>
      <c r="G44" s="28">
        <f t="shared" si="1"/>
        <v>2.48</v>
      </c>
      <c r="H44" s="28">
        <f t="shared" si="2"/>
        <v>64.48</v>
      </c>
      <c r="I44" s="45"/>
      <c r="J44" s="30" t="str">
        <f t="shared" si="3"/>
        <v>FALTA PREU</v>
      </c>
      <c r="K44" s="1">
        <v>0.04</v>
      </c>
      <c r="L44" s="30" t="str">
        <f t="shared" si="6"/>
        <v>REVISAR PREU</v>
      </c>
      <c r="M44" s="31" t="str">
        <f t="shared" si="7"/>
        <v>REVISAR PREU</v>
      </c>
    </row>
    <row r="45" spans="1:13" x14ac:dyDescent="0.3">
      <c r="A45" s="39">
        <v>102807</v>
      </c>
      <c r="B45" s="40" t="s">
        <v>25</v>
      </c>
      <c r="C45" s="47">
        <v>50</v>
      </c>
      <c r="D45" s="38">
        <v>2.21</v>
      </c>
      <c r="E45" s="28">
        <f t="shared" si="0"/>
        <v>110.5</v>
      </c>
      <c r="F45" s="1">
        <v>0.21</v>
      </c>
      <c r="G45" s="28">
        <f t="shared" si="1"/>
        <v>23.204999999999998</v>
      </c>
      <c r="H45" s="28">
        <f t="shared" si="2"/>
        <v>133.70499999999998</v>
      </c>
      <c r="I45" s="45"/>
      <c r="J45" s="30" t="str">
        <f t="shared" si="3"/>
        <v>FALTA PREU</v>
      </c>
      <c r="K45" s="1">
        <v>0.21</v>
      </c>
      <c r="L45" s="30" t="str">
        <f t="shared" si="4"/>
        <v>REVISAR PREU</v>
      </c>
      <c r="M45" s="31" t="str">
        <f t="shared" si="5"/>
        <v>REVISAR PREU</v>
      </c>
    </row>
    <row r="46" spans="1:13" x14ac:dyDescent="0.3">
      <c r="A46" s="39">
        <v>103248</v>
      </c>
      <c r="B46" s="40" t="s">
        <v>53</v>
      </c>
      <c r="C46" s="47">
        <v>50</v>
      </c>
      <c r="D46" s="38">
        <v>1.02</v>
      </c>
      <c r="E46" s="28">
        <f t="shared" si="0"/>
        <v>51</v>
      </c>
      <c r="F46" s="1">
        <v>0.1</v>
      </c>
      <c r="G46" s="28">
        <f t="shared" si="1"/>
        <v>5.1000000000000005</v>
      </c>
      <c r="H46" s="28">
        <f t="shared" si="2"/>
        <v>56.1</v>
      </c>
      <c r="I46" s="45"/>
      <c r="J46" s="30" t="str">
        <f t="shared" si="3"/>
        <v>FALTA PREU</v>
      </c>
      <c r="K46" s="1">
        <v>0.1</v>
      </c>
      <c r="L46" s="30" t="str">
        <f t="shared" si="4"/>
        <v>REVISAR PREU</v>
      </c>
      <c r="M46" s="31" t="str">
        <f t="shared" si="5"/>
        <v>REVISAR PREU</v>
      </c>
    </row>
    <row r="47" spans="1:13" x14ac:dyDescent="0.3">
      <c r="A47" s="39">
        <v>103249</v>
      </c>
      <c r="B47" s="40" t="s">
        <v>64</v>
      </c>
      <c r="C47" s="47">
        <v>50</v>
      </c>
      <c r="D47" s="38">
        <v>1.02</v>
      </c>
      <c r="E47" s="28">
        <f t="shared" si="0"/>
        <v>51</v>
      </c>
      <c r="F47" s="1">
        <v>0.1</v>
      </c>
      <c r="G47" s="28">
        <f t="shared" si="1"/>
        <v>5.1000000000000005</v>
      </c>
      <c r="H47" s="28">
        <f t="shared" si="2"/>
        <v>56.1</v>
      </c>
      <c r="I47" s="45"/>
      <c r="J47" s="30" t="str">
        <f t="shared" si="3"/>
        <v>FALTA PREU</v>
      </c>
      <c r="K47" s="1">
        <v>0.1</v>
      </c>
      <c r="L47" s="30" t="str">
        <f t="shared" si="4"/>
        <v>REVISAR PREU</v>
      </c>
      <c r="M47" s="31" t="str">
        <f t="shared" si="5"/>
        <v>REVISAR PREU</v>
      </c>
    </row>
    <row r="48" spans="1:13" x14ac:dyDescent="0.3">
      <c r="A48" s="39">
        <v>102808</v>
      </c>
      <c r="B48" s="40" t="s">
        <v>37</v>
      </c>
      <c r="C48" s="47">
        <v>50</v>
      </c>
      <c r="D48" s="38">
        <v>2.31</v>
      </c>
      <c r="E48" s="28">
        <f t="shared" si="0"/>
        <v>115.5</v>
      </c>
      <c r="F48" s="1">
        <v>0.1</v>
      </c>
      <c r="G48" s="28">
        <f t="shared" si="1"/>
        <v>11.55</v>
      </c>
      <c r="H48" s="28">
        <f t="shared" si="2"/>
        <v>127.05</v>
      </c>
      <c r="I48" s="45"/>
      <c r="J48" s="30" t="str">
        <f t="shared" si="3"/>
        <v>FALTA PREU</v>
      </c>
      <c r="K48" s="1">
        <v>0.1</v>
      </c>
      <c r="L48" s="30" t="str">
        <f t="shared" si="4"/>
        <v>REVISAR PREU</v>
      </c>
      <c r="M48" s="31" t="str">
        <f t="shared" si="5"/>
        <v>REVISAR PREU</v>
      </c>
    </row>
    <row r="49" spans="1:13" x14ac:dyDescent="0.3">
      <c r="A49" s="39">
        <v>102798</v>
      </c>
      <c r="B49" s="40" t="s">
        <v>38</v>
      </c>
      <c r="C49" s="47">
        <v>50</v>
      </c>
      <c r="D49" s="38">
        <v>0.7</v>
      </c>
      <c r="E49" s="28">
        <f t="shared" si="0"/>
        <v>35</v>
      </c>
      <c r="F49" s="1">
        <v>0.1</v>
      </c>
      <c r="G49" s="28">
        <f t="shared" si="1"/>
        <v>3.5</v>
      </c>
      <c r="H49" s="28">
        <f t="shared" si="2"/>
        <v>38.5</v>
      </c>
      <c r="I49" s="45"/>
      <c r="J49" s="30" t="str">
        <f t="shared" si="3"/>
        <v>FALTA PREU</v>
      </c>
      <c r="K49" s="1">
        <v>0.1</v>
      </c>
      <c r="L49" s="30" t="str">
        <f t="shared" si="4"/>
        <v>REVISAR PREU</v>
      </c>
      <c r="M49" s="31" t="str">
        <f t="shared" si="5"/>
        <v>REVISAR PREU</v>
      </c>
    </row>
    <row r="50" spans="1:13" x14ac:dyDescent="0.3">
      <c r="A50" s="39">
        <v>102809</v>
      </c>
      <c r="B50" s="40" t="s">
        <v>39</v>
      </c>
      <c r="C50" s="47">
        <v>50</v>
      </c>
      <c r="D50" s="38">
        <v>1.75</v>
      </c>
      <c r="E50" s="28">
        <f t="shared" si="0"/>
        <v>87.5</v>
      </c>
      <c r="F50" s="1">
        <v>0.1</v>
      </c>
      <c r="G50" s="28">
        <f t="shared" si="1"/>
        <v>8.75</v>
      </c>
      <c r="H50" s="28">
        <f t="shared" si="2"/>
        <v>96.25</v>
      </c>
      <c r="I50" s="45"/>
      <c r="J50" s="30" t="str">
        <f t="shared" si="3"/>
        <v>FALTA PREU</v>
      </c>
      <c r="K50" s="1">
        <v>0.1</v>
      </c>
      <c r="L50" s="30" t="str">
        <f t="shared" si="4"/>
        <v>REVISAR PREU</v>
      </c>
      <c r="M50" s="31" t="str">
        <f t="shared" si="5"/>
        <v>REVISAR PREU</v>
      </c>
    </row>
    <row r="51" spans="1:13" x14ac:dyDescent="0.3">
      <c r="A51" s="39">
        <v>102810</v>
      </c>
      <c r="B51" s="40" t="s">
        <v>41</v>
      </c>
      <c r="C51" s="47">
        <v>50</v>
      </c>
      <c r="D51" s="38">
        <v>2.1</v>
      </c>
      <c r="E51" s="28">
        <f t="shared" si="0"/>
        <v>105</v>
      </c>
      <c r="F51" s="1">
        <v>0.1</v>
      </c>
      <c r="G51" s="28">
        <f t="shared" si="1"/>
        <v>10.5</v>
      </c>
      <c r="H51" s="28">
        <f t="shared" si="2"/>
        <v>115.5</v>
      </c>
      <c r="I51" s="45"/>
      <c r="J51" s="30" t="str">
        <f t="shared" si="3"/>
        <v>FALTA PREU</v>
      </c>
      <c r="K51" s="1">
        <v>0.1</v>
      </c>
      <c r="L51" s="30" t="str">
        <f t="shared" si="4"/>
        <v>REVISAR PREU</v>
      </c>
      <c r="M51" s="31" t="str">
        <f t="shared" si="5"/>
        <v>REVISAR PREU</v>
      </c>
    </row>
    <row r="52" spans="1:13" x14ac:dyDescent="0.3">
      <c r="A52" s="39">
        <v>1</v>
      </c>
      <c r="B52" s="40" t="s">
        <v>50</v>
      </c>
      <c r="C52" s="47">
        <v>30</v>
      </c>
      <c r="D52" s="38">
        <v>0.3</v>
      </c>
      <c r="E52" s="28">
        <f t="shared" si="0"/>
        <v>9</v>
      </c>
      <c r="F52" s="1">
        <v>0.1</v>
      </c>
      <c r="G52" s="28">
        <f t="shared" si="1"/>
        <v>0.9</v>
      </c>
      <c r="H52" s="28">
        <f t="shared" si="2"/>
        <v>9.9</v>
      </c>
      <c r="I52" s="45"/>
      <c r="J52" s="30" t="str">
        <f t="shared" si="3"/>
        <v>FALTA PREU</v>
      </c>
      <c r="K52" s="1">
        <v>0.1</v>
      </c>
      <c r="L52" s="30" t="str">
        <f t="shared" si="4"/>
        <v>REVISAR PREU</v>
      </c>
      <c r="M52" s="31" t="str">
        <f t="shared" si="5"/>
        <v>REVISAR PREU</v>
      </c>
    </row>
    <row r="53" spans="1:13" x14ac:dyDescent="0.3">
      <c r="A53" s="39">
        <v>103246</v>
      </c>
      <c r="B53" s="40" t="s">
        <v>49</v>
      </c>
      <c r="C53" s="47">
        <v>50</v>
      </c>
      <c r="D53" s="38">
        <v>1.02</v>
      </c>
      <c r="E53" s="28">
        <f t="shared" si="0"/>
        <v>51</v>
      </c>
      <c r="F53" s="1">
        <v>0.21</v>
      </c>
      <c r="G53" s="28">
        <f t="shared" si="1"/>
        <v>10.709999999999999</v>
      </c>
      <c r="H53" s="28">
        <f t="shared" si="2"/>
        <v>61.71</v>
      </c>
      <c r="I53" s="45"/>
      <c r="J53" s="30" t="str">
        <f t="shared" si="3"/>
        <v>FALTA PREU</v>
      </c>
      <c r="K53" s="1">
        <v>0.21</v>
      </c>
      <c r="L53" s="30" t="str">
        <f t="shared" si="4"/>
        <v>REVISAR PREU</v>
      </c>
      <c r="M53" s="31" t="str">
        <f t="shared" si="5"/>
        <v>REVISAR PREU</v>
      </c>
    </row>
    <row r="54" spans="1:13" x14ac:dyDescent="0.3">
      <c r="A54" s="39">
        <v>102848</v>
      </c>
      <c r="B54" s="40" t="s">
        <v>29</v>
      </c>
      <c r="C54" s="47">
        <v>50</v>
      </c>
      <c r="D54" s="38">
        <v>0.92</v>
      </c>
      <c r="E54" s="28">
        <f t="shared" si="0"/>
        <v>46</v>
      </c>
      <c r="F54" s="1">
        <v>0.21</v>
      </c>
      <c r="G54" s="28">
        <f t="shared" si="1"/>
        <v>9.66</v>
      </c>
      <c r="H54" s="28">
        <f t="shared" si="2"/>
        <v>55.66</v>
      </c>
      <c r="I54" s="45"/>
      <c r="J54" s="30" t="str">
        <f t="shared" si="3"/>
        <v>FALTA PREU</v>
      </c>
      <c r="K54" s="1">
        <v>0.21</v>
      </c>
      <c r="L54" s="30" t="str">
        <f t="shared" si="4"/>
        <v>REVISAR PREU</v>
      </c>
      <c r="M54" s="31" t="str">
        <f t="shared" si="5"/>
        <v>REVISAR PREU</v>
      </c>
    </row>
    <row r="55" spans="1:13" x14ac:dyDescent="0.3">
      <c r="A55" s="39">
        <v>102850</v>
      </c>
      <c r="B55" s="40" t="s">
        <v>30</v>
      </c>
      <c r="C55" s="47">
        <v>50</v>
      </c>
      <c r="D55" s="38">
        <v>0.92</v>
      </c>
      <c r="E55" s="28">
        <f t="shared" si="0"/>
        <v>46</v>
      </c>
      <c r="F55" s="1">
        <v>0.21</v>
      </c>
      <c r="G55" s="28">
        <f t="shared" si="1"/>
        <v>9.66</v>
      </c>
      <c r="H55" s="28">
        <f t="shared" si="2"/>
        <v>55.66</v>
      </c>
      <c r="I55" s="45"/>
      <c r="J55" s="30" t="str">
        <f t="shared" si="3"/>
        <v>FALTA PREU</v>
      </c>
      <c r="K55" s="1">
        <v>0.21</v>
      </c>
      <c r="L55" s="30" t="str">
        <f t="shared" si="4"/>
        <v>REVISAR PREU</v>
      </c>
      <c r="M55" s="31" t="str">
        <f t="shared" si="5"/>
        <v>REVISAR PREU</v>
      </c>
    </row>
    <row r="56" spans="1:13" x14ac:dyDescent="0.3">
      <c r="A56" s="39">
        <v>103243</v>
      </c>
      <c r="B56" s="40" t="s">
        <v>51</v>
      </c>
      <c r="C56" s="47">
        <v>50</v>
      </c>
      <c r="D56" s="38">
        <v>0.59</v>
      </c>
      <c r="E56" s="28">
        <f t="shared" si="0"/>
        <v>29.5</v>
      </c>
      <c r="F56" s="1">
        <v>0.21</v>
      </c>
      <c r="G56" s="28">
        <f t="shared" si="1"/>
        <v>6.1949999999999994</v>
      </c>
      <c r="H56" s="29">
        <f t="shared" si="2"/>
        <v>35.695</v>
      </c>
      <c r="I56" s="45"/>
      <c r="J56" s="30" t="str">
        <f t="shared" si="3"/>
        <v>FALTA PREU</v>
      </c>
      <c r="K56" s="1">
        <v>0.21</v>
      </c>
      <c r="L56" s="30" t="str">
        <f t="shared" si="4"/>
        <v>REVISAR PREU</v>
      </c>
      <c r="M56" s="31" t="str">
        <f t="shared" si="5"/>
        <v>REVISAR PREU</v>
      </c>
    </row>
    <row r="57" spans="1:13" x14ac:dyDescent="0.3">
      <c r="A57" s="39">
        <v>103244</v>
      </c>
      <c r="B57" s="40" t="s">
        <v>52</v>
      </c>
      <c r="C57" s="47">
        <v>50</v>
      </c>
      <c r="D57" s="38">
        <v>0.59</v>
      </c>
      <c r="E57" s="28">
        <f t="shared" si="0"/>
        <v>29.5</v>
      </c>
      <c r="F57" s="1">
        <v>0.21</v>
      </c>
      <c r="G57" s="28">
        <f t="shared" si="1"/>
        <v>6.1949999999999994</v>
      </c>
      <c r="H57" s="29">
        <f t="shared" si="2"/>
        <v>35.695</v>
      </c>
      <c r="I57" s="45"/>
      <c r="J57" s="30" t="str">
        <f t="shared" si="3"/>
        <v>FALTA PREU</v>
      </c>
      <c r="K57" s="1">
        <v>0.21</v>
      </c>
      <c r="L57" s="30" t="str">
        <f t="shared" si="4"/>
        <v>REVISAR PREU</v>
      </c>
      <c r="M57" s="31" t="str">
        <f t="shared" si="5"/>
        <v>REVISAR PREU</v>
      </c>
    </row>
    <row r="58" spans="1:13" x14ac:dyDescent="0.3">
      <c r="A58" s="39">
        <v>102812</v>
      </c>
      <c r="B58" s="40" t="s">
        <v>34</v>
      </c>
      <c r="C58" s="47">
        <v>5</v>
      </c>
      <c r="D58" s="38">
        <v>0.91</v>
      </c>
      <c r="E58" s="28">
        <f t="shared" si="0"/>
        <v>4.55</v>
      </c>
      <c r="F58" s="1">
        <v>0.21</v>
      </c>
      <c r="G58" s="28">
        <f t="shared" si="1"/>
        <v>0.9554999999999999</v>
      </c>
      <c r="H58" s="29">
        <f t="shared" si="2"/>
        <v>5.5054999999999996</v>
      </c>
      <c r="I58" s="45"/>
      <c r="J58" s="30" t="str">
        <f t="shared" si="3"/>
        <v>FALTA PREU</v>
      </c>
      <c r="K58" s="1">
        <v>0.21</v>
      </c>
      <c r="L58" s="30" t="str">
        <f t="shared" si="4"/>
        <v>REVISAR PREU</v>
      </c>
      <c r="M58" s="31" t="str">
        <f t="shared" si="5"/>
        <v>REVISAR PREU</v>
      </c>
    </row>
    <row r="59" spans="1:13" x14ac:dyDescent="0.3">
      <c r="A59" s="39">
        <v>102831</v>
      </c>
      <c r="B59" s="40" t="s">
        <v>35</v>
      </c>
      <c r="C59" s="47">
        <v>50</v>
      </c>
      <c r="D59" s="38">
        <v>0.48</v>
      </c>
      <c r="E59" s="28">
        <f t="shared" si="0"/>
        <v>24</v>
      </c>
      <c r="F59" s="1">
        <v>0.21</v>
      </c>
      <c r="G59" s="28">
        <f t="shared" ref="G59:G75" si="8">E59*F59</f>
        <v>5.04</v>
      </c>
      <c r="H59" s="29">
        <f t="shared" ref="H59:H75" si="9">G59+E59</f>
        <v>29.04</v>
      </c>
      <c r="I59" s="45"/>
      <c r="J59" s="30" t="str">
        <f t="shared" ref="J59:J75" si="10">IF(I59&gt;D59,"ERROR PREU",IF(I59=0,"FALTA PREU",IF(I59="","FALTA PREU",ROUND(I59*C59,2))))</f>
        <v>FALTA PREU</v>
      </c>
      <c r="K59" s="1">
        <v>0.21</v>
      </c>
      <c r="L59" s="30" t="str">
        <f t="shared" ref="L59:L75" si="11">IFERROR(J59*K59,"REVISAR PREU")</f>
        <v>REVISAR PREU</v>
      </c>
      <c r="M59" s="31" t="str">
        <f t="shared" ref="M59:M75" si="12">IFERROR(L59+J59,"REVISAR PREU")</f>
        <v>REVISAR PREU</v>
      </c>
    </row>
    <row r="60" spans="1:13" x14ac:dyDescent="0.3">
      <c r="A60" s="39">
        <v>102799</v>
      </c>
      <c r="B60" s="40" t="s">
        <v>36</v>
      </c>
      <c r="C60" s="47">
        <v>50</v>
      </c>
      <c r="D60" s="38">
        <v>0.45</v>
      </c>
      <c r="E60" s="28">
        <f t="shared" si="0"/>
        <v>22.5</v>
      </c>
      <c r="F60" s="1">
        <v>0.21</v>
      </c>
      <c r="G60" s="28">
        <f t="shared" si="8"/>
        <v>4.7249999999999996</v>
      </c>
      <c r="H60" s="29">
        <f t="shared" si="9"/>
        <v>27.225000000000001</v>
      </c>
      <c r="I60" s="45"/>
      <c r="J60" s="30" t="str">
        <f t="shared" si="10"/>
        <v>FALTA PREU</v>
      </c>
      <c r="K60" s="1">
        <v>0.21</v>
      </c>
      <c r="L60" s="30" t="str">
        <f t="shared" si="11"/>
        <v>REVISAR PREU</v>
      </c>
      <c r="M60" s="31" t="str">
        <f t="shared" si="12"/>
        <v>REVISAR PREU</v>
      </c>
    </row>
    <row r="61" spans="1:13" x14ac:dyDescent="0.3">
      <c r="A61" s="39">
        <v>102815</v>
      </c>
      <c r="B61" s="40" t="s">
        <v>42</v>
      </c>
      <c r="C61" s="47">
        <v>5</v>
      </c>
      <c r="D61" s="38">
        <v>7.2</v>
      </c>
      <c r="E61" s="28">
        <f t="shared" si="0"/>
        <v>36</v>
      </c>
      <c r="F61" s="1">
        <v>0.21</v>
      </c>
      <c r="G61" s="28">
        <f t="shared" si="8"/>
        <v>7.56</v>
      </c>
      <c r="H61" s="29">
        <f t="shared" si="9"/>
        <v>43.56</v>
      </c>
      <c r="I61" s="45"/>
      <c r="J61" s="30" t="str">
        <f t="shared" si="10"/>
        <v>FALTA PREU</v>
      </c>
      <c r="K61" s="1">
        <v>0.21</v>
      </c>
      <c r="L61" s="30" t="str">
        <f t="shared" si="11"/>
        <v>REVISAR PREU</v>
      </c>
      <c r="M61" s="31" t="str">
        <f t="shared" si="12"/>
        <v>REVISAR PREU</v>
      </c>
    </row>
    <row r="62" spans="1:13" x14ac:dyDescent="0.3">
      <c r="A62" s="39">
        <v>102821</v>
      </c>
      <c r="B62" s="40" t="s">
        <v>43</v>
      </c>
      <c r="C62" s="47">
        <v>50</v>
      </c>
      <c r="D62" s="38">
        <v>0.66</v>
      </c>
      <c r="E62" s="28">
        <f t="shared" si="0"/>
        <v>33</v>
      </c>
      <c r="F62" s="1">
        <v>0.21</v>
      </c>
      <c r="G62" s="28">
        <f t="shared" si="8"/>
        <v>6.93</v>
      </c>
      <c r="H62" s="29">
        <f t="shared" si="9"/>
        <v>39.93</v>
      </c>
      <c r="I62" s="45"/>
      <c r="J62" s="30" t="str">
        <f t="shared" si="10"/>
        <v>FALTA PREU</v>
      </c>
      <c r="K62" s="1">
        <v>0.21</v>
      </c>
      <c r="L62" s="30" t="str">
        <f t="shared" si="11"/>
        <v>REVISAR PREU</v>
      </c>
      <c r="M62" s="31" t="str">
        <f t="shared" si="12"/>
        <v>REVISAR PREU</v>
      </c>
    </row>
    <row r="63" spans="1:13" x14ac:dyDescent="0.3">
      <c r="A63" s="39">
        <v>102864</v>
      </c>
      <c r="B63" s="40" t="s">
        <v>65</v>
      </c>
      <c r="C63" s="47">
        <v>5</v>
      </c>
      <c r="D63" s="38">
        <v>1.95</v>
      </c>
      <c r="E63" s="28">
        <f t="shared" si="0"/>
        <v>9.75</v>
      </c>
      <c r="F63" s="1">
        <v>0.21</v>
      </c>
      <c r="G63" s="28">
        <f t="shared" si="8"/>
        <v>2.0474999999999999</v>
      </c>
      <c r="H63" s="29">
        <f t="shared" si="9"/>
        <v>11.797499999999999</v>
      </c>
      <c r="I63" s="45"/>
      <c r="J63" s="30" t="str">
        <f t="shared" si="10"/>
        <v>FALTA PREU</v>
      </c>
      <c r="K63" s="1">
        <v>0.21</v>
      </c>
      <c r="L63" s="30" t="str">
        <f t="shared" si="11"/>
        <v>REVISAR PREU</v>
      </c>
      <c r="M63" s="31" t="str">
        <f t="shared" si="12"/>
        <v>REVISAR PREU</v>
      </c>
    </row>
    <row r="64" spans="1:13" x14ac:dyDescent="0.3">
      <c r="A64" s="39">
        <v>102859</v>
      </c>
      <c r="B64" s="40" t="s">
        <v>66</v>
      </c>
      <c r="C64" s="47">
        <v>50</v>
      </c>
      <c r="D64" s="38">
        <v>1.3</v>
      </c>
      <c r="E64" s="28">
        <f t="shared" si="0"/>
        <v>65</v>
      </c>
      <c r="F64" s="1">
        <v>0.21</v>
      </c>
      <c r="G64" s="28">
        <f t="shared" si="8"/>
        <v>13.65</v>
      </c>
      <c r="H64" s="29">
        <f t="shared" si="9"/>
        <v>78.650000000000006</v>
      </c>
      <c r="I64" s="45"/>
      <c r="J64" s="30" t="str">
        <f t="shared" si="10"/>
        <v>FALTA PREU</v>
      </c>
      <c r="K64" s="1">
        <v>0.21</v>
      </c>
      <c r="L64" s="30" t="str">
        <f t="shared" si="11"/>
        <v>REVISAR PREU</v>
      </c>
      <c r="M64" s="31" t="str">
        <f t="shared" si="12"/>
        <v>REVISAR PREU</v>
      </c>
    </row>
    <row r="65" spans="1:14" x14ac:dyDescent="0.3">
      <c r="A65" s="39">
        <v>102860</v>
      </c>
      <c r="B65" s="40" t="s">
        <v>67</v>
      </c>
      <c r="C65" s="47">
        <v>5</v>
      </c>
      <c r="D65" s="38">
        <v>1.95</v>
      </c>
      <c r="E65" s="28">
        <f t="shared" si="0"/>
        <v>9.75</v>
      </c>
      <c r="F65" s="1">
        <v>0.21</v>
      </c>
      <c r="G65" s="28">
        <f t="shared" si="8"/>
        <v>2.0474999999999999</v>
      </c>
      <c r="H65" s="29">
        <f t="shared" si="9"/>
        <v>11.797499999999999</v>
      </c>
      <c r="I65" s="45"/>
      <c r="J65" s="30" t="str">
        <f t="shared" si="10"/>
        <v>FALTA PREU</v>
      </c>
      <c r="K65" s="1">
        <v>0.21</v>
      </c>
      <c r="L65" s="30" t="str">
        <f t="shared" si="11"/>
        <v>REVISAR PREU</v>
      </c>
      <c r="M65" s="31" t="str">
        <f t="shared" si="12"/>
        <v>REVISAR PREU</v>
      </c>
    </row>
    <row r="66" spans="1:14" x14ac:dyDescent="0.3">
      <c r="A66" s="39">
        <v>102824</v>
      </c>
      <c r="B66" s="40" t="s">
        <v>68</v>
      </c>
      <c r="C66" s="47">
        <v>50</v>
      </c>
      <c r="D66" s="38">
        <v>0.52</v>
      </c>
      <c r="E66" s="28">
        <f t="shared" si="0"/>
        <v>26</v>
      </c>
      <c r="F66" s="1">
        <v>0.21</v>
      </c>
      <c r="G66" s="28">
        <f t="shared" si="8"/>
        <v>5.46</v>
      </c>
      <c r="H66" s="29">
        <f t="shared" si="9"/>
        <v>31.46</v>
      </c>
      <c r="I66" s="45"/>
      <c r="J66" s="30" t="str">
        <f t="shared" si="10"/>
        <v>FALTA PREU</v>
      </c>
      <c r="K66" s="1">
        <v>0.21</v>
      </c>
      <c r="L66" s="30" t="str">
        <f t="shared" si="11"/>
        <v>REVISAR PREU</v>
      </c>
      <c r="M66" s="31" t="str">
        <f t="shared" si="12"/>
        <v>REVISAR PREU</v>
      </c>
    </row>
    <row r="67" spans="1:14" x14ac:dyDescent="0.3">
      <c r="A67" s="39">
        <v>102816</v>
      </c>
      <c r="B67" s="40" t="s">
        <v>69</v>
      </c>
      <c r="C67" s="47">
        <v>50</v>
      </c>
      <c r="D67" s="38">
        <v>0.59</v>
      </c>
      <c r="E67" s="28">
        <f t="shared" si="0"/>
        <v>29.5</v>
      </c>
      <c r="F67" s="1">
        <v>0.21</v>
      </c>
      <c r="G67" s="28">
        <f t="shared" si="8"/>
        <v>6.1949999999999994</v>
      </c>
      <c r="H67" s="29">
        <f t="shared" si="9"/>
        <v>35.695</v>
      </c>
      <c r="I67" s="45"/>
      <c r="J67" s="30" t="str">
        <f t="shared" si="10"/>
        <v>FALTA PREU</v>
      </c>
      <c r="K67" s="1">
        <v>0.21</v>
      </c>
      <c r="L67" s="30" t="str">
        <f t="shared" si="11"/>
        <v>REVISAR PREU</v>
      </c>
      <c r="M67" s="31" t="str">
        <f t="shared" si="12"/>
        <v>REVISAR PREU</v>
      </c>
    </row>
    <row r="68" spans="1:14" x14ac:dyDescent="0.3">
      <c r="A68" s="39">
        <v>102817</v>
      </c>
      <c r="B68" s="40" t="s">
        <v>70</v>
      </c>
      <c r="C68" s="47">
        <v>50</v>
      </c>
      <c r="D68" s="38">
        <v>0.65</v>
      </c>
      <c r="E68" s="28">
        <f t="shared" si="0"/>
        <v>32.5</v>
      </c>
      <c r="F68" s="1">
        <v>0.21</v>
      </c>
      <c r="G68" s="28">
        <f t="shared" si="8"/>
        <v>6.8250000000000002</v>
      </c>
      <c r="H68" s="29">
        <f t="shared" si="9"/>
        <v>39.325000000000003</v>
      </c>
      <c r="I68" s="45"/>
      <c r="J68" s="30" t="str">
        <f t="shared" si="10"/>
        <v>FALTA PREU</v>
      </c>
      <c r="K68" s="1">
        <v>0.21</v>
      </c>
      <c r="L68" s="30" t="str">
        <f t="shared" si="11"/>
        <v>REVISAR PREU</v>
      </c>
      <c r="M68" s="31" t="str">
        <f t="shared" si="12"/>
        <v>REVISAR PREU</v>
      </c>
    </row>
    <row r="69" spans="1:14" x14ac:dyDescent="0.3">
      <c r="A69" s="39">
        <v>103242</v>
      </c>
      <c r="B69" s="40" t="s">
        <v>71</v>
      </c>
      <c r="C69" s="47">
        <v>5</v>
      </c>
      <c r="D69" s="38">
        <v>0.56999999999999995</v>
      </c>
      <c r="E69" s="28">
        <f t="shared" si="0"/>
        <v>2.8499999999999996</v>
      </c>
      <c r="F69" s="1">
        <v>0.21</v>
      </c>
      <c r="G69" s="28">
        <f t="shared" si="8"/>
        <v>0.59849999999999992</v>
      </c>
      <c r="H69" s="29">
        <f t="shared" si="9"/>
        <v>3.4484999999999997</v>
      </c>
      <c r="I69" s="45"/>
      <c r="J69" s="30" t="str">
        <f t="shared" si="10"/>
        <v>FALTA PREU</v>
      </c>
      <c r="K69" s="1">
        <v>0.21</v>
      </c>
      <c r="L69" s="30" t="str">
        <f t="shared" si="11"/>
        <v>REVISAR PREU</v>
      </c>
      <c r="M69" s="31" t="str">
        <f t="shared" si="12"/>
        <v>REVISAR PREU</v>
      </c>
    </row>
    <row r="70" spans="1:14" x14ac:dyDescent="0.3">
      <c r="A70" s="39">
        <v>102819</v>
      </c>
      <c r="B70" s="40" t="s">
        <v>72</v>
      </c>
      <c r="C70" s="47">
        <v>50</v>
      </c>
      <c r="D70" s="38">
        <v>0.63</v>
      </c>
      <c r="E70" s="28">
        <f t="shared" si="0"/>
        <v>31.5</v>
      </c>
      <c r="F70" s="1">
        <v>0.21</v>
      </c>
      <c r="G70" s="28">
        <f t="shared" si="8"/>
        <v>6.6149999999999993</v>
      </c>
      <c r="H70" s="29">
        <f t="shared" si="9"/>
        <v>38.115000000000002</v>
      </c>
      <c r="I70" s="45"/>
      <c r="J70" s="30" t="str">
        <f t="shared" si="10"/>
        <v>FALTA PREU</v>
      </c>
      <c r="K70" s="1">
        <v>0.21</v>
      </c>
      <c r="L70" s="30" t="str">
        <f t="shared" si="11"/>
        <v>REVISAR PREU</v>
      </c>
      <c r="M70" s="31" t="str">
        <f t="shared" si="12"/>
        <v>REVISAR PREU</v>
      </c>
    </row>
    <row r="71" spans="1:14" x14ac:dyDescent="0.3">
      <c r="A71" s="39">
        <v>102857</v>
      </c>
      <c r="B71" s="40" t="s">
        <v>73</v>
      </c>
      <c r="C71" s="47">
        <v>5</v>
      </c>
      <c r="D71" s="38">
        <v>1.95</v>
      </c>
      <c r="E71" s="28">
        <f t="shared" si="0"/>
        <v>9.75</v>
      </c>
      <c r="F71" s="1">
        <v>0.21</v>
      </c>
      <c r="G71" s="28">
        <f t="shared" si="8"/>
        <v>2.0474999999999999</v>
      </c>
      <c r="H71" s="29">
        <f t="shared" si="9"/>
        <v>11.797499999999999</v>
      </c>
      <c r="I71" s="45"/>
      <c r="J71" s="30" t="str">
        <f t="shared" si="10"/>
        <v>FALTA PREU</v>
      </c>
      <c r="K71" s="1">
        <v>0.21</v>
      </c>
      <c r="L71" s="30" t="str">
        <f t="shared" si="11"/>
        <v>REVISAR PREU</v>
      </c>
      <c r="M71" s="31" t="str">
        <f t="shared" si="12"/>
        <v>REVISAR PREU</v>
      </c>
    </row>
    <row r="72" spans="1:14" x14ac:dyDescent="0.3">
      <c r="A72" s="39">
        <v>102818</v>
      </c>
      <c r="B72" s="40" t="s">
        <v>74</v>
      </c>
      <c r="C72" s="47">
        <v>50</v>
      </c>
      <c r="D72" s="38">
        <v>0.62</v>
      </c>
      <c r="E72" s="28">
        <f t="shared" si="0"/>
        <v>31</v>
      </c>
      <c r="F72" s="1">
        <v>0.21</v>
      </c>
      <c r="G72" s="28">
        <f t="shared" si="8"/>
        <v>6.51</v>
      </c>
      <c r="H72" s="29">
        <f t="shared" si="9"/>
        <v>37.51</v>
      </c>
      <c r="I72" s="45"/>
      <c r="J72" s="30" t="str">
        <f t="shared" si="10"/>
        <v>FALTA PREU</v>
      </c>
      <c r="K72" s="1">
        <v>0.21</v>
      </c>
      <c r="L72" s="30" t="str">
        <f t="shared" si="11"/>
        <v>REVISAR PREU</v>
      </c>
      <c r="M72" s="31" t="str">
        <f t="shared" si="12"/>
        <v>REVISAR PREU</v>
      </c>
    </row>
    <row r="73" spans="1:14" x14ac:dyDescent="0.3">
      <c r="A73" s="39">
        <v>102814</v>
      </c>
      <c r="B73" s="40" t="s">
        <v>75</v>
      </c>
      <c r="C73" s="47">
        <v>5</v>
      </c>
      <c r="D73" s="38">
        <v>1.8</v>
      </c>
      <c r="E73" s="28">
        <f t="shared" si="0"/>
        <v>9</v>
      </c>
      <c r="F73" s="1">
        <v>0.21</v>
      </c>
      <c r="G73" s="28">
        <f t="shared" si="8"/>
        <v>1.89</v>
      </c>
      <c r="H73" s="29">
        <f t="shared" si="9"/>
        <v>10.89</v>
      </c>
      <c r="I73" s="45"/>
      <c r="J73" s="30" t="str">
        <f t="shared" si="10"/>
        <v>FALTA PREU</v>
      </c>
      <c r="K73" s="1">
        <v>0.21</v>
      </c>
      <c r="L73" s="30" t="str">
        <f t="shared" si="11"/>
        <v>REVISAR PREU</v>
      </c>
      <c r="M73" s="31" t="str">
        <f t="shared" si="12"/>
        <v>REVISAR PREU</v>
      </c>
    </row>
    <row r="74" spans="1:14" x14ac:dyDescent="0.3">
      <c r="A74" s="39">
        <v>102852</v>
      </c>
      <c r="B74" s="40" t="s">
        <v>76</v>
      </c>
      <c r="C74" s="47">
        <v>5</v>
      </c>
      <c r="D74" s="38">
        <v>9.1</v>
      </c>
      <c r="E74" s="28">
        <f t="shared" si="0"/>
        <v>45.5</v>
      </c>
      <c r="F74" s="1">
        <v>0.21</v>
      </c>
      <c r="G74" s="28">
        <f t="shared" si="8"/>
        <v>9.5549999999999997</v>
      </c>
      <c r="H74" s="29">
        <f t="shared" si="9"/>
        <v>55.055</v>
      </c>
      <c r="I74" s="45"/>
      <c r="J74" s="30" t="str">
        <f t="shared" si="10"/>
        <v>FALTA PREU</v>
      </c>
      <c r="K74" s="1">
        <v>0.21</v>
      </c>
      <c r="L74" s="30" t="str">
        <f t="shared" si="11"/>
        <v>REVISAR PREU</v>
      </c>
      <c r="M74" s="31" t="str">
        <f t="shared" si="12"/>
        <v>REVISAR PREU</v>
      </c>
    </row>
    <row r="75" spans="1:14" ht="15" thickBot="1" x14ac:dyDescent="0.35">
      <c r="A75" s="39">
        <v>102854</v>
      </c>
      <c r="B75" s="40" t="s">
        <v>77</v>
      </c>
      <c r="C75" s="47">
        <v>5</v>
      </c>
      <c r="D75" s="38">
        <v>7.05</v>
      </c>
      <c r="E75" s="28">
        <f t="shared" si="0"/>
        <v>35.25</v>
      </c>
      <c r="F75" s="1">
        <v>0.21</v>
      </c>
      <c r="G75" s="28">
        <f t="shared" si="8"/>
        <v>7.4024999999999999</v>
      </c>
      <c r="H75" s="29">
        <f t="shared" si="9"/>
        <v>42.652500000000003</v>
      </c>
      <c r="I75" s="45"/>
      <c r="J75" s="30" t="str">
        <f t="shared" si="10"/>
        <v>FALTA PREU</v>
      </c>
      <c r="K75" s="1">
        <v>0.21</v>
      </c>
      <c r="L75" s="30" t="str">
        <f t="shared" si="11"/>
        <v>REVISAR PREU</v>
      </c>
      <c r="M75" s="31" t="str">
        <f t="shared" si="12"/>
        <v>REVISAR PREU</v>
      </c>
    </row>
    <row r="76" spans="1:14" ht="15" thickBot="1" x14ac:dyDescent="0.35">
      <c r="A76" s="48" t="s">
        <v>56</v>
      </c>
      <c r="B76" s="49"/>
      <c r="C76" s="49"/>
      <c r="D76" s="69"/>
      <c r="E76" s="41">
        <f>SUM(E27:E75)</f>
        <v>4588.8820000000005</v>
      </c>
      <c r="F76" s="41"/>
      <c r="G76" s="41">
        <f>SUM(G27:G75)</f>
        <v>690.88821999999993</v>
      </c>
      <c r="H76" s="41">
        <f>SUM(H27:H75)</f>
        <v>5279.7702199999985</v>
      </c>
      <c r="I76" s="35"/>
      <c r="J76" s="42">
        <f>SUM(J27:J75)</f>
        <v>0</v>
      </c>
      <c r="K76" s="36"/>
      <c r="L76" s="36">
        <f>SUM(L27:L75)</f>
        <v>0</v>
      </c>
      <c r="M76" s="36">
        <f>SUM(M27:M75)</f>
        <v>0</v>
      </c>
      <c r="N76" s="2" t="s">
        <v>47</v>
      </c>
    </row>
    <row r="77" spans="1:14" ht="15" customHeight="1" thickBot="1" x14ac:dyDescent="0.35">
      <c r="A77" s="50" t="s">
        <v>17</v>
      </c>
      <c r="B77" s="51"/>
      <c r="C77" s="51"/>
      <c r="D77" s="68"/>
      <c r="E77" s="37">
        <f>+E76+E26</f>
        <v>25705.848000000005</v>
      </c>
      <c r="F77" s="37"/>
      <c r="G77" s="37">
        <f>+G26+G76</f>
        <v>2428.9790799999996</v>
      </c>
      <c r="H77" s="37">
        <f>+H76+H26</f>
        <v>28134.827079999999</v>
      </c>
      <c r="I77" s="37"/>
      <c r="J77" s="37">
        <f>+J76+J26</f>
        <v>0</v>
      </c>
      <c r="K77" s="37"/>
      <c r="L77" s="37">
        <f>+L76+L26</f>
        <v>0</v>
      </c>
      <c r="M77" s="37">
        <f>+M76+M26</f>
        <v>0</v>
      </c>
    </row>
    <row r="78" spans="1:14" x14ac:dyDescent="0.3">
      <c r="D78" s="21"/>
      <c r="E78" s="7"/>
      <c r="F78" s="22"/>
      <c r="G78" s="7"/>
      <c r="H78" s="7"/>
    </row>
    <row r="79" spans="1:14" x14ac:dyDescent="0.3">
      <c r="D79" s="21"/>
      <c r="E79" s="7"/>
      <c r="F79" s="22"/>
      <c r="G79" s="7"/>
      <c r="H79" s="7"/>
    </row>
    <row r="80" spans="1:14" x14ac:dyDescent="0.3">
      <c r="D80" s="21"/>
      <c r="E80" s="7"/>
      <c r="F80" s="22"/>
      <c r="G80" s="7"/>
      <c r="H80" s="7"/>
    </row>
    <row r="81" spans="4:8" x14ac:dyDescent="0.3">
      <c r="D81" s="21"/>
      <c r="E81" s="7"/>
      <c r="F81" s="22"/>
      <c r="G81" s="7"/>
      <c r="H81" s="7"/>
    </row>
    <row r="82" spans="4:8" x14ac:dyDescent="0.3">
      <c r="D82" s="21"/>
      <c r="E82" s="7"/>
      <c r="F82" s="22"/>
      <c r="G82" s="7"/>
      <c r="H82" s="7"/>
    </row>
    <row r="83" spans="4:8" x14ac:dyDescent="0.3">
      <c r="D83" s="21"/>
      <c r="E83" s="7"/>
      <c r="F83" s="22"/>
      <c r="G83" s="7"/>
      <c r="H83" s="7"/>
    </row>
    <row r="84" spans="4:8" x14ac:dyDescent="0.3">
      <c r="D84" s="21"/>
      <c r="E84" s="7"/>
      <c r="F84" s="22"/>
      <c r="G84" s="7"/>
      <c r="H84" s="7"/>
    </row>
    <row r="85" spans="4:8" x14ac:dyDescent="0.3">
      <c r="D85" s="21"/>
      <c r="E85" s="7"/>
      <c r="F85" s="22"/>
      <c r="G85" s="7"/>
      <c r="H85" s="7"/>
    </row>
    <row r="86" spans="4:8" x14ac:dyDescent="0.3">
      <c r="D86" s="21"/>
      <c r="E86" s="7"/>
      <c r="F86" s="22"/>
      <c r="G86" s="7"/>
      <c r="H86" s="7"/>
    </row>
    <row r="87" spans="4:8" x14ac:dyDescent="0.3">
      <c r="D87" s="21"/>
      <c r="E87" s="7"/>
      <c r="F87" s="22"/>
      <c r="G87" s="7"/>
      <c r="H87" s="7"/>
    </row>
    <row r="88" spans="4:8" x14ac:dyDescent="0.3">
      <c r="D88" s="21"/>
      <c r="E88" s="7"/>
      <c r="F88" s="22"/>
      <c r="G88" s="7"/>
      <c r="H88" s="7"/>
    </row>
    <row r="89" spans="4:8" x14ac:dyDescent="0.3">
      <c r="D89" s="21"/>
      <c r="E89" s="7"/>
      <c r="F89" s="22"/>
      <c r="G89" s="7"/>
      <c r="H89" s="7"/>
    </row>
    <row r="90" spans="4:8" x14ac:dyDescent="0.3">
      <c r="D90" s="21"/>
      <c r="E90" s="7"/>
      <c r="F90" s="22"/>
      <c r="G90" s="7"/>
      <c r="H90" s="7"/>
    </row>
    <row r="91" spans="4:8" x14ac:dyDescent="0.3">
      <c r="D91" s="21"/>
      <c r="E91" s="7"/>
      <c r="F91" s="22"/>
      <c r="G91" s="7"/>
      <c r="H91" s="7"/>
    </row>
    <row r="92" spans="4:8" x14ac:dyDescent="0.3">
      <c r="D92" s="21"/>
      <c r="E92" s="7"/>
      <c r="F92" s="22"/>
      <c r="G92" s="7"/>
      <c r="H92" s="7"/>
    </row>
    <row r="93" spans="4:8" x14ac:dyDescent="0.3">
      <c r="D93" s="21"/>
      <c r="E93" s="7"/>
      <c r="F93" s="22"/>
      <c r="G93" s="7"/>
      <c r="H93" s="7"/>
    </row>
    <row r="94" spans="4:8" x14ac:dyDescent="0.3">
      <c r="D94" s="21"/>
      <c r="E94" s="7"/>
      <c r="F94" s="22"/>
      <c r="G94" s="7"/>
      <c r="H94" s="7"/>
    </row>
    <row r="95" spans="4:8" x14ac:dyDescent="0.3">
      <c r="D95" s="21"/>
      <c r="E95" s="7"/>
      <c r="F95" s="22"/>
      <c r="G95" s="7"/>
      <c r="H95" s="7"/>
    </row>
    <row r="96" spans="4:8" x14ac:dyDescent="0.3">
      <c r="D96" s="21"/>
      <c r="E96" s="7"/>
      <c r="F96" s="22"/>
      <c r="G96" s="7"/>
      <c r="H96" s="7"/>
    </row>
    <row r="97" spans="4:8" x14ac:dyDescent="0.3">
      <c r="D97" s="21"/>
      <c r="E97" s="7"/>
      <c r="F97" s="22"/>
      <c r="G97" s="7"/>
      <c r="H97" s="7"/>
    </row>
    <row r="98" spans="4:8" x14ac:dyDescent="0.3">
      <c r="D98" s="21"/>
      <c r="E98" s="7"/>
      <c r="F98" s="22"/>
      <c r="G98" s="7"/>
      <c r="H98" s="7"/>
    </row>
    <row r="99" spans="4:8" x14ac:dyDescent="0.3">
      <c r="D99" s="21"/>
      <c r="E99" s="7"/>
      <c r="F99" s="22"/>
      <c r="G99" s="7"/>
      <c r="H99" s="7"/>
    </row>
    <row r="100" spans="4:8" x14ac:dyDescent="0.3">
      <c r="D100" s="21"/>
      <c r="E100" s="7"/>
      <c r="F100" s="22"/>
      <c r="G100" s="7"/>
      <c r="H100" s="7"/>
    </row>
    <row r="101" spans="4:8" x14ac:dyDescent="0.3">
      <c r="D101" s="21"/>
      <c r="E101" s="7"/>
      <c r="F101" s="22"/>
      <c r="G101" s="7"/>
      <c r="H101" s="7"/>
    </row>
    <row r="102" spans="4:8" x14ac:dyDescent="0.3">
      <c r="D102" s="21"/>
      <c r="E102" s="7"/>
      <c r="F102" s="22"/>
      <c r="G102" s="7"/>
      <c r="H102" s="7"/>
    </row>
    <row r="103" spans="4:8" x14ac:dyDescent="0.3">
      <c r="D103" s="21"/>
      <c r="E103" s="7"/>
      <c r="F103" s="22"/>
      <c r="G103" s="7"/>
      <c r="H103" s="7"/>
    </row>
    <row r="104" spans="4:8" x14ac:dyDescent="0.3">
      <c r="D104" s="21"/>
      <c r="E104" s="7"/>
      <c r="F104" s="22"/>
      <c r="G104" s="7"/>
      <c r="H104" s="7"/>
    </row>
    <row r="105" spans="4:8" x14ac:dyDescent="0.3">
      <c r="D105" s="21"/>
      <c r="E105" s="7"/>
      <c r="F105" s="22"/>
      <c r="G105" s="7"/>
      <c r="H105" s="7"/>
    </row>
    <row r="106" spans="4:8" x14ac:dyDescent="0.3">
      <c r="D106" s="21"/>
      <c r="E106" s="7"/>
      <c r="F106" s="22"/>
      <c r="G106" s="7"/>
      <c r="H106" s="7"/>
    </row>
    <row r="107" spans="4:8" x14ac:dyDescent="0.3">
      <c r="D107" s="21"/>
      <c r="E107" s="7"/>
      <c r="F107" s="22"/>
      <c r="G107" s="7"/>
      <c r="H107" s="7"/>
    </row>
    <row r="108" spans="4:8" x14ac:dyDescent="0.3">
      <c r="D108" s="21"/>
      <c r="E108" s="7"/>
      <c r="F108" s="22"/>
      <c r="G108" s="7"/>
      <c r="H108" s="7"/>
    </row>
    <row r="109" spans="4:8" x14ac:dyDescent="0.3">
      <c r="D109" s="21"/>
      <c r="E109" s="7"/>
      <c r="F109" s="22"/>
      <c r="G109" s="7"/>
      <c r="H109" s="7"/>
    </row>
    <row r="110" spans="4:8" x14ac:dyDescent="0.3">
      <c r="D110" s="21"/>
      <c r="E110" s="7"/>
      <c r="F110" s="22"/>
      <c r="G110" s="7"/>
      <c r="H110" s="7"/>
    </row>
    <row r="111" spans="4:8" x14ac:dyDescent="0.3">
      <c r="D111" s="21"/>
      <c r="E111" s="7"/>
      <c r="F111" s="22"/>
      <c r="G111" s="7"/>
      <c r="H111" s="7"/>
    </row>
    <row r="112" spans="4:8" x14ac:dyDescent="0.3">
      <c r="D112" s="21"/>
      <c r="E112" s="7"/>
      <c r="F112" s="22"/>
      <c r="G112" s="7"/>
      <c r="H112" s="7"/>
    </row>
    <row r="113" spans="4:8" x14ac:dyDescent="0.3">
      <c r="D113" s="21"/>
      <c r="E113" s="7"/>
      <c r="F113" s="22"/>
      <c r="G113" s="7"/>
      <c r="H113" s="7"/>
    </row>
    <row r="114" spans="4:8" x14ac:dyDescent="0.3">
      <c r="D114" s="21"/>
      <c r="E114" s="7"/>
      <c r="F114" s="22"/>
      <c r="G114" s="7"/>
      <c r="H114" s="7"/>
    </row>
    <row r="115" spans="4:8" x14ac:dyDescent="0.3">
      <c r="D115" s="21"/>
      <c r="E115" s="7"/>
      <c r="F115" s="22"/>
      <c r="G115" s="7"/>
      <c r="H115" s="7"/>
    </row>
    <row r="116" spans="4:8" x14ac:dyDescent="0.3">
      <c r="D116" s="21"/>
      <c r="E116" s="7"/>
      <c r="F116" s="22"/>
      <c r="G116" s="7"/>
      <c r="H116" s="7"/>
    </row>
    <row r="117" spans="4:8" x14ac:dyDescent="0.3">
      <c r="D117" s="21"/>
      <c r="E117" s="23"/>
      <c r="F117" s="23"/>
      <c r="G117" s="23"/>
      <c r="H117" s="23"/>
    </row>
  </sheetData>
  <sheetProtection algorithmName="SHA-512" hashValue="kjPYTjGaSKkLRYORnqYDvLjt0EempC1LeymHQjDzkUdwh8vqeQ4WMadeKdGOt4bp2BUMskUWitkO9jj3ObKtyA==" saltValue="pYHu/Ml9c0T38ViIf/GcAw==" spinCount="100000" sheet="1" objects="1" scenarios="1"/>
  <mergeCells count="12">
    <mergeCell ref="A76:D76"/>
    <mergeCell ref="A77:D77"/>
    <mergeCell ref="B4:D4"/>
    <mergeCell ref="I4:K4"/>
    <mergeCell ref="I5:K5"/>
    <mergeCell ref="B8:D8"/>
    <mergeCell ref="I12:M13"/>
    <mergeCell ref="I10:O10"/>
    <mergeCell ref="A16:H16"/>
    <mergeCell ref="I16:M16"/>
    <mergeCell ref="A17:H17"/>
    <mergeCell ref="I17:M17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Cristina Gich</cp:lastModifiedBy>
  <dcterms:created xsi:type="dcterms:W3CDTF">2022-07-13T13:12:53Z</dcterms:created>
  <dcterms:modified xsi:type="dcterms:W3CDTF">2025-02-25T06:30:42Z</dcterms:modified>
</cp:coreProperties>
</file>