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10" windowWidth="20775" windowHeight="7620"/>
  </bookViews>
  <sheets>
    <sheet name="Hoja 1" sheetId="1" r:id="rId1"/>
  </sheets>
  <calcPr calcId="145621" iterateDelta="1E-4"/>
</workbook>
</file>

<file path=xl/calcChain.xml><?xml version="1.0" encoding="utf-8"?>
<calcChain xmlns="http://schemas.openxmlformats.org/spreadsheetml/2006/main">
  <c r="F153" i="1" l="1"/>
  <c r="F149" i="1"/>
  <c r="F143" i="1"/>
  <c r="F138" i="1"/>
  <c r="F132" i="1"/>
  <c r="F124" i="1"/>
  <c r="F114" i="1"/>
  <c r="F101" i="1"/>
  <c r="F93" i="1"/>
  <c r="F85" i="1"/>
  <c r="F82" i="1"/>
  <c r="F68" i="1"/>
  <c r="F54" i="1"/>
  <c r="F42" i="1"/>
  <c r="F33" i="1"/>
  <c r="F36" i="1"/>
  <c r="F23" i="1"/>
  <c r="F9" i="1"/>
  <c r="F131" i="1"/>
  <c r="F129" i="1"/>
  <c r="F127" i="1"/>
  <c r="F104" i="1"/>
  <c r="F117" i="1"/>
  <c r="F122" i="1"/>
  <c r="F136" i="1" l="1"/>
  <c r="F134" i="1"/>
  <c r="F178" i="1"/>
  <c r="G122" i="1" l="1"/>
  <c r="G121" i="1"/>
  <c r="G120" i="1"/>
  <c r="F151" i="1" l="1"/>
  <c r="F171" i="1"/>
  <c r="F172" i="1" s="1"/>
  <c r="F41" i="1"/>
  <c r="G5" i="1" l="1"/>
  <c r="G6" i="1"/>
  <c r="G7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  <c r="G25" i="1"/>
  <c r="G26" i="1"/>
  <c r="G27" i="1"/>
  <c r="G28" i="1"/>
  <c r="G29" i="1"/>
  <c r="G30" i="1"/>
  <c r="G31" i="1"/>
  <c r="G34" i="1"/>
  <c r="G35" i="1"/>
  <c r="G36" i="1"/>
  <c r="G37" i="1"/>
  <c r="G38" i="1"/>
  <c r="G39" i="1"/>
  <c r="G40" i="1"/>
  <c r="G43" i="1"/>
  <c r="G45" i="1"/>
  <c r="G46" i="1"/>
  <c r="G47" i="1"/>
  <c r="G48" i="1"/>
  <c r="G49" i="1"/>
  <c r="G50" i="1"/>
  <c r="G51" i="1"/>
  <c r="G52" i="1"/>
  <c r="G55" i="1"/>
  <c r="G56" i="1"/>
  <c r="G57" i="1"/>
  <c r="G58" i="1"/>
  <c r="G59" i="1"/>
  <c r="G60" i="1"/>
  <c r="G61" i="1"/>
  <c r="G62" i="1"/>
  <c r="G63" i="1"/>
  <c r="G64" i="1"/>
  <c r="G65" i="1"/>
  <c r="G66" i="1"/>
  <c r="G69" i="1"/>
  <c r="G70" i="1"/>
  <c r="G71" i="1"/>
  <c r="G72" i="1"/>
  <c r="G73" i="1"/>
  <c r="G74" i="1"/>
  <c r="G75" i="1"/>
  <c r="G76" i="1"/>
  <c r="G77" i="1"/>
  <c r="G78" i="1"/>
  <c r="G79" i="1"/>
  <c r="G80" i="1"/>
  <c r="G83" i="1"/>
  <c r="G84" i="1"/>
  <c r="G86" i="1"/>
  <c r="G87" i="1"/>
  <c r="G88" i="1"/>
  <c r="G89" i="1"/>
  <c r="G90" i="1"/>
  <c r="G91" i="1"/>
  <c r="G94" i="1"/>
  <c r="G95" i="1"/>
  <c r="G96" i="1"/>
  <c r="G97" i="1"/>
  <c r="G98" i="1"/>
  <c r="G99" i="1"/>
  <c r="G102" i="1"/>
  <c r="G103" i="1"/>
  <c r="G104" i="1"/>
  <c r="G105" i="1"/>
  <c r="G106" i="1"/>
  <c r="G107" i="1"/>
  <c r="G108" i="1"/>
  <c r="G109" i="1"/>
  <c r="G110" i="1"/>
  <c r="G111" i="1"/>
  <c r="G112" i="1"/>
  <c r="G115" i="1"/>
  <c r="G116" i="1"/>
  <c r="G117" i="1"/>
  <c r="G118" i="1"/>
  <c r="G119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40" i="1"/>
  <c r="G141" i="1"/>
  <c r="G142" i="1"/>
  <c r="G144" i="1"/>
  <c r="G145" i="1"/>
  <c r="G146" i="1"/>
  <c r="G147" i="1"/>
  <c r="G148" i="1"/>
  <c r="G150" i="1"/>
  <c r="G152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70" i="1"/>
  <c r="G171" i="1"/>
  <c r="G178" i="1"/>
  <c r="G4" i="1"/>
  <c r="G132" i="1"/>
  <c r="G138" i="1"/>
  <c r="F123" i="1"/>
  <c r="F113" i="1"/>
  <c r="F100" i="1"/>
  <c r="G100" i="1" s="1"/>
  <c r="F92" i="1"/>
  <c r="G93" i="1" s="1"/>
  <c r="G85" i="1"/>
  <c r="F81" i="1"/>
  <c r="G82" i="1" s="1"/>
  <c r="F67" i="1"/>
  <c r="G68" i="1" s="1"/>
  <c r="F53" i="1"/>
  <c r="G54" i="1" s="1"/>
  <c r="G42" i="1"/>
  <c r="F22" i="1"/>
  <c r="G23" i="1" s="1"/>
  <c r="F32" i="1"/>
  <c r="G33" i="1" s="1"/>
  <c r="F8" i="1"/>
  <c r="G9" i="1" s="1"/>
  <c r="G151" i="1"/>
  <c r="G172" i="1"/>
  <c r="F168" i="1"/>
  <c r="F169" i="1" s="1"/>
  <c r="F173" i="1" s="1"/>
  <c r="G173" i="1" l="1"/>
  <c r="G149" i="1"/>
  <c r="G143" i="1"/>
  <c r="G123" i="1"/>
  <c r="G124" i="1"/>
  <c r="G114" i="1"/>
  <c r="G168" i="1"/>
  <c r="G101" i="1"/>
  <c r="G92" i="1"/>
  <c r="G53" i="1"/>
  <c r="G22" i="1"/>
  <c r="G113" i="1"/>
  <c r="G67" i="1"/>
  <c r="G41" i="1"/>
  <c r="G81" i="1"/>
  <c r="G32" i="1"/>
  <c r="G8" i="1"/>
  <c r="F175" i="1" l="1"/>
  <c r="F180" i="1" s="1"/>
  <c r="G169" i="1"/>
  <c r="F181" i="1" l="1"/>
  <c r="F182" i="1" s="1"/>
  <c r="G153" i="1"/>
  <c r="G175" i="1" l="1"/>
</calcChain>
</file>

<file path=xl/sharedStrings.xml><?xml version="1.0" encoding="utf-8"?>
<sst xmlns="http://schemas.openxmlformats.org/spreadsheetml/2006/main" count="377" uniqueCount="135">
  <si>
    <t>Vilanova i la Geltrú</t>
  </si>
  <si>
    <t>Museu-Biblioteca Víctor Balaguer</t>
  </si>
  <si>
    <t>Punt de recollida</t>
  </si>
  <si>
    <t>Embalatge i presa de mides</t>
  </si>
  <si>
    <t>Cardedeu</t>
  </si>
  <si>
    <t>Museu Arxiu-Tomàs Balvey</t>
  </si>
  <si>
    <t>Embalatge</t>
  </si>
  <si>
    <t>Subtotal</t>
  </si>
  <si>
    <t>Barcelona</t>
  </si>
  <si>
    <t>Filmoteca de Catalunya</t>
  </si>
  <si>
    <t>Biblioteca de l'Ateneu Barcelonès</t>
  </si>
  <si>
    <t>Museu Etnogràfic Andino-Amazònic dels Caputxins de Catalunya, Barcelona</t>
  </si>
  <si>
    <t>Museu d'Història de la Ciutat de Barcelona</t>
  </si>
  <si>
    <t>Punt de recollida (VE+MOJA)</t>
  </si>
  <si>
    <t>Arxiu Municipal de Barcelona</t>
  </si>
  <si>
    <t>Biblioteca de Catalunya</t>
  </si>
  <si>
    <t>Museu Nacional d'Art de Catalunya, MNAC</t>
  </si>
  <si>
    <t xml:space="preserve">Arxiu Fotogràfic de Barcelona
</t>
  </si>
  <si>
    <t>Museu de Disseny</t>
  </si>
  <si>
    <t xml:space="preserve">Museu Etnològic i de Cultures del Món
</t>
  </si>
  <si>
    <t>El transport es fa amb camió de Palau Moja</t>
  </si>
  <si>
    <t>Tenerife</t>
  </si>
  <si>
    <t>Gran Canaria</t>
  </si>
  <si>
    <t>Ayuntamiento de Las Palmas de Gran Canaria</t>
  </si>
  <si>
    <t>Madrid</t>
  </si>
  <si>
    <t>Brussel·les</t>
  </si>
  <si>
    <t>Fundación Francisco Godia</t>
  </si>
  <si>
    <t xml:space="preserve">Institut del Teatre
</t>
  </si>
  <si>
    <t xml:space="preserve">Biblioteca Pública Arús
</t>
  </si>
  <si>
    <t xml:space="preserve">Arxiu de la Reial Acadèmia de Ciències i Arts de Barcelona
</t>
  </si>
  <si>
    <t>Barcelona o Molins de Rei</t>
  </si>
  <si>
    <t xml:space="preserve">Col·legi d'Arquitectes de Catalunya (COAC)
</t>
  </si>
  <si>
    <t>Arxiu Històric de la Ciutat de Barcelona</t>
  </si>
  <si>
    <t xml:space="preserve">Arxiu Municipal del Districte de Sants-Montjuic
</t>
  </si>
  <si>
    <t>Arxiu Gil de Biedma</t>
  </si>
  <si>
    <t>Montserrat</t>
  </si>
  <si>
    <t>Museu de Montserrat</t>
  </si>
  <si>
    <t>Sitges</t>
  </si>
  <si>
    <t>Vic</t>
  </si>
  <si>
    <t xml:space="preserve">Museu Claretià de VIC
</t>
  </si>
  <si>
    <t>Sabadell</t>
  </si>
  <si>
    <t>Sant Cugat</t>
  </si>
  <si>
    <t xml:space="preserve">Arxiu Nacional de Catalunya
</t>
  </si>
  <si>
    <t>Museo Nacional del Prado</t>
  </si>
  <si>
    <t>Fondo Luis Lladó Fábregas, Biblioteca Tomás Navarro, CSIC</t>
  </si>
  <si>
    <t>Archivo General Administración</t>
  </si>
  <si>
    <t>PR Real Biblioteca, Depósito de la Guerra
BNE</t>
  </si>
  <si>
    <t>Filmoteca Española</t>
  </si>
  <si>
    <t>Museo Nacional Centro de Arte Reina Sofía</t>
  </si>
  <si>
    <t>Correu</t>
  </si>
  <si>
    <t>Museo Nacional de Antropología</t>
  </si>
  <si>
    <t>Granada</t>
  </si>
  <si>
    <t>FRANÇA</t>
  </si>
  <si>
    <t>Paris</t>
  </si>
  <si>
    <t>Lormont</t>
  </si>
  <si>
    <t>ÀUSTRIA</t>
  </si>
  <si>
    <t>Viena</t>
  </si>
  <si>
    <t>Colecció Hojda y Nuna Stojka, Ceija Stoika International Fund</t>
  </si>
  <si>
    <t>MARROC</t>
  </si>
  <si>
    <t>Marrakech</t>
  </si>
  <si>
    <t>ALEMANYA</t>
  </si>
  <si>
    <t>Berlin</t>
  </si>
  <si>
    <t>Camió exclusiu Berlin-BCN</t>
  </si>
  <si>
    <t>Sant Just Desvern</t>
  </si>
  <si>
    <t>Embalatge i punt de recollida</t>
  </si>
  <si>
    <t>Camió exclusiu Polonia-BCN</t>
  </si>
  <si>
    <t>Fundació Institut Amatller d'Art Hispànic</t>
  </si>
  <si>
    <t>Cátedra Gaudí, UPC</t>
  </si>
  <si>
    <t>Palau Güell</t>
  </si>
  <si>
    <t>TBA 21</t>
  </si>
  <si>
    <t>1 camió per la ruta</t>
  </si>
  <si>
    <t>IVA</t>
  </si>
  <si>
    <t>TOTAL BASE sense IVA</t>
  </si>
  <si>
    <t>TOTAL PRESSUPOST (IVA inclòs)</t>
  </si>
  <si>
    <t>SUBTOTAL TRANSPORT OBRES</t>
  </si>
  <si>
    <t>ESPANYA</t>
  </si>
  <si>
    <t>POLONIA</t>
  </si>
  <si>
    <t>Varsòvia</t>
  </si>
  <si>
    <t>Museu Marítim de Barcelona</t>
  </si>
  <si>
    <t>OBSERVACIONS</t>
  </si>
  <si>
    <t>SENSE IVA</t>
  </si>
  <si>
    <t>SEU 1: VICTORIA EUGENIA</t>
  </si>
  <si>
    <t>NOM SEU</t>
  </si>
  <si>
    <t>PAÍS RECOLLIDA</t>
  </si>
  <si>
    <t>CIUTAT</t>
  </si>
  <si>
    <t>PRESTADOR</t>
  </si>
  <si>
    <t>ESPANYA/FRANÇA</t>
  </si>
  <si>
    <t>Paris i Madrid</t>
  </si>
  <si>
    <t>BÈLGICA</t>
  </si>
  <si>
    <t>Museu de la Immigració</t>
  </si>
  <si>
    <t>Sant Adrià de Besòs</t>
  </si>
  <si>
    <t>ALTRES CONCEPTES</t>
  </si>
  <si>
    <t>Privat 1</t>
  </si>
  <si>
    <t>Vol Canàries-BCN (despeses aeroportuàries i trasllat a la seu)</t>
  </si>
  <si>
    <t>Fundació Mies Van Der Rohe</t>
  </si>
  <si>
    <t>1 camió per la ruta Brussel·les-París</t>
  </si>
  <si>
    <t>Privat 2</t>
  </si>
  <si>
    <t>Privat 3</t>
  </si>
  <si>
    <t>Privat 4</t>
  </si>
  <si>
    <t>Privat 5</t>
  </si>
  <si>
    <t>Privat 6</t>
  </si>
  <si>
    <t>Privat 7</t>
  </si>
  <si>
    <t>Privat 8</t>
  </si>
  <si>
    <t>Privat 9</t>
  </si>
  <si>
    <t>Privat 10</t>
  </si>
  <si>
    <t>Privat 11</t>
  </si>
  <si>
    <t>Privat 12</t>
  </si>
  <si>
    <t>1 camió per la ruta MAD-BCN</t>
  </si>
  <si>
    <t>Privat 13</t>
  </si>
  <si>
    <t>Privat 14</t>
  </si>
  <si>
    <t>1 camió per la ruta PARIS-BORDEUS-BCN</t>
  </si>
  <si>
    <t>Privat 15</t>
  </si>
  <si>
    <t>1 camió per la ruta VIENA-BCN</t>
  </si>
  <si>
    <t>1 camió per la ruta MARRAKECH-BCN</t>
  </si>
  <si>
    <t>Privat 16</t>
  </si>
  <si>
    <t>Privat 19</t>
  </si>
  <si>
    <t>AMB IVA</t>
  </si>
  <si>
    <t>Privat 20</t>
  </si>
  <si>
    <t>Direcció d'Arquitectura Urbana i Patrimoni, Ajuntament de Barcelona</t>
  </si>
  <si>
    <t>Ayuntamiento de La Orotava, Santa Cruz de Tenerife</t>
  </si>
  <si>
    <t>2 camions per les rutes (incloent Museu Etnològic de Victòria Eugènia i Privat 22 de Tinglados)</t>
  </si>
  <si>
    <t>Colección BBVA</t>
  </si>
  <si>
    <t>El transport es fa amb el camió de Madrid de Victòria Eugènia</t>
  </si>
  <si>
    <t>El transport fins a Barcelona es fa amb el camió de França de Privat 13 i 14</t>
  </si>
  <si>
    <t>El transport es fa amb un dels camions de Madrid d'aquesta seu</t>
  </si>
  <si>
    <t>Punt de recollida, manipulació i entrega a destí</t>
  </si>
  <si>
    <t>El transport de les obres de França es fa amb el camió de França de Privat 13 i 14 i la part de Madrid amb un dels camions de Madrid d'aquesta seu</t>
  </si>
  <si>
    <t>SUBTOTAL MOJA</t>
  </si>
  <si>
    <t>Jornades de desembalatge (40 jornades de tècnic en total. Distribuides en 2 equips de 4 tècnics i un equip farà 8 jornades i l'altra 2)</t>
  </si>
  <si>
    <t>SUBTOTAL Victòria Eugènia</t>
  </si>
  <si>
    <t>SEU 2: PALAU MOJA</t>
  </si>
  <si>
    <t>Privat 17</t>
  </si>
  <si>
    <t>Privat 18</t>
  </si>
  <si>
    <t>Privat 21</t>
  </si>
  <si>
    <t>2 dietes+1 vol + 1 pernocta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</si>
</sst>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1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5"/>
      <color rgb="FF000000"/>
      <name val="Calibri"/>
      <family val="2"/>
    </font>
    <font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BBC04"/>
        <bgColor rgb="FFFBBC0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B6D7A8"/>
        <bgColor rgb="FFB6D7A8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96">
    <xf numFmtId="0" fontId="0" fillId="0" borderId="0" xfId="0"/>
    <xf numFmtId="0" fontId="14" fillId="0" borderId="0" xfId="0" applyFont="1" applyAlignment="1"/>
    <xf numFmtId="0" fontId="0" fillId="0" borderId="0" xfId="0" applyFont="1" applyAlignment="1">
      <alignment wrapText="1"/>
    </xf>
    <xf numFmtId="0" fontId="14" fillId="2" borderId="0" xfId="0" applyFont="1" applyFill="1" applyBorder="1" applyAlignment="1"/>
    <xf numFmtId="164" fontId="14" fillId="0" borderId="0" xfId="0" applyNumberFormat="1" applyFont="1" applyAlignment="1"/>
    <xf numFmtId="0" fontId="0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right"/>
    </xf>
    <xf numFmtId="0" fontId="0" fillId="0" borderId="0" xfId="0" applyFont="1" applyAlignment="1"/>
    <xf numFmtId="0" fontId="0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0" fillId="0" borderId="3" xfId="0" applyFont="1" applyBorder="1" applyAlignment="1">
      <alignment horizontal="right"/>
    </xf>
    <xf numFmtId="0" fontId="0" fillId="9" borderId="2" xfId="0" applyFont="1" applyFill="1" applyBorder="1" applyAlignment="1">
      <alignment horizontal="right"/>
    </xf>
    <xf numFmtId="0" fontId="0" fillId="0" borderId="3" xfId="0" applyFont="1" applyBorder="1" applyAlignment="1">
      <alignment horizontal="right" wrapText="1"/>
    </xf>
    <xf numFmtId="0" fontId="0" fillId="0" borderId="4" xfId="0" applyFont="1" applyBorder="1" applyAlignment="1">
      <alignment horizontal="right"/>
    </xf>
    <xf numFmtId="0" fontId="0" fillId="10" borderId="3" xfId="0" applyFont="1" applyFill="1" applyBorder="1" applyAlignment="1">
      <alignment horizontal="right"/>
    </xf>
    <xf numFmtId="0" fontId="0" fillId="10" borderId="2" xfId="0" applyFont="1" applyFill="1" applyBorder="1" applyAlignment="1">
      <alignment horizontal="right"/>
    </xf>
    <xf numFmtId="0" fontId="0" fillId="0" borderId="0" xfId="0" applyFont="1" applyAlignment="1">
      <alignment horizontal="center" wrapText="1"/>
    </xf>
    <xf numFmtId="0" fontId="0" fillId="0" borderId="2" xfId="0" applyFont="1" applyBorder="1" applyAlignment="1">
      <alignment horizontal="right" vertical="top" wrapText="1"/>
    </xf>
    <xf numFmtId="0" fontId="0" fillId="0" borderId="4" xfId="0" applyFont="1" applyBorder="1" applyAlignment="1">
      <alignment horizontal="right" vertical="top" wrapText="1"/>
    </xf>
    <xf numFmtId="0" fontId="0" fillId="10" borderId="5" xfId="0" applyFont="1" applyFill="1" applyBorder="1" applyAlignment="1">
      <alignment horizontal="right" vertical="top" wrapText="1"/>
    </xf>
    <xf numFmtId="0" fontId="0" fillId="10" borderId="3" xfId="0" applyFont="1" applyFill="1" applyBorder="1" applyAlignment="1">
      <alignment horizontal="right" vertical="top" wrapText="1"/>
    </xf>
    <xf numFmtId="0" fontId="0" fillId="10" borderId="2" xfId="0" applyFont="1" applyFill="1" applyBorder="1" applyAlignment="1">
      <alignment horizontal="right" vertical="top" wrapText="1"/>
    </xf>
    <xf numFmtId="0" fontId="0" fillId="0" borderId="6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0" fillId="0" borderId="3" xfId="0" applyFont="1" applyBorder="1" applyAlignment="1">
      <alignment horizontal="right" vertical="top" wrapText="1"/>
    </xf>
    <xf numFmtId="0" fontId="0" fillId="10" borderId="4" xfId="0" applyFont="1" applyFill="1" applyBorder="1" applyAlignment="1">
      <alignment horizontal="right" vertical="top" wrapText="1"/>
    </xf>
    <xf numFmtId="0" fontId="0" fillId="0" borderId="9" xfId="0" applyFont="1" applyBorder="1" applyAlignment="1">
      <alignment vertical="top" wrapText="1"/>
    </xf>
    <xf numFmtId="0" fontId="0" fillId="10" borderId="0" xfId="0" applyFont="1" applyFill="1" applyAlignment="1">
      <alignment horizontal="right" vertical="top" wrapText="1"/>
    </xf>
    <xf numFmtId="0" fontId="16" fillId="0" borderId="0" xfId="0" applyFont="1" applyAlignment="1"/>
    <xf numFmtId="0" fontId="0" fillId="0" borderId="2" xfId="0" applyFont="1" applyBorder="1" applyAlignment="1"/>
    <xf numFmtId="164" fontId="15" fillId="10" borderId="2" xfId="0" applyNumberFormat="1" applyFont="1" applyFill="1" applyBorder="1" applyAlignment="1">
      <alignment horizontal="right"/>
    </xf>
    <xf numFmtId="0" fontId="15" fillId="0" borderId="0" xfId="0" applyFont="1" applyAlignment="1"/>
    <xf numFmtId="0" fontId="0" fillId="0" borderId="4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4" fillId="0" borderId="0" xfId="0" applyFont="1" applyFill="1" applyAlignment="1"/>
    <xf numFmtId="0" fontId="15" fillId="12" borderId="11" xfId="0" applyFont="1" applyFill="1" applyBorder="1" applyAlignment="1">
      <alignment vertical="top" wrapText="1"/>
    </xf>
    <xf numFmtId="0" fontId="14" fillId="12" borderId="11" xfId="0" applyFont="1" applyFill="1" applyBorder="1" applyAlignment="1"/>
    <xf numFmtId="0" fontId="14" fillId="11" borderId="11" xfId="0" applyFont="1" applyFill="1" applyBorder="1" applyAlignment="1"/>
    <xf numFmtId="0" fontId="0" fillId="10" borderId="11" xfId="0" applyFont="1" applyFill="1" applyBorder="1" applyAlignment="1">
      <alignment horizontal="right" vertical="top" wrapText="1"/>
    </xf>
    <xf numFmtId="0" fontId="0" fillId="0" borderId="11" xfId="0" applyFont="1" applyBorder="1" applyAlignment="1"/>
    <xf numFmtId="0" fontId="0" fillId="0" borderId="11" xfId="0" applyFont="1" applyBorder="1" applyAlignment="1">
      <alignment horizontal="right" vertical="top" wrapText="1"/>
    </xf>
    <xf numFmtId="0" fontId="0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2" xfId="0" applyFont="1" applyBorder="1" applyAlignment="1">
      <alignment horizontal="right" wrapText="1"/>
    </xf>
    <xf numFmtId="0" fontId="0" fillId="0" borderId="11" xfId="0" applyFont="1" applyFill="1" applyBorder="1" applyAlignment="1">
      <alignment horizontal="right" wrapText="1"/>
    </xf>
    <xf numFmtId="0" fontId="0" fillId="10" borderId="11" xfId="0" applyFont="1" applyFill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0" fillId="0" borderId="11" xfId="0" applyFont="1" applyBorder="1" applyAlignment="1">
      <alignment horizontal="right" wrapText="1"/>
    </xf>
    <xf numFmtId="0" fontId="0" fillId="0" borderId="5" xfId="0" applyFont="1" applyBorder="1" applyAlignment="1">
      <alignment vertical="top" wrapText="1"/>
    </xf>
    <xf numFmtId="4" fontId="14" fillId="0" borderId="0" xfId="0" applyNumberFormat="1" applyFont="1" applyAlignment="1"/>
    <xf numFmtId="0" fontId="15" fillId="12" borderId="11" xfId="0" applyFont="1" applyFill="1" applyBorder="1" applyAlignment="1">
      <alignment horizontal="right" vertical="top" wrapText="1"/>
    </xf>
    <xf numFmtId="0" fontId="15" fillId="11" borderId="11" xfId="0" applyFont="1" applyFill="1" applyBorder="1" applyAlignment="1">
      <alignment horizontal="right" vertical="top" wrapText="1"/>
    </xf>
    <xf numFmtId="164" fontId="0" fillId="0" borderId="2" xfId="0" applyNumberFormat="1" applyFont="1" applyBorder="1" applyAlignment="1">
      <alignment horizontal="right"/>
    </xf>
    <xf numFmtId="164" fontId="0" fillId="0" borderId="2" xfId="0" applyNumberFormat="1" applyFont="1" applyBorder="1" applyAlignment="1"/>
    <xf numFmtId="0" fontId="0" fillId="0" borderId="2" xfId="0" applyFont="1" applyBorder="1" applyAlignment="1">
      <alignment vertical="top"/>
    </xf>
    <xf numFmtId="164" fontId="0" fillId="0" borderId="3" xfId="0" applyNumberFormat="1" applyFont="1" applyBorder="1" applyAlignment="1">
      <alignment horizontal="right"/>
    </xf>
    <xf numFmtId="0" fontId="0" fillId="0" borderId="4" xfId="0" applyFont="1" applyBorder="1" applyAlignment="1">
      <alignment vertical="top"/>
    </xf>
    <xf numFmtId="0" fontId="0" fillId="0" borderId="4" xfId="0" applyFont="1" applyBorder="1" applyAlignment="1"/>
    <xf numFmtId="164" fontId="0" fillId="0" borderId="4" xfId="0" applyNumberFormat="1" applyFont="1" applyBorder="1" applyAlignment="1">
      <alignment horizontal="right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/>
    <xf numFmtId="164" fontId="15" fillId="10" borderId="3" xfId="0" applyNumberFormat="1" applyFont="1" applyFill="1" applyBorder="1" applyAlignment="1">
      <alignment horizontal="right"/>
    </xf>
    <xf numFmtId="0" fontId="0" fillId="0" borderId="11" xfId="0" applyFont="1" applyBorder="1" applyAlignment="1">
      <alignment vertical="top"/>
    </xf>
    <xf numFmtId="164" fontId="15" fillId="10" borderId="11" xfId="0" applyNumberFormat="1" applyFont="1" applyFill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0" fontId="0" fillId="0" borderId="0" xfId="0" applyFont="1" applyAlignment="1">
      <alignment vertical="top"/>
    </xf>
    <xf numFmtId="0" fontId="0" fillId="10" borderId="0" xfId="0" applyFont="1" applyFill="1" applyAlignment="1">
      <alignment horizontal="right"/>
    </xf>
    <xf numFmtId="164" fontId="15" fillId="10" borderId="0" xfId="0" applyNumberFormat="1" applyFont="1" applyFill="1" applyBorder="1" applyAlignment="1">
      <alignment horizontal="right"/>
    </xf>
    <xf numFmtId="0" fontId="0" fillId="0" borderId="5" xfId="0" applyFont="1" applyBorder="1" applyAlignment="1">
      <alignment vertical="top"/>
    </xf>
    <xf numFmtId="164" fontId="15" fillId="10" borderId="5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0" fontId="0" fillId="0" borderId="5" xfId="0" applyFont="1" applyBorder="1" applyAlignment="1"/>
    <xf numFmtId="164" fontId="0" fillId="0" borderId="5" xfId="0" applyNumberFormat="1" applyFont="1" applyBorder="1" applyAlignment="1"/>
    <xf numFmtId="0" fontId="0" fillId="0" borderId="0" xfId="0" applyFont="1" applyAlignment="1">
      <alignment horizontal="right" wrapText="1"/>
    </xf>
    <xf numFmtId="0" fontId="0" fillId="2" borderId="0" xfId="0" applyFont="1" applyFill="1" applyBorder="1" applyAlignment="1"/>
    <xf numFmtId="164" fontId="0" fillId="0" borderId="11" xfId="0" applyNumberFormat="1" applyFont="1" applyFill="1" applyBorder="1" applyAlignment="1">
      <alignment horizontal="right"/>
    </xf>
    <xf numFmtId="0" fontId="0" fillId="0" borderId="0" xfId="0" applyFont="1"/>
    <xf numFmtId="0" fontId="0" fillId="0" borderId="9" xfId="0" applyFont="1" applyBorder="1" applyAlignment="1">
      <alignment vertical="top"/>
    </xf>
    <xf numFmtId="164" fontId="15" fillId="12" borderId="11" xfId="0" applyNumberFormat="1" applyFont="1" applyFill="1" applyBorder="1" applyAlignment="1">
      <alignment horizontal="right"/>
    </xf>
    <xf numFmtId="0" fontId="0" fillId="2" borderId="11" xfId="0" applyFont="1" applyFill="1" applyBorder="1" applyAlignment="1"/>
    <xf numFmtId="0" fontId="15" fillId="0" borderId="0" xfId="0" applyFont="1" applyAlignment="1">
      <alignment horizontal="right" wrapText="1"/>
    </xf>
    <xf numFmtId="0" fontId="0" fillId="0" borderId="0" xfId="0" applyFont="1" applyBorder="1" applyAlignment="1"/>
    <xf numFmtId="164" fontId="15" fillId="0" borderId="0" xfId="0" applyNumberFormat="1" applyFont="1" applyFill="1" applyBorder="1" applyAlignment="1">
      <alignment horizontal="right"/>
    </xf>
    <xf numFmtId="164" fontId="15" fillId="0" borderId="12" xfId="0" applyNumberFormat="1" applyFont="1" applyFill="1" applyBorder="1" applyAlignment="1">
      <alignment horizontal="right"/>
    </xf>
    <xf numFmtId="164" fontId="15" fillId="11" borderId="11" xfId="0" applyNumberFormat="1" applyFont="1" applyFill="1" applyBorder="1" applyAlignment="1">
      <alignment horizontal="right"/>
    </xf>
    <xf numFmtId="0" fontId="0" fillId="10" borderId="13" xfId="0" applyFont="1" applyFill="1" applyBorder="1" applyAlignment="1">
      <alignment horizontal="right" vertical="top" wrapText="1"/>
    </xf>
    <xf numFmtId="0" fontId="0" fillId="0" borderId="10" xfId="0" applyFont="1" applyBorder="1" applyAlignment="1">
      <alignment horizontal="right" vertical="top" wrapText="1"/>
    </xf>
    <xf numFmtId="0" fontId="0" fillId="0" borderId="8" xfId="0" applyFont="1" applyBorder="1" applyAlignment="1">
      <alignment horizontal="right" vertical="top" wrapText="1"/>
    </xf>
    <xf numFmtId="0" fontId="0" fillId="10" borderId="10" xfId="0" applyFont="1" applyFill="1" applyBorder="1" applyAlignment="1">
      <alignment horizontal="right" vertical="top" wrapText="1"/>
    </xf>
    <xf numFmtId="0" fontId="0" fillId="0" borderId="10" xfId="0" applyFont="1" applyBorder="1" applyAlignment="1">
      <alignment horizontal="right"/>
    </xf>
    <xf numFmtId="0" fontId="15" fillId="0" borderId="5" xfId="0" applyFont="1" applyBorder="1" applyAlignment="1">
      <alignment vertical="top" wrapText="1"/>
    </xf>
    <xf numFmtId="0" fontId="17" fillId="0" borderId="0" xfId="0" applyFont="1" applyAlignment="1">
      <alignment horizont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tabSelected="1" workbookViewId="0">
      <selection activeCell="H122" sqref="H122"/>
    </sheetView>
  </sheetViews>
  <sheetFormatPr defaultRowHeight="15.75" customHeight="1" x14ac:dyDescent="0.2"/>
  <cols>
    <col min="1" max="1" width="15" customWidth="1"/>
    <col min="2" max="2" width="17.875" customWidth="1"/>
    <col min="3" max="3" width="14.375" customWidth="1"/>
    <col min="4" max="4" width="22.75" customWidth="1"/>
    <col min="5" max="5" width="31.25" customWidth="1"/>
    <col min="6" max="6" width="15.75" customWidth="1"/>
    <col min="7" max="7" width="11.75" customWidth="1"/>
    <col min="8" max="8" width="16.875" customWidth="1"/>
    <col min="9" max="1025" width="11.75" customWidth="1"/>
  </cols>
  <sheetData>
    <row r="1" spans="1:8" ht="34.5" customHeight="1" x14ac:dyDescent="0.3">
      <c r="A1" s="95" t="s">
        <v>82</v>
      </c>
      <c r="B1" s="95" t="s">
        <v>83</v>
      </c>
      <c r="C1" s="95" t="s">
        <v>84</v>
      </c>
      <c r="D1" s="95" t="s">
        <v>85</v>
      </c>
      <c r="E1" s="95"/>
      <c r="F1" s="95" t="s">
        <v>80</v>
      </c>
      <c r="G1" s="95" t="s">
        <v>116</v>
      </c>
      <c r="H1" s="95" t="s">
        <v>79</v>
      </c>
    </row>
    <row r="2" spans="1:8" ht="15" x14ac:dyDescent="0.25">
      <c r="A2" s="3"/>
      <c r="B2" s="3"/>
      <c r="C2" s="3"/>
      <c r="D2" s="3"/>
      <c r="E2" s="3"/>
      <c r="F2" s="3"/>
      <c r="G2" s="3"/>
      <c r="H2" s="3"/>
    </row>
    <row r="3" spans="1:8" ht="58.5" x14ac:dyDescent="0.3">
      <c r="A3" s="43" t="s">
        <v>81</v>
      </c>
      <c r="C3" s="1"/>
      <c r="D3" s="1"/>
      <c r="E3" s="1"/>
      <c r="F3" s="4"/>
      <c r="G3" s="4"/>
      <c r="H3" s="1"/>
    </row>
    <row r="4" spans="1:8" ht="30" x14ac:dyDescent="0.25">
      <c r="B4" s="1" t="s">
        <v>75</v>
      </c>
      <c r="C4" s="5" t="s">
        <v>0</v>
      </c>
      <c r="D4" s="6" t="s">
        <v>1</v>
      </c>
      <c r="E4" s="7" t="s">
        <v>2</v>
      </c>
      <c r="F4" s="56">
        <v>350</v>
      </c>
      <c r="G4" s="57">
        <f>F4*1.21</f>
        <v>423.5</v>
      </c>
      <c r="H4" s="1"/>
    </row>
    <row r="5" spans="1:8" ht="15" x14ac:dyDescent="0.25">
      <c r="B5" s="1"/>
      <c r="C5" s="58"/>
      <c r="D5" s="30"/>
      <c r="E5" s="7" t="s">
        <v>3</v>
      </c>
      <c r="F5" s="56">
        <v>970</v>
      </c>
      <c r="G5" s="57">
        <f t="shared" ref="G5:G68" si="0">F5*1.21</f>
        <v>1173.7</v>
      </c>
      <c r="H5" s="8"/>
    </row>
    <row r="6" spans="1:8" ht="30" x14ac:dyDescent="0.25">
      <c r="B6" s="1" t="s">
        <v>75</v>
      </c>
      <c r="C6" s="9" t="s">
        <v>4</v>
      </c>
      <c r="D6" s="10" t="s">
        <v>5</v>
      </c>
      <c r="E6" s="11" t="s">
        <v>2</v>
      </c>
      <c r="F6" s="59">
        <v>350</v>
      </c>
      <c r="G6" s="57">
        <f t="shared" si="0"/>
        <v>423.5</v>
      </c>
      <c r="H6" s="1"/>
    </row>
    <row r="7" spans="1:8" ht="15" x14ac:dyDescent="0.25">
      <c r="B7" s="1"/>
      <c r="C7" s="58"/>
      <c r="D7" s="30"/>
      <c r="E7" s="7" t="s">
        <v>6</v>
      </c>
      <c r="F7" s="56">
        <v>100</v>
      </c>
      <c r="G7" s="57">
        <f t="shared" si="0"/>
        <v>121</v>
      </c>
      <c r="H7" s="8"/>
    </row>
    <row r="8" spans="1:8" ht="15" x14ac:dyDescent="0.25">
      <c r="B8" s="1"/>
      <c r="C8" s="58"/>
      <c r="D8" s="30"/>
      <c r="E8" s="7" t="s">
        <v>70</v>
      </c>
      <c r="F8" s="56">
        <f>800</f>
        <v>800</v>
      </c>
      <c r="G8" s="57">
        <f t="shared" si="0"/>
        <v>968</v>
      </c>
      <c r="H8" s="8"/>
    </row>
    <row r="9" spans="1:8" ht="15" x14ac:dyDescent="0.25">
      <c r="B9" s="1"/>
      <c r="C9" s="58"/>
      <c r="D9" s="30"/>
      <c r="E9" s="12" t="s">
        <v>7</v>
      </c>
      <c r="F9" s="31">
        <f>SUM(F4:F8)</f>
        <v>2570</v>
      </c>
      <c r="G9" s="31">
        <f t="shared" si="0"/>
        <v>3109.7</v>
      </c>
      <c r="H9" s="8"/>
    </row>
    <row r="10" spans="1:8" ht="15" x14ac:dyDescent="0.25">
      <c r="B10" s="1" t="s">
        <v>75</v>
      </c>
      <c r="C10" s="9" t="s">
        <v>8</v>
      </c>
      <c r="D10" s="10" t="s">
        <v>9</v>
      </c>
      <c r="E10" s="11" t="s">
        <v>2</v>
      </c>
      <c r="F10" s="59">
        <v>250</v>
      </c>
      <c r="G10" s="57">
        <f t="shared" si="0"/>
        <v>302.5</v>
      </c>
      <c r="H10" s="1"/>
    </row>
    <row r="11" spans="1:8" ht="15" x14ac:dyDescent="0.25">
      <c r="B11" s="1"/>
      <c r="C11" s="58"/>
      <c r="D11" s="30"/>
      <c r="E11" s="7" t="s">
        <v>6</v>
      </c>
      <c r="F11" s="56">
        <v>100</v>
      </c>
      <c r="G11" s="57">
        <f t="shared" si="0"/>
        <v>121</v>
      </c>
      <c r="H11" s="8"/>
    </row>
    <row r="12" spans="1:8" ht="30" x14ac:dyDescent="0.25">
      <c r="B12" s="1" t="s">
        <v>75</v>
      </c>
      <c r="C12" s="9" t="s">
        <v>8</v>
      </c>
      <c r="D12" s="10" t="s">
        <v>10</v>
      </c>
      <c r="E12" s="11" t="s">
        <v>2</v>
      </c>
      <c r="F12" s="59">
        <v>250</v>
      </c>
      <c r="G12" s="57">
        <f t="shared" si="0"/>
        <v>302.5</v>
      </c>
      <c r="H12" s="8"/>
    </row>
    <row r="13" spans="1:8" ht="15" x14ac:dyDescent="0.25">
      <c r="B13" s="1"/>
      <c r="C13" s="58"/>
      <c r="D13" s="58"/>
      <c r="E13" s="7" t="s">
        <v>6</v>
      </c>
      <c r="F13" s="56">
        <v>100</v>
      </c>
      <c r="G13" s="57">
        <f t="shared" si="0"/>
        <v>121</v>
      </c>
      <c r="H13" s="1"/>
    </row>
    <row r="14" spans="1:8" ht="60" x14ac:dyDescent="0.25">
      <c r="B14" s="1" t="s">
        <v>75</v>
      </c>
      <c r="C14" s="9" t="s">
        <v>8</v>
      </c>
      <c r="D14" s="10" t="s">
        <v>11</v>
      </c>
      <c r="E14" s="11" t="s">
        <v>2</v>
      </c>
      <c r="F14" s="59">
        <v>250</v>
      </c>
      <c r="G14" s="57">
        <f t="shared" si="0"/>
        <v>302.5</v>
      </c>
      <c r="H14" s="1"/>
    </row>
    <row r="15" spans="1:8" ht="15" x14ac:dyDescent="0.25">
      <c r="B15" s="1"/>
      <c r="C15" s="58"/>
      <c r="D15" s="58"/>
      <c r="E15" s="7" t="s">
        <v>6</v>
      </c>
      <c r="F15" s="56">
        <v>100</v>
      </c>
      <c r="G15" s="57">
        <f t="shared" si="0"/>
        <v>121</v>
      </c>
      <c r="H15" s="8"/>
    </row>
    <row r="16" spans="1:8" ht="30" x14ac:dyDescent="0.25">
      <c r="B16" s="1" t="s">
        <v>75</v>
      </c>
      <c r="C16" s="9" t="s">
        <v>8</v>
      </c>
      <c r="D16" s="10" t="s">
        <v>12</v>
      </c>
      <c r="E16" s="11" t="s">
        <v>13</v>
      </c>
      <c r="F16" s="59">
        <v>250</v>
      </c>
      <c r="G16" s="57">
        <f t="shared" si="0"/>
        <v>302.5</v>
      </c>
      <c r="H16" s="1"/>
    </row>
    <row r="17" spans="2:8" ht="15" x14ac:dyDescent="0.25">
      <c r="B17" s="1"/>
      <c r="C17" s="58"/>
      <c r="D17" s="58"/>
      <c r="E17" s="7" t="s">
        <v>6</v>
      </c>
      <c r="F17" s="56">
        <v>300</v>
      </c>
      <c r="G17" s="57">
        <f t="shared" si="0"/>
        <v>363</v>
      </c>
      <c r="H17" s="8"/>
    </row>
    <row r="18" spans="2:8" ht="30" x14ac:dyDescent="0.25">
      <c r="B18" s="1" t="s">
        <v>75</v>
      </c>
      <c r="C18" s="9" t="s">
        <v>8</v>
      </c>
      <c r="D18" s="10" t="s">
        <v>14</v>
      </c>
      <c r="E18" s="11" t="s">
        <v>2</v>
      </c>
      <c r="F18" s="59">
        <v>250</v>
      </c>
      <c r="G18" s="57">
        <f t="shared" si="0"/>
        <v>302.5</v>
      </c>
      <c r="H18" s="8"/>
    </row>
    <row r="19" spans="2:8" ht="15" x14ac:dyDescent="0.25">
      <c r="B19" s="1"/>
      <c r="C19" s="58"/>
      <c r="D19" s="58"/>
      <c r="E19" s="7" t="s">
        <v>6</v>
      </c>
      <c r="F19" s="56">
        <v>100</v>
      </c>
      <c r="G19" s="57">
        <f t="shared" si="0"/>
        <v>121</v>
      </c>
      <c r="H19" s="1"/>
    </row>
    <row r="20" spans="2:8" ht="15" x14ac:dyDescent="0.25">
      <c r="B20" s="1" t="s">
        <v>75</v>
      </c>
      <c r="C20" s="9" t="s">
        <v>8</v>
      </c>
      <c r="D20" s="10" t="s">
        <v>15</v>
      </c>
      <c r="E20" s="13" t="s">
        <v>13</v>
      </c>
      <c r="F20" s="59">
        <v>250</v>
      </c>
      <c r="G20" s="57">
        <f t="shared" si="0"/>
        <v>302.5</v>
      </c>
      <c r="H20" s="1"/>
    </row>
    <row r="21" spans="2:8" ht="15" x14ac:dyDescent="0.25">
      <c r="B21" s="1"/>
      <c r="C21" s="58"/>
      <c r="D21" s="58"/>
      <c r="E21" s="7" t="s">
        <v>6</v>
      </c>
      <c r="F21" s="56">
        <v>200</v>
      </c>
      <c r="G21" s="57">
        <f t="shared" si="0"/>
        <v>242</v>
      </c>
      <c r="H21" s="8"/>
    </row>
    <row r="22" spans="2:8" ht="15" x14ac:dyDescent="0.25">
      <c r="B22" s="1"/>
      <c r="C22" s="58"/>
      <c r="D22" s="58"/>
      <c r="E22" s="7" t="s">
        <v>70</v>
      </c>
      <c r="F22" s="56">
        <f>900</f>
        <v>900</v>
      </c>
      <c r="G22" s="57">
        <f t="shared" si="0"/>
        <v>1089</v>
      </c>
      <c r="H22" s="8"/>
    </row>
    <row r="23" spans="2:8" ht="15" x14ac:dyDescent="0.25">
      <c r="B23" s="1"/>
      <c r="C23" s="58"/>
      <c r="D23" s="58"/>
      <c r="E23" s="12" t="s">
        <v>7</v>
      </c>
      <c r="F23" s="31">
        <f>SUM(F10:F22)</f>
        <v>3300</v>
      </c>
      <c r="G23" s="31">
        <f t="shared" si="0"/>
        <v>3993</v>
      </c>
      <c r="H23" s="8"/>
    </row>
    <row r="24" spans="2:8" ht="30" x14ac:dyDescent="0.25">
      <c r="B24" s="1" t="s">
        <v>75</v>
      </c>
      <c r="C24" s="9" t="s">
        <v>8</v>
      </c>
      <c r="D24" s="10" t="s">
        <v>16</v>
      </c>
      <c r="E24" s="11" t="s">
        <v>2</v>
      </c>
      <c r="F24" s="59">
        <v>250</v>
      </c>
      <c r="G24" s="57">
        <f t="shared" si="0"/>
        <v>302.5</v>
      </c>
      <c r="H24" s="1"/>
    </row>
    <row r="25" spans="2:8" ht="15" x14ac:dyDescent="0.25">
      <c r="B25" s="1"/>
      <c r="C25" s="58"/>
      <c r="D25" s="58"/>
      <c r="E25" s="7" t="s">
        <v>6</v>
      </c>
      <c r="F25" s="56">
        <v>700</v>
      </c>
      <c r="G25" s="57">
        <f t="shared" si="0"/>
        <v>847</v>
      </c>
      <c r="H25" s="2"/>
    </row>
    <row r="26" spans="2:8" ht="60" x14ac:dyDescent="0.25">
      <c r="B26" s="1" t="s">
        <v>75</v>
      </c>
      <c r="C26" s="9" t="s">
        <v>8</v>
      </c>
      <c r="D26" s="10" t="s">
        <v>17</v>
      </c>
      <c r="E26" s="11" t="s">
        <v>2</v>
      </c>
      <c r="F26" s="59">
        <v>250</v>
      </c>
      <c r="G26" s="57">
        <f t="shared" si="0"/>
        <v>302.5</v>
      </c>
      <c r="H26" s="1"/>
    </row>
    <row r="27" spans="2:8" ht="15" x14ac:dyDescent="0.25">
      <c r="B27" s="1"/>
      <c r="C27" s="58"/>
      <c r="D27" s="58"/>
      <c r="E27" s="7" t="s">
        <v>6</v>
      </c>
      <c r="F27" s="56">
        <v>200</v>
      </c>
      <c r="G27" s="57">
        <f t="shared" si="0"/>
        <v>242</v>
      </c>
      <c r="H27" s="8"/>
    </row>
    <row r="28" spans="2:8" ht="15" x14ac:dyDescent="0.25">
      <c r="B28" s="1" t="s">
        <v>75</v>
      </c>
      <c r="C28" s="9" t="s">
        <v>8</v>
      </c>
      <c r="D28" s="10" t="s">
        <v>18</v>
      </c>
      <c r="E28" s="11" t="s">
        <v>13</v>
      </c>
      <c r="F28" s="59">
        <v>250</v>
      </c>
      <c r="G28" s="57">
        <f t="shared" si="0"/>
        <v>302.5</v>
      </c>
      <c r="H28" s="2"/>
    </row>
    <row r="29" spans="2:8" ht="15" x14ac:dyDescent="0.25">
      <c r="B29" s="1"/>
      <c r="C29" s="60"/>
      <c r="D29" s="61"/>
      <c r="E29" s="14" t="s">
        <v>6</v>
      </c>
      <c r="F29" s="62">
        <v>500</v>
      </c>
      <c r="G29" s="57">
        <f t="shared" si="0"/>
        <v>605</v>
      </c>
      <c r="H29" s="1"/>
    </row>
    <row r="30" spans="2:8" ht="15" x14ac:dyDescent="0.25">
      <c r="B30" s="1" t="s">
        <v>75</v>
      </c>
      <c r="C30" s="5" t="s">
        <v>8</v>
      </c>
      <c r="D30" s="6" t="s">
        <v>92</v>
      </c>
      <c r="E30" s="11" t="s">
        <v>2</v>
      </c>
      <c r="F30" s="56">
        <v>250</v>
      </c>
      <c r="G30" s="57">
        <f t="shared" si="0"/>
        <v>302.5</v>
      </c>
      <c r="H30" s="1"/>
    </row>
    <row r="31" spans="2:8" ht="15" x14ac:dyDescent="0.25">
      <c r="B31" s="1"/>
      <c r="C31" s="58"/>
      <c r="D31" s="58"/>
      <c r="E31" s="7" t="s">
        <v>6</v>
      </c>
      <c r="F31" s="56">
        <v>200</v>
      </c>
      <c r="G31" s="57">
        <f t="shared" si="0"/>
        <v>242</v>
      </c>
      <c r="H31" s="1"/>
    </row>
    <row r="32" spans="2:8" ht="15" x14ac:dyDescent="0.25">
      <c r="B32" s="1"/>
      <c r="C32" s="63"/>
      <c r="D32" s="63"/>
      <c r="E32" s="7" t="s">
        <v>70</v>
      </c>
      <c r="F32" s="56">
        <f>900</f>
        <v>900</v>
      </c>
      <c r="G32" s="57">
        <f t="shared" si="0"/>
        <v>1089</v>
      </c>
      <c r="H32" s="1"/>
    </row>
    <row r="33" spans="2:8" ht="15" x14ac:dyDescent="0.25">
      <c r="B33" s="1"/>
      <c r="C33" s="63"/>
      <c r="D33" s="64"/>
      <c r="E33" s="15" t="s">
        <v>7</v>
      </c>
      <c r="F33" s="65">
        <f>SUM(F24:F32)</f>
        <v>3500</v>
      </c>
      <c r="G33" s="65">
        <f t="shared" si="0"/>
        <v>4235</v>
      </c>
      <c r="H33" s="8"/>
    </row>
    <row r="34" spans="2:8" ht="45" x14ac:dyDescent="0.25">
      <c r="B34" s="1" t="s">
        <v>75</v>
      </c>
      <c r="C34" s="9" t="s">
        <v>8</v>
      </c>
      <c r="D34" s="10" t="s">
        <v>19</v>
      </c>
      <c r="E34" s="11" t="s">
        <v>2</v>
      </c>
      <c r="F34" s="59">
        <v>250</v>
      </c>
      <c r="G34" s="57">
        <f t="shared" si="0"/>
        <v>302.5</v>
      </c>
      <c r="H34" s="1"/>
    </row>
    <row r="35" spans="2:8" ht="43.5" x14ac:dyDescent="0.25">
      <c r="B35" s="1"/>
      <c r="C35" s="58"/>
      <c r="D35" s="58"/>
      <c r="E35" s="7" t="s">
        <v>6</v>
      </c>
      <c r="F35" s="56">
        <v>700</v>
      </c>
      <c r="G35" s="57">
        <f t="shared" si="0"/>
        <v>847</v>
      </c>
      <c r="H35" s="2" t="s">
        <v>20</v>
      </c>
    </row>
    <row r="36" spans="2:8" ht="15" x14ac:dyDescent="0.25">
      <c r="B36" s="1"/>
      <c r="C36" s="58"/>
      <c r="D36" s="58"/>
      <c r="E36" s="16" t="s">
        <v>7</v>
      </c>
      <c r="F36" s="31">
        <f>F34+F35</f>
        <v>950</v>
      </c>
      <c r="G36" s="31">
        <f t="shared" si="0"/>
        <v>1149.5</v>
      </c>
    </row>
    <row r="37" spans="2:8" ht="45" x14ac:dyDescent="0.25">
      <c r="B37" s="1" t="s">
        <v>75</v>
      </c>
      <c r="C37" s="9" t="s">
        <v>21</v>
      </c>
      <c r="D37" s="10" t="s">
        <v>119</v>
      </c>
      <c r="E37" s="11" t="s">
        <v>2</v>
      </c>
      <c r="F37" s="59">
        <v>300</v>
      </c>
      <c r="G37" s="57">
        <f t="shared" si="0"/>
        <v>363</v>
      </c>
      <c r="H37" s="8"/>
    </row>
    <row r="38" spans="2:8" ht="15" x14ac:dyDescent="0.25">
      <c r="B38" s="1"/>
      <c r="C38" s="58"/>
      <c r="D38" s="58"/>
      <c r="E38" s="7" t="s">
        <v>6</v>
      </c>
      <c r="F38" s="56">
        <v>400</v>
      </c>
      <c r="G38" s="57">
        <f t="shared" si="0"/>
        <v>484</v>
      </c>
      <c r="H38" s="1"/>
    </row>
    <row r="39" spans="2:8" ht="30" x14ac:dyDescent="0.25">
      <c r="B39" s="1" t="s">
        <v>75</v>
      </c>
      <c r="C39" s="9" t="s">
        <v>22</v>
      </c>
      <c r="D39" s="10" t="s">
        <v>23</v>
      </c>
      <c r="E39" s="11" t="s">
        <v>2</v>
      </c>
      <c r="F39" s="59">
        <v>300</v>
      </c>
      <c r="G39" s="57">
        <f t="shared" si="0"/>
        <v>363</v>
      </c>
      <c r="H39" s="8"/>
    </row>
    <row r="40" spans="2:8" ht="15" x14ac:dyDescent="0.25">
      <c r="B40" s="1"/>
      <c r="C40" s="60"/>
      <c r="D40" s="60"/>
      <c r="E40" s="14" t="s">
        <v>6</v>
      </c>
      <c r="F40" s="62">
        <v>1200</v>
      </c>
      <c r="G40" s="57">
        <f t="shared" si="0"/>
        <v>1452</v>
      </c>
      <c r="H40" s="8"/>
    </row>
    <row r="41" spans="2:8" ht="29.25" x14ac:dyDescent="0.25">
      <c r="B41" s="1"/>
      <c r="C41" s="66"/>
      <c r="D41" s="66"/>
      <c r="E41" s="46" t="s">
        <v>93</v>
      </c>
      <c r="F41" s="79">
        <f>5750</f>
        <v>5750</v>
      </c>
      <c r="G41" s="57">
        <f t="shared" si="0"/>
        <v>6957.5</v>
      </c>
      <c r="H41" s="1"/>
    </row>
    <row r="42" spans="2:8" ht="15" x14ac:dyDescent="0.25">
      <c r="B42" s="1"/>
      <c r="C42" s="66"/>
      <c r="D42" s="66"/>
      <c r="E42" s="47" t="s">
        <v>7</v>
      </c>
      <c r="F42" s="67">
        <f>SUM(F37:F41)</f>
        <v>7950</v>
      </c>
      <c r="G42" s="67">
        <f t="shared" si="0"/>
        <v>9619.5</v>
      </c>
      <c r="H42" s="17"/>
    </row>
    <row r="43" spans="2:8" ht="30" x14ac:dyDescent="0.25">
      <c r="B43" s="1" t="s">
        <v>75</v>
      </c>
      <c r="C43" s="9" t="s">
        <v>8</v>
      </c>
      <c r="D43" s="10" t="s">
        <v>94</v>
      </c>
      <c r="E43" s="13" t="s">
        <v>125</v>
      </c>
      <c r="F43" s="59">
        <v>3000</v>
      </c>
      <c r="G43" s="57">
        <f t="shared" si="0"/>
        <v>3630</v>
      </c>
      <c r="H43" s="1"/>
    </row>
    <row r="44" spans="2:8" ht="15" x14ac:dyDescent="0.25">
      <c r="B44" s="1"/>
      <c r="C44" s="58"/>
      <c r="D44" s="58"/>
      <c r="E44" s="7"/>
      <c r="F44" s="57"/>
      <c r="G44" s="57"/>
      <c r="H44" s="1"/>
    </row>
    <row r="45" spans="2:8" ht="129" x14ac:dyDescent="0.25">
      <c r="B45" s="1" t="s">
        <v>86</v>
      </c>
      <c r="C45" s="5" t="s">
        <v>87</v>
      </c>
      <c r="D45" s="6" t="s">
        <v>96</v>
      </c>
      <c r="E45" s="7" t="s">
        <v>2</v>
      </c>
      <c r="F45" s="56">
        <v>450</v>
      </c>
      <c r="G45" s="57">
        <f t="shared" si="0"/>
        <v>544.5</v>
      </c>
      <c r="H45" s="49" t="s">
        <v>126</v>
      </c>
    </row>
    <row r="46" spans="2:8" ht="15" x14ac:dyDescent="0.25">
      <c r="B46" s="1"/>
      <c r="C46" s="58"/>
      <c r="D46" s="58"/>
      <c r="E46" s="7" t="s">
        <v>6</v>
      </c>
      <c r="F46" s="56">
        <v>1000</v>
      </c>
      <c r="G46" s="57">
        <f t="shared" si="0"/>
        <v>1210</v>
      </c>
      <c r="H46" s="50"/>
    </row>
    <row r="47" spans="2:8" ht="57.75" x14ac:dyDescent="0.25">
      <c r="B47" s="1" t="s">
        <v>75</v>
      </c>
      <c r="C47" s="5" t="s">
        <v>24</v>
      </c>
      <c r="D47" s="6" t="s">
        <v>97</v>
      </c>
      <c r="E47" s="7" t="s">
        <v>2</v>
      </c>
      <c r="F47" s="56">
        <v>350</v>
      </c>
      <c r="G47" s="57">
        <f t="shared" si="0"/>
        <v>423.5</v>
      </c>
      <c r="H47" s="49" t="s">
        <v>124</v>
      </c>
    </row>
    <row r="48" spans="2:8" ht="15" x14ac:dyDescent="0.25">
      <c r="B48" s="1"/>
      <c r="C48" s="58"/>
      <c r="D48" s="58"/>
      <c r="E48" s="7" t="s">
        <v>6</v>
      </c>
      <c r="F48" s="56">
        <v>1000</v>
      </c>
      <c r="G48" s="57">
        <f t="shared" si="0"/>
        <v>1210</v>
      </c>
      <c r="H48" s="50"/>
    </row>
    <row r="49" spans="2:8" ht="15" x14ac:dyDescent="0.25">
      <c r="B49" s="1" t="s">
        <v>75</v>
      </c>
      <c r="C49" s="5" t="s">
        <v>24</v>
      </c>
      <c r="D49" s="6" t="s">
        <v>98</v>
      </c>
      <c r="E49" s="7" t="s">
        <v>2</v>
      </c>
      <c r="F49" s="56">
        <v>350</v>
      </c>
      <c r="G49" s="57">
        <f t="shared" si="0"/>
        <v>423.5</v>
      </c>
      <c r="H49" s="50"/>
    </row>
    <row r="50" spans="2:8" ht="15" x14ac:dyDescent="0.25">
      <c r="B50" s="1"/>
      <c r="C50" s="58"/>
      <c r="D50" s="58"/>
      <c r="E50" s="7" t="s">
        <v>6</v>
      </c>
      <c r="F50" s="56">
        <v>750</v>
      </c>
      <c r="G50" s="57">
        <f t="shared" si="0"/>
        <v>907.5</v>
      </c>
      <c r="H50" s="50"/>
    </row>
    <row r="51" spans="2:8" ht="72" x14ac:dyDescent="0.25">
      <c r="B51" s="1" t="s">
        <v>88</v>
      </c>
      <c r="C51" s="5" t="s">
        <v>25</v>
      </c>
      <c r="D51" s="6" t="s">
        <v>99</v>
      </c>
      <c r="E51" s="7" t="s">
        <v>2</v>
      </c>
      <c r="F51" s="56">
        <v>450</v>
      </c>
      <c r="G51" s="57">
        <f t="shared" si="0"/>
        <v>544.5</v>
      </c>
      <c r="H51" s="49" t="s">
        <v>123</v>
      </c>
    </row>
    <row r="52" spans="2:8" ht="15" x14ac:dyDescent="0.25">
      <c r="B52" s="1"/>
      <c r="C52" s="60"/>
      <c r="D52" s="60"/>
      <c r="E52" s="14" t="s">
        <v>6</v>
      </c>
      <c r="F52" s="62">
        <v>1000</v>
      </c>
      <c r="G52" s="57">
        <f t="shared" si="0"/>
        <v>1210</v>
      </c>
      <c r="H52" s="1"/>
    </row>
    <row r="53" spans="2:8" ht="15" x14ac:dyDescent="0.25">
      <c r="B53" s="1"/>
      <c r="C53" s="66"/>
      <c r="D53" s="66"/>
      <c r="E53" s="48" t="s">
        <v>95</v>
      </c>
      <c r="F53" s="68">
        <f>2000</f>
        <v>2000</v>
      </c>
      <c r="G53" s="57">
        <f t="shared" si="0"/>
        <v>2420</v>
      </c>
      <c r="H53" s="1"/>
    </row>
    <row r="54" spans="2:8" ht="27.75" customHeight="1" x14ac:dyDescent="0.25">
      <c r="B54" s="1"/>
      <c r="C54" s="69"/>
      <c r="D54" s="69"/>
      <c r="E54" s="70" t="s">
        <v>7</v>
      </c>
      <c r="F54" s="71">
        <f>SUM(F43:F53)</f>
        <v>10350</v>
      </c>
      <c r="G54" s="71">
        <f t="shared" si="0"/>
        <v>12523.5</v>
      </c>
      <c r="H54" s="17"/>
    </row>
    <row r="55" spans="2:8" ht="30" x14ac:dyDescent="0.25">
      <c r="B55" s="1" t="s">
        <v>75</v>
      </c>
      <c r="C55" s="5" t="s">
        <v>8</v>
      </c>
      <c r="D55" s="6" t="s">
        <v>26</v>
      </c>
      <c r="E55" s="18" t="s">
        <v>2</v>
      </c>
      <c r="F55" s="56">
        <v>250</v>
      </c>
      <c r="G55" s="57">
        <f t="shared" si="0"/>
        <v>302.5</v>
      </c>
      <c r="H55" s="1"/>
    </row>
    <row r="56" spans="2:8" ht="15" x14ac:dyDescent="0.25">
      <c r="B56" s="1"/>
      <c r="C56" s="58"/>
      <c r="D56" s="58"/>
      <c r="E56" s="18" t="s">
        <v>3</v>
      </c>
      <c r="F56" s="56">
        <v>440</v>
      </c>
      <c r="G56" s="57">
        <f t="shared" si="0"/>
        <v>532.4</v>
      </c>
      <c r="H56" s="8"/>
    </row>
    <row r="57" spans="2:8" ht="15" x14ac:dyDescent="0.25">
      <c r="B57" s="1" t="s">
        <v>75</v>
      </c>
      <c r="C57" s="5" t="s">
        <v>8</v>
      </c>
      <c r="D57" s="6" t="s">
        <v>100</v>
      </c>
      <c r="E57" s="18" t="s">
        <v>2</v>
      </c>
      <c r="F57" s="56">
        <v>250</v>
      </c>
      <c r="G57" s="57">
        <f t="shared" si="0"/>
        <v>302.5</v>
      </c>
      <c r="H57" s="1"/>
    </row>
    <row r="58" spans="2:8" ht="15" x14ac:dyDescent="0.25">
      <c r="B58" s="1"/>
      <c r="C58" s="58"/>
      <c r="D58" s="58"/>
      <c r="E58" s="18" t="s">
        <v>3</v>
      </c>
      <c r="F58" s="56">
        <v>1140</v>
      </c>
      <c r="G58" s="57">
        <f t="shared" si="0"/>
        <v>1379.3999999999999</v>
      </c>
      <c r="H58" s="8"/>
    </row>
    <row r="59" spans="2:8" ht="45" x14ac:dyDescent="0.25">
      <c r="B59" s="1" t="s">
        <v>75</v>
      </c>
      <c r="C59" s="5" t="s">
        <v>8</v>
      </c>
      <c r="D59" s="6" t="s">
        <v>27</v>
      </c>
      <c r="E59" s="18" t="s">
        <v>2</v>
      </c>
      <c r="F59" s="56">
        <v>250</v>
      </c>
      <c r="G59" s="57">
        <f t="shared" si="0"/>
        <v>302.5</v>
      </c>
      <c r="H59" s="1"/>
    </row>
    <row r="60" spans="2:8" ht="15" x14ac:dyDescent="0.25">
      <c r="B60" s="1"/>
      <c r="C60" s="58"/>
      <c r="D60" s="58"/>
      <c r="E60" s="18" t="s">
        <v>3</v>
      </c>
      <c r="F60" s="56">
        <v>50</v>
      </c>
      <c r="G60" s="57">
        <f t="shared" si="0"/>
        <v>60.5</v>
      </c>
      <c r="H60" s="8"/>
    </row>
    <row r="61" spans="2:8" ht="30" x14ac:dyDescent="0.25">
      <c r="B61" s="1" t="s">
        <v>75</v>
      </c>
      <c r="C61" s="5" t="s">
        <v>8</v>
      </c>
      <c r="D61" s="6" t="s">
        <v>28</v>
      </c>
      <c r="E61" s="18" t="s">
        <v>2</v>
      </c>
      <c r="F61" s="56">
        <v>250</v>
      </c>
      <c r="G61" s="57">
        <f t="shared" si="0"/>
        <v>302.5</v>
      </c>
      <c r="H61" s="1"/>
    </row>
    <row r="62" spans="2:8" ht="15" x14ac:dyDescent="0.25">
      <c r="B62" s="1"/>
      <c r="C62" s="58"/>
      <c r="D62" s="58"/>
      <c r="E62" s="18" t="s">
        <v>3</v>
      </c>
      <c r="F62" s="56">
        <v>50</v>
      </c>
      <c r="G62" s="57">
        <f t="shared" si="0"/>
        <v>60.5</v>
      </c>
      <c r="H62" s="8"/>
    </row>
    <row r="63" spans="2:8" ht="60" x14ac:dyDescent="0.25">
      <c r="B63" s="1" t="s">
        <v>75</v>
      </c>
      <c r="C63" s="5" t="s">
        <v>8</v>
      </c>
      <c r="D63" s="6" t="s">
        <v>29</v>
      </c>
      <c r="E63" s="18" t="s">
        <v>2</v>
      </c>
      <c r="F63" s="56">
        <v>250</v>
      </c>
      <c r="G63" s="57">
        <f t="shared" si="0"/>
        <v>302.5</v>
      </c>
      <c r="H63" s="1"/>
    </row>
    <row r="64" spans="2:8" ht="15" x14ac:dyDescent="0.25">
      <c r="B64" s="1"/>
      <c r="C64" s="60"/>
      <c r="D64" s="60"/>
      <c r="E64" s="19" t="s">
        <v>3</v>
      </c>
      <c r="F64" s="62">
        <v>50</v>
      </c>
      <c r="G64" s="57">
        <f t="shared" si="0"/>
        <v>60.5</v>
      </c>
      <c r="H64" s="8"/>
    </row>
    <row r="65" spans="2:8" ht="28.5" x14ac:dyDescent="0.25">
      <c r="B65" s="1" t="s">
        <v>75</v>
      </c>
      <c r="C65" s="5" t="s">
        <v>30</v>
      </c>
      <c r="D65" s="6" t="s">
        <v>101</v>
      </c>
      <c r="E65" s="18" t="s">
        <v>2</v>
      </c>
      <c r="F65" s="56">
        <v>250</v>
      </c>
      <c r="G65" s="57">
        <f t="shared" si="0"/>
        <v>302.5</v>
      </c>
      <c r="H65" s="1"/>
    </row>
    <row r="66" spans="2:8" ht="15" x14ac:dyDescent="0.25">
      <c r="B66" s="1"/>
      <c r="C66" s="60"/>
      <c r="D66" s="60"/>
      <c r="E66" s="19" t="s">
        <v>3</v>
      </c>
      <c r="F66" s="56">
        <v>150</v>
      </c>
      <c r="G66" s="57">
        <f t="shared" si="0"/>
        <v>181.5</v>
      </c>
      <c r="H66" s="1"/>
    </row>
    <row r="67" spans="2:8" ht="15" x14ac:dyDescent="0.25">
      <c r="B67" s="1"/>
      <c r="C67" s="72"/>
      <c r="D67" s="72"/>
      <c r="E67" s="7" t="s">
        <v>70</v>
      </c>
      <c r="F67" s="56">
        <f>900</f>
        <v>900</v>
      </c>
      <c r="G67" s="57">
        <f t="shared" si="0"/>
        <v>1089</v>
      </c>
      <c r="H67" s="1"/>
    </row>
    <row r="68" spans="2:8" ht="15" x14ac:dyDescent="0.25">
      <c r="B68" s="1"/>
      <c r="C68" s="72"/>
      <c r="D68" s="72"/>
      <c r="E68" s="20" t="s">
        <v>7</v>
      </c>
      <c r="F68" s="65">
        <f>SUM(F55:F67)</f>
        <v>4280</v>
      </c>
      <c r="G68" s="65">
        <f t="shared" si="0"/>
        <v>5178.8</v>
      </c>
      <c r="H68" s="2"/>
    </row>
    <row r="69" spans="2:8" ht="45" x14ac:dyDescent="0.25">
      <c r="B69" s="1" t="s">
        <v>75</v>
      </c>
      <c r="C69" s="5" t="s">
        <v>8</v>
      </c>
      <c r="D69" s="6" t="s">
        <v>31</v>
      </c>
      <c r="E69" s="18" t="s">
        <v>2</v>
      </c>
      <c r="F69" s="56">
        <v>250</v>
      </c>
      <c r="G69" s="57">
        <f t="shared" ref="G69:G130" si="1">F69*1.21</f>
        <v>302.5</v>
      </c>
      <c r="H69" s="1"/>
    </row>
    <row r="70" spans="2:8" ht="15" x14ac:dyDescent="0.25">
      <c r="B70" s="1"/>
      <c r="C70" s="58"/>
      <c r="D70" s="58"/>
      <c r="E70" s="18" t="s">
        <v>3</v>
      </c>
      <c r="F70" s="56">
        <v>300</v>
      </c>
      <c r="G70" s="57">
        <f t="shared" si="1"/>
        <v>363</v>
      </c>
      <c r="H70" s="8"/>
    </row>
    <row r="71" spans="2:8" ht="30" x14ac:dyDescent="0.25">
      <c r="B71" s="1" t="s">
        <v>75</v>
      </c>
      <c r="C71" s="5" t="s">
        <v>8</v>
      </c>
      <c r="D71" s="6" t="s">
        <v>32</v>
      </c>
      <c r="E71" s="18" t="s">
        <v>2</v>
      </c>
      <c r="F71" s="56">
        <v>250</v>
      </c>
      <c r="G71" s="57">
        <f t="shared" si="1"/>
        <v>302.5</v>
      </c>
      <c r="H71" s="1"/>
    </row>
    <row r="72" spans="2:8" ht="15" x14ac:dyDescent="0.25">
      <c r="B72" s="1"/>
      <c r="C72" s="58"/>
      <c r="D72" s="58"/>
      <c r="E72" s="18" t="s">
        <v>3</v>
      </c>
      <c r="F72" s="56">
        <v>50</v>
      </c>
      <c r="G72" s="57">
        <f t="shared" si="1"/>
        <v>60.5</v>
      </c>
      <c r="H72" s="8"/>
    </row>
    <row r="73" spans="2:8" ht="75" x14ac:dyDescent="0.25">
      <c r="B73" s="1" t="s">
        <v>75</v>
      </c>
      <c r="C73" s="5" t="s">
        <v>8</v>
      </c>
      <c r="D73" s="6" t="s">
        <v>33</v>
      </c>
      <c r="E73" s="18" t="s">
        <v>2</v>
      </c>
      <c r="F73" s="56">
        <v>250</v>
      </c>
      <c r="G73" s="57">
        <f t="shared" si="1"/>
        <v>302.5</v>
      </c>
      <c r="H73" s="1"/>
    </row>
    <row r="74" spans="2:8" ht="15" x14ac:dyDescent="0.25">
      <c r="B74" s="1"/>
      <c r="C74" s="58"/>
      <c r="D74" s="58"/>
      <c r="E74" s="18" t="s">
        <v>3</v>
      </c>
      <c r="F74" s="56">
        <v>50</v>
      </c>
      <c r="G74" s="57">
        <f t="shared" si="1"/>
        <v>60.5</v>
      </c>
      <c r="H74" s="8"/>
    </row>
    <row r="75" spans="2:8" ht="28.5" x14ac:dyDescent="0.25">
      <c r="B75" s="1" t="s">
        <v>75</v>
      </c>
      <c r="C75" s="5" t="s">
        <v>90</v>
      </c>
      <c r="D75" s="6" t="s">
        <v>89</v>
      </c>
      <c r="E75" s="18" t="s">
        <v>2</v>
      </c>
      <c r="F75" s="56">
        <v>250</v>
      </c>
      <c r="G75" s="57">
        <f t="shared" si="1"/>
        <v>302.5</v>
      </c>
      <c r="H75" s="1"/>
    </row>
    <row r="76" spans="2:8" ht="15" x14ac:dyDescent="0.25">
      <c r="B76" s="1"/>
      <c r="C76" s="58"/>
      <c r="D76" s="58"/>
      <c r="E76" s="18" t="s">
        <v>3</v>
      </c>
      <c r="F76" s="56">
        <v>300</v>
      </c>
      <c r="G76" s="57">
        <f t="shared" si="1"/>
        <v>363</v>
      </c>
      <c r="H76" s="2"/>
    </row>
    <row r="77" spans="2:8" ht="15" x14ac:dyDescent="0.25">
      <c r="B77" s="1" t="s">
        <v>75</v>
      </c>
      <c r="C77" s="5" t="s">
        <v>8</v>
      </c>
      <c r="D77" s="6" t="s">
        <v>34</v>
      </c>
      <c r="E77" s="18" t="s">
        <v>2</v>
      </c>
      <c r="F77" s="56">
        <v>250</v>
      </c>
      <c r="G77" s="57">
        <f t="shared" si="1"/>
        <v>302.5</v>
      </c>
      <c r="H77" s="1"/>
    </row>
    <row r="78" spans="2:8" ht="15" x14ac:dyDescent="0.25">
      <c r="B78" s="1"/>
      <c r="C78" s="60"/>
      <c r="D78" s="60"/>
      <c r="E78" s="19" t="s">
        <v>3</v>
      </c>
      <c r="F78" s="62">
        <v>50</v>
      </c>
      <c r="G78" s="57">
        <f t="shared" si="1"/>
        <v>60.5</v>
      </c>
      <c r="H78" s="8"/>
    </row>
    <row r="79" spans="2:8" ht="15" x14ac:dyDescent="0.25">
      <c r="B79" s="1" t="s">
        <v>75</v>
      </c>
      <c r="C79" s="5" t="s">
        <v>8</v>
      </c>
      <c r="D79" s="6" t="s">
        <v>102</v>
      </c>
      <c r="E79" s="18" t="s">
        <v>2</v>
      </c>
      <c r="F79" s="56">
        <v>250</v>
      </c>
      <c r="G79" s="57">
        <f t="shared" si="1"/>
        <v>302.5</v>
      </c>
      <c r="H79" s="1"/>
    </row>
    <row r="80" spans="2:8" ht="15" x14ac:dyDescent="0.25">
      <c r="B80" s="1"/>
      <c r="C80" s="58"/>
      <c r="D80" s="58"/>
      <c r="E80" s="18" t="s">
        <v>3</v>
      </c>
      <c r="F80" s="56">
        <v>150</v>
      </c>
      <c r="G80" s="57">
        <f t="shared" si="1"/>
        <v>181.5</v>
      </c>
      <c r="H80" s="8"/>
    </row>
    <row r="81" spans="2:8" ht="15" x14ac:dyDescent="0.25">
      <c r="B81" s="1"/>
      <c r="C81" s="63"/>
      <c r="D81" s="63"/>
      <c r="E81" s="7" t="s">
        <v>70</v>
      </c>
      <c r="F81" s="56">
        <f>900</f>
        <v>900</v>
      </c>
      <c r="G81" s="57">
        <f t="shared" si="1"/>
        <v>1089</v>
      </c>
      <c r="H81" s="8"/>
    </row>
    <row r="82" spans="2:8" ht="15" x14ac:dyDescent="0.25">
      <c r="B82" s="1"/>
      <c r="C82" s="63"/>
      <c r="D82" s="63"/>
      <c r="E82" s="21" t="s">
        <v>7</v>
      </c>
      <c r="F82" s="65">
        <f>SUM(F69:F81)</f>
        <v>3300</v>
      </c>
      <c r="G82" s="65">
        <f t="shared" si="1"/>
        <v>3993</v>
      </c>
      <c r="H82" s="2"/>
    </row>
    <row r="83" spans="2:8" ht="15" x14ac:dyDescent="0.25">
      <c r="B83" s="1" t="s">
        <v>75</v>
      </c>
      <c r="C83" s="5" t="s">
        <v>8</v>
      </c>
      <c r="D83" s="6" t="s">
        <v>103</v>
      </c>
      <c r="E83" s="18" t="s">
        <v>2</v>
      </c>
      <c r="F83" s="56">
        <v>250</v>
      </c>
      <c r="G83" s="57">
        <f t="shared" si="1"/>
        <v>302.5</v>
      </c>
      <c r="H83" s="1"/>
    </row>
    <row r="84" spans="2:8" ht="15" x14ac:dyDescent="0.25">
      <c r="B84" s="1"/>
      <c r="C84" s="66"/>
      <c r="D84" s="66"/>
      <c r="E84" s="90" t="s">
        <v>3</v>
      </c>
      <c r="F84" s="56">
        <v>400</v>
      </c>
      <c r="G84" s="57">
        <f t="shared" si="1"/>
        <v>484</v>
      </c>
      <c r="H84" s="8"/>
    </row>
    <row r="85" spans="2:8" ht="15" x14ac:dyDescent="0.25">
      <c r="B85" s="1"/>
      <c r="C85" s="63"/>
      <c r="D85" s="63"/>
      <c r="E85" s="22" t="s">
        <v>7</v>
      </c>
      <c r="F85" s="31">
        <f>SUM(F83:F84)</f>
        <v>650</v>
      </c>
      <c r="G85" s="65">
        <f t="shared" si="1"/>
        <v>786.5</v>
      </c>
      <c r="H85" s="8"/>
    </row>
    <row r="86" spans="2:8" ht="15" x14ac:dyDescent="0.25">
      <c r="B86" s="1" t="s">
        <v>75</v>
      </c>
      <c r="C86" s="9" t="s">
        <v>35</v>
      </c>
      <c r="D86" s="10" t="s">
        <v>36</v>
      </c>
      <c r="E86" s="18" t="s">
        <v>2</v>
      </c>
      <c r="F86" s="56">
        <v>250</v>
      </c>
      <c r="G86" s="57">
        <f t="shared" si="1"/>
        <v>302.5</v>
      </c>
      <c r="H86" s="1"/>
    </row>
    <row r="87" spans="2:8" ht="15" x14ac:dyDescent="0.25">
      <c r="B87" s="1"/>
      <c r="C87" s="58"/>
      <c r="D87" s="58"/>
      <c r="E87" s="18" t="s">
        <v>3</v>
      </c>
      <c r="F87" s="56">
        <v>400</v>
      </c>
      <c r="G87" s="57">
        <f t="shared" si="1"/>
        <v>484</v>
      </c>
      <c r="H87" s="1"/>
    </row>
    <row r="88" spans="2:8" ht="15" x14ac:dyDescent="0.25">
      <c r="B88" s="1" t="s">
        <v>75</v>
      </c>
      <c r="C88" s="5" t="s">
        <v>37</v>
      </c>
      <c r="D88" s="10" t="s">
        <v>104</v>
      </c>
      <c r="E88" s="18" t="s">
        <v>2</v>
      </c>
      <c r="F88" s="56">
        <v>250</v>
      </c>
      <c r="G88" s="57">
        <f t="shared" si="1"/>
        <v>302.5</v>
      </c>
      <c r="H88" s="1"/>
    </row>
    <row r="89" spans="2:8" ht="15" x14ac:dyDescent="0.25">
      <c r="B89" s="1"/>
      <c r="C89" s="58"/>
      <c r="D89" s="58"/>
      <c r="E89" s="18" t="s">
        <v>3</v>
      </c>
      <c r="F89" s="56">
        <v>100</v>
      </c>
      <c r="G89" s="57">
        <f t="shared" si="1"/>
        <v>121</v>
      </c>
      <c r="H89" s="8"/>
    </row>
    <row r="90" spans="2:8" ht="30" x14ac:dyDescent="0.25">
      <c r="B90" s="1" t="s">
        <v>75</v>
      </c>
      <c r="C90" s="5" t="s">
        <v>38</v>
      </c>
      <c r="D90" s="6" t="s">
        <v>39</v>
      </c>
      <c r="E90" s="18" t="s">
        <v>2</v>
      </c>
      <c r="F90" s="56">
        <v>250</v>
      </c>
      <c r="G90" s="57">
        <f t="shared" si="1"/>
        <v>302.5</v>
      </c>
      <c r="H90" s="1"/>
    </row>
    <row r="91" spans="2:8" ht="15" x14ac:dyDescent="0.25">
      <c r="B91" s="1"/>
      <c r="C91" s="58"/>
      <c r="D91" s="58"/>
      <c r="E91" s="18" t="s">
        <v>3</v>
      </c>
      <c r="F91" s="56">
        <v>50</v>
      </c>
      <c r="G91" s="57">
        <f t="shared" si="1"/>
        <v>60.5</v>
      </c>
      <c r="H91" s="8"/>
    </row>
    <row r="92" spans="2:8" ht="15" x14ac:dyDescent="0.25">
      <c r="B92" s="1"/>
      <c r="C92" s="72"/>
      <c r="D92" s="72"/>
      <c r="E92" s="7" t="s">
        <v>70</v>
      </c>
      <c r="F92" s="56">
        <f>900</f>
        <v>900</v>
      </c>
      <c r="G92" s="57">
        <f t="shared" si="1"/>
        <v>1089</v>
      </c>
      <c r="H92" s="8"/>
    </row>
    <row r="93" spans="2:8" ht="15" x14ac:dyDescent="0.25">
      <c r="B93" s="1"/>
      <c r="C93" s="66"/>
      <c r="D93" s="66"/>
      <c r="E93" s="92" t="s">
        <v>7</v>
      </c>
      <c r="F93" s="31">
        <f>SUM(F86:F92)</f>
        <v>2200</v>
      </c>
      <c r="G93" s="31">
        <f t="shared" si="1"/>
        <v>2662</v>
      </c>
      <c r="H93" s="8"/>
    </row>
    <row r="94" spans="2:8" ht="15" x14ac:dyDescent="0.25">
      <c r="B94" s="1" t="s">
        <v>75</v>
      </c>
      <c r="C94" s="9" t="s">
        <v>8</v>
      </c>
      <c r="D94" s="10" t="s">
        <v>105</v>
      </c>
      <c r="E94" s="18" t="s">
        <v>2</v>
      </c>
      <c r="F94" s="56">
        <v>250</v>
      </c>
      <c r="G94" s="57">
        <f t="shared" si="1"/>
        <v>302.5</v>
      </c>
      <c r="H94" s="1"/>
    </row>
    <row r="95" spans="2:8" ht="15" x14ac:dyDescent="0.25">
      <c r="B95" s="1"/>
      <c r="C95" s="58"/>
      <c r="D95" s="58"/>
      <c r="E95" s="18" t="s">
        <v>3</v>
      </c>
      <c r="F95" s="56">
        <v>100</v>
      </c>
      <c r="G95" s="57">
        <f t="shared" si="1"/>
        <v>121</v>
      </c>
      <c r="H95" s="8"/>
    </row>
    <row r="96" spans="2:8" ht="15" x14ac:dyDescent="0.25">
      <c r="B96" s="1" t="s">
        <v>75</v>
      </c>
      <c r="C96" s="5" t="s">
        <v>40</v>
      </c>
      <c r="D96" s="6" t="s">
        <v>106</v>
      </c>
      <c r="E96" s="18" t="s">
        <v>2</v>
      </c>
      <c r="F96" s="56">
        <v>250</v>
      </c>
      <c r="G96" s="57">
        <f t="shared" si="1"/>
        <v>302.5</v>
      </c>
      <c r="H96" s="1"/>
    </row>
    <row r="97" spans="2:8" ht="15" x14ac:dyDescent="0.25">
      <c r="B97" s="1"/>
      <c r="C97" s="58"/>
      <c r="D97" s="58"/>
      <c r="E97" s="18" t="s">
        <v>3</v>
      </c>
      <c r="F97" s="56">
        <v>350</v>
      </c>
      <c r="G97" s="57">
        <f t="shared" si="1"/>
        <v>423.5</v>
      </c>
      <c r="H97" s="8"/>
    </row>
    <row r="98" spans="2:8" ht="60" x14ac:dyDescent="0.25">
      <c r="B98" s="1" t="s">
        <v>75</v>
      </c>
      <c r="C98" s="23" t="s">
        <v>41</v>
      </c>
      <c r="D98" s="24" t="s">
        <v>42</v>
      </c>
      <c r="E98" s="18" t="s">
        <v>2</v>
      </c>
      <c r="F98" s="56">
        <v>250</v>
      </c>
      <c r="G98" s="57">
        <f t="shared" si="1"/>
        <v>302.5</v>
      </c>
      <c r="H98" s="1"/>
    </row>
    <row r="99" spans="2:8" ht="15" x14ac:dyDescent="0.25">
      <c r="B99" s="1"/>
      <c r="C99" s="66"/>
      <c r="D99" s="66"/>
      <c r="E99" s="93" t="s">
        <v>6</v>
      </c>
      <c r="F99" s="56">
        <v>300</v>
      </c>
      <c r="G99" s="57">
        <f t="shared" si="1"/>
        <v>363</v>
      </c>
      <c r="H99" s="8"/>
    </row>
    <row r="100" spans="2:8" ht="15" x14ac:dyDescent="0.25">
      <c r="B100" s="1"/>
      <c r="C100" s="66"/>
      <c r="D100" s="66"/>
      <c r="E100" s="93" t="s">
        <v>70</v>
      </c>
      <c r="F100" s="56">
        <f>900</f>
        <v>900</v>
      </c>
      <c r="G100" s="57">
        <f t="shared" si="1"/>
        <v>1089</v>
      </c>
      <c r="H100" s="8"/>
    </row>
    <row r="101" spans="2:8" ht="15" x14ac:dyDescent="0.25">
      <c r="B101" s="1"/>
      <c r="C101" s="66"/>
      <c r="D101" s="66"/>
      <c r="E101" s="92" t="s">
        <v>7</v>
      </c>
      <c r="F101" s="31">
        <f>SUM(F94:F100)</f>
        <v>2400</v>
      </c>
      <c r="G101" s="31">
        <f t="shared" si="1"/>
        <v>2904</v>
      </c>
      <c r="H101" s="8"/>
    </row>
    <row r="102" spans="2:8" ht="30" x14ac:dyDescent="0.25">
      <c r="B102" s="1" t="s">
        <v>75</v>
      </c>
      <c r="C102" s="52" t="s">
        <v>24</v>
      </c>
      <c r="D102" s="94" t="s">
        <v>43</v>
      </c>
      <c r="E102" s="18" t="s">
        <v>2</v>
      </c>
      <c r="F102" s="56">
        <v>250</v>
      </c>
      <c r="G102" s="57">
        <f t="shared" si="1"/>
        <v>302.5</v>
      </c>
      <c r="H102" s="1"/>
    </row>
    <row r="103" spans="2:8" ht="15" x14ac:dyDescent="0.25">
      <c r="B103" s="1"/>
      <c r="C103" s="66"/>
      <c r="D103" s="66"/>
      <c r="E103" s="90" t="s">
        <v>3</v>
      </c>
      <c r="F103" s="59">
        <v>600</v>
      </c>
      <c r="G103" s="57">
        <f t="shared" si="1"/>
        <v>726</v>
      </c>
      <c r="H103" s="8"/>
    </row>
    <row r="104" spans="2:8" ht="29.25" x14ac:dyDescent="0.25">
      <c r="B104" s="1"/>
      <c r="C104" s="66"/>
      <c r="D104" s="66"/>
      <c r="E104" s="91" t="s">
        <v>49</v>
      </c>
      <c r="F104" s="56">
        <f>580</f>
        <v>580</v>
      </c>
      <c r="G104" s="57">
        <f t="shared" si="1"/>
        <v>701.8</v>
      </c>
      <c r="H104" s="2" t="s">
        <v>134</v>
      </c>
    </row>
    <row r="105" spans="2:8" ht="45" x14ac:dyDescent="0.25">
      <c r="B105" s="1" t="s">
        <v>75</v>
      </c>
      <c r="C105" s="9" t="s">
        <v>24</v>
      </c>
      <c r="D105" s="10" t="s">
        <v>44</v>
      </c>
      <c r="E105" s="18" t="s">
        <v>2</v>
      </c>
      <c r="F105" s="56">
        <v>250</v>
      </c>
      <c r="G105" s="57">
        <f t="shared" si="1"/>
        <v>302.5</v>
      </c>
      <c r="H105" s="1"/>
    </row>
    <row r="106" spans="2:8" ht="15" x14ac:dyDescent="0.25">
      <c r="B106" s="1"/>
      <c r="C106" s="58"/>
      <c r="D106" s="58"/>
      <c r="E106" s="18" t="s">
        <v>3</v>
      </c>
      <c r="F106" s="56">
        <v>50</v>
      </c>
      <c r="G106" s="57">
        <f t="shared" si="1"/>
        <v>60.5</v>
      </c>
      <c r="H106" s="8"/>
    </row>
    <row r="107" spans="2:8" ht="30" x14ac:dyDescent="0.25">
      <c r="B107" s="1" t="s">
        <v>75</v>
      </c>
      <c r="C107" s="9" t="s">
        <v>24</v>
      </c>
      <c r="D107" s="10" t="s">
        <v>45</v>
      </c>
      <c r="E107" s="18" t="s">
        <v>2</v>
      </c>
      <c r="F107" s="56">
        <v>250</v>
      </c>
      <c r="G107" s="57">
        <f t="shared" si="1"/>
        <v>302.5</v>
      </c>
      <c r="H107" s="1"/>
    </row>
    <row r="108" spans="2:8" ht="21" customHeight="1" x14ac:dyDescent="0.25">
      <c r="B108" s="1"/>
      <c r="C108" s="58"/>
      <c r="D108" s="58"/>
      <c r="E108" s="18" t="s">
        <v>3</v>
      </c>
      <c r="F108" s="56">
        <v>150</v>
      </c>
      <c r="G108" s="57">
        <f t="shared" si="1"/>
        <v>181.5</v>
      </c>
      <c r="H108" s="8"/>
    </row>
    <row r="109" spans="2:8" ht="60" x14ac:dyDescent="0.25">
      <c r="B109" s="1" t="s">
        <v>75</v>
      </c>
      <c r="C109" s="9" t="s">
        <v>24</v>
      </c>
      <c r="D109" s="10" t="s">
        <v>46</v>
      </c>
      <c r="E109" s="18" t="s">
        <v>2</v>
      </c>
      <c r="F109" s="56">
        <v>250</v>
      </c>
      <c r="G109" s="57">
        <f t="shared" si="1"/>
        <v>302.5</v>
      </c>
      <c r="H109" s="1"/>
    </row>
    <row r="110" spans="2:8" ht="15" x14ac:dyDescent="0.25">
      <c r="B110" s="1"/>
      <c r="C110" s="60"/>
      <c r="D110" s="60"/>
      <c r="E110" s="18" t="s">
        <v>3</v>
      </c>
      <c r="F110" s="56">
        <v>150</v>
      </c>
      <c r="G110" s="57">
        <f t="shared" si="1"/>
        <v>181.5</v>
      </c>
      <c r="H110" s="8"/>
    </row>
    <row r="111" spans="2:8" ht="15" x14ac:dyDescent="0.25">
      <c r="B111" s="1" t="s">
        <v>75</v>
      </c>
      <c r="C111" s="5" t="s">
        <v>24</v>
      </c>
      <c r="D111" s="6" t="s">
        <v>47</v>
      </c>
      <c r="E111" s="7" t="s">
        <v>2</v>
      </c>
      <c r="F111" s="56">
        <v>250</v>
      </c>
      <c r="G111" s="57">
        <f t="shared" si="1"/>
        <v>302.5</v>
      </c>
      <c r="H111" s="1"/>
    </row>
    <row r="112" spans="2:8" ht="15" x14ac:dyDescent="0.25">
      <c r="B112" s="1"/>
      <c r="C112" s="58"/>
      <c r="D112" s="58"/>
      <c r="E112" s="7" t="s">
        <v>6</v>
      </c>
      <c r="F112" s="56">
        <v>100</v>
      </c>
      <c r="G112" s="57">
        <f t="shared" si="1"/>
        <v>121</v>
      </c>
      <c r="H112" s="8"/>
    </row>
    <row r="113" spans="2:8" ht="15" x14ac:dyDescent="0.25">
      <c r="B113" s="1"/>
      <c r="C113" s="60"/>
      <c r="D113" s="60"/>
      <c r="E113" s="7" t="s">
        <v>70</v>
      </c>
      <c r="F113" s="56">
        <f>900</f>
        <v>900</v>
      </c>
      <c r="G113" s="57">
        <f t="shared" si="1"/>
        <v>1089</v>
      </c>
      <c r="H113" s="8"/>
    </row>
    <row r="114" spans="2:8" ht="15" x14ac:dyDescent="0.25">
      <c r="B114" s="1"/>
      <c r="C114" s="60"/>
      <c r="D114" s="60"/>
      <c r="E114" s="26" t="s">
        <v>7</v>
      </c>
      <c r="F114" s="31">
        <f>SUM(F102:F113)</f>
        <v>3780</v>
      </c>
      <c r="G114" s="31">
        <f t="shared" si="1"/>
        <v>4573.8</v>
      </c>
      <c r="H114" s="8"/>
    </row>
    <row r="115" spans="2:8" ht="30" x14ac:dyDescent="0.25">
      <c r="B115" s="1" t="s">
        <v>75</v>
      </c>
      <c r="C115" s="5" t="s">
        <v>24</v>
      </c>
      <c r="D115" s="6" t="s">
        <v>48</v>
      </c>
      <c r="E115" s="7" t="s">
        <v>2</v>
      </c>
      <c r="F115" s="56">
        <v>250</v>
      </c>
      <c r="G115" s="57">
        <f t="shared" si="1"/>
        <v>302.5</v>
      </c>
      <c r="H115" s="1"/>
    </row>
    <row r="116" spans="2:8" ht="15" x14ac:dyDescent="0.25">
      <c r="B116" s="1"/>
      <c r="C116" s="58"/>
      <c r="D116" s="58"/>
      <c r="E116" s="18" t="s">
        <v>6</v>
      </c>
      <c r="F116" s="56">
        <v>850</v>
      </c>
      <c r="G116" s="57">
        <f t="shared" si="1"/>
        <v>1028.5</v>
      </c>
      <c r="H116" s="2"/>
    </row>
    <row r="117" spans="2:8" ht="29.25" x14ac:dyDescent="0.25">
      <c r="B117" s="1"/>
      <c r="C117" s="58"/>
      <c r="D117" s="58"/>
      <c r="E117" s="18" t="s">
        <v>49</v>
      </c>
      <c r="F117" s="56">
        <f>580</f>
        <v>580</v>
      </c>
      <c r="G117" s="57">
        <f t="shared" si="1"/>
        <v>701.8</v>
      </c>
      <c r="H117" s="2" t="s">
        <v>134</v>
      </c>
    </row>
    <row r="118" spans="2:8" ht="30" x14ac:dyDescent="0.25">
      <c r="B118" s="1" t="s">
        <v>75</v>
      </c>
      <c r="C118" s="5" t="s">
        <v>24</v>
      </c>
      <c r="D118" s="6" t="s">
        <v>50</v>
      </c>
      <c r="E118" s="18" t="s">
        <v>2</v>
      </c>
      <c r="F118" s="56">
        <v>250</v>
      </c>
      <c r="G118" s="57">
        <f t="shared" si="1"/>
        <v>302.5</v>
      </c>
      <c r="H118" s="1"/>
    </row>
    <row r="119" spans="2:8" ht="15" x14ac:dyDescent="0.25">
      <c r="B119" s="1"/>
      <c r="C119" s="60"/>
      <c r="D119" s="60"/>
      <c r="E119" s="19" t="s">
        <v>3</v>
      </c>
      <c r="F119" s="62">
        <v>150</v>
      </c>
      <c r="G119" s="57">
        <f t="shared" si="1"/>
        <v>181.5</v>
      </c>
      <c r="H119" s="8"/>
    </row>
    <row r="120" spans="2:8" ht="15" x14ac:dyDescent="0.25">
      <c r="B120" s="1" t="s">
        <v>75</v>
      </c>
      <c r="C120" s="5" t="s">
        <v>24</v>
      </c>
      <c r="D120" s="6" t="s">
        <v>121</v>
      </c>
      <c r="E120" s="18" t="s">
        <v>2</v>
      </c>
      <c r="F120" s="56">
        <v>250</v>
      </c>
      <c r="G120" s="57">
        <f t="shared" ref="G120:G122" si="2">F120*1.21</f>
        <v>302.5</v>
      </c>
      <c r="H120" s="1"/>
    </row>
    <row r="121" spans="2:8" ht="15" x14ac:dyDescent="0.25">
      <c r="B121" s="1"/>
      <c r="C121" s="60"/>
      <c r="D121" s="60"/>
      <c r="E121" s="18" t="s">
        <v>6</v>
      </c>
      <c r="F121" s="56">
        <v>850</v>
      </c>
      <c r="G121" s="57">
        <f t="shared" si="2"/>
        <v>1028.5</v>
      </c>
      <c r="H121" s="2"/>
    </row>
    <row r="122" spans="2:8" ht="29.25" x14ac:dyDescent="0.25">
      <c r="B122" s="1"/>
      <c r="C122" s="60"/>
      <c r="D122" s="60"/>
      <c r="E122" s="18" t="s">
        <v>49</v>
      </c>
      <c r="F122" s="56">
        <f>580</f>
        <v>580</v>
      </c>
      <c r="G122" s="57">
        <f t="shared" si="2"/>
        <v>701.8</v>
      </c>
      <c r="H122" s="2" t="s">
        <v>134</v>
      </c>
    </row>
    <row r="123" spans="2:8" ht="15" x14ac:dyDescent="0.25">
      <c r="B123" s="1"/>
      <c r="C123" s="58"/>
      <c r="D123" s="58"/>
      <c r="E123" s="7" t="s">
        <v>70</v>
      </c>
      <c r="F123" s="56">
        <f>900</f>
        <v>900</v>
      </c>
      <c r="G123" s="57">
        <f>F123*1.21</f>
        <v>1089</v>
      </c>
      <c r="H123" s="8"/>
    </row>
    <row r="124" spans="2:8" ht="15" x14ac:dyDescent="0.25">
      <c r="B124" s="1"/>
      <c r="C124" s="58"/>
      <c r="D124" s="58"/>
      <c r="E124" s="22" t="s">
        <v>7</v>
      </c>
      <c r="F124" s="31">
        <f>SUM(F115:F123)</f>
        <v>4660</v>
      </c>
      <c r="G124" s="31">
        <f t="shared" si="1"/>
        <v>5638.5999999999995</v>
      </c>
      <c r="H124" s="8"/>
    </row>
    <row r="125" spans="2:8" ht="15" x14ac:dyDescent="0.25">
      <c r="B125" s="1" t="s">
        <v>75</v>
      </c>
      <c r="C125" s="27" t="s">
        <v>51</v>
      </c>
      <c r="D125" s="58"/>
      <c r="E125" s="22" t="s">
        <v>7</v>
      </c>
      <c r="F125" s="31">
        <v>1400</v>
      </c>
      <c r="G125" s="31">
        <f t="shared" si="1"/>
        <v>1694</v>
      </c>
      <c r="H125" s="8"/>
    </row>
    <row r="126" spans="2:8" ht="15" x14ac:dyDescent="0.25">
      <c r="B126" s="1"/>
      <c r="C126" s="69"/>
      <c r="D126" s="69"/>
      <c r="E126" s="22" t="s">
        <v>107</v>
      </c>
      <c r="F126" s="73">
        <v>1750</v>
      </c>
      <c r="G126" s="73">
        <f t="shared" si="1"/>
        <v>2117.5</v>
      </c>
      <c r="H126" s="8"/>
    </row>
    <row r="127" spans="2:8" ht="15" x14ac:dyDescent="0.25">
      <c r="B127" s="1" t="s">
        <v>52</v>
      </c>
      <c r="C127" s="5" t="s">
        <v>53</v>
      </c>
      <c r="D127" s="6" t="s">
        <v>108</v>
      </c>
      <c r="E127" s="18" t="s">
        <v>2</v>
      </c>
      <c r="F127" s="56">
        <f>500</f>
        <v>500</v>
      </c>
      <c r="G127" s="57">
        <f t="shared" si="1"/>
        <v>605</v>
      </c>
      <c r="H127" s="1"/>
    </row>
    <row r="128" spans="2:8" ht="15" x14ac:dyDescent="0.25">
      <c r="B128" s="1"/>
      <c r="C128" s="58"/>
      <c r="D128" s="58"/>
      <c r="E128" s="19" t="s">
        <v>3</v>
      </c>
      <c r="F128" s="56">
        <v>600</v>
      </c>
      <c r="G128" s="57">
        <f t="shared" si="1"/>
        <v>726</v>
      </c>
      <c r="H128" s="8"/>
    </row>
    <row r="129" spans="2:8" ht="15" x14ac:dyDescent="0.25">
      <c r="B129" s="1"/>
      <c r="C129" s="5" t="s">
        <v>54</v>
      </c>
      <c r="D129" s="6" t="s">
        <v>109</v>
      </c>
      <c r="E129" s="18" t="s">
        <v>2</v>
      </c>
      <c r="F129" s="56">
        <f>500</f>
        <v>500</v>
      </c>
      <c r="G129" s="57">
        <f t="shared" si="1"/>
        <v>605</v>
      </c>
      <c r="H129" s="1"/>
    </row>
    <row r="130" spans="2:8" ht="15" x14ac:dyDescent="0.25">
      <c r="B130" s="1"/>
      <c r="C130" s="58"/>
      <c r="D130" s="58"/>
      <c r="E130" s="18" t="s">
        <v>3</v>
      </c>
      <c r="F130" s="56">
        <v>600</v>
      </c>
      <c r="G130" s="57">
        <f t="shared" si="1"/>
        <v>726</v>
      </c>
      <c r="H130" s="8"/>
    </row>
    <row r="131" spans="2:8" ht="29.25" x14ac:dyDescent="0.25">
      <c r="B131" s="1"/>
      <c r="C131" s="69"/>
      <c r="D131" s="69"/>
      <c r="E131" s="45" t="s">
        <v>110</v>
      </c>
      <c r="F131" s="74">
        <f>8000</f>
        <v>8000</v>
      </c>
      <c r="G131" s="57">
        <f t="shared" ref="G131:G175" si="3">F131*1.21</f>
        <v>9680</v>
      </c>
      <c r="H131" s="17"/>
    </row>
    <row r="132" spans="2:8" ht="15" x14ac:dyDescent="0.25">
      <c r="B132" s="1"/>
      <c r="C132" s="69"/>
      <c r="D132" s="69"/>
      <c r="E132" s="28" t="s">
        <v>7</v>
      </c>
      <c r="F132" s="67">
        <f>SUM(F127:F131)</f>
        <v>10200</v>
      </c>
      <c r="G132" s="67">
        <f t="shared" si="3"/>
        <v>12342</v>
      </c>
      <c r="H132" s="1"/>
    </row>
    <row r="133" spans="2:8" ht="15" x14ac:dyDescent="0.25">
      <c r="B133" s="1" t="s">
        <v>55</v>
      </c>
      <c r="C133" s="5" t="s">
        <v>56</v>
      </c>
      <c r="D133" s="6" t="s">
        <v>111</v>
      </c>
      <c r="E133" s="18" t="s">
        <v>2</v>
      </c>
      <c r="F133" s="59">
        <v>450</v>
      </c>
      <c r="G133" s="57">
        <f t="shared" si="3"/>
        <v>544.5</v>
      </c>
      <c r="H133" s="1"/>
    </row>
    <row r="134" spans="2:8" ht="15" x14ac:dyDescent="0.25">
      <c r="B134" s="1"/>
      <c r="C134" s="58"/>
      <c r="D134" s="58"/>
      <c r="E134" s="19" t="s">
        <v>3</v>
      </c>
      <c r="F134" s="56">
        <f>1600</f>
        <v>1600</v>
      </c>
      <c r="G134" s="57">
        <f t="shared" si="3"/>
        <v>1936</v>
      </c>
      <c r="H134" s="8"/>
    </row>
    <row r="135" spans="2:8" ht="45" x14ac:dyDescent="0.25">
      <c r="B135" s="1"/>
      <c r="C135" s="5" t="s">
        <v>56</v>
      </c>
      <c r="D135" s="6" t="s">
        <v>57</v>
      </c>
      <c r="E135" s="7" t="s">
        <v>2</v>
      </c>
      <c r="F135" s="56">
        <v>450</v>
      </c>
      <c r="G135" s="57">
        <f t="shared" si="3"/>
        <v>544.5</v>
      </c>
      <c r="H135" s="1"/>
    </row>
    <row r="136" spans="2:8" ht="15" x14ac:dyDescent="0.25">
      <c r="B136" s="1"/>
      <c r="C136" s="60"/>
      <c r="D136" s="60"/>
      <c r="E136" s="19" t="s">
        <v>3</v>
      </c>
      <c r="F136" s="62">
        <f>500</f>
        <v>500</v>
      </c>
      <c r="G136" s="57">
        <f t="shared" si="3"/>
        <v>605</v>
      </c>
      <c r="H136" s="8"/>
    </row>
    <row r="137" spans="2:8" ht="15" x14ac:dyDescent="0.25">
      <c r="B137" s="1"/>
      <c r="C137" s="66"/>
      <c r="D137" s="66"/>
      <c r="E137" s="51" t="s">
        <v>112</v>
      </c>
      <c r="F137" s="68">
        <v>8000</v>
      </c>
      <c r="G137" s="57">
        <f t="shared" si="3"/>
        <v>9680</v>
      </c>
      <c r="H137" s="17"/>
    </row>
    <row r="138" spans="2:8" ht="15" x14ac:dyDescent="0.25">
      <c r="B138" s="1"/>
      <c r="C138" s="66"/>
      <c r="D138" s="66"/>
      <c r="E138" s="39" t="s">
        <v>7</v>
      </c>
      <c r="F138" s="67">
        <f>SUM(F133:F137)</f>
        <v>11000</v>
      </c>
      <c r="G138" s="67">
        <f t="shared" si="3"/>
        <v>13310</v>
      </c>
      <c r="H138" s="1"/>
    </row>
    <row r="139" spans="2:8" ht="15" x14ac:dyDescent="0.25">
      <c r="B139" s="1" t="s">
        <v>58</v>
      </c>
      <c r="C139" s="52" t="s">
        <v>59</v>
      </c>
      <c r="D139" s="6" t="s">
        <v>114</v>
      </c>
      <c r="E139" s="75"/>
      <c r="F139" s="76"/>
      <c r="G139" s="57"/>
      <c r="H139" s="1"/>
    </row>
    <row r="140" spans="2:8" ht="15" x14ac:dyDescent="0.25">
      <c r="B140" s="1"/>
      <c r="C140" s="66"/>
      <c r="D140" s="66"/>
      <c r="E140" s="41" t="s">
        <v>2</v>
      </c>
      <c r="F140" s="68">
        <v>1000</v>
      </c>
      <c r="G140" s="57">
        <f t="shared" si="3"/>
        <v>1210</v>
      </c>
      <c r="H140" s="1"/>
    </row>
    <row r="141" spans="2:8" ht="15" x14ac:dyDescent="0.25">
      <c r="B141" s="1"/>
      <c r="C141" s="66"/>
      <c r="D141" s="66"/>
      <c r="E141" s="41" t="s">
        <v>3</v>
      </c>
      <c r="F141" s="68">
        <v>5000</v>
      </c>
      <c r="G141" s="57">
        <f t="shared" si="3"/>
        <v>6050</v>
      </c>
      <c r="H141" s="1"/>
    </row>
    <row r="142" spans="2:8" ht="29.25" x14ac:dyDescent="0.25">
      <c r="B142" s="1"/>
      <c r="C142" s="66"/>
      <c r="D142" s="66"/>
      <c r="E142" s="51" t="s">
        <v>113</v>
      </c>
      <c r="F142" s="68">
        <v>5600</v>
      </c>
      <c r="G142" s="57">
        <f t="shared" si="3"/>
        <v>6776</v>
      </c>
      <c r="H142" s="17"/>
    </row>
    <row r="143" spans="2:8" ht="15" x14ac:dyDescent="0.25">
      <c r="B143" s="1"/>
      <c r="C143" s="69"/>
      <c r="D143" s="69"/>
      <c r="E143" s="39" t="s">
        <v>7</v>
      </c>
      <c r="F143" s="73">
        <f>F140+F141+F142</f>
        <v>11600</v>
      </c>
      <c r="G143" s="73">
        <f t="shared" si="3"/>
        <v>14036</v>
      </c>
      <c r="H143" s="1"/>
    </row>
    <row r="144" spans="2:8" ht="28.5" customHeight="1" x14ac:dyDescent="0.25">
      <c r="B144" s="1" t="s">
        <v>60</v>
      </c>
      <c r="C144" s="5" t="s">
        <v>61</v>
      </c>
      <c r="D144" s="6" t="s">
        <v>131</v>
      </c>
      <c r="E144" s="5" t="s">
        <v>2</v>
      </c>
      <c r="F144" s="56">
        <v>450</v>
      </c>
      <c r="G144" s="57">
        <f t="shared" si="3"/>
        <v>544.5</v>
      </c>
      <c r="H144" s="1"/>
    </row>
    <row r="145" spans="1:8" ht="15" x14ac:dyDescent="0.25">
      <c r="B145" s="1"/>
      <c r="C145" s="58"/>
      <c r="D145" s="58"/>
      <c r="E145" s="33" t="s">
        <v>3</v>
      </c>
      <c r="F145" s="56">
        <v>500</v>
      </c>
      <c r="G145" s="57">
        <f t="shared" si="3"/>
        <v>605</v>
      </c>
      <c r="H145" s="1"/>
    </row>
    <row r="146" spans="1:8" ht="15" x14ac:dyDescent="0.25">
      <c r="B146" s="1"/>
      <c r="C146" s="58"/>
      <c r="D146" s="6" t="s">
        <v>132</v>
      </c>
      <c r="E146" s="30" t="s">
        <v>2</v>
      </c>
      <c r="F146" s="56">
        <v>450</v>
      </c>
      <c r="G146" s="57">
        <f t="shared" si="3"/>
        <v>544.5</v>
      </c>
      <c r="H146" s="1"/>
    </row>
    <row r="147" spans="1:8" ht="15" x14ac:dyDescent="0.25">
      <c r="B147" s="1"/>
      <c r="C147" s="60"/>
      <c r="D147" s="60"/>
      <c r="E147" s="33" t="s">
        <v>3</v>
      </c>
      <c r="F147" s="62">
        <v>5000</v>
      </c>
      <c r="G147" s="57">
        <f t="shared" si="3"/>
        <v>6050</v>
      </c>
      <c r="H147" s="1"/>
    </row>
    <row r="148" spans="1:8" ht="15" x14ac:dyDescent="0.25">
      <c r="B148" s="1"/>
      <c r="C148" s="66"/>
      <c r="D148" s="66"/>
      <c r="E148" s="42" t="s">
        <v>62</v>
      </c>
      <c r="F148" s="79">
        <v>8000</v>
      </c>
      <c r="G148" s="57">
        <f t="shared" si="3"/>
        <v>9680</v>
      </c>
      <c r="H148" s="17"/>
    </row>
    <row r="149" spans="1:8" ht="15" x14ac:dyDescent="0.25">
      <c r="B149" s="1"/>
      <c r="C149" s="66"/>
      <c r="D149" s="66"/>
      <c r="E149" s="39" t="s">
        <v>7</v>
      </c>
      <c r="F149" s="67">
        <f>F144+F145+F146+F147+F148</f>
        <v>14400</v>
      </c>
      <c r="G149" s="67">
        <f t="shared" si="3"/>
        <v>17424</v>
      </c>
      <c r="H149" s="1"/>
    </row>
    <row r="150" spans="1:8" ht="43.5" x14ac:dyDescent="0.25">
      <c r="B150" s="1" t="s">
        <v>75</v>
      </c>
      <c r="C150" s="5" t="s">
        <v>63</v>
      </c>
      <c r="D150" s="6" t="s">
        <v>115</v>
      </c>
      <c r="E150" s="30" t="s">
        <v>64</v>
      </c>
      <c r="F150" s="67">
        <v>300</v>
      </c>
      <c r="G150" s="67">
        <f>F150*1.21</f>
        <v>363</v>
      </c>
      <c r="H150" s="2" t="s">
        <v>20</v>
      </c>
    </row>
    <row r="151" spans="1:8" ht="29.25" customHeight="1" x14ac:dyDescent="0.25">
      <c r="B151" s="1" t="s">
        <v>76</v>
      </c>
      <c r="C151" s="5" t="s">
        <v>77</v>
      </c>
      <c r="D151" s="6" t="s">
        <v>117</v>
      </c>
      <c r="E151" s="33" t="s">
        <v>3</v>
      </c>
      <c r="F151" s="67">
        <f>2350</f>
        <v>2350</v>
      </c>
      <c r="G151" s="67">
        <f>F151*1.21</f>
        <v>2843.5</v>
      </c>
      <c r="H151" s="1"/>
    </row>
    <row r="152" spans="1:8" ht="18.75" customHeight="1" x14ac:dyDescent="0.25">
      <c r="B152" s="1"/>
      <c r="C152" s="58"/>
      <c r="D152" s="81"/>
      <c r="E152" s="40" t="s">
        <v>65</v>
      </c>
      <c r="F152" s="67">
        <v>14000</v>
      </c>
      <c r="G152" s="67">
        <f>F152*1.21</f>
        <v>16940</v>
      </c>
    </row>
    <row r="153" spans="1:8" ht="41.25" customHeight="1" x14ac:dyDescent="0.25">
      <c r="C153" s="69"/>
      <c r="D153" s="69"/>
      <c r="E153" s="77" t="s">
        <v>129</v>
      </c>
      <c r="F153" s="88">
        <f>F152+F151+F150+F149+F143+F138+F132+F126+F125+F124+F114+F101+F93+F85+F82+F68+F54+F42+F36+F33+F23+F9</f>
        <v>116890</v>
      </c>
      <c r="G153" s="88">
        <f t="shared" si="3"/>
        <v>141436.9</v>
      </c>
      <c r="H153" s="1"/>
    </row>
    <row r="154" spans="1:8" ht="15" x14ac:dyDescent="0.25">
      <c r="A154" s="3"/>
      <c r="B154" s="3"/>
      <c r="C154" s="78"/>
      <c r="D154" s="78"/>
      <c r="E154" s="78"/>
      <c r="F154" s="78"/>
      <c r="G154" s="78"/>
      <c r="H154" s="3"/>
    </row>
    <row r="155" spans="1:8" ht="58.5" x14ac:dyDescent="0.3">
      <c r="A155" s="43" t="s">
        <v>130</v>
      </c>
      <c r="B155" s="29"/>
      <c r="C155" s="8"/>
      <c r="D155" s="8"/>
      <c r="E155" s="8"/>
      <c r="F155" s="8"/>
      <c r="G155" s="57"/>
      <c r="H155" s="1"/>
    </row>
    <row r="156" spans="1:8" ht="30" x14ac:dyDescent="0.25">
      <c r="B156" s="1" t="s">
        <v>75</v>
      </c>
      <c r="C156" s="5" t="s">
        <v>8</v>
      </c>
      <c r="D156" s="6" t="s">
        <v>78</v>
      </c>
      <c r="E156" s="18" t="s">
        <v>2</v>
      </c>
      <c r="F156" s="56">
        <v>250</v>
      </c>
      <c r="G156" s="57">
        <f t="shared" si="3"/>
        <v>302.5</v>
      </c>
      <c r="H156" s="1"/>
    </row>
    <row r="157" spans="1:8" ht="15" x14ac:dyDescent="0.25">
      <c r="B157" s="1"/>
      <c r="C157" s="60"/>
      <c r="D157" s="60"/>
      <c r="E157" s="19" t="s">
        <v>3</v>
      </c>
      <c r="F157" s="56">
        <v>1200</v>
      </c>
      <c r="G157" s="57">
        <f t="shared" si="3"/>
        <v>1452</v>
      </c>
      <c r="H157" s="2"/>
    </row>
    <row r="158" spans="1:8" ht="30" x14ac:dyDescent="0.25">
      <c r="B158" s="1" t="s">
        <v>75</v>
      </c>
      <c r="C158" s="5" t="s">
        <v>8</v>
      </c>
      <c r="D158" s="6" t="s">
        <v>66</v>
      </c>
      <c r="E158" s="18" t="s">
        <v>2</v>
      </c>
      <c r="F158" s="56">
        <v>250</v>
      </c>
      <c r="G158" s="57">
        <f t="shared" si="3"/>
        <v>302.5</v>
      </c>
      <c r="H158" s="1"/>
    </row>
    <row r="159" spans="1:8" ht="15" x14ac:dyDescent="0.25">
      <c r="B159" s="1"/>
      <c r="C159" s="60"/>
      <c r="D159" s="60"/>
      <c r="E159" s="19" t="s">
        <v>3</v>
      </c>
      <c r="F159" s="56">
        <v>50</v>
      </c>
      <c r="G159" s="57">
        <f t="shared" si="3"/>
        <v>60.5</v>
      </c>
      <c r="H159" s="8"/>
    </row>
    <row r="160" spans="1:8" ht="15" x14ac:dyDescent="0.25">
      <c r="B160" s="1" t="s">
        <v>75</v>
      </c>
      <c r="C160" s="5" t="s">
        <v>8</v>
      </c>
      <c r="D160" s="6" t="s">
        <v>67</v>
      </c>
      <c r="E160" s="18" t="s">
        <v>2</v>
      </c>
      <c r="F160" s="56">
        <v>250</v>
      </c>
      <c r="G160" s="57">
        <f t="shared" si="3"/>
        <v>302.5</v>
      </c>
      <c r="H160" s="1"/>
    </row>
    <row r="161" spans="1:8" ht="15" x14ac:dyDescent="0.25">
      <c r="B161" s="1"/>
      <c r="C161" s="60"/>
      <c r="D161" s="60"/>
      <c r="E161" s="19" t="s">
        <v>3</v>
      </c>
      <c r="F161" s="56">
        <v>50</v>
      </c>
      <c r="G161" s="57">
        <f t="shared" si="3"/>
        <v>60.5</v>
      </c>
      <c r="H161" s="8"/>
    </row>
    <row r="162" spans="1:8" ht="60" x14ac:dyDescent="0.25">
      <c r="B162" s="1" t="s">
        <v>75</v>
      </c>
      <c r="C162" s="5" t="s">
        <v>8</v>
      </c>
      <c r="D162" s="6" t="s">
        <v>118</v>
      </c>
      <c r="E162" s="18" t="s">
        <v>2</v>
      </c>
      <c r="F162" s="56">
        <v>250</v>
      </c>
      <c r="G162" s="57">
        <f t="shared" si="3"/>
        <v>302.5</v>
      </c>
      <c r="H162" s="1"/>
    </row>
    <row r="163" spans="1:8" ht="15" x14ac:dyDescent="0.25">
      <c r="B163" s="1"/>
      <c r="C163" s="58"/>
      <c r="D163" s="58"/>
      <c r="E163" s="19" t="s">
        <v>3</v>
      </c>
      <c r="F163" s="56">
        <v>500</v>
      </c>
      <c r="G163" s="57">
        <f t="shared" si="3"/>
        <v>605</v>
      </c>
      <c r="H163" s="32"/>
    </row>
    <row r="164" spans="1:8" ht="24" customHeight="1" x14ac:dyDescent="0.25">
      <c r="B164" s="1" t="s">
        <v>75</v>
      </c>
      <c r="C164" s="5" t="s">
        <v>8</v>
      </c>
      <c r="D164" s="6" t="s">
        <v>68</v>
      </c>
      <c r="E164" s="18" t="s">
        <v>2</v>
      </c>
      <c r="F164" s="56">
        <v>250</v>
      </c>
      <c r="G164" s="57">
        <f t="shared" si="3"/>
        <v>302.5</v>
      </c>
      <c r="H164" s="1"/>
    </row>
    <row r="165" spans="1:8" ht="15" x14ac:dyDescent="0.25">
      <c r="B165" s="1"/>
      <c r="C165" s="58"/>
      <c r="D165" s="58"/>
      <c r="E165" s="19" t="s">
        <v>3</v>
      </c>
      <c r="F165" s="56">
        <v>400</v>
      </c>
      <c r="G165" s="57">
        <f t="shared" si="3"/>
        <v>484</v>
      </c>
      <c r="H165" s="8"/>
    </row>
    <row r="166" spans="1:8" ht="21" customHeight="1" x14ac:dyDescent="0.25">
      <c r="B166" s="1" t="s">
        <v>75</v>
      </c>
      <c r="C166" s="33" t="s">
        <v>8</v>
      </c>
      <c r="D166" s="6" t="s">
        <v>133</v>
      </c>
      <c r="E166" s="19" t="s">
        <v>2</v>
      </c>
      <c r="F166" s="62">
        <v>250</v>
      </c>
      <c r="G166" s="57">
        <f t="shared" si="3"/>
        <v>302.5</v>
      </c>
      <c r="H166" s="1"/>
    </row>
    <row r="167" spans="1:8" ht="75" customHeight="1" x14ac:dyDescent="0.25">
      <c r="B167" s="1"/>
      <c r="C167" s="66"/>
      <c r="D167" s="66"/>
      <c r="E167" s="41" t="s">
        <v>3</v>
      </c>
      <c r="F167" s="68">
        <v>150</v>
      </c>
      <c r="G167" s="57">
        <f t="shared" si="3"/>
        <v>181.5</v>
      </c>
      <c r="H167" s="1"/>
    </row>
    <row r="168" spans="1:8" ht="75" customHeight="1" x14ac:dyDescent="0.25">
      <c r="B168" s="1"/>
      <c r="C168" s="66"/>
      <c r="D168" s="66"/>
      <c r="E168" s="41" t="s">
        <v>120</v>
      </c>
      <c r="F168" s="68">
        <f>1800</f>
        <v>1800</v>
      </c>
      <c r="G168" s="57">
        <f t="shared" si="3"/>
        <v>2178</v>
      </c>
      <c r="H168" s="1"/>
    </row>
    <row r="169" spans="1:8" ht="28.5" customHeight="1" x14ac:dyDescent="0.25">
      <c r="B169" s="1"/>
      <c r="C169" s="66"/>
      <c r="D169" s="66"/>
      <c r="E169" s="39" t="s">
        <v>7</v>
      </c>
      <c r="F169" s="67">
        <f>F156+F157+F158+F159+F160+F161+F162+F163+F164+F165+F166+F167+F168</f>
        <v>5650</v>
      </c>
      <c r="G169" s="67">
        <f t="shared" si="3"/>
        <v>6836.5</v>
      </c>
      <c r="H169" s="2"/>
    </row>
    <row r="170" spans="1:8" ht="24" customHeight="1" x14ac:dyDescent="0.25">
      <c r="B170" s="1" t="s">
        <v>75</v>
      </c>
      <c r="C170" s="9" t="s">
        <v>24</v>
      </c>
      <c r="D170" s="10" t="s">
        <v>69</v>
      </c>
      <c r="E170" s="25" t="s">
        <v>2</v>
      </c>
      <c r="F170" s="59">
        <v>250</v>
      </c>
      <c r="G170" s="57">
        <f t="shared" si="3"/>
        <v>302.5</v>
      </c>
      <c r="H170" s="1"/>
    </row>
    <row r="171" spans="1:8" ht="57.75" x14ac:dyDescent="0.25">
      <c r="B171" s="1"/>
      <c r="C171" s="60"/>
      <c r="D171" s="60"/>
      <c r="E171" s="18" t="s">
        <v>3</v>
      </c>
      <c r="F171" s="56">
        <f>250</f>
        <v>250</v>
      </c>
      <c r="G171" s="57">
        <f t="shared" si="3"/>
        <v>302.5</v>
      </c>
      <c r="H171" s="2" t="s">
        <v>122</v>
      </c>
    </row>
    <row r="172" spans="1:8" ht="27.75" customHeight="1" x14ac:dyDescent="0.25">
      <c r="B172" s="1"/>
      <c r="C172" s="66"/>
      <c r="D172" s="66"/>
      <c r="E172" s="89" t="s">
        <v>7</v>
      </c>
      <c r="F172" s="67">
        <f>F170+F171</f>
        <v>500</v>
      </c>
      <c r="G172" s="67">
        <f t="shared" si="3"/>
        <v>605</v>
      </c>
      <c r="H172" s="1"/>
    </row>
    <row r="173" spans="1:8" ht="24.75" customHeight="1" x14ac:dyDescent="0.25">
      <c r="C173" s="69"/>
      <c r="D173" s="69"/>
      <c r="E173" s="77" t="s">
        <v>127</v>
      </c>
      <c r="F173" s="88">
        <f>F169+F172</f>
        <v>6150</v>
      </c>
      <c r="G173" s="88">
        <f t="shared" si="3"/>
        <v>7441.5</v>
      </c>
      <c r="H173" s="1"/>
    </row>
    <row r="174" spans="1:8" ht="15" x14ac:dyDescent="0.25">
      <c r="A174" s="3"/>
      <c r="B174" s="3"/>
      <c r="C174" s="78"/>
      <c r="D174" s="78"/>
      <c r="E174" s="78"/>
      <c r="F174" s="83"/>
      <c r="G174" s="83"/>
      <c r="H174" s="3"/>
    </row>
    <row r="175" spans="1:8" ht="28.5" customHeight="1" x14ac:dyDescent="0.25">
      <c r="C175" s="32"/>
      <c r="D175" s="8"/>
      <c r="E175" s="84" t="s">
        <v>74</v>
      </c>
      <c r="F175" s="88">
        <f>F173+F153</f>
        <v>123040</v>
      </c>
      <c r="G175" s="88">
        <f t="shared" si="3"/>
        <v>148878.39999999999</v>
      </c>
      <c r="H175" s="1"/>
    </row>
    <row r="176" spans="1:8" ht="15" x14ac:dyDescent="0.25">
      <c r="A176" s="3"/>
      <c r="B176" s="3"/>
      <c r="C176" s="78"/>
      <c r="D176" s="78"/>
      <c r="E176" s="78"/>
      <c r="F176" s="78"/>
      <c r="G176" s="78"/>
      <c r="H176" s="3"/>
    </row>
    <row r="177" spans="1:8" ht="37.5" customHeight="1" x14ac:dyDescent="0.25">
      <c r="A177" s="44" t="s">
        <v>91</v>
      </c>
      <c r="B177" s="1"/>
      <c r="C177" s="80"/>
      <c r="D177" s="8"/>
      <c r="E177" s="8"/>
      <c r="F177" s="85"/>
      <c r="G177" s="86"/>
      <c r="H177" s="1"/>
    </row>
    <row r="178" spans="1:8" ht="142.5" x14ac:dyDescent="0.25">
      <c r="B178" s="1"/>
      <c r="C178" s="34" t="s">
        <v>128</v>
      </c>
      <c r="D178" s="8"/>
      <c r="E178" s="85"/>
      <c r="F178" s="87">
        <f>34*8*4*10</f>
        <v>10880</v>
      </c>
      <c r="G178" s="86">
        <f t="shared" ref="G178" si="4">F178*1.21</f>
        <v>13164.8</v>
      </c>
      <c r="H178" s="4"/>
    </row>
    <row r="179" spans="1:8" ht="15" x14ac:dyDescent="0.25">
      <c r="A179" s="3"/>
      <c r="B179" s="3"/>
      <c r="C179" s="3"/>
      <c r="D179" s="3"/>
      <c r="E179" s="3"/>
      <c r="F179" s="3"/>
      <c r="G179" s="3"/>
      <c r="H179" s="3"/>
    </row>
    <row r="180" spans="1:8" ht="46.5" customHeight="1" x14ac:dyDescent="0.25">
      <c r="B180" s="1"/>
      <c r="C180" s="36"/>
      <c r="D180" s="37"/>
      <c r="E180" s="54" t="s">
        <v>72</v>
      </c>
      <c r="F180" s="82">
        <f>F178+F175</f>
        <v>133920</v>
      </c>
      <c r="G180" s="53"/>
      <c r="H180" s="1"/>
    </row>
    <row r="181" spans="1:8" ht="27" customHeight="1" x14ac:dyDescent="0.25">
      <c r="B181" s="1"/>
      <c r="C181" s="36"/>
      <c r="D181" s="37"/>
      <c r="E181" s="54" t="s">
        <v>71</v>
      </c>
      <c r="F181" s="82">
        <f>(F180*1.21)-F180</f>
        <v>28123.199999999983</v>
      </c>
      <c r="G181" s="1"/>
      <c r="H181" s="1"/>
    </row>
    <row r="182" spans="1:8" ht="30" x14ac:dyDescent="0.25">
      <c r="B182" s="1"/>
      <c r="C182" s="38"/>
      <c r="D182" s="38"/>
      <c r="E182" s="55" t="s">
        <v>73</v>
      </c>
      <c r="F182" s="88">
        <f>F180+F181</f>
        <v>162043.19999999998</v>
      </c>
      <c r="G182" s="35"/>
      <c r="H182" s="1"/>
    </row>
  </sheetData>
  <pageMargins left="0.74805555555555558" right="0.74805555555555558" top="1.3776388888888889" bottom="1.3776388888888889" header="0.98388888888888892" footer="0.9838888888888889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CATALÀ CARRERA, GUIM</dc:creator>
  <cp:lastModifiedBy>Ajuntament de Barcelona</cp:lastModifiedBy>
  <dcterms:created xsi:type="dcterms:W3CDTF">2024-10-09T13:46:07Z</dcterms:created>
  <dcterms:modified xsi:type="dcterms:W3CDTF">2024-12-05T09:21:39Z</dcterms:modified>
</cp:coreProperties>
</file>