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tapphr02\CIFS\EDP-SSJBC\Serveis Suport\Unitat Contractació\0.- EXPEDIENTS CONTRACTACIÓ 2022\0371_25_LICITACIÓ CÀTERING HSJR\3. DOCUMENTS DEFINITIUS\"/>
    </mc:Choice>
  </mc:AlternateContent>
  <xr:revisionPtr revIDLastSave="0" documentId="13_ncr:1_{97D917C3-27EB-4415-99C1-3F7E70234FA9}" xr6:coauthVersionLast="47" xr6:coauthVersionMax="47" xr10:uidLastSave="{00000000-0000-0000-0000-000000000000}"/>
  <bookViews>
    <workbookView xWindow="28680" yWindow="-120" windowWidth="24240" windowHeight="13140" xr2:uid="{E3A12FB8-CA5D-48DE-81E5-5A7FAE173EA7}"/>
  </bookViews>
  <sheets>
    <sheet name="Oferta econòmica" sheetId="3" r:id="rId1"/>
    <sheet name="Resta de criteris automàtic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" l="1"/>
  <c r="A12" i="3" s="1"/>
  <c r="E11" i="3" s="1"/>
  <c r="F13" i="3"/>
  <c r="R20" i="3"/>
  <c r="N20" i="3"/>
  <c r="J20" i="3"/>
  <c r="F20" i="3"/>
  <c r="E12" i="3" l="1"/>
  <c r="I11" i="3" s="1"/>
  <c r="I12" i="3" s="1"/>
  <c r="M11" i="3" s="1"/>
  <c r="G11" i="3"/>
  <c r="M12" i="3" l="1"/>
  <c r="Q11" i="3" s="1"/>
  <c r="Q12" i="3" s="1"/>
  <c r="O11" i="3"/>
  <c r="P11" i="3" s="1"/>
  <c r="K11" i="3"/>
  <c r="L11" i="3" s="1"/>
  <c r="S11" i="3" l="1"/>
  <c r="T11" i="3" s="1"/>
  <c r="A20" i="3"/>
  <c r="E20" i="3" s="1"/>
  <c r="B33" i="3"/>
  <c r="D33" i="3" s="1"/>
  <c r="D28" i="3"/>
  <c r="C28" i="3"/>
  <c r="I20" i="3" l="1"/>
  <c r="G20" i="3"/>
  <c r="M20" i="3" l="1"/>
  <c r="K20" i="3"/>
  <c r="L20" i="3" s="1"/>
  <c r="Q20" i="3" l="1"/>
  <c r="S20" i="3" s="1"/>
  <c r="T20" i="3" s="1"/>
  <c r="O20" i="3"/>
  <c r="P20" i="3" s="1"/>
  <c r="D20" i="3"/>
  <c r="H20" i="3"/>
  <c r="C23" i="3" l="1"/>
  <c r="C22" i="3"/>
  <c r="D11" i="3"/>
  <c r="H11" i="3" l="1"/>
  <c r="C13" i="3" l="1"/>
  <c r="C35" i="3" s="1"/>
  <c r="C14" i="3"/>
  <c r="C36" i="3" s="1"/>
</calcChain>
</file>

<file path=xl/sharedStrings.xml><?xml version="1.0" encoding="utf-8"?>
<sst xmlns="http://schemas.openxmlformats.org/spreadsheetml/2006/main" count="106" uniqueCount="48">
  <si>
    <t>Preu i imports de la dieta del personal de guàrdia</t>
  </si>
  <si>
    <t>Expedient 0371/25</t>
  </si>
  <si>
    <t>Preu unitari sense IVA</t>
  </si>
  <si>
    <t>Consums</t>
  </si>
  <si>
    <t>Preu total sense IVA</t>
  </si>
  <si>
    <t>Preu total amb IVA</t>
  </si>
  <si>
    <t>Primera anualitat</t>
  </si>
  <si>
    <t>Segona anualitat</t>
  </si>
  <si>
    <t>Tercera anualitat</t>
  </si>
  <si>
    <t>Quarta anualitat</t>
  </si>
  <si>
    <t>Cinquena anualitat</t>
  </si>
  <si>
    <t>Total 5 anys (sense IVA)</t>
  </si>
  <si>
    <t>Total 5 anys (amb IVA)</t>
  </si>
  <si>
    <t>Import anual (sense IVA</t>
  </si>
  <si>
    <t>Import anual (amb IVA)</t>
  </si>
  <si>
    <t>Import 5 anys (sense IVA</t>
  </si>
  <si>
    <t>Import 5 anys (amb IVA)</t>
  </si>
  <si>
    <t>Estimació aproximada de la xifra d'extres</t>
  </si>
  <si>
    <t>Import màxim pevist d'inversió d'obres (servei)</t>
  </si>
  <si>
    <t>Oferta total (sense IVA)</t>
  </si>
  <si>
    <t>Oferta total (amb IVA)</t>
  </si>
  <si>
    <t>Preu i imports totals de la dieta de pacients</t>
  </si>
  <si>
    <t>Criteri d'adjudicació: 2. Dietes que podran ser d'elecció, per sobre del total demanat als plecs</t>
  </si>
  <si>
    <t>Criteri d'adjudicació: 1. Preu</t>
  </si>
  <si>
    <t>Criteri d'adjudicació: 3. Inclusió de productes saludables a les màquines expenedores</t>
  </si>
  <si>
    <t>Nombre de dietes addicionals ofertes:</t>
  </si>
  <si>
    <t>Marcar amb una X els productes inclosos a les màquines expenedores:</t>
  </si>
  <si>
    <t>Refrescs sense sucre</t>
  </si>
  <si>
    <t>Productes sense gluten</t>
  </si>
  <si>
    <t>Amanides</t>
  </si>
  <si>
    <t>Fruits secs</t>
  </si>
  <si>
    <t>Fruita natural (dessecada, fresca, etc.)</t>
  </si>
  <si>
    <t>Criteri d'adjudicació: 4. Elements, sistemes o processos que evitin el malbaratament alimentari</t>
  </si>
  <si>
    <t>Disposició d'un programa de donació d'aliments a entitats socials o altres organitzacions sense ànim de lucre que es dediquin a la distribució d'aliments, per l'aprofitament dels excedents alimentaris internament, i reduir el malbaratament alimentari</t>
  </si>
  <si>
    <t>No</t>
  </si>
  <si>
    <t>Marcar amb una X "Sí" o "No":</t>
  </si>
  <si>
    <t>Sí</t>
  </si>
  <si>
    <t>* Cal aportar la declaració responsable i documentació acreditativa indicada a la clàusula H del QC.</t>
  </si>
  <si>
    <t>* Cal aportar la documentació acreditativa de compliment de les característiques de cada dieta terapèutica, segons la clàusula H del QC.</t>
  </si>
  <si>
    <t>Criteri d'adjudicació: 5. Pla de formació respecte la recollida, reciclatge i utilització de residus</t>
  </si>
  <si>
    <t>Aportació d'un pla de formació respecte la recollida, reciclatge i utilització de residus</t>
  </si>
  <si>
    <t>Criteri d'adjudicació: 6. Pla de formació al personal sobre gestió mediambiental</t>
  </si>
  <si>
    <t>Aportació d'un pla de formació al personal sobre gestió ambiental</t>
  </si>
  <si>
    <t>*Cal aportar el pla de formació ofert.</t>
  </si>
  <si>
    <t>Criteri d'adjudicació: 7. Detall i fitxes tècniques d'ús de productes de neteja ecològics</t>
  </si>
  <si>
    <t>*Cal aportar les fitxes tècniques.</t>
  </si>
  <si>
    <t>Aportació del detall i fitxes tècniques d'ús de productes de neteja ecològics</t>
  </si>
  <si>
    <t>Omplir les caselles marcades en groc, la resta es complimentarà de forma automàtica: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</si>
</sst>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  <font>
      <b/>
      <u/>
      <sz val="11"/>
      <color theme="4" tint="-0.24997711111789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0" fillId="0" borderId="4" xfId="0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4" xfId="0" applyBorder="1" applyAlignment="1">
      <alignment horizontal="center" vertical="center" wrapText="1"/>
    </xf>
    <xf numFmtId="164" fontId="0" fillId="0" borderId="0" xfId="0" applyNumberFormat="1"/>
    <xf numFmtId="1" fontId="0" fillId="0" borderId="0" xfId="0" applyNumberFormat="1"/>
    <xf numFmtId="164" fontId="0" fillId="0" borderId="5" xfId="1" applyNumberFormat="1" applyFont="1" applyBorder="1" applyProtection="1"/>
    <xf numFmtId="0" fontId="5" fillId="0" borderId="0" xfId="0" applyFont="1" applyAlignment="1">
      <alignment horizontal="left"/>
    </xf>
    <xf numFmtId="0" fontId="5" fillId="0" borderId="0" xfId="0" applyFont="1"/>
    <xf numFmtId="44" fontId="0" fillId="0" borderId="0" xfId="0" applyNumberFormat="1"/>
    <xf numFmtId="0" fontId="2" fillId="0" borderId="0" xfId="0" applyFont="1"/>
    <xf numFmtId="164" fontId="0" fillId="3" borderId="0" xfId="0" applyNumberFormat="1" applyFill="1" applyProtection="1">
      <protection locked="0"/>
    </xf>
    <xf numFmtId="164" fontId="7" fillId="0" borderId="0" xfId="0" applyNumberFormat="1" applyFont="1"/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23D6-0D6C-43B6-93E6-99AA55604DE2}">
  <dimension ref="A2:T37"/>
  <sheetViews>
    <sheetView tabSelected="1" zoomScaleNormal="100" workbookViewId="0">
      <selection activeCell="H28" sqref="H28"/>
    </sheetView>
  </sheetViews>
  <sheetFormatPr baseColWidth="10" defaultColWidth="11.5703125" defaultRowHeight="15" x14ac:dyDescent="0.25"/>
  <cols>
    <col min="1" max="1" width="12.28515625" customWidth="1"/>
    <col min="2" max="2" width="12.42578125" customWidth="1"/>
    <col min="3" max="3" width="15.85546875" customWidth="1"/>
    <col min="4" max="4" width="13.140625" bestFit="1" customWidth="1"/>
    <col min="5" max="5" width="11.28515625" bestFit="1" customWidth="1"/>
    <col min="6" max="6" width="9.5703125" customWidth="1"/>
    <col min="7" max="7" width="14.5703125" bestFit="1" customWidth="1"/>
    <col min="8" max="8" width="13.140625" bestFit="1" customWidth="1"/>
    <col min="9" max="9" width="11.7109375" bestFit="1" customWidth="1"/>
    <col min="11" max="12" width="13.140625" bestFit="1" customWidth="1"/>
    <col min="13" max="13" width="11.42578125" bestFit="1" customWidth="1"/>
    <col min="14" max="14" width="9.28515625" bestFit="1" customWidth="1"/>
    <col min="15" max="16" width="13.140625" bestFit="1" customWidth="1"/>
    <col min="17" max="17" width="11.7109375" bestFit="1" customWidth="1"/>
    <col min="18" max="18" width="9.28515625" bestFit="1" customWidth="1"/>
    <col min="19" max="20" width="13.140625" bestFit="1" customWidth="1"/>
  </cols>
  <sheetData>
    <row r="2" spans="1:20" x14ac:dyDescent="0.25">
      <c r="A2" s="1" t="s">
        <v>1</v>
      </c>
    </row>
    <row r="3" spans="1:20" x14ac:dyDescent="0.25">
      <c r="A3" s="25" t="s">
        <v>23</v>
      </c>
      <c r="B3" s="25"/>
      <c r="C3" s="25"/>
    </row>
    <row r="4" spans="1:20" x14ac:dyDescent="0.25">
      <c r="A4" s="7"/>
      <c r="B4" s="7"/>
      <c r="C4" s="7"/>
    </row>
    <row r="5" spans="1:20" x14ac:dyDescent="0.25">
      <c r="A5" s="28" t="s">
        <v>47</v>
      </c>
      <c r="B5" s="28"/>
      <c r="C5" s="28"/>
      <c r="D5" s="28"/>
      <c r="E5" s="28"/>
      <c r="F5" s="28"/>
      <c r="G5" s="28"/>
    </row>
    <row r="6" spans="1:20" x14ac:dyDescent="0.25">
      <c r="A6" s="8"/>
    </row>
    <row r="7" spans="1:20" ht="15" customHeight="1" x14ac:dyDescent="0.25">
      <c r="A7" s="27" t="s">
        <v>21</v>
      </c>
      <c r="B7" s="27"/>
      <c r="C7" s="27"/>
      <c r="D7" s="27"/>
      <c r="E7" s="27"/>
      <c r="F7" s="27"/>
      <c r="G7" s="27"/>
      <c r="H7" s="27"/>
      <c r="I7" s="27"/>
      <c r="J7" s="27"/>
    </row>
    <row r="8" spans="1:20" ht="12.75" customHeight="1" thickBot="1" x14ac:dyDescent="0.3">
      <c r="A8" s="26"/>
      <c r="B8" s="26"/>
      <c r="C8" s="26"/>
      <c r="D8" s="26"/>
      <c r="E8" s="26"/>
      <c r="F8" s="26"/>
      <c r="G8" s="26"/>
    </row>
    <row r="9" spans="1:20" x14ac:dyDescent="0.25">
      <c r="A9" s="20" t="s">
        <v>6</v>
      </c>
      <c r="B9" s="21"/>
      <c r="C9" s="21"/>
      <c r="D9" s="22"/>
      <c r="E9" s="20" t="s">
        <v>7</v>
      </c>
      <c r="F9" s="21"/>
      <c r="G9" s="21"/>
      <c r="H9" s="22"/>
      <c r="I9" s="20" t="s">
        <v>8</v>
      </c>
      <c r="J9" s="21"/>
      <c r="K9" s="21"/>
      <c r="L9" s="22"/>
      <c r="M9" s="20" t="s">
        <v>9</v>
      </c>
      <c r="N9" s="21"/>
      <c r="O9" s="21"/>
      <c r="P9" s="22"/>
      <c r="Q9" s="20" t="s">
        <v>10</v>
      </c>
      <c r="R9" s="21"/>
      <c r="S9" s="21"/>
      <c r="T9" s="22"/>
    </row>
    <row r="10" spans="1:20" ht="30" x14ac:dyDescent="0.25">
      <c r="A10" s="9" t="s">
        <v>2</v>
      </c>
      <c r="B10" s="9" t="s">
        <v>3</v>
      </c>
      <c r="C10" s="9" t="s">
        <v>4</v>
      </c>
      <c r="D10" s="9" t="s">
        <v>5</v>
      </c>
      <c r="E10" s="9" t="s">
        <v>2</v>
      </c>
      <c r="F10" s="9" t="s">
        <v>3</v>
      </c>
      <c r="G10" s="9" t="s">
        <v>4</v>
      </c>
      <c r="H10" s="9" t="s">
        <v>5</v>
      </c>
      <c r="I10" s="9" t="s">
        <v>2</v>
      </c>
      <c r="J10" s="9" t="s">
        <v>3</v>
      </c>
      <c r="K10" s="9" t="s">
        <v>4</v>
      </c>
      <c r="L10" s="9" t="s">
        <v>5</v>
      </c>
      <c r="M10" s="9" t="s">
        <v>2</v>
      </c>
      <c r="N10" s="9" t="s">
        <v>3</v>
      </c>
      <c r="O10" s="9" t="s">
        <v>4</v>
      </c>
      <c r="P10" s="9" t="s">
        <v>5</v>
      </c>
      <c r="Q10" s="9" t="s">
        <v>2</v>
      </c>
      <c r="R10" s="9" t="s">
        <v>3</v>
      </c>
      <c r="S10" s="9" t="s">
        <v>4</v>
      </c>
      <c r="T10" s="9" t="s">
        <v>5</v>
      </c>
    </row>
    <row r="11" spans="1:20" x14ac:dyDescent="0.25">
      <c r="A11" s="10">
        <f>((C11/B11)-F13)+F13</f>
        <v>15.520139355190299</v>
      </c>
      <c r="B11" s="11">
        <v>102759</v>
      </c>
      <c r="C11" s="17">
        <v>1594834</v>
      </c>
      <c r="D11" s="10">
        <f>C11*1.1</f>
        <v>1754317.4000000001</v>
      </c>
      <c r="E11" s="10">
        <f>(A12+A12*0.02)+$F$13</f>
        <v>15.829856434180947</v>
      </c>
      <c r="F11" s="11">
        <v>102759</v>
      </c>
      <c r="G11" s="10">
        <f>E11*F11</f>
        <v>1626660.2173199998</v>
      </c>
      <c r="H11" s="10">
        <f>G11*1.1</f>
        <v>1789326.239052</v>
      </c>
      <c r="I11" s="10">
        <f>(E12+E12*0.02)+$F$13</f>
        <v>16.145767854751405</v>
      </c>
      <c r="J11" s="11">
        <v>102759</v>
      </c>
      <c r="K11" s="10">
        <f>I11*J11</f>
        <v>1659122.9589863997</v>
      </c>
      <c r="L11" s="10">
        <f>K11*1.1</f>
        <v>1825035.2548850398</v>
      </c>
      <c r="M11" s="10">
        <f>(I12+I12*0.02)+$F$13</f>
        <v>16.467997503733276</v>
      </c>
      <c r="N11" s="11">
        <v>102759</v>
      </c>
      <c r="O11" s="10">
        <f>M11*N11-0.01</f>
        <v>1692234.9454861276</v>
      </c>
      <c r="P11" s="10">
        <f>O11*1.1+0.01</f>
        <v>1861458.4500347406</v>
      </c>
      <c r="Q11" s="10">
        <f>(M12+M12*0.02)+$F$13</f>
        <v>16.796671745694784</v>
      </c>
      <c r="R11" s="11">
        <v>102759</v>
      </c>
      <c r="S11" s="10">
        <f>Q11*R11</f>
        <v>1726009.1919158504</v>
      </c>
      <c r="T11" s="10">
        <f>S11*1.1</f>
        <v>1898610.1111074355</v>
      </c>
    </row>
    <row r="12" spans="1:20" ht="15.75" thickBot="1" x14ac:dyDescent="0.3">
      <c r="A12" s="18">
        <f>A11-$F$13</f>
        <v>15.4858539495324</v>
      </c>
      <c r="B12" s="19"/>
      <c r="C12" s="19"/>
      <c r="D12" s="19"/>
      <c r="E12" s="18">
        <f>E11-$F$13</f>
        <v>15.795571028523048</v>
      </c>
      <c r="F12" s="19"/>
      <c r="G12" s="19"/>
      <c r="H12" s="19"/>
      <c r="I12" s="18">
        <f>I11-$F$13</f>
        <v>16.111482449093508</v>
      </c>
      <c r="J12" s="19"/>
      <c r="K12" s="19"/>
      <c r="L12" s="19"/>
      <c r="M12" s="18">
        <f>M11-$F$13</f>
        <v>16.433712098075379</v>
      </c>
      <c r="N12" s="19"/>
      <c r="O12" s="19"/>
      <c r="P12" s="19"/>
      <c r="Q12" s="18">
        <f>Q11-$F$13</f>
        <v>16.762386340036887</v>
      </c>
      <c r="R12" s="19"/>
      <c r="S12" s="19"/>
      <c r="T12" s="19"/>
    </row>
    <row r="13" spans="1:20" ht="15.75" thickBot="1" x14ac:dyDescent="0.3">
      <c r="A13" s="23" t="s">
        <v>11</v>
      </c>
      <c r="B13" s="23"/>
      <c r="C13" s="12">
        <f>C11+G11+K11+O11+S11</f>
        <v>8298861.3137083771</v>
      </c>
      <c r="E13" s="10"/>
      <c r="F13" s="19">
        <f>17615.67/102759/5</f>
        <v>3.4285405657898574E-2</v>
      </c>
      <c r="G13" s="10"/>
    </row>
    <row r="14" spans="1:20" ht="15.75" thickBot="1" x14ac:dyDescent="0.3">
      <c r="A14" s="23" t="s">
        <v>12</v>
      </c>
      <c r="B14" s="23"/>
      <c r="C14" s="12">
        <f>D11+H11+L11+P11+T11</f>
        <v>9128747.4550792165</v>
      </c>
    </row>
    <row r="16" spans="1:20" x14ac:dyDescent="0.25">
      <c r="A16" s="23" t="s">
        <v>0</v>
      </c>
      <c r="B16" s="23"/>
      <c r="C16" s="23"/>
      <c r="D16" s="23"/>
    </row>
    <row r="17" spans="1:20" ht="15.75" thickBot="1" x14ac:dyDescent="0.3"/>
    <row r="18" spans="1:20" x14ac:dyDescent="0.25">
      <c r="A18" s="20" t="s">
        <v>6</v>
      </c>
      <c r="B18" s="21"/>
      <c r="C18" s="21"/>
      <c r="D18" s="22"/>
      <c r="E18" s="20" t="s">
        <v>7</v>
      </c>
      <c r="F18" s="21"/>
      <c r="G18" s="21"/>
      <c r="H18" s="22"/>
      <c r="I18" s="20" t="s">
        <v>8</v>
      </c>
      <c r="J18" s="21"/>
      <c r="K18" s="21"/>
      <c r="L18" s="22"/>
      <c r="M18" s="20" t="s">
        <v>9</v>
      </c>
      <c r="N18" s="21"/>
      <c r="O18" s="21"/>
      <c r="P18" s="22"/>
      <c r="Q18" s="20" t="s">
        <v>10</v>
      </c>
      <c r="R18" s="21"/>
      <c r="S18" s="21"/>
      <c r="T18" s="22"/>
    </row>
    <row r="19" spans="1:20" ht="30" x14ac:dyDescent="0.25">
      <c r="A19" s="9" t="s">
        <v>2</v>
      </c>
      <c r="B19" s="9" t="s">
        <v>3</v>
      </c>
      <c r="C19" s="9" t="s">
        <v>4</v>
      </c>
      <c r="D19" s="9" t="s">
        <v>5</v>
      </c>
      <c r="E19" s="9" t="s">
        <v>2</v>
      </c>
      <c r="F19" s="9" t="s">
        <v>3</v>
      </c>
      <c r="G19" s="9" t="s">
        <v>4</v>
      </c>
      <c r="H19" s="9" t="s">
        <v>5</v>
      </c>
      <c r="I19" s="9" t="s">
        <v>2</v>
      </c>
      <c r="J19" s="9" t="s">
        <v>3</v>
      </c>
      <c r="K19" s="9" t="s">
        <v>4</v>
      </c>
      <c r="L19" s="9" t="s">
        <v>5</v>
      </c>
      <c r="M19" s="9" t="s">
        <v>2</v>
      </c>
      <c r="N19" s="9" t="s">
        <v>3</v>
      </c>
      <c r="O19" s="9" t="s">
        <v>4</v>
      </c>
      <c r="P19" s="9" t="s">
        <v>5</v>
      </c>
      <c r="Q19" s="9" t="s">
        <v>2</v>
      </c>
      <c r="R19" s="9" t="s">
        <v>3</v>
      </c>
      <c r="S19" s="9" t="s">
        <v>4</v>
      </c>
      <c r="T19" s="9" t="s">
        <v>5</v>
      </c>
    </row>
    <row r="20" spans="1:20" x14ac:dyDescent="0.25">
      <c r="A20" s="10">
        <f>C20/B20</f>
        <v>12.52</v>
      </c>
      <c r="B20" s="11">
        <v>13153</v>
      </c>
      <c r="C20" s="17">
        <v>164675.56</v>
      </c>
      <c r="D20" s="10">
        <f>C20*1.1</f>
        <v>181143.11600000001</v>
      </c>
      <c r="E20" s="10">
        <f>A20</f>
        <v>12.52</v>
      </c>
      <c r="F20" s="11">
        <f>B20</f>
        <v>13153</v>
      </c>
      <c r="G20" s="10">
        <f>E20*F20</f>
        <v>164675.56</v>
      </c>
      <c r="H20" s="10">
        <f>G20*1.1</f>
        <v>181143.11600000001</v>
      </c>
      <c r="I20" s="10">
        <f>E20</f>
        <v>12.52</v>
      </c>
      <c r="J20" s="11">
        <f>F20</f>
        <v>13153</v>
      </c>
      <c r="K20" s="10">
        <f>I20*J20</f>
        <v>164675.56</v>
      </c>
      <c r="L20" s="10">
        <f>K20*1.1</f>
        <v>181143.11600000001</v>
      </c>
      <c r="M20" s="10">
        <f>I20</f>
        <v>12.52</v>
      </c>
      <c r="N20" s="11">
        <f>J20</f>
        <v>13153</v>
      </c>
      <c r="O20" s="10">
        <f>M20*N20</f>
        <v>164675.56</v>
      </c>
      <c r="P20" s="10">
        <f>O20*1.1</f>
        <v>181143.11600000001</v>
      </c>
      <c r="Q20" s="10">
        <f>M20</f>
        <v>12.52</v>
      </c>
      <c r="R20" s="11">
        <f>N20</f>
        <v>13153</v>
      </c>
      <c r="S20" s="10">
        <f>Q20*R20</f>
        <v>164675.56</v>
      </c>
      <c r="T20" s="10">
        <f>S20*1.1</f>
        <v>181143.11600000001</v>
      </c>
    </row>
    <row r="21" spans="1:20" ht="15.75" thickBot="1" x14ac:dyDescent="0.3">
      <c r="A21" s="10"/>
      <c r="B21" s="11"/>
      <c r="C21" s="10"/>
      <c r="D21" s="10"/>
      <c r="E21" s="10"/>
      <c r="F21" s="11"/>
      <c r="G21" s="10"/>
      <c r="H21" s="10"/>
      <c r="I21" s="10"/>
      <c r="J21" s="11"/>
      <c r="K21" s="10"/>
      <c r="L21" s="10"/>
      <c r="M21" s="10"/>
      <c r="N21" s="11"/>
      <c r="O21" s="10"/>
      <c r="P21" s="10"/>
      <c r="Q21" s="10"/>
      <c r="R21" s="11"/>
      <c r="S21" s="10"/>
      <c r="T21" s="10"/>
    </row>
    <row r="22" spans="1:20" ht="15.75" thickBot="1" x14ac:dyDescent="0.3">
      <c r="A22" s="23" t="s">
        <v>11</v>
      </c>
      <c r="B22" s="23"/>
      <c r="C22" s="12">
        <f>C20+G20+K20+O20+S20</f>
        <v>823377.8</v>
      </c>
      <c r="D22" s="10"/>
      <c r="E22" s="10"/>
      <c r="F22" s="11"/>
      <c r="G22" s="10"/>
      <c r="H22" s="10"/>
      <c r="I22" s="10"/>
      <c r="J22" s="11"/>
      <c r="K22" s="10"/>
      <c r="L22" s="10"/>
      <c r="M22" s="10"/>
      <c r="N22" s="11"/>
      <c r="O22" s="10"/>
      <c r="P22" s="10"/>
      <c r="Q22" s="10"/>
      <c r="R22" s="11"/>
      <c r="S22" s="10"/>
      <c r="T22" s="10"/>
    </row>
    <row r="23" spans="1:20" ht="15.75" thickBot="1" x14ac:dyDescent="0.3">
      <c r="A23" s="23" t="s">
        <v>12</v>
      </c>
      <c r="B23" s="23"/>
      <c r="C23" s="12">
        <f>D20+H20+L20+P20+T20</f>
        <v>905715.58000000007</v>
      </c>
      <c r="D23" s="10"/>
      <c r="E23" s="10"/>
      <c r="F23" s="11"/>
      <c r="G23" s="10"/>
      <c r="H23" s="10"/>
      <c r="I23" s="10"/>
      <c r="J23" s="11"/>
      <c r="K23" s="10"/>
      <c r="L23" s="10"/>
      <c r="M23" s="10"/>
      <c r="N23" s="11"/>
      <c r="O23" s="10"/>
      <c r="P23" s="10"/>
      <c r="Q23" s="10"/>
      <c r="R23" s="11"/>
      <c r="S23" s="10"/>
      <c r="T23" s="10"/>
    </row>
    <row r="25" spans="1:20" x14ac:dyDescent="0.25">
      <c r="A25" s="24" t="s">
        <v>17</v>
      </c>
      <c r="B25" s="24"/>
      <c r="C25" s="24"/>
      <c r="D25" s="14"/>
      <c r="E25" s="14"/>
    </row>
    <row r="26" spans="1:20" x14ac:dyDescent="0.25">
      <c r="A26" s="13"/>
      <c r="B26" s="13"/>
      <c r="C26" s="13"/>
      <c r="D26" s="13"/>
      <c r="E26" s="13"/>
    </row>
    <row r="27" spans="1:20" ht="45" x14ac:dyDescent="0.25">
      <c r="A27" s="9" t="s">
        <v>13</v>
      </c>
      <c r="B27" s="9" t="s">
        <v>14</v>
      </c>
      <c r="C27" s="9" t="s">
        <v>15</v>
      </c>
      <c r="D27" s="9" t="s">
        <v>16</v>
      </c>
      <c r="E27" s="13"/>
    </row>
    <row r="28" spans="1:20" x14ac:dyDescent="0.25">
      <c r="A28" s="10">
        <v>164795.69</v>
      </c>
      <c r="B28" s="10">
        <v>181275.26</v>
      </c>
      <c r="C28" s="10">
        <f>A28*5</f>
        <v>823978.45</v>
      </c>
      <c r="D28" s="10">
        <f>B28*5</f>
        <v>906376.3</v>
      </c>
      <c r="E28" s="13"/>
      <c r="G28" s="10"/>
      <c r="H28" s="10"/>
      <c r="I28" s="10"/>
      <c r="J28" s="10"/>
    </row>
    <row r="29" spans="1:20" x14ac:dyDescent="0.25">
      <c r="A29" s="10"/>
      <c r="B29" s="11"/>
      <c r="C29" s="10"/>
      <c r="D29" s="10"/>
      <c r="E29" s="13"/>
    </row>
    <row r="30" spans="1:20" x14ac:dyDescent="0.25">
      <c r="A30" s="24" t="s">
        <v>18</v>
      </c>
      <c r="B30" s="24"/>
      <c r="C30" s="24"/>
      <c r="D30" s="24"/>
      <c r="E30" s="14"/>
    </row>
    <row r="32" spans="1:20" ht="45" x14ac:dyDescent="0.25">
      <c r="A32" s="9" t="s">
        <v>13</v>
      </c>
      <c r="B32" s="9" t="s">
        <v>14</v>
      </c>
      <c r="C32" s="9" t="s">
        <v>15</v>
      </c>
      <c r="D32" s="9" t="s">
        <v>16</v>
      </c>
      <c r="K32" s="15"/>
    </row>
    <row r="33" spans="1:12" x14ac:dyDescent="0.25">
      <c r="A33" s="10">
        <v>88078.33</v>
      </c>
      <c r="B33" s="10">
        <f>A33*1.21</f>
        <v>106574.77929999999</v>
      </c>
      <c r="C33" s="10">
        <v>440391.67</v>
      </c>
      <c r="D33" s="10">
        <f>B33*5</f>
        <v>532873.89650000003</v>
      </c>
      <c r="E33" s="13"/>
      <c r="K33" s="15"/>
    </row>
    <row r="34" spans="1:12" x14ac:dyDescent="0.25">
      <c r="A34" s="10"/>
      <c r="B34" s="10"/>
      <c r="C34" s="10"/>
      <c r="D34" s="10"/>
      <c r="E34" s="13"/>
      <c r="K34" s="15"/>
    </row>
    <row r="35" spans="1:12" x14ac:dyDescent="0.25">
      <c r="A35" s="23" t="s">
        <v>19</v>
      </c>
      <c r="B35" s="23"/>
      <c r="C35" s="10">
        <f>C13+C22+C28+C33</f>
        <v>10386609.233708376</v>
      </c>
    </row>
    <row r="36" spans="1:12" x14ac:dyDescent="0.25">
      <c r="A36" s="23" t="s">
        <v>20</v>
      </c>
      <c r="B36" s="23"/>
      <c r="C36" s="10">
        <f>C14+C23+D28+D33</f>
        <v>11473713.231579218</v>
      </c>
    </row>
    <row r="37" spans="1:12" x14ac:dyDescent="0.25">
      <c r="L37" s="16"/>
    </row>
  </sheetData>
  <sheetProtection algorithmName="SHA-512" hashValue="oRZ010kLC4zTx3dJagq+2BzILLni62t8RDU2F9yLIM+Svu5ic8fY4UyylC42ZRrk0BjiWN4bWwYkhOIJDgtZqA==" saltValue="wsxAsF3dL3JL3YUFuDT98g==" spinCount="100000" sheet="1" objects="1" scenarios="1"/>
  <mergeCells count="23">
    <mergeCell ref="A3:C3"/>
    <mergeCell ref="A13:B13"/>
    <mergeCell ref="A14:B14"/>
    <mergeCell ref="A22:B22"/>
    <mergeCell ref="A23:B23"/>
    <mergeCell ref="A8:G8"/>
    <mergeCell ref="A7:J7"/>
    <mergeCell ref="A5:G5"/>
    <mergeCell ref="A25:C25"/>
    <mergeCell ref="A30:D30"/>
    <mergeCell ref="A35:B35"/>
    <mergeCell ref="A36:B36"/>
    <mergeCell ref="M9:P9"/>
    <mergeCell ref="Q9:T9"/>
    <mergeCell ref="A16:D16"/>
    <mergeCell ref="A18:D18"/>
    <mergeCell ref="E18:H18"/>
    <mergeCell ref="I18:L18"/>
    <mergeCell ref="M18:P18"/>
    <mergeCell ref="Q18:T18"/>
    <mergeCell ref="A9:D9"/>
    <mergeCell ref="E9:H9"/>
    <mergeCell ref="I9:L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1548-3DE2-476D-8604-F443D08BC106}">
  <dimension ref="A2:L49"/>
  <sheetViews>
    <sheetView workbookViewId="0">
      <selection activeCell="A11" sqref="A11:G11"/>
    </sheetView>
  </sheetViews>
  <sheetFormatPr baseColWidth="10" defaultRowHeight="15" x14ac:dyDescent="0.25"/>
  <cols>
    <col min="1" max="1" width="12" customWidth="1"/>
    <col min="2" max="2" width="12.7109375" customWidth="1"/>
    <col min="5" max="5" width="6.28515625" customWidth="1"/>
    <col min="6" max="6" width="5.5703125" customWidth="1"/>
    <col min="7" max="7" width="11.28515625" customWidth="1"/>
  </cols>
  <sheetData>
    <row r="2" spans="1:12" x14ac:dyDescent="0.25">
      <c r="A2" s="1" t="s">
        <v>1</v>
      </c>
    </row>
    <row r="3" spans="1:12" x14ac:dyDescent="0.25">
      <c r="A3" s="25" t="s">
        <v>22</v>
      </c>
      <c r="B3" s="25"/>
      <c r="C3" s="25"/>
      <c r="D3" s="25"/>
      <c r="E3" s="25"/>
      <c r="F3" s="25"/>
      <c r="G3" s="25"/>
      <c r="H3" s="25"/>
      <c r="I3" s="25"/>
    </row>
    <row r="5" spans="1:12" x14ac:dyDescent="0.25">
      <c r="A5" s="32" t="s">
        <v>25</v>
      </c>
      <c r="B5" s="33"/>
      <c r="C5" s="33"/>
      <c r="D5" s="34"/>
      <c r="E5" s="6"/>
    </row>
    <row r="7" spans="1:12" x14ac:dyDescent="0.25">
      <c r="A7" s="29" t="s">
        <v>38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9" spans="1:12" x14ac:dyDescent="0.25">
      <c r="A9" s="25" t="s">
        <v>24</v>
      </c>
      <c r="B9" s="25"/>
      <c r="C9" s="25"/>
      <c r="D9" s="25"/>
      <c r="E9" s="25"/>
      <c r="F9" s="25"/>
      <c r="G9" s="25"/>
      <c r="H9" s="25"/>
    </row>
    <row r="11" spans="1:12" x14ac:dyDescent="0.25">
      <c r="A11" s="28" t="s">
        <v>26</v>
      </c>
      <c r="B11" s="28"/>
      <c r="C11" s="28"/>
      <c r="D11" s="28"/>
      <c r="E11" s="28"/>
      <c r="F11" s="28"/>
      <c r="G11" s="28"/>
    </row>
    <row r="13" spans="1:12" ht="30" x14ac:dyDescent="0.25">
      <c r="A13" s="3" t="s">
        <v>27</v>
      </c>
      <c r="B13" s="4" t="s">
        <v>28</v>
      </c>
      <c r="C13" s="4" t="s">
        <v>29</v>
      </c>
      <c r="D13" s="5" t="s">
        <v>30</v>
      </c>
      <c r="E13" s="38" t="s">
        <v>31</v>
      </c>
      <c r="F13" s="38"/>
      <c r="G13" s="38"/>
    </row>
    <row r="14" spans="1:12" x14ac:dyDescent="0.25">
      <c r="A14" s="6"/>
      <c r="B14" s="6"/>
      <c r="C14" s="6"/>
      <c r="D14" s="6"/>
      <c r="E14" s="35"/>
      <c r="F14" s="36"/>
      <c r="G14" s="37"/>
    </row>
    <row r="16" spans="1:12" x14ac:dyDescent="0.25">
      <c r="A16" s="25" t="s">
        <v>32</v>
      </c>
      <c r="B16" s="25"/>
      <c r="C16" s="25"/>
      <c r="D16" s="25"/>
      <c r="E16" s="25"/>
      <c r="F16" s="25"/>
      <c r="G16" s="25"/>
      <c r="H16" s="25"/>
      <c r="I16" s="25"/>
    </row>
    <row r="18" spans="1:12" x14ac:dyDescent="0.25">
      <c r="A18" s="28" t="s">
        <v>35</v>
      </c>
      <c r="B18" s="28"/>
      <c r="C18" s="28"/>
      <c r="D18" s="28"/>
      <c r="E18" s="28"/>
      <c r="F18" s="28"/>
      <c r="G18" s="28"/>
    </row>
    <row r="20" spans="1:12" ht="48.75" customHeight="1" x14ac:dyDescent="0.25">
      <c r="A20" s="30" t="s">
        <v>33</v>
      </c>
      <c r="B20" s="31"/>
      <c r="C20" s="31"/>
      <c r="D20" s="31"/>
      <c r="E20" s="31"/>
      <c r="F20" s="31"/>
      <c r="G20" s="31"/>
      <c r="H20" s="31"/>
      <c r="I20" s="31"/>
      <c r="J20" s="31"/>
      <c r="K20" s="2" t="s">
        <v>36</v>
      </c>
      <c r="L20" s="2" t="s">
        <v>34</v>
      </c>
    </row>
    <row r="21" spans="1:12" x14ac:dyDescent="0.25">
      <c r="K21" s="6"/>
      <c r="L21" s="6"/>
    </row>
    <row r="23" spans="1:12" x14ac:dyDescent="0.25">
      <c r="A23" s="29" t="s">
        <v>37</v>
      </c>
      <c r="B23" s="29"/>
      <c r="C23" s="29"/>
      <c r="D23" s="29"/>
      <c r="E23" s="29"/>
      <c r="F23" s="29"/>
      <c r="G23" s="29"/>
      <c r="H23" s="29"/>
      <c r="I23" s="29"/>
      <c r="J23" s="29"/>
    </row>
    <row r="25" spans="1:12" x14ac:dyDescent="0.25">
      <c r="A25" s="25" t="s">
        <v>39</v>
      </c>
      <c r="B25" s="25"/>
      <c r="C25" s="25"/>
      <c r="D25" s="25"/>
      <c r="E25" s="25"/>
      <c r="F25" s="25"/>
      <c r="G25" s="25"/>
      <c r="H25" s="25"/>
      <c r="I25" s="25"/>
    </row>
    <row r="27" spans="1:12" x14ac:dyDescent="0.25">
      <c r="A27" s="28" t="s">
        <v>35</v>
      </c>
      <c r="B27" s="28"/>
      <c r="C27" s="28"/>
      <c r="D27" s="28"/>
      <c r="E27" s="28"/>
      <c r="F27" s="28"/>
      <c r="G27" s="28"/>
    </row>
    <row r="29" spans="1:12" x14ac:dyDescent="0.25">
      <c r="A29" s="30" t="s">
        <v>40</v>
      </c>
      <c r="B29" s="31"/>
      <c r="C29" s="31"/>
      <c r="D29" s="31"/>
      <c r="E29" s="31"/>
      <c r="F29" s="31"/>
      <c r="G29" s="31"/>
      <c r="H29" s="31"/>
      <c r="I29" s="31"/>
      <c r="J29" s="31"/>
      <c r="K29" s="2" t="s">
        <v>36</v>
      </c>
      <c r="L29" s="2" t="s">
        <v>34</v>
      </c>
    </row>
    <row r="30" spans="1:12" x14ac:dyDescent="0.25">
      <c r="K30" s="6"/>
      <c r="L30" s="6"/>
    </row>
    <row r="31" spans="1:12" x14ac:dyDescent="0.25">
      <c r="A31" s="29" t="s">
        <v>43</v>
      </c>
      <c r="B31" s="29"/>
      <c r="C31" s="29"/>
    </row>
    <row r="33" spans="1:12" x14ac:dyDescent="0.25">
      <c r="A33" s="25" t="s">
        <v>41</v>
      </c>
      <c r="B33" s="25"/>
      <c r="C33" s="25"/>
      <c r="D33" s="25"/>
      <c r="E33" s="25"/>
      <c r="F33" s="25"/>
      <c r="G33" s="25"/>
      <c r="H33" s="25"/>
      <c r="I33" s="25"/>
    </row>
    <row r="35" spans="1:12" x14ac:dyDescent="0.25">
      <c r="A35" s="28" t="s">
        <v>35</v>
      </c>
      <c r="B35" s="28"/>
      <c r="C35" s="28"/>
      <c r="D35" s="28"/>
      <c r="E35" s="28"/>
      <c r="F35" s="28"/>
      <c r="G35" s="28"/>
    </row>
    <row r="37" spans="1:12" x14ac:dyDescent="0.25">
      <c r="A37" s="30" t="s">
        <v>42</v>
      </c>
      <c r="B37" s="31"/>
      <c r="C37" s="31"/>
      <c r="D37" s="31"/>
      <c r="E37" s="31"/>
      <c r="F37" s="31"/>
      <c r="G37" s="31"/>
      <c r="H37" s="31"/>
      <c r="I37" s="31"/>
      <c r="J37" s="31"/>
      <c r="K37" s="2" t="s">
        <v>36</v>
      </c>
      <c r="L37" s="2" t="s">
        <v>34</v>
      </c>
    </row>
    <row r="38" spans="1:12" x14ac:dyDescent="0.25">
      <c r="K38" s="6"/>
      <c r="L38" s="6"/>
    </row>
    <row r="40" spans="1:12" x14ac:dyDescent="0.25">
      <c r="A40" s="29" t="s">
        <v>43</v>
      </c>
      <c r="B40" s="29"/>
      <c r="C40" s="29"/>
    </row>
    <row r="42" spans="1:12" x14ac:dyDescent="0.25">
      <c r="A42" s="25" t="s">
        <v>44</v>
      </c>
      <c r="B42" s="25"/>
      <c r="C42" s="25"/>
      <c r="D42" s="25"/>
      <c r="E42" s="25"/>
      <c r="F42" s="25"/>
      <c r="G42" s="25"/>
      <c r="H42" s="25"/>
      <c r="I42" s="25"/>
    </row>
    <row r="44" spans="1:12" x14ac:dyDescent="0.25">
      <c r="A44" s="28" t="s">
        <v>35</v>
      </c>
      <c r="B44" s="28"/>
      <c r="C44" s="28"/>
      <c r="D44" s="28"/>
      <c r="E44" s="28"/>
      <c r="F44" s="28"/>
      <c r="G44" s="28"/>
    </row>
    <row r="46" spans="1:12" x14ac:dyDescent="0.25">
      <c r="A46" s="30" t="s">
        <v>46</v>
      </c>
      <c r="B46" s="31"/>
      <c r="C46" s="31"/>
      <c r="D46" s="31"/>
      <c r="E46" s="31"/>
      <c r="F46" s="31"/>
      <c r="G46" s="31"/>
      <c r="H46" s="31"/>
      <c r="I46" s="31"/>
      <c r="J46" s="31"/>
      <c r="K46" s="2" t="s">
        <v>36</v>
      </c>
      <c r="L46" s="2" t="s">
        <v>34</v>
      </c>
    </row>
    <row r="47" spans="1:12" x14ac:dyDescent="0.25">
      <c r="K47" s="6"/>
      <c r="L47" s="6"/>
    </row>
    <row r="49" spans="1:3" x14ac:dyDescent="0.25">
      <c r="A49" s="29" t="s">
        <v>45</v>
      </c>
      <c r="B49" s="29"/>
      <c r="C49" s="29"/>
    </row>
  </sheetData>
  <sheetProtection algorithmName="SHA-512" hashValue="EqJpshqHqZz8cP/lPV4W5AKOrkIOVPyQ6hQiyItZBIRTGISYTVxnww7cVeAu20vi++gDVlxfJgkadpB742VeZg==" saltValue="NFNGVXdhHcqHqE4JifX65g==" spinCount="100000" sheet="1" objects="1" scenarios="1"/>
  <mergeCells count="23">
    <mergeCell ref="A3:I3"/>
    <mergeCell ref="A11:G11"/>
    <mergeCell ref="A9:H9"/>
    <mergeCell ref="A5:D5"/>
    <mergeCell ref="A25:I25"/>
    <mergeCell ref="A23:J23"/>
    <mergeCell ref="A16:I16"/>
    <mergeCell ref="A7:L7"/>
    <mergeCell ref="A20:J20"/>
    <mergeCell ref="A18:G18"/>
    <mergeCell ref="E14:G14"/>
    <mergeCell ref="E13:G13"/>
    <mergeCell ref="A27:G27"/>
    <mergeCell ref="A29:J29"/>
    <mergeCell ref="A33:I33"/>
    <mergeCell ref="A35:G35"/>
    <mergeCell ref="A37:J37"/>
    <mergeCell ref="A31:C31"/>
    <mergeCell ref="A40:C40"/>
    <mergeCell ref="A42:I42"/>
    <mergeCell ref="A44:G44"/>
    <mergeCell ref="A46:J46"/>
    <mergeCell ref="A49:C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 econòmica</vt:lpstr>
      <vt:lpstr>Resta de criteris automàtics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Verge Olivar</dc:creator>
  <cp:lastModifiedBy>Marc Verge Olivar</cp:lastModifiedBy>
  <dcterms:created xsi:type="dcterms:W3CDTF">2025-02-12T08:51:45Z</dcterms:created>
  <dcterms:modified xsi:type="dcterms:W3CDTF">2025-02-19T13:07:55Z</dcterms:modified>
</cp:coreProperties>
</file>