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U:\DEP. CONTRACTACIO\PLATAFORMA SOBRE DIGITAL\LICITACIONS SOBRE DIGITAL\CTN2500036 OSA\"/>
    </mc:Choice>
  </mc:AlternateContent>
  <xr:revisionPtr revIDLastSave="0" documentId="8_{57C4B940-043F-47A0-A1A0-664EC696BD98}" xr6:coauthVersionLast="47" xr6:coauthVersionMax="47" xr10:uidLastSave="{00000000-0000-0000-0000-000000000000}"/>
  <bookViews>
    <workbookView xWindow="-120" yWindow="-120" windowWidth="29040" windowHeight="15840" tabRatio="663" xr2:uid="{C3E64F3B-1330-4384-85B6-44AF3FCBC5C4}"/>
  </bookViews>
  <sheets>
    <sheet name="Lot 1" sheetId="1" r:id="rId1"/>
    <sheet name="Lot 2" sheetId="3" r:id="rId2"/>
    <sheet name="Lot 3" sheetId="4" r:id="rId3"/>
    <sheet name="Lot 4" sheetId="5" r:id="rId4"/>
    <sheet name="Lot 5" sheetId="6" r:id="rId5"/>
    <sheet name="Lot 6" sheetId="7" r:id="rId6"/>
    <sheet name="Lot 7" sheetId="9" r:id="rId7"/>
    <sheet name="Lot 8" sheetId="10" r:id="rId8"/>
    <sheet name="Lot 9" sheetId="11" r:id="rId9"/>
    <sheet name="Lot 10" sheetId="12" r:id="rId10"/>
    <sheet name="Lot 11" sheetId="8" r:id="rId11"/>
    <sheet name="Lot 12" sheetId="13" r:id="rId12"/>
    <sheet name="Lot 13" sheetId="14" r:id="rId13"/>
    <sheet name="Lot 14" sheetId="15" r:id="rId14"/>
    <sheet name="Lot 15" sheetId="16" r:id="rId15"/>
    <sheet name="Lot 16" sheetId="17" r:id="rId16"/>
    <sheet name="Lot 17" sheetId="18" r:id="rId17"/>
    <sheet name="Lot 18" sheetId="1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5" l="1"/>
  <c r="M8" i="5"/>
  <c r="N8" i="5"/>
  <c r="L9" i="5"/>
  <c r="M9" i="5" s="1"/>
  <c r="N9" i="5" s="1"/>
  <c r="L8" i="6"/>
  <c r="M8" i="6"/>
  <c r="N8" i="6"/>
  <c r="L9" i="6"/>
  <c r="M9" i="6" s="1"/>
  <c r="N9" i="6" s="1"/>
  <c r="L10" i="6"/>
  <c r="M10" i="6"/>
  <c r="N10" i="6" s="1"/>
  <c r="L11" i="6"/>
  <c r="M11" i="6" s="1"/>
  <c r="N11" i="6" s="1"/>
  <c r="L12" i="6"/>
  <c r="M12" i="6"/>
  <c r="N12" i="6"/>
  <c r="L13" i="6"/>
  <c r="M13" i="6" s="1"/>
  <c r="N13" i="6" s="1"/>
  <c r="L14" i="6"/>
  <c r="M14" i="6"/>
  <c r="N14" i="6"/>
  <c r="L15" i="6"/>
  <c r="M15" i="6"/>
  <c r="N15" i="6" s="1"/>
  <c r="L16" i="6"/>
  <c r="M16" i="6"/>
  <c r="N16" i="6" s="1"/>
  <c r="L17" i="6"/>
  <c r="M17" i="6" s="1"/>
  <c r="N17" i="6" s="1"/>
  <c r="L18" i="6"/>
  <c r="M18" i="6"/>
  <c r="N18" i="6"/>
  <c r="L19" i="6"/>
  <c r="M19" i="6"/>
  <c r="N19" i="6" s="1"/>
  <c r="L8" i="7"/>
  <c r="M8" i="7"/>
  <c r="N8" i="7" s="1"/>
  <c r="L9" i="7"/>
  <c r="M9" i="7" s="1"/>
  <c r="N9" i="7" s="1"/>
  <c r="L10" i="7"/>
  <c r="M10" i="7"/>
  <c r="N10" i="7" s="1"/>
  <c r="L8" i="17"/>
  <c r="M8" i="17" s="1"/>
  <c r="N8" i="17" s="1"/>
  <c r="L8" i="15"/>
  <c r="M8" i="15"/>
  <c r="N8" i="15" s="1"/>
  <c r="L8" i="13"/>
  <c r="M8" i="13"/>
  <c r="N8" i="13"/>
  <c r="L9" i="13"/>
  <c r="M9" i="13" s="1"/>
  <c r="N9" i="13" s="1"/>
  <c r="L10" i="13"/>
  <c r="M10" i="13" s="1"/>
  <c r="N10" i="13" s="1"/>
  <c r="L8" i="9"/>
  <c r="M8" i="9"/>
  <c r="N8" i="9"/>
  <c r="L9" i="9"/>
  <c r="M9" i="9"/>
  <c r="N9" i="9" s="1"/>
  <c r="L10" i="9"/>
  <c r="M10" i="9"/>
  <c r="N10" i="9"/>
  <c r="L11" i="9"/>
  <c r="M11" i="9"/>
  <c r="N11" i="9" s="1"/>
  <c r="L12" i="9"/>
  <c r="M12" i="9"/>
  <c r="N12" i="9"/>
  <c r="G12" i="9" l="1"/>
  <c r="G13" i="9" s="1"/>
  <c r="H12" i="9"/>
  <c r="I12" i="9" s="1"/>
  <c r="L6" i="18"/>
  <c r="L7" i="18" s="1"/>
  <c r="M7" i="18" s="1"/>
  <c r="N7" i="18" s="1"/>
  <c r="G6" i="18"/>
  <c r="G7" i="18" s="1"/>
  <c r="H7" i="18" s="1"/>
  <c r="I7" i="18" s="1"/>
  <c r="L6" i="19"/>
  <c r="L7" i="19" s="1"/>
  <c r="M7" i="19" s="1"/>
  <c r="N7" i="19" s="1"/>
  <c r="G6" i="19"/>
  <c r="G7" i="19" s="1"/>
  <c r="H7" i="19" s="1"/>
  <c r="I7" i="19" s="1"/>
  <c r="L6" i="16"/>
  <c r="L7" i="16" s="1"/>
  <c r="M7" i="16" s="1"/>
  <c r="N7" i="16" s="1"/>
  <c r="G6" i="16"/>
  <c r="G7" i="16" s="1"/>
  <c r="H7" i="16" s="1"/>
  <c r="I7" i="16" s="1"/>
  <c r="G8" i="17"/>
  <c r="H8" i="17" s="1"/>
  <c r="I8" i="17" s="1"/>
  <c r="L7" i="17"/>
  <c r="M7" i="17" s="1"/>
  <c r="N7" i="17" s="1"/>
  <c r="G7" i="17"/>
  <c r="H7" i="17" s="1"/>
  <c r="I7" i="17" s="1"/>
  <c r="L6" i="17"/>
  <c r="L9" i="17" s="1"/>
  <c r="M9" i="17" s="1"/>
  <c r="N9" i="17" s="1"/>
  <c r="G6" i="17"/>
  <c r="H6" i="17" s="1"/>
  <c r="I6" i="17" s="1"/>
  <c r="G8" i="15"/>
  <c r="H8" i="15" s="1"/>
  <c r="I8" i="15" s="1"/>
  <c r="L7" i="15"/>
  <c r="M7" i="15" s="1"/>
  <c r="N7" i="15" s="1"/>
  <c r="G7" i="15"/>
  <c r="H7" i="15" s="1"/>
  <c r="I7" i="15" s="1"/>
  <c r="L6" i="15"/>
  <c r="L9" i="15" s="1"/>
  <c r="M9" i="15" s="1"/>
  <c r="N9" i="15" s="1"/>
  <c r="G6" i="15"/>
  <c r="H6" i="15" s="1"/>
  <c r="I6" i="15" s="1"/>
  <c r="L6" i="14"/>
  <c r="L7" i="14" s="1"/>
  <c r="M7" i="14" s="1"/>
  <c r="N7" i="14" s="1"/>
  <c r="G6" i="14"/>
  <c r="G7" i="14" s="1"/>
  <c r="H7" i="14" s="1"/>
  <c r="I7" i="14" s="1"/>
  <c r="I9" i="13"/>
  <c r="H9" i="13"/>
  <c r="G9" i="13"/>
  <c r="G10" i="13"/>
  <c r="H10" i="13" s="1"/>
  <c r="I10" i="13" s="1"/>
  <c r="G8" i="13"/>
  <c r="H8" i="13" s="1"/>
  <c r="I8" i="13" s="1"/>
  <c r="L7" i="13"/>
  <c r="M7" i="13" s="1"/>
  <c r="N7" i="13" s="1"/>
  <c r="G7" i="13"/>
  <c r="H7" i="13" s="1"/>
  <c r="I7" i="13" s="1"/>
  <c r="L6" i="13"/>
  <c r="L11" i="13" s="1"/>
  <c r="M11" i="13" s="1"/>
  <c r="N11" i="13" s="1"/>
  <c r="G6" i="13"/>
  <c r="G10" i="9"/>
  <c r="H10" i="9" s="1"/>
  <c r="I10" i="9" s="1"/>
  <c r="G11" i="9"/>
  <c r="H11" i="9" s="1"/>
  <c r="I11" i="9" s="1"/>
  <c r="G11" i="7"/>
  <c r="G10" i="7"/>
  <c r="H10" i="7" s="1"/>
  <c r="I10" i="7" s="1"/>
  <c r="I10" i="6"/>
  <c r="I11" i="6"/>
  <c r="I12" i="6"/>
  <c r="I13" i="6"/>
  <c r="I14" i="6"/>
  <c r="I15" i="6"/>
  <c r="I16" i="6"/>
  <c r="I17" i="6"/>
  <c r="I18" i="6"/>
  <c r="I19" i="6"/>
  <c r="H10" i="6"/>
  <c r="H11" i="6"/>
  <c r="H12" i="6"/>
  <c r="H13" i="6"/>
  <c r="H14" i="6"/>
  <c r="H15" i="6"/>
  <c r="H16" i="6"/>
  <c r="H17" i="6"/>
  <c r="H18" i="6"/>
  <c r="H19" i="6"/>
  <c r="G20" i="6"/>
  <c r="G10" i="6"/>
  <c r="G11" i="6"/>
  <c r="G12" i="6"/>
  <c r="G13" i="6"/>
  <c r="G14" i="6"/>
  <c r="G15" i="6"/>
  <c r="G16" i="6"/>
  <c r="G17" i="6"/>
  <c r="G18" i="6"/>
  <c r="G19" i="6"/>
  <c r="L7" i="8"/>
  <c r="M7" i="8" s="1"/>
  <c r="N7" i="8" s="1"/>
  <c r="H7" i="8"/>
  <c r="I7" i="8" s="1"/>
  <c r="G7" i="8"/>
  <c r="L6" i="8"/>
  <c r="G6" i="8"/>
  <c r="G8" i="8" s="1"/>
  <c r="H8" i="8" s="1"/>
  <c r="I8" i="8" s="1"/>
  <c r="L7" i="12"/>
  <c r="M7" i="12" s="1"/>
  <c r="N7" i="12" s="1"/>
  <c r="G7" i="12"/>
  <c r="H7" i="12" s="1"/>
  <c r="I7" i="12" s="1"/>
  <c r="L6" i="12"/>
  <c r="G6" i="12"/>
  <c r="H6" i="12" s="1"/>
  <c r="I6" i="12" s="1"/>
  <c r="L7" i="11"/>
  <c r="M7" i="11" s="1"/>
  <c r="N7" i="11" s="1"/>
  <c r="G7" i="11"/>
  <c r="H7" i="11" s="1"/>
  <c r="I7" i="11" s="1"/>
  <c r="L6" i="11"/>
  <c r="M6" i="11" s="1"/>
  <c r="N6" i="11" s="1"/>
  <c r="G6" i="11"/>
  <c r="H6" i="11" s="1"/>
  <c r="I6" i="11" s="1"/>
  <c r="L6" i="10"/>
  <c r="L7" i="10" s="1"/>
  <c r="M7" i="10" s="1"/>
  <c r="N7" i="10" s="1"/>
  <c r="G6" i="10"/>
  <c r="G7" i="10" s="1"/>
  <c r="H7" i="10" s="1"/>
  <c r="I7" i="10" s="1"/>
  <c r="G9" i="9"/>
  <c r="H9" i="9" s="1"/>
  <c r="I9" i="9" s="1"/>
  <c r="G8" i="9"/>
  <c r="H8" i="9" s="1"/>
  <c r="I8" i="9" s="1"/>
  <c r="L7" i="9"/>
  <c r="M7" i="9" s="1"/>
  <c r="N7" i="9" s="1"/>
  <c r="G7" i="9"/>
  <c r="H7" i="9" s="1"/>
  <c r="I7" i="9" s="1"/>
  <c r="L6" i="9"/>
  <c r="L13" i="9" s="1"/>
  <c r="M13" i="9" s="1"/>
  <c r="N13" i="9" s="1"/>
  <c r="G6" i="9"/>
  <c r="G9" i="7"/>
  <c r="H9" i="7" s="1"/>
  <c r="I9" i="7" s="1"/>
  <c r="G8" i="7"/>
  <c r="H8" i="7" s="1"/>
  <c r="I8" i="7" s="1"/>
  <c r="L7" i="7"/>
  <c r="M7" i="7" s="1"/>
  <c r="N7" i="7" s="1"/>
  <c r="G7" i="7"/>
  <c r="H7" i="7" s="1"/>
  <c r="I7" i="7" s="1"/>
  <c r="L6" i="7"/>
  <c r="G6" i="7"/>
  <c r="G9" i="6"/>
  <c r="H9" i="6" s="1"/>
  <c r="I9" i="6" s="1"/>
  <c r="G8" i="6"/>
  <c r="H8" i="6" s="1"/>
  <c r="I8" i="6" s="1"/>
  <c r="L7" i="6"/>
  <c r="G7" i="6"/>
  <c r="H7" i="6" s="1"/>
  <c r="I7" i="6" s="1"/>
  <c r="L6" i="6"/>
  <c r="M6" i="6" s="1"/>
  <c r="N6" i="6" s="1"/>
  <c r="G6" i="6"/>
  <c r="G8" i="1"/>
  <c r="G7" i="3"/>
  <c r="H7" i="3" s="1"/>
  <c r="I7" i="3" s="1"/>
  <c r="G8" i="4"/>
  <c r="G10" i="5"/>
  <c r="I8" i="5"/>
  <c r="I9" i="5"/>
  <c r="H8" i="5"/>
  <c r="H9" i="5"/>
  <c r="G8" i="5"/>
  <c r="G9" i="5"/>
  <c r="L7" i="5"/>
  <c r="M7" i="5" s="1"/>
  <c r="N7" i="5" s="1"/>
  <c r="G7" i="5"/>
  <c r="H7" i="5" s="1"/>
  <c r="I7" i="5" s="1"/>
  <c r="L6" i="5"/>
  <c r="L10" i="5" s="1"/>
  <c r="M10" i="5" s="1"/>
  <c r="N10" i="5" s="1"/>
  <c r="G6" i="5"/>
  <c r="H6" i="5" s="1"/>
  <c r="I6" i="5" s="1"/>
  <c r="L7" i="4"/>
  <c r="M7" i="4" s="1"/>
  <c r="N7" i="4" s="1"/>
  <c r="G7" i="4"/>
  <c r="H7" i="4" s="1"/>
  <c r="I7" i="4" s="1"/>
  <c r="L6" i="4"/>
  <c r="M6" i="4" s="1"/>
  <c r="N6" i="4" s="1"/>
  <c r="G6" i="4"/>
  <c r="H6" i="4" s="1"/>
  <c r="I6" i="4" s="1"/>
  <c r="G6" i="3"/>
  <c r="G7" i="1"/>
  <c r="G6" i="1"/>
  <c r="L6" i="3"/>
  <c r="M6" i="3" s="1"/>
  <c r="N6" i="3" s="1"/>
  <c r="H6" i="3"/>
  <c r="I6" i="3" s="1"/>
  <c r="M6" i="18" l="1"/>
  <c r="N6" i="18" s="1"/>
  <c r="H6" i="18"/>
  <c r="I6" i="18" s="1"/>
  <c r="M6" i="19"/>
  <c r="N6" i="19" s="1"/>
  <c r="H6" i="19"/>
  <c r="I6" i="19" s="1"/>
  <c r="H6" i="16"/>
  <c r="I6" i="16" s="1"/>
  <c r="M6" i="16"/>
  <c r="N6" i="16" s="1"/>
  <c r="M6" i="17"/>
  <c r="N6" i="17" s="1"/>
  <c r="G9" i="17"/>
  <c r="H9" i="17" s="1"/>
  <c r="I9" i="17" s="1"/>
  <c r="M6" i="15"/>
  <c r="N6" i="15" s="1"/>
  <c r="G9" i="15"/>
  <c r="H9" i="15" s="1"/>
  <c r="I9" i="15" s="1"/>
  <c r="H6" i="14"/>
  <c r="I6" i="14" s="1"/>
  <c r="M6" i="14"/>
  <c r="N6" i="14" s="1"/>
  <c r="L8" i="8"/>
  <c r="M8" i="8" s="1"/>
  <c r="N8" i="8" s="1"/>
  <c r="M6" i="8"/>
  <c r="N6" i="8" s="1"/>
  <c r="G11" i="13"/>
  <c r="H11" i="13" s="1"/>
  <c r="I11" i="13" s="1"/>
  <c r="M6" i="13"/>
  <c r="N6" i="13" s="1"/>
  <c r="H6" i="13"/>
  <c r="I6" i="13" s="1"/>
  <c r="L8" i="12"/>
  <c r="M8" i="12" s="1"/>
  <c r="N8" i="12" s="1"/>
  <c r="H13" i="9"/>
  <c r="I13" i="9" s="1"/>
  <c r="H11" i="7"/>
  <c r="I11" i="7" s="1"/>
  <c r="L11" i="7"/>
  <c r="M11" i="7" s="1"/>
  <c r="N11" i="7" s="1"/>
  <c r="L20" i="6"/>
  <c r="M20" i="6" s="1"/>
  <c r="N20" i="6" s="1"/>
  <c r="H20" i="6"/>
  <c r="I20" i="6" s="1"/>
  <c r="H6" i="8"/>
  <c r="I6" i="8" s="1"/>
  <c r="M6" i="12"/>
  <c r="N6" i="12" s="1"/>
  <c r="G8" i="12"/>
  <c r="H8" i="12" s="1"/>
  <c r="I8" i="12" s="1"/>
  <c r="G8" i="11"/>
  <c r="H8" i="11" s="1"/>
  <c r="I8" i="11" s="1"/>
  <c r="L8" i="11"/>
  <c r="M8" i="11" s="1"/>
  <c r="N8" i="11" s="1"/>
  <c r="H6" i="10"/>
  <c r="I6" i="10" s="1"/>
  <c r="M6" i="10"/>
  <c r="N6" i="10" s="1"/>
  <c r="H6" i="9"/>
  <c r="I6" i="9" s="1"/>
  <c r="M6" i="9"/>
  <c r="N6" i="9" s="1"/>
  <c r="H6" i="7"/>
  <c r="I6" i="7" s="1"/>
  <c r="M6" i="7"/>
  <c r="N6" i="7" s="1"/>
  <c r="H6" i="6"/>
  <c r="I6" i="6" s="1"/>
  <c r="M7" i="6"/>
  <c r="N7" i="6" s="1"/>
  <c r="M6" i="5"/>
  <c r="N6" i="5" s="1"/>
  <c r="H10" i="5"/>
  <c r="I10" i="5" s="1"/>
  <c r="H8" i="4"/>
  <c r="I8" i="4" s="1"/>
  <c r="L8" i="4"/>
  <c r="M8" i="4" s="1"/>
  <c r="N8" i="4" s="1"/>
  <c r="L7" i="3"/>
  <c r="M7" i="3" s="1"/>
  <c r="N7" i="3" s="1"/>
  <c r="L6" i="1" l="1"/>
  <c r="M6" i="1" s="1"/>
  <c r="N6" i="1" s="1"/>
  <c r="L7" i="1"/>
  <c r="L8" i="1" s="1"/>
  <c r="M8" i="1" s="1"/>
  <c r="N8" i="1" s="1"/>
  <c r="H6" i="1"/>
  <c r="I6" i="1" s="1"/>
  <c r="H7" i="1"/>
  <c r="I7" i="1" s="1"/>
  <c r="M7" i="1" l="1"/>
  <c r="N7" i="1" s="1"/>
  <c r="H8" i="1"/>
  <c r="I8" i="1" s="1"/>
</calcChain>
</file>

<file path=xl/sharedStrings.xml><?xml version="1.0" encoding="utf-8"?>
<sst xmlns="http://schemas.openxmlformats.org/spreadsheetml/2006/main" count="468" uniqueCount="161">
  <si>
    <t>LOT 11</t>
  </si>
  <si>
    <t>PREU LICITACIÓ</t>
  </si>
  <si>
    <t>PREU PROPOSAT</t>
  </si>
  <si>
    <t>REFERÈNCIA</t>
  </si>
  <si>
    <t>DESCRIPCIÓ</t>
  </si>
  <si>
    <t xml:space="preserve">PREU UNITARI </t>
  </si>
  <si>
    <t>QUANTITAT total</t>
  </si>
  <si>
    <t>PREU BASE LICITACIÓ</t>
  </si>
  <si>
    <t>IVA</t>
  </si>
  <si>
    <t>TOTAL PREU LICITACIÓ (IVA INCLÒS)</t>
  </si>
  <si>
    <t>PREU UNITARI OFERTAT</t>
  </si>
  <si>
    <t>QUANTITAT</t>
  </si>
  <si>
    <t>PREU BASE OFERTAT</t>
  </si>
  <si>
    <t>TOTAL PREU OFERTAT (IVA INCLÒS)</t>
  </si>
  <si>
    <t xml:space="preserve">TOTAL </t>
  </si>
  <si>
    <t>LOT 10</t>
  </si>
  <si>
    <t>LOT 9</t>
  </si>
  <si>
    <t>LOT 8</t>
  </si>
  <si>
    <t>LOT 7</t>
  </si>
  <si>
    <t>LOT 6</t>
  </si>
  <si>
    <t>LOT 5</t>
  </si>
  <si>
    <t>LOT 4</t>
  </si>
  <si>
    <t>LOT 3</t>
  </si>
  <si>
    <t>LOT 2</t>
  </si>
  <si>
    <t>LOT 1</t>
  </si>
  <si>
    <t>AF0-8497</t>
  </si>
  <si>
    <t>KrudKatcher ULTRA HPLC In-Line Filter, 0.5um Depth Filter x 0.004in ID, 3/Pk. (ref. AF0-8497)</t>
  </si>
  <si>
    <t>AJ0-9505</t>
  </si>
  <si>
    <t>PN: AJ0-9505 Pk3  (precolumna )</t>
  </si>
  <si>
    <t>MARCA</t>
  </si>
  <si>
    <t xml:space="preserve">Phenomenex </t>
  </si>
  <si>
    <t>ACROS ORGANICS</t>
  </si>
  <si>
    <t>ACRO113610100</t>
  </si>
  <si>
    <t>3,5 DICLOROFENOL, 99%, 10g/ut</t>
  </si>
  <si>
    <t>CPA chem</t>
  </si>
  <si>
    <t>F330654.L1</t>
  </si>
  <si>
    <t>Phenol [CAS:108-95-2] 1000 mg/l in Water; 100 ml/ut</t>
  </si>
  <si>
    <t>Scharlau</t>
  </si>
  <si>
    <t>CR01860100</t>
  </si>
  <si>
    <t xml:space="preserve">Cromo, solución patrón 1000 mg/l Cr6+ para IC ((NH4)2Cr2O7 in H2O) envàs de 100 ml </t>
  </si>
  <si>
    <t>MERCK</t>
  </si>
  <si>
    <t>TPC1000</t>
  </si>
  <si>
    <t>MRC: Total Phenolics 1000mg/L Calibration Standard; 100ml/ut</t>
  </si>
  <si>
    <t>Dicromat potàssic (puresa≥ 99.9%)  ampolla de vidre per a sòlids, envàs de 80 g.</t>
  </si>
  <si>
    <t>RENI 1.000 mg/l per a l'anàlisi de ICP-MS, de 100 ó 125 ml, traçable a SRM del NIST en H2O</t>
  </si>
  <si>
    <t>MILLIPORE</t>
  </si>
  <si>
    <t xml:space="preserve">EZHAWG474 </t>
  </si>
  <si>
    <t>Filtres EZ-Pak, poro 0,45 µm, diàmetre 47 mm, color blanc, superfície quadriculada d'èsters mixts de cel·lulosa,  per dispensador de membranes Ez-Pak®(caixa amb 600 unitats, 4 caixetes de 150 filtres)</t>
  </si>
  <si>
    <t>Microbeam</t>
  </si>
  <si>
    <t>SK2CA16345</t>
  </si>
  <si>
    <t>Coupling connector with ferrule</t>
  </si>
  <si>
    <t>SK2CA16451</t>
  </si>
  <si>
    <t>O-ring/sealing kit for ports</t>
  </si>
  <si>
    <t>SK2CA16060</t>
  </si>
  <si>
    <t>Reactor tube TC</t>
  </si>
  <si>
    <t>SK2CA10359</t>
  </si>
  <si>
    <t>Quartz wool</t>
  </si>
  <si>
    <t>SK1060</t>
  </si>
  <si>
    <t>Pump tubing for rinsing pump</t>
  </si>
  <si>
    <t>SK90041468</t>
  </si>
  <si>
    <t xml:space="preserve">Silicone tubing 5,0x 8,0 mm SR10H </t>
  </si>
  <si>
    <t>SK90041463</t>
  </si>
  <si>
    <t>Silicone tubing TC port 2,0x4,0</t>
  </si>
  <si>
    <t>SK2CA16341       </t>
  </si>
  <si>
    <t>Flanged tubing 1200mm PE 1,0X2,7mm</t>
  </si>
  <si>
    <t>SK2CA16342       </t>
  </si>
  <si>
    <t>Flanged tubing 650mm PE 1,0X2,7mm</t>
  </si>
  <si>
    <t>SK2CA16343       </t>
  </si>
  <si>
    <t>Flanged tubing 500mm PE 1,0X2,7mm</t>
  </si>
  <si>
    <t>SK2CA10080</t>
  </si>
  <si>
    <t>Halogen scrubber</t>
  </si>
  <si>
    <t>SK2CA14321</t>
  </si>
  <si>
    <t>Sleeve norprene 6,4 X 3,2 mm (5pcs)</t>
  </si>
  <si>
    <t>SK2CA16312</t>
  </si>
  <si>
    <t>Cooling coil TC</t>
  </si>
  <si>
    <t>SK90035254</t>
  </si>
  <si>
    <t>Dust disc filter 0,1 µm 1/8""</t>
  </si>
  <si>
    <t>PALEX MEDICAL, S.A.</t>
  </si>
  <si>
    <t>SP5812</t>
  </si>
  <si>
    <t>Capilares GLS, 3 unid., Teledyne Leeman</t>
  </si>
  <si>
    <t>SP6042</t>
  </si>
  <si>
    <t>Drenaje GLS, 3 unid. Teledyne Leeman</t>
  </si>
  <si>
    <t>SP6036</t>
  </si>
  <si>
    <t>T para bomba peristáltica, Teledyne Leeman</t>
  </si>
  <si>
    <t>SP5706</t>
  </si>
  <si>
    <t>Tubo a bote residuo, Teledyne Leeman</t>
  </si>
  <si>
    <t>SP6039</t>
  </si>
  <si>
    <t>Filtro HEPA p/ENC500</t>
  </si>
  <si>
    <t>Metrohm</t>
  </si>
  <si>
    <t>DMA8142</t>
  </si>
  <si>
    <t xml:space="preserve">Navecillas de Níquel per a l’equip de DMA-80 (set de 40 unidades) </t>
  </si>
  <si>
    <t>DMA8333</t>
  </si>
  <si>
    <t>Tubo catalizador completo. Incluye una junta tórica OR0004 y una junta recta SL00128A</t>
  </si>
  <si>
    <t>DMA8347</t>
  </si>
  <si>
    <t xml:space="preserve">Navecillas de quarzo per a l’equip del DMA-80 (set de 10 unidades de 1,5 ml) </t>
  </si>
  <si>
    <t>050214</t>
  </si>
  <si>
    <t>ATC-400CE Sensor, llargada 160 mm pER A ROTORS SK-6,10,12Sonda temperatura para microondas</t>
  </si>
  <si>
    <t xml:space="preserve">Columna cromatogràfica Metrosep A Supp 5-150/4.0 </t>
  </si>
  <si>
    <t xml:space="preserve">Precolumna Metrosep A Supp 5 Guard/4.0 , </t>
  </si>
  <si>
    <t>FOSS/VELP</t>
  </si>
  <si>
    <t>10000460 / VEPA00000431</t>
  </si>
  <si>
    <t>Varetes de digestió o vareta de punt d'ebullició o mineralization rod. (paquet de 10 unitats).</t>
  </si>
  <si>
    <t>SP BEL-ART</t>
  </si>
  <si>
    <t>F18749-0001</t>
  </si>
  <si>
    <t>Gradetes mostrejadors cetac. Per a 60 posicions de tubs de 15-16 mm.5 files de 12 posicions. dimensions (LXWXH; 24.8 x 10.5 x 7cm (9³/₄ x 4¹/₈ x 2³/₄")Top Deck Height 7 cm (2,75")</t>
  </si>
  <si>
    <t>BRAND</t>
  </si>
  <si>
    <t>Z333972</t>
  </si>
  <si>
    <t xml:space="preserve">Pipetador de cautxu per pipetes fins a 50 ml, tipus curt </t>
  </si>
  <si>
    <t>DELTALAB</t>
  </si>
  <si>
    <t>Envasos polietilè de 500 ml capacitat, diámetre coll 44 mm, dimensions 70x80x138 mm amb tap de rosca forma "estrella en polipropilè. Cos de l'envàs graduat en el motlle. Suministre amb tap i obturador. Preu unitari per paquets de 150 unitats.</t>
  </si>
  <si>
    <t>Joc de pinzells neteja per a balances, diferents mides petit, mitjà i gran, per exemple aproximadament 6 mm, 9 mm i 12 mm</t>
  </si>
  <si>
    <t xml:space="preserve">AccuStandard </t>
  </si>
  <si>
    <t>M-507-SS (volum 1mL/ut)</t>
  </si>
  <si>
    <t>Patró de 1,3-Dimethyl-2-nitrobenzene de 0.25 mg/mL en MtBE (puresa del compost &gt; 98%)</t>
  </si>
  <si>
    <t>AE-00032 (volum 1 mL/ut)</t>
  </si>
  <si>
    <t>Patró de 7 comps. PAH-Mix 3 a 10 mg/L en ACN, incertesa: ± 5%</t>
  </si>
  <si>
    <t>M-507-IS</t>
  </si>
  <si>
    <t>Patró de Trifenilfosfat de 500 µg/mL en MtBE incertesa: ± 5%</t>
  </si>
  <si>
    <t>M-501</t>
  </si>
  <si>
    <t>Patró 1ml  (barreja de 4 compostos M-501 de trihalometans a 200 µg/mL en Metanol incertesa: ± 5%)</t>
  </si>
  <si>
    <t>CLP-BNS (volum 1 mL/ut)</t>
  </si>
  <si>
    <t>Patró de 3 comps. Base/Neutral Surrogate Standard a 1000 µg/mL en CH2Cl2, incertesa: ± 5%</t>
  </si>
  <si>
    <t>LOT 12</t>
  </si>
  <si>
    <t>DDBIOLAB</t>
  </si>
  <si>
    <t>Caixa/Safata de PP o PVC 30x40cm  Alçada 16,5cm. Color blanc, apilable de 12 litres</t>
  </si>
  <si>
    <t>EUTECH</t>
  </si>
  <si>
    <t>9157BNMD</t>
  </si>
  <si>
    <t>ELECTRODE DE Ph  per al pHmetre ORION de sobretaula</t>
  </si>
  <si>
    <t>LOT 13</t>
  </si>
  <si>
    <t>LLG LABWARE</t>
  </si>
  <si>
    <t>LLG07085892</t>
  </si>
  <si>
    <t>Septos N8, silicona /PTFE,  paquet 100 unitats</t>
  </si>
  <si>
    <t>VWR</t>
  </si>
  <si>
    <t>300-0485</t>
  </si>
  <si>
    <t>Ampolla d'immersió, acer inoxidable 304, capacitat 1000 ml, per recollida de mostres líquides</t>
  </si>
  <si>
    <t>NASCB01366WA</t>
  </si>
  <si>
    <t>Mostrejador oscil·lant, fins a 730 cm. L'extrem del mostrejador es balanceja per permetre la recol·lecció des de diferents angles, inclòs 90°, pal extensible de fibre de vidre</t>
  </si>
  <si>
    <t>514-0020</t>
  </si>
  <si>
    <t>Portafiltres de xeringa, Filtre Holder Polysulphone FP025/11º 10 UN.  Caixa 10 unitats</t>
  </si>
  <si>
    <t>LOT 14</t>
  </si>
  <si>
    <t>Thermo Fisher_Dionex</t>
  </si>
  <si>
    <t>055752</t>
  </si>
  <si>
    <t>ICS 2000 O-ring for waste and priming valve</t>
  </si>
  <si>
    <t>LOT 15</t>
  </si>
  <si>
    <t>MICROKIT</t>
  </si>
  <si>
    <t>KPX004</t>
  </si>
  <si>
    <t>Anaeroteca Microkit VIAL DE CONSERVACIÓ DE SOQUES A TEMPERATURA AMBIENT (CAIXA DE 20 TUBS DE 18 ML)</t>
  </si>
  <si>
    <t>Shimadzu</t>
  </si>
  <si>
    <t xml:space="preserve"> SHIMADZU 4 ML PP
Shimadzu Kit with 4.0 ml PP screw neck vial with PP screw cap white and centre hole - 228-31537-91</t>
  </si>
  <si>
    <t>vials en pp de 4 ml, septums també pp, pak 100</t>
  </si>
  <si>
    <t>LOT 18</t>
  </si>
  <si>
    <t>OLYMPUS</t>
  </si>
  <si>
    <t>Lampara HALOGENA 12v/100W PRECENTRADA REF. 035359 OLYMPUS</t>
  </si>
  <si>
    <t>USHIO</t>
  </si>
  <si>
    <t>USH-I02D</t>
  </si>
  <si>
    <t xml:space="preserve">Bombeta de mercuri microscopi (arc curt) 100 W, lámpada de microscopi de fluorescència l: 90mm; dià: 10 mm; </t>
  </si>
  <si>
    <t>JC12V100W HAL-L</t>
  </si>
  <si>
    <t xml:space="preserve">Capsula halógena GY 6.35 100W 12V SUPER  per microscopi </t>
  </si>
  <si>
    <t>LOT 16</t>
  </si>
  <si>
    <t>Z7BIS</t>
  </si>
  <si>
    <t>reactor helicoidal µF 3.8 ML referencia Z7BIS H-B COIL μF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</si>
</sst>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b/>
      <sz val="8"/>
      <color theme="1"/>
      <name val="Arial"/>
      <family val="2"/>
    </font>
    <font>
      <sz val="8"/>
      <color theme="1"/>
      <name val="Arial"/>
      <family val="2"/>
    </font>
    <font>
      <b/>
      <sz val="8"/>
      <color rgb="FF000000"/>
      <name val="Arial"/>
      <family val="2"/>
    </font>
    <font>
      <sz val="12"/>
      <color rgb="FF000000"/>
      <name val="Calibri"/>
      <family val="2"/>
      <scheme val="minor"/>
    </font>
    <font>
      <sz val="10"/>
      <color rgb="FF000000"/>
      <name val="Calibri"/>
      <family val="2"/>
      <scheme val="minor"/>
    </font>
    <font>
      <sz val="8"/>
      <name val="Calibri"/>
      <family val="2"/>
      <scheme val="minor"/>
    </font>
    <font>
      <sz val="12"/>
      <color rgb="FF000000"/>
      <name val="Calibri"/>
      <family val="2"/>
    </font>
    <font>
      <sz val="12"/>
      <color theme="1"/>
      <name val="Calibri"/>
      <family val="2"/>
      <scheme val="minor"/>
    </font>
    <font>
      <b/>
      <sz val="20"/>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CE4D6"/>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46">
    <xf numFmtId="0" fontId="0" fillId="0" borderId="0" xfId="0"/>
    <xf numFmtId="0" fontId="1" fillId="0" borderId="3" xfId="0" applyFont="1" applyBorder="1" applyAlignment="1">
      <alignment horizontal="center"/>
    </xf>
    <xf numFmtId="0" fontId="1" fillId="3" borderId="7" xfId="0" applyFont="1" applyFill="1" applyBorder="1"/>
    <xf numFmtId="0" fontId="1" fillId="3" borderId="7" xfId="0" applyFont="1" applyFill="1" applyBorder="1" applyAlignment="1">
      <alignment wrapText="1"/>
    </xf>
    <xf numFmtId="0" fontId="1" fillId="3" borderId="7" xfId="0" applyFont="1" applyFill="1" applyBorder="1" applyAlignment="1">
      <alignment horizontal="center"/>
    </xf>
    <xf numFmtId="0" fontId="1" fillId="3" borderId="8" xfId="0" applyFont="1" applyFill="1" applyBorder="1" applyAlignment="1">
      <alignment wrapText="1"/>
    </xf>
    <xf numFmtId="0" fontId="1" fillId="3" borderId="2" xfId="0" applyFont="1" applyFill="1" applyBorder="1" applyAlignment="1">
      <alignment wrapText="1"/>
    </xf>
    <xf numFmtId="164" fontId="2" fillId="0" borderId="9" xfId="0" applyNumberFormat="1" applyFont="1" applyBorder="1"/>
    <xf numFmtId="3" fontId="2" fillId="0" borderId="9" xfId="0" applyNumberFormat="1" applyFont="1" applyBorder="1"/>
    <xf numFmtId="164" fontId="2" fillId="0" borderId="10" xfId="0" applyNumberFormat="1" applyFont="1" applyBorder="1"/>
    <xf numFmtId="0" fontId="1" fillId="0" borderId="9" xfId="0" applyFont="1" applyBorder="1"/>
    <xf numFmtId="164" fontId="1" fillId="0" borderId="9" xfId="0" applyNumberFormat="1" applyFont="1" applyBorder="1"/>
    <xf numFmtId="164" fontId="1" fillId="0" borderId="10" xfId="0" applyNumberFormat="1" applyFont="1" applyBorder="1"/>
    <xf numFmtId="164" fontId="1" fillId="0" borderId="5" xfId="0" applyNumberFormat="1" applyFont="1" applyBorder="1"/>
    <xf numFmtId="164" fontId="2" fillId="4" borderId="11" xfId="0" applyNumberFormat="1" applyFont="1" applyFill="1" applyBorder="1" applyProtection="1">
      <protection locked="0"/>
    </xf>
    <xf numFmtId="0" fontId="1" fillId="0" borderId="17" xfId="0" applyFont="1" applyBorder="1" applyAlignment="1">
      <alignment horizontal="center"/>
    </xf>
    <xf numFmtId="0" fontId="5" fillId="5" borderId="9" xfId="0" applyFont="1" applyFill="1" applyBorder="1" applyAlignment="1">
      <alignment horizontal="left" vertical="center" wrapText="1"/>
    </xf>
    <xf numFmtId="164" fontId="4" fillId="5" borderId="9" xfId="0" applyNumberFormat="1" applyFont="1" applyFill="1" applyBorder="1" applyAlignment="1">
      <alignment horizontal="left" vertical="center" wrapText="1"/>
    </xf>
    <xf numFmtId="0" fontId="1" fillId="3" borderId="1" xfId="0" applyFont="1" applyFill="1" applyBorder="1" applyAlignment="1">
      <alignment wrapText="1"/>
    </xf>
    <xf numFmtId="0" fontId="7" fillId="6" borderId="9" xfId="0" applyFont="1" applyFill="1" applyBorder="1" applyAlignment="1">
      <alignment wrapText="1"/>
    </xf>
    <xf numFmtId="0" fontId="7" fillId="6" borderId="18" xfId="0" applyFont="1" applyFill="1" applyBorder="1" applyAlignment="1">
      <alignment wrapText="1"/>
    </xf>
    <xf numFmtId="0" fontId="8" fillId="6" borderId="9" xfId="0" applyFont="1" applyFill="1" applyBorder="1" applyAlignment="1">
      <alignment wrapText="1"/>
    </xf>
    <xf numFmtId="0" fontId="8" fillId="7" borderId="9" xfId="0" applyFont="1" applyFill="1" applyBorder="1" applyAlignment="1">
      <alignment wrapText="1"/>
    </xf>
    <xf numFmtId="164" fontId="8" fillId="6" borderId="9" xfId="0" applyNumberFormat="1" applyFont="1" applyFill="1" applyBorder="1" applyAlignment="1">
      <alignment wrapText="1"/>
    </xf>
    <xf numFmtId="164" fontId="8" fillId="7" borderId="9" xfId="0" applyNumberFormat="1" applyFont="1" applyFill="1" applyBorder="1" applyAlignment="1">
      <alignment wrapText="1"/>
    </xf>
    <xf numFmtId="164" fontId="2" fillId="4" borderId="19" xfId="0" applyNumberFormat="1" applyFont="1" applyFill="1" applyBorder="1" applyProtection="1">
      <protection locked="0"/>
    </xf>
    <xf numFmtId="3" fontId="2" fillId="0" borderId="20" xfId="0" applyNumberFormat="1" applyFont="1" applyBorder="1"/>
    <xf numFmtId="0" fontId="8" fillId="8" borderId="9" xfId="0" applyFont="1" applyFill="1" applyBorder="1" applyAlignment="1">
      <alignment wrapText="1"/>
    </xf>
    <xf numFmtId="3" fontId="8" fillId="8" borderId="9" xfId="0" applyNumberFormat="1" applyFont="1" applyFill="1" applyBorder="1" applyAlignment="1">
      <alignment horizontal="left" wrapText="1"/>
    </xf>
    <xf numFmtId="164" fontId="8" fillId="8" borderId="9" xfId="0" applyNumberFormat="1" applyFont="1" applyFill="1" applyBorder="1" applyAlignment="1">
      <alignment wrapText="1"/>
    </xf>
    <xf numFmtId="0" fontId="8" fillId="9" borderId="9" xfId="0" applyFont="1" applyFill="1" applyBorder="1" applyAlignment="1">
      <alignment wrapText="1"/>
    </xf>
    <xf numFmtId="164" fontId="8" fillId="9" borderId="9" xfId="0" applyNumberFormat="1" applyFont="1" applyFill="1" applyBorder="1" applyAlignment="1">
      <alignment wrapText="1"/>
    </xf>
    <xf numFmtId="3" fontId="8" fillId="7" borderId="9" xfId="0" applyNumberFormat="1" applyFont="1" applyFill="1" applyBorder="1" applyAlignment="1">
      <alignment horizontal="center" vertical="center" wrapText="1"/>
    </xf>
    <xf numFmtId="0" fontId="8" fillId="7" borderId="9" xfId="0" applyFont="1" applyFill="1" applyBorder="1" applyAlignment="1">
      <alignment horizontal="left" vertical="center" wrapText="1"/>
    </xf>
    <xf numFmtId="164" fontId="8" fillId="7" borderId="9" xfId="0" applyNumberFormat="1" applyFont="1" applyFill="1" applyBorder="1" applyAlignment="1">
      <alignment horizontal="right" vertical="center" wrapText="1"/>
    </xf>
    <xf numFmtId="0" fontId="9" fillId="6" borderId="21" xfId="0" applyFont="1" applyFill="1"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3" xfId="0" applyFont="1" applyFill="1" applyBorder="1" applyAlignment="1">
      <alignment horizontal="center"/>
    </xf>
    <xf numFmtId="0" fontId="1" fillId="2" borderId="6" xfId="0" applyFont="1" applyFill="1" applyBorder="1" applyAlignment="1">
      <alignment horizontal="center"/>
    </xf>
    <xf numFmtId="164" fontId="2" fillId="0" borderId="9" xfId="0" applyNumberFormat="1" applyFont="1" applyBorder="1" applyAlignment="1">
      <alignment horizontal="center"/>
    </xf>
    <xf numFmtId="164" fontId="2" fillId="0" borderId="12" xfId="0" applyNumberFormat="1" applyFont="1" applyBorder="1" applyAlignment="1">
      <alignment horizontal="center"/>
    </xf>
    <xf numFmtId="164" fontId="2" fillId="0" borderId="13"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DC708-AC89-45DB-A247-4D6FFAA00F63}">
  <dimension ref="B2:N17"/>
  <sheetViews>
    <sheetView tabSelected="1" workbookViewId="0">
      <selection activeCell="B5" sqref="B5:F7"/>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24</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38.25" x14ac:dyDescent="0.25">
      <c r="B6" s="16" t="s">
        <v>30</v>
      </c>
      <c r="C6" s="16" t="s">
        <v>25</v>
      </c>
      <c r="D6" s="16" t="s">
        <v>26</v>
      </c>
      <c r="E6" s="17">
        <v>360</v>
      </c>
      <c r="F6" s="8">
        <v>3</v>
      </c>
      <c r="G6" s="7">
        <f>E6*F6</f>
        <v>1080</v>
      </c>
      <c r="H6" s="7">
        <f t="shared" ref="H6:H8" si="0">G6*21%</f>
        <v>226.79999999999998</v>
      </c>
      <c r="I6" s="9">
        <f t="shared" ref="I6:I8" si="1">H6+G6</f>
        <v>1306.8</v>
      </c>
      <c r="J6" s="14"/>
      <c r="K6" s="8">
        <v>3</v>
      </c>
      <c r="L6" s="7">
        <f t="shared" ref="L6:L7" si="2">K6*J6</f>
        <v>0</v>
      </c>
      <c r="M6" s="7">
        <f t="shared" ref="M6:M7" si="3">L6*21%</f>
        <v>0</v>
      </c>
      <c r="N6" s="7">
        <f t="shared" ref="N6:N7" si="4">M6+L6</f>
        <v>0</v>
      </c>
    </row>
    <row r="7" spans="2:14" ht="15.75" x14ac:dyDescent="0.25">
      <c r="B7" s="16" t="s">
        <v>30</v>
      </c>
      <c r="C7" s="16" t="s">
        <v>27</v>
      </c>
      <c r="D7" s="16" t="s">
        <v>28</v>
      </c>
      <c r="E7" s="17">
        <v>460</v>
      </c>
      <c r="F7" s="8">
        <v>2</v>
      </c>
      <c r="G7" s="7">
        <f>E7*F7</f>
        <v>920</v>
      </c>
      <c r="H7" s="7">
        <f t="shared" si="0"/>
        <v>193.2</v>
      </c>
      <c r="I7" s="9">
        <f t="shared" si="1"/>
        <v>1113.2</v>
      </c>
      <c r="J7" s="14"/>
      <c r="K7" s="8">
        <v>2</v>
      </c>
      <c r="L7" s="7">
        <f t="shared" si="2"/>
        <v>0</v>
      </c>
      <c r="M7" s="7">
        <f t="shared" si="3"/>
        <v>0</v>
      </c>
      <c r="N7" s="7">
        <f t="shared" si="4"/>
        <v>0</v>
      </c>
    </row>
    <row r="8" spans="2:14" ht="15.75" thickBot="1" x14ac:dyDescent="0.3">
      <c r="B8" s="10" t="s">
        <v>14</v>
      </c>
      <c r="C8" s="10"/>
      <c r="D8" s="10"/>
      <c r="E8" s="43"/>
      <c r="F8" s="43"/>
      <c r="G8" s="11">
        <f>SUM(G6:G7)</f>
        <v>2000</v>
      </c>
      <c r="H8" s="7">
        <f t="shared" si="0"/>
        <v>420</v>
      </c>
      <c r="I8" s="12">
        <f t="shared" si="1"/>
        <v>2420</v>
      </c>
      <c r="J8" s="44"/>
      <c r="K8" s="45"/>
      <c r="L8" s="13">
        <f>SUM(L6:L7)</f>
        <v>0</v>
      </c>
      <c r="M8" s="7">
        <f t="shared" ref="M8" si="5">L8*21%</f>
        <v>0</v>
      </c>
      <c r="N8" s="7">
        <f t="shared" ref="N8" si="6">M8+L8</f>
        <v>0</v>
      </c>
    </row>
    <row r="17" customFormat="1" x14ac:dyDescent="0.25"/>
  </sheetData>
  <sheetProtection algorithmName="SHA-512" hashValue="zsbgsJ9n0+cu+8Fa6i/9CaRM8PHhMnvUnJ5vqSRQ3GNr4qcnIUt5RtkkGoIF/HhOV82yG1EymS4N3Qcx/rtHpA==" saltValue="uF1WKUCL1pFi2zLQP8LOnA==" spinCount="100000" sheet="1" objects="1" scenarios="1"/>
  <protectedRanges>
    <protectedRange sqref="J6:J7" name="Interval1"/>
  </protectedRanges>
  <mergeCells count="5">
    <mergeCell ref="B3:N3"/>
    <mergeCell ref="E4:I4"/>
    <mergeCell ref="J4:N4"/>
    <mergeCell ref="E8:F8"/>
    <mergeCell ref="J8:K8"/>
  </mergeCells>
  <phoneticPr fontId="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763DB-E6F8-49CF-A007-5FF430C7937C}">
  <dimension ref="B2:N8"/>
  <sheetViews>
    <sheetView topLeftCell="A4" workbookViewId="0">
      <selection activeCell="B6" sqref="B6:F7"/>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15</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141.75" x14ac:dyDescent="0.25">
      <c r="B6" s="21" t="s">
        <v>108</v>
      </c>
      <c r="C6" s="21">
        <v>444612</v>
      </c>
      <c r="D6" s="21" t="s">
        <v>109</v>
      </c>
      <c r="E6" s="23">
        <v>250</v>
      </c>
      <c r="F6" s="8">
        <v>2</v>
      </c>
      <c r="G6" s="7">
        <f>E6*F6</f>
        <v>500</v>
      </c>
      <c r="H6" s="7">
        <f t="shared" ref="H6:H8" si="0">G6*21%</f>
        <v>105</v>
      </c>
      <c r="I6" s="9">
        <f t="shared" ref="I6:I8" si="1">H6+G6</f>
        <v>605</v>
      </c>
      <c r="J6" s="14"/>
      <c r="K6" s="8">
        <v>2</v>
      </c>
      <c r="L6" s="7">
        <f t="shared" ref="L6:L7" si="2">K6*J6</f>
        <v>0</v>
      </c>
      <c r="M6" s="7">
        <f t="shared" ref="M6:M8" si="3">L6*21%</f>
        <v>0</v>
      </c>
      <c r="N6" s="7">
        <f t="shared" ref="N6:N8" si="4">M6+L6</f>
        <v>0</v>
      </c>
    </row>
    <row r="7" spans="2:14" ht="78.75" x14ac:dyDescent="0.25">
      <c r="B7" s="35"/>
      <c r="C7" s="21"/>
      <c r="D7" s="21" t="s">
        <v>110</v>
      </c>
      <c r="E7" s="23">
        <v>40</v>
      </c>
      <c r="F7" s="8">
        <v>2</v>
      </c>
      <c r="G7" s="7">
        <f>E7*F7</f>
        <v>80</v>
      </c>
      <c r="H7" s="7">
        <f t="shared" si="0"/>
        <v>16.8</v>
      </c>
      <c r="I7" s="9">
        <f t="shared" si="1"/>
        <v>96.8</v>
      </c>
      <c r="J7" s="14"/>
      <c r="K7" s="8">
        <v>2</v>
      </c>
      <c r="L7" s="7">
        <f t="shared" si="2"/>
        <v>0</v>
      </c>
      <c r="M7" s="7">
        <f t="shared" si="3"/>
        <v>0</v>
      </c>
      <c r="N7" s="7">
        <f t="shared" si="4"/>
        <v>0</v>
      </c>
    </row>
    <row r="8" spans="2:14" ht="15.75" thickBot="1" x14ac:dyDescent="0.3">
      <c r="B8" s="10" t="s">
        <v>14</v>
      </c>
      <c r="C8" s="10"/>
      <c r="D8" s="10"/>
      <c r="E8" s="43"/>
      <c r="F8" s="43"/>
      <c r="G8" s="11">
        <f>SUM(G6:G7)</f>
        <v>580</v>
      </c>
      <c r="H8" s="7">
        <f t="shared" si="0"/>
        <v>121.8</v>
      </c>
      <c r="I8" s="12">
        <f t="shared" si="1"/>
        <v>701.8</v>
      </c>
      <c r="J8" s="44"/>
      <c r="K8" s="45"/>
      <c r="L8" s="13">
        <f>SUM(L6:L7)</f>
        <v>0</v>
      </c>
      <c r="M8" s="7">
        <f t="shared" si="3"/>
        <v>0</v>
      </c>
      <c r="N8" s="7">
        <f t="shared" si="4"/>
        <v>0</v>
      </c>
    </row>
  </sheetData>
  <sheetProtection algorithmName="SHA-512" hashValue="qheHh070YXZfaYl2NPynnD4ApXiaQm3pPsrthYdXVJ/YyLZSLXX/lCBRWM4zfak6cscIy0bW9DmFG5d+dMAanA==" saltValue="fjUAln2rpD1PWuWY/EBEwg==" spinCount="100000" sheet="1" objects="1" scenarios="1"/>
  <protectedRanges>
    <protectedRange sqref="J6:J7" name="Interval1_2"/>
  </protectedRanges>
  <mergeCells count="5">
    <mergeCell ref="B3:N3"/>
    <mergeCell ref="E4:I4"/>
    <mergeCell ref="J4:N4"/>
    <mergeCell ref="E8:F8"/>
    <mergeCell ref="J8:K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3B780-24FA-4653-8908-14222EE0EE4E}">
  <dimension ref="B2:N8"/>
  <sheetViews>
    <sheetView workbookViewId="0">
      <selection activeCell="B6" sqref="B6:F7"/>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0</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63" x14ac:dyDescent="0.25">
      <c r="B6" s="22" t="s">
        <v>123</v>
      </c>
      <c r="C6" s="22">
        <v>211987</v>
      </c>
      <c r="D6" s="22" t="s">
        <v>124</v>
      </c>
      <c r="E6" s="24">
        <v>30</v>
      </c>
      <c r="F6" s="8">
        <v>20</v>
      </c>
      <c r="G6" s="7">
        <f>E6*F6</f>
        <v>600</v>
      </c>
      <c r="H6" s="7">
        <f t="shared" ref="H6:H8" si="0">G6*21%</f>
        <v>126</v>
      </c>
      <c r="I6" s="9">
        <f t="shared" ref="I6:I8" si="1">H6+G6</f>
        <v>726</v>
      </c>
      <c r="J6" s="14"/>
      <c r="K6" s="8">
        <v>20</v>
      </c>
      <c r="L6" s="7">
        <f t="shared" ref="L6:L7" si="2">K6*J6</f>
        <v>0</v>
      </c>
      <c r="M6" s="7">
        <f t="shared" ref="M6:M8" si="3">L6*21%</f>
        <v>0</v>
      </c>
      <c r="N6" s="7">
        <f t="shared" ref="N6:N8" si="4">M6+L6</f>
        <v>0</v>
      </c>
    </row>
    <row r="7" spans="2:14" ht="47.25" x14ac:dyDescent="0.25">
      <c r="B7" s="22" t="s">
        <v>125</v>
      </c>
      <c r="C7" s="22" t="s">
        <v>126</v>
      </c>
      <c r="D7" s="22" t="s">
        <v>127</v>
      </c>
      <c r="E7" s="24">
        <v>400</v>
      </c>
      <c r="F7" s="8">
        <v>1</v>
      </c>
      <c r="G7" s="7">
        <f>E7*F7</f>
        <v>400</v>
      </c>
      <c r="H7" s="7">
        <f t="shared" si="0"/>
        <v>84</v>
      </c>
      <c r="I7" s="9">
        <f t="shared" si="1"/>
        <v>484</v>
      </c>
      <c r="J7" s="14"/>
      <c r="K7" s="8">
        <v>1</v>
      </c>
      <c r="L7" s="7">
        <f t="shared" si="2"/>
        <v>0</v>
      </c>
      <c r="M7" s="7">
        <f t="shared" si="3"/>
        <v>0</v>
      </c>
      <c r="N7" s="7">
        <f t="shared" si="4"/>
        <v>0</v>
      </c>
    </row>
    <row r="8" spans="2:14" ht="15.75" thickBot="1" x14ac:dyDescent="0.3">
      <c r="B8" s="10" t="s">
        <v>14</v>
      </c>
      <c r="C8" s="10"/>
      <c r="D8" s="10"/>
      <c r="E8" s="43"/>
      <c r="F8" s="43"/>
      <c r="G8" s="11">
        <f>SUM(G6:G7)</f>
        <v>1000</v>
      </c>
      <c r="H8" s="7">
        <f t="shared" si="0"/>
        <v>210</v>
      </c>
      <c r="I8" s="12">
        <f t="shared" si="1"/>
        <v>1210</v>
      </c>
      <c r="J8" s="44"/>
      <c r="K8" s="45"/>
      <c r="L8" s="13">
        <f>SUM(L6:L7)</f>
        <v>0</v>
      </c>
      <c r="M8" s="7">
        <f t="shared" si="3"/>
        <v>0</v>
      </c>
      <c r="N8" s="7">
        <f t="shared" si="4"/>
        <v>0</v>
      </c>
    </row>
  </sheetData>
  <sheetProtection algorithmName="SHA-512" hashValue="vv9yO9aCjbiOoUsSkpgjKPUuMJmWUe2LkI1WwCfNzrCTEFOeDTMsYgCNCiwGS2cmIRBetH1TF6sSDmZLRWm6Jg==" saltValue="QMWcLazmMNbn8xjvHieGZA==" spinCount="100000" sheet="1" objects="1" scenarios="1"/>
  <protectedRanges>
    <protectedRange sqref="J6:J7" name="Interval1_2"/>
  </protectedRanges>
  <mergeCells count="5">
    <mergeCell ref="B3:N3"/>
    <mergeCell ref="E4:I4"/>
    <mergeCell ref="J4:N4"/>
    <mergeCell ref="E8:F8"/>
    <mergeCell ref="J8:K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F150F-0B29-4FEF-83AA-BC3D0494667C}">
  <dimension ref="B2:N11"/>
  <sheetViews>
    <sheetView topLeftCell="A6" workbookViewId="0">
      <selection activeCell="B6" sqref="B6:F10"/>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122</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63" x14ac:dyDescent="0.25">
      <c r="B6" s="27" t="s">
        <v>111</v>
      </c>
      <c r="C6" s="27" t="s">
        <v>112</v>
      </c>
      <c r="D6" s="27" t="s">
        <v>113</v>
      </c>
      <c r="E6" s="29">
        <v>100</v>
      </c>
      <c r="F6" s="8">
        <v>2</v>
      </c>
      <c r="G6" s="7">
        <f>E6*F6</f>
        <v>200</v>
      </c>
      <c r="H6" s="7">
        <f t="shared" ref="H6:H11" si="0">G6*21%</f>
        <v>42</v>
      </c>
      <c r="I6" s="9">
        <f t="shared" ref="I6:I11" si="1">H6+G6</f>
        <v>242</v>
      </c>
      <c r="J6" s="14"/>
      <c r="K6" s="8">
        <v>2</v>
      </c>
      <c r="L6" s="7">
        <f t="shared" ref="L6:L7" si="2">K6*J6</f>
        <v>0</v>
      </c>
      <c r="M6" s="7">
        <f t="shared" ref="M6:M11" si="3">L6*21%</f>
        <v>0</v>
      </c>
      <c r="N6" s="7">
        <f t="shared" ref="N6:N11" si="4">M6+L6</f>
        <v>0</v>
      </c>
    </row>
    <row r="7" spans="2:14" ht="47.25" x14ac:dyDescent="0.25">
      <c r="B7" s="27" t="s">
        <v>111</v>
      </c>
      <c r="C7" s="27" t="s">
        <v>114</v>
      </c>
      <c r="D7" s="27" t="s">
        <v>115</v>
      </c>
      <c r="E7" s="29">
        <v>140</v>
      </c>
      <c r="F7" s="8">
        <v>2</v>
      </c>
      <c r="G7" s="7">
        <f>E7*F7</f>
        <v>280</v>
      </c>
      <c r="H7" s="7">
        <f t="shared" si="0"/>
        <v>58.8</v>
      </c>
      <c r="I7" s="9">
        <f t="shared" si="1"/>
        <v>338.8</v>
      </c>
      <c r="J7" s="14"/>
      <c r="K7" s="8">
        <v>2</v>
      </c>
      <c r="L7" s="7">
        <f t="shared" si="2"/>
        <v>0</v>
      </c>
      <c r="M7" s="7">
        <f t="shared" si="3"/>
        <v>0</v>
      </c>
      <c r="N7" s="7">
        <f t="shared" si="4"/>
        <v>0</v>
      </c>
    </row>
    <row r="8" spans="2:14" ht="47.25" x14ac:dyDescent="0.25">
      <c r="B8" s="27" t="s">
        <v>111</v>
      </c>
      <c r="C8" s="27" t="s">
        <v>116</v>
      </c>
      <c r="D8" s="27" t="s">
        <v>117</v>
      </c>
      <c r="E8" s="29">
        <v>120</v>
      </c>
      <c r="F8" s="8">
        <v>2</v>
      </c>
      <c r="G8" s="7">
        <f t="shared" ref="G8:G10" si="5">E8*F8</f>
        <v>240</v>
      </c>
      <c r="H8" s="7">
        <f t="shared" si="0"/>
        <v>50.4</v>
      </c>
      <c r="I8" s="9">
        <f t="shared" si="1"/>
        <v>290.39999999999998</v>
      </c>
      <c r="J8" s="25"/>
      <c r="K8" s="8">
        <v>2</v>
      </c>
      <c r="L8" s="7">
        <f t="shared" ref="L8:L10" si="6">K8*J8</f>
        <v>0</v>
      </c>
      <c r="M8" s="7">
        <f t="shared" ref="M8:M10" si="7">L8*21%</f>
        <v>0</v>
      </c>
      <c r="N8" s="7">
        <f t="shared" ref="N8:N10" si="8">M8+L8</f>
        <v>0</v>
      </c>
    </row>
    <row r="9" spans="2:14" ht="63" x14ac:dyDescent="0.25">
      <c r="B9" s="27" t="s">
        <v>111</v>
      </c>
      <c r="C9" s="27" t="s">
        <v>118</v>
      </c>
      <c r="D9" s="27" t="s">
        <v>119</v>
      </c>
      <c r="E9" s="29">
        <v>130</v>
      </c>
      <c r="F9" s="8">
        <v>2</v>
      </c>
      <c r="G9" s="7">
        <f t="shared" si="5"/>
        <v>260</v>
      </c>
      <c r="H9" s="7">
        <f t="shared" si="0"/>
        <v>54.6</v>
      </c>
      <c r="I9" s="9">
        <f t="shared" si="1"/>
        <v>314.60000000000002</v>
      </c>
      <c r="J9" s="25"/>
      <c r="K9" s="8">
        <v>2</v>
      </c>
      <c r="L9" s="7">
        <f t="shared" si="6"/>
        <v>0</v>
      </c>
      <c r="M9" s="7">
        <f t="shared" si="7"/>
        <v>0</v>
      </c>
      <c r="N9" s="7">
        <f t="shared" si="8"/>
        <v>0</v>
      </c>
    </row>
    <row r="10" spans="2:14" ht="63" x14ac:dyDescent="0.25">
      <c r="B10" s="27" t="s">
        <v>111</v>
      </c>
      <c r="C10" s="27" t="s">
        <v>120</v>
      </c>
      <c r="D10" s="27" t="s">
        <v>121</v>
      </c>
      <c r="E10" s="29">
        <v>180</v>
      </c>
      <c r="F10" s="8">
        <v>2</v>
      </c>
      <c r="G10" s="7">
        <f t="shared" si="5"/>
        <v>360</v>
      </c>
      <c r="H10" s="7">
        <f t="shared" si="0"/>
        <v>75.599999999999994</v>
      </c>
      <c r="I10" s="9">
        <f t="shared" si="1"/>
        <v>435.6</v>
      </c>
      <c r="J10" s="25"/>
      <c r="K10" s="8">
        <v>2</v>
      </c>
      <c r="L10" s="7">
        <f t="shared" si="6"/>
        <v>0</v>
      </c>
      <c r="M10" s="7">
        <f t="shared" si="7"/>
        <v>0</v>
      </c>
      <c r="N10" s="7">
        <f t="shared" si="8"/>
        <v>0</v>
      </c>
    </row>
    <row r="11" spans="2:14" ht="15.75" thickBot="1" x14ac:dyDescent="0.3">
      <c r="B11" s="10" t="s">
        <v>14</v>
      </c>
      <c r="C11" s="10"/>
      <c r="D11" s="10"/>
      <c r="E11" s="43"/>
      <c r="F11" s="43"/>
      <c r="G11" s="11">
        <f>SUM(G6:G10)</f>
        <v>1340</v>
      </c>
      <c r="H11" s="7">
        <f t="shared" si="0"/>
        <v>281.39999999999998</v>
      </c>
      <c r="I11" s="12">
        <f t="shared" si="1"/>
        <v>1621.4</v>
      </c>
      <c r="J11" s="44"/>
      <c r="K11" s="45"/>
      <c r="L11" s="13">
        <f>SUM(L6:L7)</f>
        <v>0</v>
      </c>
      <c r="M11" s="7">
        <f t="shared" si="3"/>
        <v>0</v>
      </c>
      <c r="N11" s="7">
        <f t="shared" si="4"/>
        <v>0</v>
      </c>
    </row>
  </sheetData>
  <sheetProtection sheet="1" objects="1" scenarios="1"/>
  <protectedRanges>
    <protectedRange sqref="J6:J10" name="Interval1_2"/>
  </protectedRanges>
  <mergeCells count="5">
    <mergeCell ref="B3:N3"/>
    <mergeCell ref="E4:I4"/>
    <mergeCell ref="J4:N4"/>
    <mergeCell ref="E11:F11"/>
    <mergeCell ref="J11:K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595E-B6BF-4537-84DD-A396BDE3DB4C}">
  <dimension ref="B2:N7"/>
  <sheetViews>
    <sheetView workbookViewId="0">
      <selection activeCell="B6" sqref="B6:F6"/>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128</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31.5" x14ac:dyDescent="0.25">
      <c r="B6" s="30" t="s">
        <v>129</v>
      </c>
      <c r="C6" s="30" t="s">
        <v>130</v>
      </c>
      <c r="D6" s="30" t="s">
        <v>131</v>
      </c>
      <c r="E6" s="31">
        <v>80</v>
      </c>
      <c r="F6" s="8">
        <v>2</v>
      </c>
      <c r="G6" s="7">
        <f>E6*F6</f>
        <v>160</v>
      </c>
      <c r="H6" s="7">
        <f t="shared" ref="H6:H7" si="0">G6*21%</f>
        <v>33.6</v>
      </c>
      <c r="I6" s="9">
        <f t="shared" ref="I6:I7" si="1">H6+G6</f>
        <v>193.6</v>
      </c>
      <c r="J6" s="14"/>
      <c r="K6" s="8">
        <v>2</v>
      </c>
      <c r="L6" s="7">
        <f t="shared" ref="L6" si="2">K6*J6</f>
        <v>0</v>
      </c>
      <c r="M6" s="7">
        <f t="shared" ref="M6:M7" si="3">L6*21%</f>
        <v>0</v>
      </c>
      <c r="N6" s="7">
        <f t="shared" ref="N6:N7" si="4">M6+L6</f>
        <v>0</v>
      </c>
    </row>
    <row r="7" spans="2:14" ht="15.75" thickBot="1" x14ac:dyDescent="0.3">
      <c r="B7" s="10" t="s">
        <v>14</v>
      </c>
      <c r="C7" s="10"/>
      <c r="D7" s="10"/>
      <c r="E7" s="43"/>
      <c r="F7" s="43"/>
      <c r="G7" s="11">
        <f>SUM(G6:G6)</f>
        <v>160</v>
      </c>
      <c r="H7" s="7">
        <f t="shared" si="0"/>
        <v>33.6</v>
      </c>
      <c r="I7" s="12">
        <f t="shared" si="1"/>
        <v>193.6</v>
      </c>
      <c r="J7" s="44"/>
      <c r="K7" s="45"/>
      <c r="L7" s="13">
        <f>SUM(L6:L6)</f>
        <v>0</v>
      </c>
      <c r="M7" s="7">
        <f t="shared" si="3"/>
        <v>0</v>
      </c>
      <c r="N7" s="7">
        <f t="shared" si="4"/>
        <v>0</v>
      </c>
    </row>
  </sheetData>
  <sheetProtection algorithmName="SHA-512" hashValue="nlYe8+yvLfI8mXfCx8mWdx49v0usJLWj2zHRFAjKc/1jUXkLbD0i9HpyUMApWxoJHijM7VZGm6rByAsbRjjtow==" saltValue="KBXMSDLWdHZ7j0iOqlZnDA==" spinCount="100000" sheet="1" objects="1" scenarios="1"/>
  <protectedRanges>
    <protectedRange sqref="J6" name="Interval1_2"/>
  </protectedRanges>
  <mergeCells count="5">
    <mergeCell ref="B3:N3"/>
    <mergeCell ref="E4:I4"/>
    <mergeCell ref="J4:N4"/>
    <mergeCell ref="E7:F7"/>
    <mergeCell ref="J7:K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EF398-0C76-4A2E-8FDE-91239E41DB35}">
  <dimension ref="B2:N9"/>
  <sheetViews>
    <sheetView topLeftCell="A4" workbookViewId="0">
      <selection activeCell="B6" sqref="B6:F8"/>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139</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63" x14ac:dyDescent="0.25">
      <c r="B6" s="21" t="s">
        <v>132</v>
      </c>
      <c r="C6" s="21" t="s">
        <v>133</v>
      </c>
      <c r="D6" s="21" t="s">
        <v>134</v>
      </c>
      <c r="E6" s="23">
        <v>700</v>
      </c>
      <c r="F6" s="8">
        <v>1</v>
      </c>
      <c r="G6" s="7">
        <f>E6*F6</f>
        <v>700</v>
      </c>
      <c r="H6" s="7">
        <f t="shared" ref="H6:H9" si="0">G6*21%</f>
        <v>147</v>
      </c>
      <c r="I6" s="9">
        <f t="shared" ref="I6:I9" si="1">H6+G6</f>
        <v>847</v>
      </c>
      <c r="J6" s="14"/>
      <c r="K6" s="8">
        <v>1</v>
      </c>
      <c r="L6" s="7">
        <f t="shared" ref="L6:L7" si="2">K6*J6</f>
        <v>0</v>
      </c>
      <c r="M6" s="7">
        <f t="shared" ref="M6:M9" si="3">L6*21%</f>
        <v>0</v>
      </c>
      <c r="N6" s="7">
        <f t="shared" ref="N6:N9" si="4">M6+L6</f>
        <v>0</v>
      </c>
    </row>
    <row r="7" spans="2:14" ht="110.25" x14ac:dyDescent="0.25">
      <c r="B7" s="21" t="s">
        <v>132</v>
      </c>
      <c r="C7" s="21" t="s">
        <v>135</v>
      </c>
      <c r="D7" s="21" t="s">
        <v>136</v>
      </c>
      <c r="E7" s="23">
        <v>585</v>
      </c>
      <c r="F7" s="8">
        <v>1</v>
      </c>
      <c r="G7" s="7">
        <f>E7*F7</f>
        <v>585</v>
      </c>
      <c r="H7" s="7">
        <f t="shared" si="0"/>
        <v>122.85</v>
      </c>
      <c r="I7" s="9">
        <f t="shared" si="1"/>
        <v>707.85</v>
      </c>
      <c r="J7" s="14"/>
      <c r="K7" s="8">
        <v>1</v>
      </c>
      <c r="L7" s="7">
        <f t="shared" si="2"/>
        <v>0</v>
      </c>
      <c r="M7" s="7">
        <f t="shared" si="3"/>
        <v>0</v>
      </c>
      <c r="N7" s="7">
        <f t="shared" si="4"/>
        <v>0</v>
      </c>
    </row>
    <row r="8" spans="2:14" ht="63" x14ac:dyDescent="0.25">
      <c r="B8" s="21" t="s">
        <v>132</v>
      </c>
      <c r="C8" s="21" t="s">
        <v>137</v>
      </c>
      <c r="D8" s="21" t="s">
        <v>138</v>
      </c>
      <c r="E8" s="23">
        <v>75</v>
      </c>
      <c r="F8" s="8">
        <v>6</v>
      </c>
      <c r="G8" s="7">
        <f t="shared" ref="G8" si="5">E8*F8</f>
        <v>450</v>
      </c>
      <c r="H8" s="7">
        <f t="shared" si="0"/>
        <v>94.5</v>
      </c>
      <c r="I8" s="9">
        <f t="shared" si="1"/>
        <v>544.5</v>
      </c>
      <c r="J8" s="25"/>
      <c r="K8" s="8">
        <v>6</v>
      </c>
      <c r="L8" s="7">
        <f t="shared" ref="L8" si="6">K8*J8</f>
        <v>0</v>
      </c>
      <c r="M8" s="7">
        <f t="shared" ref="M8" si="7">L8*21%</f>
        <v>0</v>
      </c>
      <c r="N8" s="7">
        <f t="shared" ref="N8" si="8">M8+L8</f>
        <v>0</v>
      </c>
    </row>
    <row r="9" spans="2:14" ht="15.75" thickBot="1" x14ac:dyDescent="0.3">
      <c r="B9" s="10" t="s">
        <v>14</v>
      </c>
      <c r="C9" s="10"/>
      <c r="D9" s="10"/>
      <c r="E9" s="43"/>
      <c r="F9" s="43"/>
      <c r="G9" s="11">
        <f>SUM(G6:G8)</f>
        <v>1735</v>
      </c>
      <c r="H9" s="7">
        <f t="shared" si="0"/>
        <v>364.34999999999997</v>
      </c>
      <c r="I9" s="12">
        <f t="shared" si="1"/>
        <v>2099.35</v>
      </c>
      <c r="J9" s="44"/>
      <c r="K9" s="45"/>
      <c r="L9" s="13">
        <f>SUM(L6:L7)</f>
        <v>0</v>
      </c>
      <c r="M9" s="7">
        <f t="shared" si="3"/>
        <v>0</v>
      </c>
      <c r="N9" s="7">
        <f t="shared" si="4"/>
        <v>0</v>
      </c>
    </row>
  </sheetData>
  <sheetProtection sheet="1" objects="1" scenarios="1"/>
  <protectedRanges>
    <protectedRange sqref="J6:J8" name="Interval1_2"/>
  </protectedRanges>
  <mergeCells count="5">
    <mergeCell ref="B3:N3"/>
    <mergeCell ref="E4:I4"/>
    <mergeCell ref="J4:N4"/>
    <mergeCell ref="E9:F9"/>
    <mergeCell ref="J9:K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A6825-B106-463A-AE6B-A350FE4B037D}">
  <dimension ref="B2:N7"/>
  <sheetViews>
    <sheetView workbookViewId="0">
      <selection activeCell="K5" sqref="K5"/>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143</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31.5" x14ac:dyDescent="0.25">
      <c r="B6" s="22" t="s">
        <v>140</v>
      </c>
      <c r="C6" s="22" t="s">
        <v>141</v>
      </c>
      <c r="D6" s="22" t="s">
        <v>142</v>
      </c>
      <c r="E6" s="24">
        <v>120</v>
      </c>
      <c r="F6" s="8">
        <v>2</v>
      </c>
      <c r="G6" s="7">
        <f>E6*F6</f>
        <v>240</v>
      </c>
      <c r="H6" s="7">
        <f t="shared" ref="H6:H7" si="0">G6*21%</f>
        <v>50.4</v>
      </c>
      <c r="I6" s="9">
        <f t="shared" ref="I6:I7" si="1">H6+G6</f>
        <v>290.39999999999998</v>
      </c>
      <c r="J6" s="14"/>
      <c r="K6" s="8">
        <v>2</v>
      </c>
      <c r="L6" s="7">
        <f t="shared" ref="L6" si="2">K6*J6</f>
        <v>0</v>
      </c>
      <c r="M6" s="7">
        <f t="shared" ref="M6:M7" si="3">L6*21%</f>
        <v>0</v>
      </c>
      <c r="N6" s="7">
        <f t="shared" ref="N6:N7" si="4">M6+L6</f>
        <v>0</v>
      </c>
    </row>
    <row r="7" spans="2:14" ht="15.75" thickBot="1" x14ac:dyDescent="0.3">
      <c r="B7" s="10" t="s">
        <v>14</v>
      </c>
      <c r="C7" s="10"/>
      <c r="D7" s="10"/>
      <c r="E7" s="43"/>
      <c r="F7" s="43"/>
      <c r="G7" s="11">
        <f>SUM(G6:G6)</f>
        <v>240</v>
      </c>
      <c r="H7" s="7">
        <f t="shared" si="0"/>
        <v>50.4</v>
      </c>
      <c r="I7" s="12">
        <f t="shared" si="1"/>
        <v>290.39999999999998</v>
      </c>
      <c r="J7" s="44"/>
      <c r="K7" s="45"/>
      <c r="L7" s="13">
        <f>SUM(L6:L6)</f>
        <v>0</v>
      </c>
      <c r="M7" s="7">
        <f t="shared" si="3"/>
        <v>0</v>
      </c>
      <c r="N7" s="7">
        <f t="shared" si="4"/>
        <v>0</v>
      </c>
    </row>
  </sheetData>
  <sheetProtection sheet="1" objects="1" scenarios="1"/>
  <protectedRanges>
    <protectedRange sqref="J6" name="Interval1_2"/>
  </protectedRanges>
  <mergeCells count="5">
    <mergeCell ref="B3:N3"/>
    <mergeCell ref="E4:I4"/>
    <mergeCell ref="J4:N4"/>
    <mergeCell ref="E7:F7"/>
    <mergeCell ref="J7:K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50EAA-BB92-4CCB-A1A1-70817E75CB9C}">
  <dimension ref="B2:N9"/>
  <sheetViews>
    <sheetView workbookViewId="0">
      <selection activeCell="B6" sqref="B6:F8"/>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158</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47.25" x14ac:dyDescent="0.25">
      <c r="B6" s="27" t="s">
        <v>151</v>
      </c>
      <c r="C6" s="27">
        <v>353539</v>
      </c>
      <c r="D6" s="27" t="s">
        <v>152</v>
      </c>
      <c r="E6" s="29">
        <v>150</v>
      </c>
      <c r="F6" s="8">
        <v>2</v>
      </c>
      <c r="G6" s="7">
        <f>E6*F6</f>
        <v>300</v>
      </c>
      <c r="H6" s="7">
        <f t="shared" ref="H6:H9" si="0">G6*21%</f>
        <v>63</v>
      </c>
      <c r="I6" s="9">
        <f t="shared" ref="I6:I9" si="1">H6+G6</f>
        <v>363</v>
      </c>
      <c r="J6" s="14"/>
      <c r="K6" s="8">
        <v>2</v>
      </c>
      <c r="L6" s="7">
        <f t="shared" ref="L6:L7" si="2">K6*J6</f>
        <v>0</v>
      </c>
      <c r="M6" s="7">
        <f t="shared" ref="M6:M9" si="3">L6*21%</f>
        <v>0</v>
      </c>
      <c r="N6" s="7">
        <f t="shared" ref="N6:N9" si="4">M6+L6</f>
        <v>0</v>
      </c>
    </row>
    <row r="7" spans="2:14" ht="78.75" x14ac:dyDescent="0.25">
      <c r="B7" s="27" t="s">
        <v>153</v>
      </c>
      <c r="C7" s="27" t="s">
        <v>154</v>
      </c>
      <c r="D7" s="27" t="s">
        <v>155</v>
      </c>
      <c r="E7" s="29">
        <v>600</v>
      </c>
      <c r="F7" s="8">
        <v>2</v>
      </c>
      <c r="G7" s="7">
        <f>E7*F7</f>
        <v>1200</v>
      </c>
      <c r="H7" s="7">
        <f t="shared" si="0"/>
        <v>252</v>
      </c>
      <c r="I7" s="9">
        <f t="shared" si="1"/>
        <v>1452</v>
      </c>
      <c r="J7" s="14"/>
      <c r="K7" s="8">
        <v>2</v>
      </c>
      <c r="L7" s="7">
        <f t="shared" si="2"/>
        <v>0</v>
      </c>
      <c r="M7" s="7">
        <f t="shared" si="3"/>
        <v>0</v>
      </c>
      <c r="N7" s="7">
        <f t="shared" si="4"/>
        <v>0</v>
      </c>
    </row>
    <row r="8" spans="2:14" ht="47.25" x14ac:dyDescent="0.25">
      <c r="B8" s="27" t="s">
        <v>151</v>
      </c>
      <c r="C8" s="27" t="s">
        <v>156</v>
      </c>
      <c r="D8" s="27" t="s">
        <v>157</v>
      </c>
      <c r="E8" s="29">
        <v>120</v>
      </c>
      <c r="F8" s="8">
        <v>2</v>
      </c>
      <c r="G8" s="7">
        <f t="shared" ref="G8" si="5">E8*F8</f>
        <v>240</v>
      </c>
      <c r="H8" s="7">
        <f t="shared" si="0"/>
        <v>50.4</v>
      </c>
      <c r="I8" s="9">
        <f t="shared" si="1"/>
        <v>290.39999999999998</v>
      </c>
      <c r="J8" s="25"/>
      <c r="K8" s="8">
        <v>2</v>
      </c>
      <c r="L8" s="7">
        <f t="shared" ref="L8" si="6">K8*J8</f>
        <v>0</v>
      </c>
      <c r="M8" s="7">
        <f t="shared" ref="M8" si="7">L8*21%</f>
        <v>0</v>
      </c>
      <c r="N8" s="7">
        <f t="shared" ref="N8" si="8">M8+L8</f>
        <v>0</v>
      </c>
    </row>
    <row r="9" spans="2:14" ht="15.75" thickBot="1" x14ac:dyDescent="0.3">
      <c r="B9" s="10" t="s">
        <v>14</v>
      </c>
      <c r="C9" s="10"/>
      <c r="D9" s="10"/>
      <c r="E9" s="43"/>
      <c r="F9" s="43"/>
      <c r="G9" s="11">
        <f>SUM(G6:G8)</f>
        <v>1740</v>
      </c>
      <c r="H9" s="7">
        <f t="shared" si="0"/>
        <v>365.4</v>
      </c>
      <c r="I9" s="12">
        <f t="shared" si="1"/>
        <v>2105.4</v>
      </c>
      <c r="J9" s="44"/>
      <c r="K9" s="45"/>
      <c r="L9" s="13">
        <f>SUM(L6:L7)</f>
        <v>0</v>
      </c>
      <c r="M9" s="7">
        <f t="shared" si="3"/>
        <v>0</v>
      </c>
      <c r="N9" s="7">
        <f t="shared" si="4"/>
        <v>0</v>
      </c>
    </row>
  </sheetData>
  <sheetProtection sheet="1" objects="1" scenarios="1"/>
  <protectedRanges>
    <protectedRange sqref="J6:J8" name="Interval1_2"/>
  </protectedRanges>
  <mergeCells count="5">
    <mergeCell ref="B3:N3"/>
    <mergeCell ref="E4:I4"/>
    <mergeCell ref="J4:N4"/>
    <mergeCell ref="E9:F9"/>
    <mergeCell ref="J9:K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7D414-2C6C-4E4C-B963-D1ACAEAA0AAF}">
  <dimension ref="B2:N7"/>
  <sheetViews>
    <sheetView workbookViewId="0">
      <selection activeCell="F6" sqref="F6"/>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24</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78.75" x14ac:dyDescent="0.25">
      <c r="B6" s="30" t="s">
        <v>144</v>
      </c>
      <c r="C6" s="30" t="s">
        <v>145</v>
      </c>
      <c r="D6" s="30" t="s">
        <v>146</v>
      </c>
      <c r="E6" s="31">
        <v>500</v>
      </c>
      <c r="F6" s="8">
        <v>2</v>
      </c>
      <c r="G6" s="7">
        <f>E6*F6</f>
        <v>1000</v>
      </c>
      <c r="H6" s="7">
        <f t="shared" ref="H6:H7" si="0">G6*21%</f>
        <v>210</v>
      </c>
      <c r="I6" s="9">
        <f t="shared" ref="I6:I7" si="1">H6+G6</f>
        <v>1210</v>
      </c>
      <c r="J6" s="14"/>
      <c r="K6" s="8">
        <v>2</v>
      </c>
      <c r="L6" s="7">
        <f t="shared" ref="L6" si="2">K6*J6</f>
        <v>0</v>
      </c>
      <c r="M6" s="7">
        <f t="shared" ref="M6:M7" si="3">L6*21%</f>
        <v>0</v>
      </c>
      <c r="N6" s="7">
        <f t="shared" ref="N6:N7" si="4">M6+L6</f>
        <v>0</v>
      </c>
    </row>
    <row r="7" spans="2:14" ht="15.75" thickBot="1" x14ac:dyDescent="0.3">
      <c r="B7" s="10" t="s">
        <v>14</v>
      </c>
      <c r="C7" s="10"/>
      <c r="D7" s="10"/>
      <c r="E7" s="43"/>
      <c r="F7" s="43"/>
      <c r="G7" s="11">
        <f>SUM(G6:G6)</f>
        <v>1000</v>
      </c>
      <c r="H7" s="7">
        <f t="shared" si="0"/>
        <v>210</v>
      </c>
      <c r="I7" s="12">
        <f t="shared" si="1"/>
        <v>1210</v>
      </c>
      <c r="J7" s="44"/>
      <c r="K7" s="45"/>
      <c r="L7" s="13">
        <f>SUM(L6:L6)</f>
        <v>0</v>
      </c>
      <c r="M7" s="7">
        <f t="shared" si="3"/>
        <v>0</v>
      </c>
      <c r="N7" s="7">
        <f t="shared" si="4"/>
        <v>0</v>
      </c>
    </row>
  </sheetData>
  <sheetProtection sheet="1" objects="1" scenarios="1"/>
  <protectedRanges>
    <protectedRange sqref="J6" name="Interval1_2"/>
  </protectedRanges>
  <mergeCells count="5">
    <mergeCell ref="B3:N3"/>
    <mergeCell ref="E4:I4"/>
    <mergeCell ref="J4:N4"/>
    <mergeCell ref="E7:F7"/>
    <mergeCell ref="J7:K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6016-0739-4F7C-BA57-D99225D46B04}">
  <dimension ref="B2:N7"/>
  <sheetViews>
    <sheetView workbookViewId="0">
      <selection activeCell="B6" sqref="B6:F6"/>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150</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94.5" x14ac:dyDescent="0.25">
      <c r="B6" s="21" t="s">
        <v>147</v>
      </c>
      <c r="C6" s="21" t="s">
        <v>148</v>
      </c>
      <c r="D6" s="21" t="s">
        <v>149</v>
      </c>
      <c r="E6" s="23">
        <v>360</v>
      </c>
      <c r="F6" s="8">
        <v>10</v>
      </c>
      <c r="G6" s="7">
        <f>E6*F6</f>
        <v>3600</v>
      </c>
      <c r="H6" s="7">
        <f t="shared" ref="H6:H7" si="0">G6*21%</f>
        <v>756</v>
      </c>
      <c r="I6" s="9">
        <f t="shared" ref="I6:I7" si="1">H6+G6</f>
        <v>4356</v>
      </c>
      <c r="J6" s="14"/>
      <c r="K6" s="8">
        <v>10</v>
      </c>
      <c r="L6" s="7">
        <f t="shared" ref="L6" si="2">K6*J6</f>
        <v>0</v>
      </c>
      <c r="M6" s="7">
        <f t="shared" ref="M6:M7" si="3">L6*21%</f>
        <v>0</v>
      </c>
      <c r="N6" s="7">
        <f t="shared" ref="N6:N7" si="4">M6+L6</f>
        <v>0</v>
      </c>
    </row>
    <row r="7" spans="2:14" ht="15.75" thickBot="1" x14ac:dyDescent="0.3">
      <c r="B7" s="10" t="s">
        <v>14</v>
      </c>
      <c r="C7" s="10"/>
      <c r="D7" s="10"/>
      <c r="E7" s="43"/>
      <c r="F7" s="43"/>
      <c r="G7" s="11">
        <f>SUM(G6:G6)</f>
        <v>3600</v>
      </c>
      <c r="H7" s="7">
        <f t="shared" si="0"/>
        <v>756</v>
      </c>
      <c r="I7" s="12">
        <f t="shared" si="1"/>
        <v>4356</v>
      </c>
      <c r="J7" s="44"/>
      <c r="K7" s="45"/>
      <c r="L7" s="13">
        <f>SUM(L6:L6)</f>
        <v>0</v>
      </c>
      <c r="M7" s="7">
        <f t="shared" si="3"/>
        <v>0</v>
      </c>
      <c r="N7" s="7">
        <f t="shared" si="4"/>
        <v>0</v>
      </c>
    </row>
  </sheetData>
  <sheetProtection algorithmName="SHA-512" hashValue="MT8NsRpKW0fiS1DGhlVio1nFFTgLgIDVovv5rLRzbu3T/238m0ALOAuLTmCL7j7rqDAvJyBONFoUsIvhSxiz2g==" saltValue="VE1XSrC5/6lmqtMd9eTScw==" spinCount="100000" sheet="1" objects="1" scenarios="1"/>
  <protectedRanges>
    <protectedRange sqref="J6" name="Interval1_2"/>
  </protectedRanges>
  <mergeCells count="5">
    <mergeCell ref="B3:N3"/>
    <mergeCell ref="E4:I4"/>
    <mergeCell ref="J4:N4"/>
    <mergeCell ref="E7:F7"/>
    <mergeCell ref="J7:K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1F08-01ED-4A8B-9156-4A87B60A172E}">
  <dimension ref="B2:N7"/>
  <sheetViews>
    <sheetView workbookViewId="0">
      <selection activeCell="B6" sqref="B6:F6"/>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23</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31.5" x14ac:dyDescent="0.25">
      <c r="B6" s="19" t="s">
        <v>31</v>
      </c>
      <c r="C6" s="20" t="s">
        <v>32</v>
      </c>
      <c r="D6" s="20" t="s">
        <v>33</v>
      </c>
      <c r="E6" s="23">
        <v>100</v>
      </c>
      <c r="F6" s="8">
        <v>2</v>
      </c>
      <c r="G6" s="7">
        <f>E6*F6</f>
        <v>200</v>
      </c>
      <c r="H6" s="7">
        <f t="shared" ref="H6:H7" si="0">G6*21%</f>
        <v>42</v>
      </c>
      <c r="I6" s="9">
        <f t="shared" ref="I6:I7" si="1">H6+G6</f>
        <v>242</v>
      </c>
      <c r="J6" s="14"/>
      <c r="K6" s="8">
        <v>2</v>
      </c>
      <c r="L6" s="7">
        <f t="shared" ref="L6" si="2">K6*J6</f>
        <v>0</v>
      </c>
      <c r="M6" s="7">
        <f t="shared" ref="M6:M7" si="3">L6*21%</f>
        <v>0</v>
      </c>
      <c r="N6" s="7">
        <f t="shared" ref="N6:N7" si="4">M6+L6</f>
        <v>0</v>
      </c>
    </row>
    <row r="7" spans="2:14" ht="15.75" thickBot="1" x14ac:dyDescent="0.3">
      <c r="B7" s="10" t="s">
        <v>14</v>
      </c>
      <c r="C7" s="10"/>
      <c r="D7" s="10"/>
      <c r="E7" s="43"/>
      <c r="F7" s="43"/>
      <c r="G7" s="11">
        <f>SUM(G6:G6)</f>
        <v>200</v>
      </c>
      <c r="H7" s="7">
        <f t="shared" si="0"/>
        <v>42</v>
      </c>
      <c r="I7" s="12">
        <f t="shared" si="1"/>
        <v>242</v>
      </c>
      <c r="J7" s="44"/>
      <c r="K7" s="45"/>
      <c r="L7" s="13">
        <f>SUM(L6:L6)</f>
        <v>0</v>
      </c>
      <c r="M7" s="7">
        <f t="shared" si="3"/>
        <v>0</v>
      </c>
      <c r="N7" s="7">
        <f t="shared" si="4"/>
        <v>0</v>
      </c>
    </row>
  </sheetData>
  <sheetProtection algorithmName="SHA-512" hashValue="jgQ3egTUgjoMGCGDDeauuqaUNBlV+K57U75EMTMxbRfmIGM+vSaGJv8JqbwulYgnCN23dfqnzYvhuCSlHZSHjQ==" saltValue="lTFu/UtwKvh4yJ18SP//hg==" spinCount="100000" sheet="1" objects="1" scenarios="1"/>
  <protectedRanges>
    <protectedRange sqref="J6" name="Interval1_1"/>
  </protectedRanges>
  <mergeCells count="5">
    <mergeCell ref="B3:N3"/>
    <mergeCell ref="E4:I4"/>
    <mergeCell ref="J4:N4"/>
    <mergeCell ref="E7:F7"/>
    <mergeCell ref="J7:K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487A8-3C1D-44F6-BEFF-F7DE19D50DC7}">
  <dimension ref="B2:N8"/>
  <sheetViews>
    <sheetView workbookViewId="0">
      <selection activeCell="B6" sqref="B6:F7"/>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22</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31.5" x14ac:dyDescent="0.25">
      <c r="B6" s="22" t="s">
        <v>34</v>
      </c>
      <c r="C6" s="22" t="s">
        <v>35</v>
      </c>
      <c r="D6" s="22" t="s">
        <v>36</v>
      </c>
      <c r="E6" s="24">
        <v>50</v>
      </c>
      <c r="F6" s="8">
        <v>3</v>
      </c>
      <c r="G6" s="7">
        <f>E6*F6</f>
        <v>150</v>
      </c>
      <c r="H6" s="7">
        <f t="shared" ref="H6:H8" si="0">G6*21%</f>
        <v>31.5</v>
      </c>
      <c r="I6" s="9">
        <f t="shared" ref="I6:I8" si="1">H6+G6</f>
        <v>181.5</v>
      </c>
      <c r="J6" s="14"/>
      <c r="K6" s="8">
        <v>3</v>
      </c>
      <c r="L6" s="7">
        <f t="shared" ref="L6:L7" si="2">K6*J6</f>
        <v>0</v>
      </c>
      <c r="M6" s="7">
        <f t="shared" ref="M6:M8" si="3">L6*21%</f>
        <v>0</v>
      </c>
      <c r="N6" s="7">
        <f t="shared" ref="N6:N8" si="4">M6+L6</f>
        <v>0</v>
      </c>
    </row>
    <row r="7" spans="2:14" ht="63" x14ac:dyDescent="0.25">
      <c r="B7" s="22" t="s">
        <v>37</v>
      </c>
      <c r="C7" s="22" t="s">
        <v>38</v>
      </c>
      <c r="D7" s="22" t="s">
        <v>39</v>
      </c>
      <c r="E7" s="24">
        <v>75</v>
      </c>
      <c r="F7" s="8">
        <v>2</v>
      </c>
      <c r="G7" s="7">
        <f>E7*F7</f>
        <v>150</v>
      </c>
      <c r="H7" s="7">
        <f t="shared" si="0"/>
        <v>31.5</v>
      </c>
      <c r="I7" s="9">
        <f t="shared" si="1"/>
        <v>181.5</v>
      </c>
      <c r="J7" s="14"/>
      <c r="K7" s="8">
        <v>2</v>
      </c>
      <c r="L7" s="7">
        <f t="shared" si="2"/>
        <v>0</v>
      </c>
      <c r="M7" s="7">
        <f t="shared" si="3"/>
        <v>0</v>
      </c>
      <c r="N7" s="7">
        <f t="shared" si="4"/>
        <v>0</v>
      </c>
    </row>
    <row r="8" spans="2:14" ht="15.75" thickBot="1" x14ac:dyDescent="0.3">
      <c r="B8" s="10" t="s">
        <v>14</v>
      </c>
      <c r="C8" s="10"/>
      <c r="D8" s="10"/>
      <c r="E8" s="43"/>
      <c r="F8" s="43"/>
      <c r="G8" s="11">
        <f>SUM(G6:G7)</f>
        <v>300</v>
      </c>
      <c r="H8" s="7">
        <f t="shared" si="0"/>
        <v>63</v>
      </c>
      <c r="I8" s="12">
        <f t="shared" si="1"/>
        <v>363</v>
      </c>
      <c r="J8" s="44"/>
      <c r="K8" s="45"/>
      <c r="L8" s="13">
        <f>SUM(L6:L7)</f>
        <v>0</v>
      </c>
      <c r="M8" s="7">
        <f t="shared" si="3"/>
        <v>0</v>
      </c>
      <c r="N8" s="7">
        <f t="shared" si="4"/>
        <v>0</v>
      </c>
    </row>
  </sheetData>
  <sheetProtection algorithmName="SHA-512" hashValue="NU0ZxXAdsjfrB1ddPe/GiwJ5WTd3vIQTYuUwbJZ9NGtK+Oa0635AOUjGT4LY4Vl0yFnakdMIWIASjZMssFXz7A==" saltValue="WAlA7hhZq6abznPaxO12lw==" spinCount="100000" sheet="1" objects="1" scenarios="1"/>
  <protectedRanges>
    <protectedRange sqref="J6:J7" name="Interval1_2"/>
  </protectedRanges>
  <mergeCells count="5">
    <mergeCell ref="B3:N3"/>
    <mergeCell ref="E4:I4"/>
    <mergeCell ref="J4:N4"/>
    <mergeCell ref="E8:F8"/>
    <mergeCell ref="J8:K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16413-AD3C-4121-BDE9-A0EEAB8AF7A9}">
  <dimension ref="B2:N71"/>
  <sheetViews>
    <sheetView topLeftCell="A9" workbookViewId="0">
      <selection activeCell="B9" sqref="B6:F9"/>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21</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47.25" x14ac:dyDescent="0.25">
      <c r="B6" s="27" t="s">
        <v>40</v>
      </c>
      <c r="C6" s="27" t="s">
        <v>41</v>
      </c>
      <c r="D6" s="27" t="s">
        <v>42</v>
      </c>
      <c r="E6" s="29">
        <v>100</v>
      </c>
      <c r="F6" s="8">
        <v>3</v>
      </c>
      <c r="G6" s="7">
        <f>E6*F6</f>
        <v>300</v>
      </c>
      <c r="H6" s="7">
        <f t="shared" ref="H6:H10" si="0">G6*21%</f>
        <v>63</v>
      </c>
      <c r="I6" s="9">
        <f t="shared" ref="I6:I10" si="1">H6+G6</f>
        <v>363</v>
      </c>
      <c r="J6" s="14"/>
      <c r="K6" s="8">
        <v>3</v>
      </c>
      <c r="L6" s="7">
        <f t="shared" ref="L6:L7" si="2">K6*J6</f>
        <v>0</v>
      </c>
      <c r="M6" s="7">
        <f t="shared" ref="M6:M10" si="3">L6*21%</f>
        <v>0</v>
      </c>
      <c r="N6" s="7">
        <f t="shared" ref="N6:N10" si="4">M6+L6</f>
        <v>0</v>
      </c>
    </row>
    <row r="7" spans="2:14" ht="47.25" x14ac:dyDescent="0.25">
      <c r="B7" s="27" t="s">
        <v>40</v>
      </c>
      <c r="C7" s="28">
        <v>1024030080</v>
      </c>
      <c r="D7" s="27" t="s">
        <v>43</v>
      </c>
      <c r="E7" s="29">
        <v>150</v>
      </c>
      <c r="F7" s="8">
        <v>1</v>
      </c>
      <c r="G7" s="7">
        <f>E7*F7</f>
        <v>150</v>
      </c>
      <c r="H7" s="7">
        <f t="shared" si="0"/>
        <v>31.5</v>
      </c>
      <c r="I7" s="9">
        <f t="shared" si="1"/>
        <v>181.5</v>
      </c>
      <c r="J7" s="14"/>
      <c r="K7" s="8">
        <v>1</v>
      </c>
      <c r="L7" s="7">
        <f t="shared" si="2"/>
        <v>0</v>
      </c>
      <c r="M7" s="7">
        <f t="shared" si="3"/>
        <v>0</v>
      </c>
      <c r="N7" s="7">
        <f t="shared" si="4"/>
        <v>0</v>
      </c>
    </row>
    <row r="8" spans="2:14" ht="63" x14ac:dyDescent="0.25">
      <c r="B8" s="27" t="s">
        <v>40</v>
      </c>
      <c r="C8" s="27">
        <v>1703544</v>
      </c>
      <c r="D8" s="27" t="s">
        <v>44</v>
      </c>
      <c r="E8" s="29">
        <v>250</v>
      </c>
      <c r="F8" s="8">
        <v>1</v>
      </c>
      <c r="G8" s="7">
        <f t="shared" ref="G8:G9" si="5">E8*F8</f>
        <v>250</v>
      </c>
      <c r="H8" s="7">
        <f t="shared" si="0"/>
        <v>52.5</v>
      </c>
      <c r="I8" s="9">
        <f t="shared" si="1"/>
        <v>302.5</v>
      </c>
      <c r="J8" s="25"/>
      <c r="K8" s="8">
        <v>1</v>
      </c>
      <c r="L8" s="7">
        <f t="shared" ref="L8:L9" si="6">K8*J8</f>
        <v>0</v>
      </c>
      <c r="M8" s="7">
        <f t="shared" ref="M8:M9" si="7">L8*21%</f>
        <v>0</v>
      </c>
      <c r="N8" s="7">
        <f t="shared" ref="N8:N9" si="8">M8+L8</f>
        <v>0</v>
      </c>
    </row>
    <row r="9" spans="2:14" ht="141.75" x14ac:dyDescent="0.25">
      <c r="B9" s="27" t="s">
        <v>45</v>
      </c>
      <c r="C9" s="27" t="s">
        <v>46</v>
      </c>
      <c r="D9" s="27" t="s">
        <v>47</v>
      </c>
      <c r="E9" s="29">
        <v>300</v>
      </c>
      <c r="F9" s="8">
        <v>20</v>
      </c>
      <c r="G9" s="7">
        <f t="shared" si="5"/>
        <v>6000</v>
      </c>
      <c r="H9" s="7">
        <f t="shared" si="0"/>
        <v>1260</v>
      </c>
      <c r="I9" s="9">
        <f t="shared" si="1"/>
        <v>7260</v>
      </c>
      <c r="J9" s="25"/>
      <c r="K9" s="8">
        <v>20</v>
      </c>
      <c r="L9" s="7">
        <f t="shared" si="6"/>
        <v>0</v>
      </c>
      <c r="M9" s="7">
        <f t="shared" si="7"/>
        <v>0</v>
      </c>
      <c r="N9" s="7">
        <f t="shared" si="8"/>
        <v>0</v>
      </c>
    </row>
    <row r="10" spans="2:14" ht="15.75" thickBot="1" x14ac:dyDescent="0.3">
      <c r="B10" s="10" t="s">
        <v>14</v>
      </c>
      <c r="C10" s="10"/>
      <c r="D10" s="10"/>
      <c r="E10" s="43"/>
      <c r="F10" s="43"/>
      <c r="G10" s="11">
        <f>SUM(G6:G9)</f>
        <v>6700</v>
      </c>
      <c r="H10" s="7">
        <f t="shared" si="0"/>
        <v>1407</v>
      </c>
      <c r="I10" s="12">
        <f t="shared" si="1"/>
        <v>8107</v>
      </c>
      <c r="J10" s="44"/>
      <c r="K10" s="45"/>
      <c r="L10" s="13">
        <f>SUM(L6:L7)</f>
        <v>0</v>
      </c>
      <c r="M10" s="7">
        <f t="shared" si="3"/>
        <v>0</v>
      </c>
      <c r="N10" s="7">
        <f t="shared" si="4"/>
        <v>0</v>
      </c>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sheetData>
  <sheetProtection sheet="1" objects="1" scenarios="1"/>
  <protectedRanges>
    <protectedRange sqref="J6:J9" name="Interval1_2"/>
  </protectedRanges>
  <mergeCells count="5">
    <mergeCell ref="B3:N3"/>
    <mergeCell ref="E4:I4"/>
    <mergeCell ref="J4:N4"/>
    <mergeCell ref="E10:F10"/>
    <mergeCell ref="J10:K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78299-861D-43BE-B4B0-DE3FBB1DE361}">
  <dimension ref="B2:N20"/>
  <sheetViews>
    <sheetView workbookViewId="0">
      <selection activeCell="B6" sqref="B6:F19"/>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20</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31.5" x14ac:dyDescent="0.25">
      <c r="B6" s="30" t="s">
        <v>48</v>
      </c>
      <c r="C6" s="30" t="s">
        <v>49</v>
      </c>
      <c r="D6" s="30" t="s">
        <v>50</v>
      </c>
      <c r="E6" s="31">
        <v>210</v>
      </c>
      <c r="F6" s="8">
        <v>2</v>
      </c>
      <c r="G6" s="7">
        <f>E6*F6</f>
        <v>420</v>
      </c>
      <c r="H6" s="7">
        <f t="shared" ref="H6:H20" si="0">G6*21%</f>
        <v>88.2</v>
      </c>
      <c r="I6" s="9">
        <f t="shared" ref="I6:I20" si="1">H6+G6</f>
        <v>508.2</v>
      </c>
      <c r="J6" s="14"/>
      <c r="K6" s="8">
        <v>2</v>
      </c>
      <c r="L6" s="7">
        <f t="shared" ref="L6:L7" si="2">K6*J6</f>
        <v>0</v>
      </c>
      <c r="M6" s="7">
        <f t="shared" ref="M6:M20" si="3">L6*21%</f>
        <v>0</v>
      </c>
      <c r="N6" s="7">
        <f t="shared" ref="N6:N20" si="4">M6+L6</f>
        <v>0</v>
      </c>
    </row>
    <row r="7" spans="2:14" ht="15.75" x14ac:dyDescent="0.25">
      <c r="B7" s="30" t="s">
        <v>48</v>
      </c>
      <c r="C7" s="30" t="s">
        <v>51</v>
      </c>
      <c r="D7" s="30" t="s">
        <v>52</v>
      </c>
      <c r="E7" s="31">
        <v>885</v>
      </c>
      <c r="F7" s="8">
        <v>1</v>
      </c>
      <c r="G7" s="7">
        <f>E7*F7</f>
        <v>885</v>
      </c>
      <c r="H7" s="7">
        <f t="shared" si="0"/>
        <v>185.85</v>
      </c>
      <c r="I7" s="9">
        <f t="shared" si="1"/>
        <v>1070.8499999999999</v>
      </c>
      <c r="J7" s="14"/>
      <c r="K7" s="8">
        <v>1</v>
      </c>
      <c r="L7" s="7">
        <f t="shared" si="2"/>
        <v>0</v>
      </c>
      <c r="M7" s="7">
        <f t="shared" si="3"/>
        <v>0</v>
      </c>
      <c r="N7" s="7">
        <f t="shared" si="4"/>
        <v>0</v>
      </c>
    </row>
    <row r="8" spans="2:14" ht="15.75" x14ac:dyDescent="0.25">
      <c r="B8" s="30" t="s">
        <v>48</v>
      </c>
      <c r="C8" s="30" t="s">
        <v>53</v>
      </c>
      <c r="D8" s="30" t="s">
        <v>54</v>
      </c>
      <c r="E8" s="31">
        <v>475</v>
      </c>
      <c r="F8" s="8">
        <v>1</v>
      </c>
      <c r="G8" s="7">
        <f t="shared" ref="G8:G19" si="5">E8*F8</f>
        <v>475</v>
      </c>
      <c r="H8" s="7">
        <f t="shared" si="0"/>
        <v>99.75</v>
      </c>
      <c r="I8" s="9">
        <f t="shared" si="1"/>
        <v>574.75</v>
      </c>
      <c r="J8" s="25"/>
      <c r="K8" s="8">
        <v>1</v>
      </c>
      <c r="L8" s="7">
        <f t="shared" ref="L8:L19" si="6">K8*J8</f>
        <v>0</v>
      </c>
      <c r="M8" s="7">
        <f t="shared" ref="M8:M19" si="7">L8*21%</f>
        <v>0</v>
      </c>
      <c r="N8" s="7">
        <f t="shared" ref="N8:N19" si="8">M8+L8</f>
        <v>0</v>
      </c>
    </row>
    <row r="9" spans="2:14" ht="15.75" x14ac:dyDescent="0.25">
      <c r="B9" s="30" t="s">
        <v>48</v>
      </c>
      <c r="C9" s="30" t="s">
        <v>55</v>
      </c>
      <c r="D9" s="30" t="s">
        <v>56</v>
      </c>
      <c r="E9" s="31">
        <v>60</v>
      </c>
      <c r="F9" s="8">
        <v>1</v>
      </c>
      <c r="G9" s="7">
        <f t="shared" si="5"/>
        <v>60</v>
      </c>
      <c r="H9" s="7">
        <f t="shared" si="0"/>
        <v>12.6</v>
      </c>
      <c r="I9" s="9">
        <f t="shared" si="1"/>
        <v>72.599999999999994</v>
      </c>
      <c r="J9" s="25"/>
      <c r="K9" s="8">
        <v>1</v>
      </c>
      <c r="L9" s="7">
        <f t="shared" si="6"/>
        <v>0</v>
      </c>
      <c r="M9" s="7">
        <f t="shared" si="7"/>
        <v>0</v>
      </c>
      <c r="N9" s="7">
        <f t="shared" si="8"/>
        <v>0</v>
      </c>
    </row>
    <row r="10" spans="2:14" ht="31.5" x14ac:dyDescent="0.25">
      <c r="B10" s="30" t="s">
        <v>48</v>
      </c>
      <c r="C10" s="30" t="s">
        <v>57</v>
      </c>
      <c r="D10" s="30" t="s">
        <v>58</v>
      </c>
      <c r="E10" s="31">
        <v>70</v>
      </c>
      <c r="F10" s="8">
        <v>1</v>
      </c>
      <c r="G10" s="7">
        <f t="shared" si="5"/>
        <v>70</v>
      </c>
      <c r="H10" s="7">
        <f t="shared" si="0"/>
        <v>14.7</v>
      </c>
      <c r="I10" s="9">
        <f t="shared" si="1"/>
        <v>84.7</v>
      </c>
      <c r="J10" s="25"/>
      <c r="K10" s="8">
        <v>1</v>
      </c>
      <c r="L10" s="7">
        <f t="shared" si="6"/>
        <v>0</v>
      </c>
      <c r="M10" s="7">
        <f t="shared" si="7"/>
        <v>0</v>
      </c>
      <c r="N10" s="7">
        <f t="shared" si="8"/>
        <v>0</v>
      </c>
    </row>
    <row r="11" spans="2:14" ht="31.5" x14ac:dyDescent="0.25">
      <c r="B11" s="30" t="s">
        <v>48</v>
      </c>
      <c r="C11" s="30" t="s">
        <v>59</v>
      </c>
      <c r="D11" s="30" t="s">
        <v>60</v>
      </c>
      <c r="E11" s="31">
        <v>21</v>
      </c>
      <c r="F11" s="8">
        <v>1</v>
      </c>
      <c r="G11" s="7">
        <f t="shared" si="5"/>
        <v>21</v>
      </c>
      <c r="H11" s="7">
        <f t="shared" si="0"/>
        <v>4.41</v>
      </c>
      <c r="I11" s="9">
        <f t="shared" si="1"/>
        <v>25.41</v>
      </c>
      <c r="J11" s="25"/>
      <c r="K11" s="8">
        <v>1</v>
      </c>
      <c r="L11" s="7">
        <f t="shared" si="6"/>
        <v>0</v>
      </c>
      <c r="M11" s="7">
        <f t="shared" si="7"/>
        <v>0</v>
      </c>
      <c r="N11" s="7">
        <f t="shared" si="8"/>
        <v>0</v>
      </c>
    </row>
    <row r="12" spans="2:14" ht="31.5" x14ac:dyDescent="0.25">
      <c r="B12" s="30" t="s">
        <v>48</v>
      </c>
      <c r="C12" s="30" t="s">
        <v>61</v>
      </c>
      <c r="D12" s="30" t="s">
        <v>62</v>
      </c>
      <c r="E12" s="31">
        <v>30</v>
      </c>
      <c r="F12" s="8">
        <v>1</v>
      </c>
      <c r="G12" s="7">
        <f t="shared" si="5"/>
        <v>30</v>
      </c>
      <c r="H12" s="7">
        <f t="shared" si="0"/>
        <v>6.3</v>
      </c>
      <c r="I12" s="9">
        <f t="shared" si="1"/>
        <v>36.299999999999997</v>
      </c>
      <c r="J12" s="25"/>
      <c r="K12" s="8">
        <v>1</v>
      </c>
      <c r="L12" s="7">
        <f t="shared" si="6"/>
        <v>0</v>
      </c>
      <c r="M12" s="7">
        <f t="shared" si="7"/>
        <v>0</v>
      </c>
      <c r="N12" s="7">
        <f t="shared" si="8"/>
        <v>0</v>
      </c>
    </row>
    <row r="13" spans="2:14" ht="31.5" x14ac:dyDescent="0.25">
      <c r="B13" s="30" t="s">
        <v>48</v>
      </c>
      <c r="C13" s="30" t="s">
        <v>63</v>
      </c>
      <c r="D13" s="30" t="s">
        <v>64</v>
      </c>
      <c r="E13" s="31">
        <v>60</v>
      </c>
      <c r="F13" s="8">
        <v>1</v>
      </c>
      <c r="G13" s="7">
        <f t="shared" si="5"/>
        <v>60</v>
      </c>
      <c r="H13" s="7">
        <f t="shared" si="0"/>
        <v>12.6</v>
      </c>
      <c r="I13" s="9">
        <f t="shared" si="1"/>
        <v>72.599999999999994</v>
      </c>
      <c r="J13" s="25"/>
      <c r="K13" s="8">
        <v>1</v>
      </c>
      <c r="L13" s="7">
        <f t="shared" si="6"/>
        <v>0</v>
      </c>
      <c r="M13" s="7">
        <f t="shared" si="7"/>
        <v>0</v>
      </c>
      <c r="N13" s="7">
        <f t="shared" si="8"/>
        <v>0</v>
      </c>
    </row>
    <row r="14" spans="2:14" ht="31.5" x14ac:dyDescent="0.25">
      <c r="B14" s="30" t="s">
        <v>48</v>
      </c>
      <c r="C14" s="30" t="s">
        <v>65</v>
      </c>
      <c r="D14" s="30" t="s">
        <v>66</v>
      </c>
      <c r="E14" s="31">
        <v>60</v>
      </c>
      <c r="F14" s="8">
        <v>1</v>
      </c>
      <c r="G14" s="7">
        <f t="shared" si="5"/>
        <v>60</v>
      </c>
      <c r="H14" s="7">
        <f t="shared" si="0"/>
        <v>12.6</v>
      </c>
      <c r="I14" s="9">
        <f t="shared" si="1"/>
        <v>72.599999999999994</v>
      </c>
      <c r="J14" s="25"/>
      <c r="K14" s="8">
        <v>1</v>
      </c>
      <c r="L14" s="7">
        <f t="shared" si="6"/>
        <v>0</v>
      </c>
      <c r="M14" s="7">
        <f t="shared" si="7"/>
        <v>0</v>
      </c>
      <c r="N14" s="7">
        <f t="shared" si="8"/>
        <v>0</v>
      </c>
    </row>
    <row r="15" spans="2:14" ht="31.5" x14ac:dyDescent="0.25">
      <c r="B15" s="30" t="s">
        <v>48</v>
      </c>
      <c r="C15" s="30" t="s">
        <v>67</v>
      </c>
      <c r="D15" s="30" t="s">
        <v>68</v>
      </c>
      <c r="E15" s="31">
        <v>60</v>
      </c>
      <c r="F15" s="8">
        <v>1</v>
      </c>
      <c r="G15" s="7">
        <f t="shared" si="5"/>
        <v>60</v>
      </c>
      <c r="H15" s="7">
        <f t="shared" si="0"/>
        <v>12.6</v>
      </c>
      <c r="I15" s="9">
        <f t="shared" si="1"/>
        <v>72.599999999999994</v>
      </c>
      <c r="J15" s="25"/>
      <c r="K15" s="8">
        <v>1</v>
      </c>
      <c r="L15" s="7">
        <f t="shared" si="6"/>
        <v>0</v>
      </c>
      <c r="M15" s="7">
        <f t="shared" si="7"/>
        <v>0</v>
      </c>
      <c r="N15" s="7">
        <f t="shared" si="8"/>
        <v>0</v>
      </c>
    </row>
    <row r="16" spans="2:14" ht="15.75" x14ac:dyDescent="0.25">
      <c r="B16" s="30" t="s">
        <v>48</v>
      </c>
      <c r="C16" s="30" t="s">
        <v>69</v>
      </c>
      <c r="D16" s="30" t="s">
        <v>70</v>
      </c>
      <c r="E16" s="31">
        <v>110</v>
      </c>
      <c r="F16" s="8">
        <v>1</v>
      </c>
      <c r="G16" s="7">
        <f t="shared" si="5"/>
        <v>110</v>
      </c>
      <c r="H16" s="7">
        <f t="shared" si="0"/>
        <v>23.099999999999998</v>
      </c>
      <c r="I16" s="9">
        <f t="shared" si="1"/>
        <v>133.1</v>
      </c>
      <c r="J16" s="25"/>
      <c r="K16" s="8">
        <v>1</v>
      </c>
      <c r="L16" s="7">
        <f t="shared" si="6"/>
        <v>0</v>
      </c>
      <c r="M16" s="7">
        <f t="shared" si="7"/>
        <v>0</v>
      </c>
      <c r="N16" s="7">
        <f t="shared" si="8"/>
        <v>0</v>
      </c>
    </row>
    <row r="17" spans="2:14" ht="31.5" x14ac:dyDescent="0.25">
      <c r="B17" s="30" t="s">
        <v>48</v>
      </c>
      <c r="C17" s="30" t="s">
        <v>71</v>
      </c>
      <c r="D17" s="30" t="s">
        <v>72</v>
      </c>
      <c r="E17" s="31">
        <v>46</v>
      </c>
      <c r="F17" s="8">
        <v>1</v>
      </c>
      <c r="G17" s="7">
        <f t="shared" si="5"/>
        <v>46</v>
      </c>
      <c r="H17" s="7">
        <f t="shared" si="0"/>
        <v>9.66</v>
      </c>
      <c r="I17" s="9">
        <f t="shared" si="1"/>
        <v>55.66</v>
      </c>
      <c r="J17" s="25"/>
      <c r="K17" s="8">
        <v>1</v>
      </c>
      <c r="L17" s="7">
        <f t="shared" si="6"/>
        <v>0</v>
      </c>
      <c r="M17" s="7">
        <f t="shared" si="7"/>
        <v>0</v>
      </c>
      <c r="N17" s="7">
        <f t="shared" si="8"/>
        <v>0</v>
      </c>
    </row>
    <row r="18" spans="2:14" ht="15.75" x14ac:dyDescent="0.25">
      <c r="B18" s="30" t="s">
        <v>48</v>
      </c>
      <c r="C18" s="30" t="s">
        <v>73</v>
      </c>
      <c r="D18" s="30" t="s">
        <v>74</v>
      </c>
      <c r="E18" s="31">
        <v>272</v>
      </c>
      <c r="F18" s="8">
        <v>1</v>
      </c>
      <c r="G18" s="7">
        <f t="shared" si="5"/>
        <v>272</v>
      </c>
      <c r="H18" s="7">
        <f t="shared" si="0"/>
        <v>57.12</v>
      </c>
      <c r="I18" s="9">
        <f t="shared" si="1"/>
        <v>329.12</v>
      </c>
      <c r="J18" s="25"/>
      <c r="K18" s="8">
        <v>1</v>
      </c>
      <c r="L18" s="7">
        <f t="shared" si="6"/>
        <v>0</v>
      </c>
      <c r="M18" s="7">
        <f t="shared" si="7"/>
        <v>0</v>
      </c>
      <c r="N18" s="7">
        <f t="shared" si="8"/>
        <v>0</v>
      </c>
    </row>
    <row r="19" spans="2:14" ht="15.75" x14ac:dyDescent="0.25">
      <c r="B19" s="30" t="s">
        <v>48</v>
      </c>
      <c r="C19" s="30" t="s">
        <v>75</v>
      </c>
      <c r="D19" s="30" t="s">
        <v>76</v>
      </c>
      <c r="E19" s="31">
        <v>152</v>
      </c>
      <c r="F19" s="8">
        <v>1</v>
      </c>
      <c r="G19" s="7">
        <f t="shared" si="5"/>
        <v>152</v>
      </c>
      <c r="H19" s="7">
        <f t="shared" si="0"/>
        <v>31.919999999999998</v>
      </c>
      <c r="I19" s="9">
        <f t="shared" si="1"/>
        <v>183.92</v>
      </c>
      <c r="J19" s="25"/>
      <c r="K19" s="8">
        <v>1</v>
      </c>
      <c r="L19" s="7">
        <f t="shared" si="6"/>
        <v>0</v>
      </c>
      <c r="M19" s="7">
        <f t="shared" si="7"/>
        <v>0</v>
      </c>
      <c r="N19" s="7">
        <f t="shared" si="8"/>
        <v>0</v>
      </c>
    </row>
    <row r="20" spans="2:14" ht="15.75" thickBot="1" x14ac:dyDescent="0.3">
      <c r="B20" s="10" t="s">
        <v>14</v>
      </c>
      <c r="C20" s="10"/>
      <c r="D20" s="10"/>
      <c r="E20" s="43"/>
      <c r="F20" s="43"/>
      <c r="G20" s="11">
        <f>SUM(G6:G19)</f>
        <v>2721</v>
      </c>
      <c r="H20" s="7">
        <f t="shared" si="0"/>
        <v>571.41</v>
      </c>
      <c r="I20" s="12">
        <f t="shared" si="1"/>
        <v>3292.41</v>
      </c>
      <c r="J20" s="44"/>
      <c r="K20" s="45"/>
      <c r="L20" s="13">
        <f>SUM(L6:L7)</f>
        <v>0</v>
      </c>
      <c r="M20" s="7">
        <f t="shared" si="3"/>
        <v>0</v>
      </c>
      <c r="N20" s="7">
        <f t="shared" si="4"/>
        <v>0</v>
      </c>
    </row>
  </sheetData>
  <sheetProtection sheet="1" objects="1" scenarios="1"/>
  <protectedRanges>
    <protectedRange sqref="J6:J19" name="Interval1_2"/>
  </protectedRanges>
  <mergeCells count="5">
    <mergeCell ref="B3:N3"/>
    <mergeCell ref="E4:I4"/>
    <mergeCell ref="J4:N4"/>
    <mergeCell ref="E20:F20"/>
    <mergeCell ref="J20:K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AC4CB-0DBB-4DCF-9C29-CED120047D00}">
  <dimension ref="B2:N11"/>
  <sheetViews>
    <sheetView workbookViewId="0">
      <selection activeCell="B6" sqref="B6:F10"/>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19</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31.5" x14ac:dyDescent="0.25">
      <c r="B6" s="21" t="s">
        <v>77</v>
      </c>
      <c r="C6" s="21" t="s">
        <v>78</v>
      </c>
      <c r="D6" s="21" t="s">
        <v>79</v>
      </c>
      <c r="E6" s="23">
        <v>280</v>
      </c>
      <c r="F6" s="8">
        <v>1</v>
      </c>
      <c r="G6" s="7">
        <f>E6*F6</f>
        <v>280</v>
      </c>
      <c r="H6" s="7">
        <f t="shared" ref="H6:H11" si="0">G6*21%</f>
        <v>58.8</v>
      </c>
      <c r="I6" s="9">
        <f t="shared" ref="I6:I11" si="1">H6+G6</f>
        <v>338.8</v>
      </c>
      <c r="J6" s="14"/>
      <c r="K6" s="8">
        <v>1</v>
      </c>
      <c r="L6" s="7">
        <f t="shared" ref="L6:L7" si="2">K6*J6</f>
        <v>0</v>
      </c>
      <c r="M6" s="7">
        <f t="shared" ref="M6:M11" si="3">L6*21%</f>
        <v>0</v>
      </c>
      <c r="N6" s="7">
        <f t="shared" ref="N6:N11" si="4">M6+L6</f>
        <v>0</v>
      </c>
    </row>
    <row r="7" spans="2:14" ht="31.5" x14ac:dyDescent="0.25">
      <c r="B7" s="21" t="s">
        <v>77</v>
      </c>
      <c r="C7" s="21" t="s">
        <v>80</v>
      </c>
      <c r="D7" s="21" t="s">
        <v>81</v>
      </c>
      <c r="E7" s="23">
        <v>290</v>
      </c>
      <c r="F7" s="8">
        <v>1</v>
      </c>
      <c r="G7" s="7">
        <f>E7*F7</f>
        <v>290</v>
      </c>
      <c r="H7" s="7">
        <f t="shared" si="0"/>
        <v>60.9</v>
      </c>
      <c r="I7" s="9">
        <f t="shared" si="1"/>
        <v>350.9</v>
      </c>
      <c r="J7" s="14"/>
      <c r="K7" s="8">
        <v>1</v>
      </c>
      <c r="L7" s="7">
        <f t="shared" si="2"/>
        <v>0</v>
      </c>
      <c r="M7" s="7">
        <f t="shared" si="3"/>
        <v>0</v>
      </c>
      <c r="N7" s="7">
        <f t="shared" si="4"/>
        <v>0</v>
      </c>
    </row>
    <row r="8" spans="2:14" ht="31.5" x14ac:dyDescent="0.25">
      <c r="B8" s="21" t="s">
        <v>77</v>
      </c>
      <c r="C8" s="21" t="s">
        <v>82</v>
      </c>
      <c r="D8" s="21" t="s">
        <v>83</v>
      </c>
      <c r="E8" s="23">
        <v>75</v>
      </c>
      <c r="F8" s="8">
        <v>1</v>
      </c>
      <c r="G8" s="7">
        <f t="shared" ref="G8:G9" si="5">E8*F8</f>
        <v>75</v>
      </c>
      <c r="H8" s="7">
        <f t="shared" si="0"/>
        <v>15.75</v>
      </c>
      <c r="I8" s="9">
        <f t="shared" si="1"/>
        <v>90.75</v>
      </c>
      <c r="J8" s="25"/>
      <c r="K8" s="8">
        <v>1</v>
      </c>
      <c r="L8" s="7">
        <f t="shared" ref="L8:L10" si="6">K8*J8</f>
        <v>0</v>
      </c>
      <c r="M8" s="7">
        <f t="shared" ref="M8:M10" si="7">L8*21%</f>
        <v>0</v>
      </c>
      <c r="N8" s="7">
        <f t="shared" ref="N8:N10" si="8">M8+L8</f>
        <v>0</v>
      </c>
    </row>
    <row r="9" spans="2:14" ht="31.5" x14ac:dyDescent="0.25">
      <c r="B9" s="21" t="s">
        <v>77</v>
      </c>
      <c r="C9" s="21" t="s">
        <v>84</v>
      </c>
      <c r="D9" s="21" t="s">
        <v>85</v>
      </c>
      <c r="E9" s="23">
        <v>95</v>
      </c>
      <c r="F9" s="8">
        <v>1</v>
      </c>
      <c r="G9" s="7">
        <f t="shared" si="5"/>
        <v>95</v>
      </c>
      <c r="H9" s="7">
        <f t="shared" si="0"/>
        <v>19.95</v>
      </c>
      <c r="I9" s="9">
        <f t="shared" si="1"/>
        <v>114.95</v>
      </c>
      <c r="J9" s="25"/>
      <c r="K9" s="8">
        <v>1</v>
      </c>
      <c r="L9" s="7">
        <f t="shared" si="6"/>
        <v>0</v>
      </c>
      <c r="M9" s="7">
        <f t="shared" si="7"/>
        <v>0</v>
      </c>
      <c r="N9" s="7">
        <f t="shared" si="8"/>
        <v>0</v>
      </c>
    </row>
    <row r="10" spans="2:14" ht="15.75" x14ac:dyDescent="0.25">
      <c r="B10" s="21" t="s">
        <v>77</v>
      </c>
      <c r="C10" s="21" t="s">
        <v>86</v>
      </c>
      <c r="D10" s="21" t="s">
        <v>87</v>
      </c>
      <c r="E10" s="23">
        <v>435</v>
      </c>
      <c r="F10" s="8">
        <v>1</v>
      </c>
      <c r="G10" s="7">
        <f t="shared" ref="G10" si="9">E10*F10</f>
        <v>435</v>
      </c>
      <c r="H10" s="7">
        <f t="shared" ref="H10" si="10">G10*21%</f>
        <v>91.35</v>
      </c>
      <c r="I10" s="9">
        <f t="shared" ref="I10" si="11">H10+G10</f>
        <v>526.35</v>
      </c>
      <c r="J10" s="25"/>
      <c r="K10" s="26">
        <v>1</v>
      </c>
      <c r="L10" s="7">
        <f t="shared" si="6"/>
        <v>0</v>
      </c>
      <c r="M10" s="7">
        <f t="shared" si="7"/>
        <v>0</v>
      </c>
      <c r="N10" s="7">
        <f t="shared" si="8"/>
        <v>0</v>
      </c>
    </row>
    <row r="11" spans="2:14" ht="15.75" thickBot="1" x14ac:dyDescent="0.3">
      <c r="B11" s="10" t="s">
        <v>14</v>
      </c>
      <c r="C11" s="10"/>
      <c r="D11" s="10"/>
      <c r="E11" s="43"/>
      <c r="F11" s="43"/>
      <c r="G11" s="11">
        <f>SUM(G6:G10)</f>
        <v>1175</v>
      </c>
      <c r="H11" s="7">
        <f t="shared" si="0"/>
        <v>246.75</v>
      </c>
      <c r="I11" s="12">
        <f t="shared" si="1"/>
        <v>1421.75</v>
      </c>
      <c r="J11" s="44"/>
      <c r="K11" s="45"/>
      <c r="L11" s="13">
        <f>SUM(L6:L7)</f>
        <v>0</v>
      </c>
      <c r="M11" s="7">
        <f t="shared" si="3"/>
        <v>0</v>
      </c>
      <c r="N11" s="7">
        <f t="shared" si="4"/>
        <v>0</v>
      </c>
    </row>
  </sheetData>
  <sheetProtection sheet="1" objects="1" scenarios="1"/>
  <protectedRanges>
    <protectedRange sqref="J6:J10" name="Interval1_2"/>
  </protectedRanges>
  <mergeCells count="5">
    <mergeCell ref="B3:N3"/>
    <mergeCell ref="E4:I4"/>
    <mergeCell ref="J4:N4"/>
    <mergeCell ref="E11:F11"/>
    <mergeCell ref="J11:K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DE73-F18F-46B0-9A72-8EAA7BE82C57}">
  <dimension ref="B2:N13"/>
  <sheetViews>
    <sheetView topLeftCell="A9" workbookViewId="0">
      <selection activeCell="B12" sqref="B6:F12"/>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c r="B2">
        <v>1</v>
      </c>
    </row>
    <row r="3" spans="2:14" x14ac:dyDescent="0.25">
      <c r="B3" s="36" t="s">
        <v>18</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47.25" x14ac:dyDescent="0.25">
      <c r="B6" s="22" t="s">
        <v>88</v>
      </c>
      <c r="C6" s="22" t="s">
        <v>89</v>
      </c>
      <c r="D6" s="22" t="s">
        <v>90</v>
      </c>
      <c r="E6" s="24">
        <v>280</v>
      </c>
      <c r="F6" s="8">
        <v>1</v>
      </c>
      <c r="G6" s="7">
        <f>E6*F6</f>
        <v>280</v>
      </c>
      <c r="H6" s="7">
        <f t="shared" ref="H6:H13" si="0">G6*21%</f>
        <v>58.8</v>
      </c>
      <c r="I6" s="9">
        <f t="shared" ref="I6:I13" si="1">H6+G6</f>
        <v>338.8</v>
      </c>
      <c r="J6" s="14"/>
      <c r="K6" s="8">
        <v>1</v>
      </c>
      <c r="L6" s="7">
        <f t="shared" ref="L6:L7" si="2">K6*J6</f>
        <v>0</v>
      </c>
      <c r="M6" s="7">
        <f t="shared" ref="M6:M13" si="3">L6*21%</f>
        <v>0</v>
      </c>
      <c r="N6" s="7">
        <f t="shared" ref="N6:N13" si="4">M6+L6</f>
        <v>0</v>
      </c>
    </row>
    <row r="7" spans="2:14" ht="63" x14ac:dyDescent="0.25">
      <c r="B7" s="22" t="s">
        <v>88</v>
      </c>
      <c r="C7" s="22" t="s">
        <v>91</v>
      </c>
      <c r="D7" s="22" t="s">
        <v>92</v>
      </c>
      <c r="E7" s="24">
        <v>730</v>
      </c>
      <c r="F7" s="8">
        <v>1</v>
      </c>
      <c r="G7" s="7">
        <f>E7*F7</f>
        <v>730</v>
      </c>
      <c r="H7" s="7">
        <f t="shared" si="0"/>
        <v>153.29999999999998</v>
      </c>
      <c r="I7" s="9">
        <f t="shared" si="1"/>
        <v>883.3</v>
      </c>
      <c r="J7" s="14"/>
      <c r="K7" s="8">
        <v>1</v>
      </c>
      <c r="L7" s="7">
        <f t="shared" si="2"/>
        <v>0</v>
      </c>
      <c r="M7" s="7">
        <f t="shared" si="3"/>
        <v>0</v>
      </c>
      <c r="N7" s="7">
        <f t="shared" si="4"/>
        <v>0</v>
      </c>
    </row>
    <row r="8" spans="2:14" ht="47.25" x14ac:dyDescent="0.25">
      <c r="B8" s="22" t="s">
        <v>88</v>
      </c>
      <c r="C8" s="22" t="s">
        <v>93</v>
      </c>
      <c r="D8" s="22" t="s">
        <v>94</v>
      </c>
      <c r="E8" s="24">
        <v>860</v>
      </c>
      <c r="F8" s="8">
        <v>1</v>
      </c>
      <c r="G8" s="7">
        <f t="shared" ref="G8:G12" si="5">E8*F8</f>
        <v>860</v>
      </c>
      <c r="H8" s="7">
        <f t="shared" si="0"/>
        <v>180.6</v>
      </c>
      <c r="I8" s="9">
        <f t="shared" si="1"/>
        <v>1040.5999999999999</v>
      </c>
      <c r="J8" s="25"/>
      <c r="K8" s="8">
        <v>1</v>
      </c>
      <c r="L8" s="7">
        <f t="shared" ref="L8:L12" si="6">K8*J8</f>
        <v>0</v>
      </c>
      <c r="M8" s="7">
        <f t="shared" ref="M8:M12" si="7">L8*21%</f>
        <v>0</v>
      </c>
      <c r="N8" s="7">
        <f t="shared" ref="N8:N12" si="8">M8+L8</f>
        <v>0</v>
      </c>
    </row>
    <row r="9" spans="2:14" ht="63" x14ac:dyDescent="0.25">
      <c r="B9" s="22" t="s">
        <v>88</v>
      </c>
      <c r="C9" s="22" t="s">
        <v>95</v>
      </c>
      <c r="D9" s="22" t="s">
        <v>96</v>
      </c>
      <c r="E9" s="24">
        <v>1150</v>
      </c>
      <c r="F9" s="8">
        <v>1</v>
      </c>
      <c r="G9" s="7">
        <f t="shared" si="5"/>
        <v>1150</v>
      </c>
      <c r="H9" s="7">
        <f t="shared" si="0"/>
        <v>241.5</v>
      </c>
      <c r="I9" s="9">
        <f t="shared" si="1"/>
        <v>1391.5</v>
      </c>
      <c r="J9" s="25"/>
      <c r="K9" s="8">
        <v>1</v>
      </c>
      <c r="L9" s="7">
        <f t="shared" si="6"/>
        <v>0</v>
      </c>
      <c r="M9" s="7">
        <f t="shared" si="7"/>
        <v>0</v>
      </c>
      <c r="N9" s="7">
        <f t="shared" si="8"/>
        <v>0</v>
      </c>
    </row>
    <row r="10" spans="2:14" ht="31.5" x14ac:dyDescent="0.25">
      <c r="B10" s="22" t="s">
        <v>88</v>
      </c>
      <c r="C10" s="32">
        <v>61006520</v>
      </c>
      <c r="D10" s="33" t="s">
        <v>97</v>
      </c>
      <c r="E10" s="34">
        <v>2900</v>
      </c>
      <c r="F10" s="8">
        <v>2</v>
      </c>
      <c r="G10" s="7">
        <f t="shared" si="5"/>
        <v>5800</v>
      </c>
      <c r="H10" s="7">
        <f t="shared" si="0"/>
        <v>1218</v>
      </c>
      <c r="I10" s="9">
        <f t="shared" si="1"/>
        <v>7018</v>
      </c>
      <c r="J10" s="25"/>
      <c r="K10" s="8">
        <v>2</v>
      </c>
      <c r="L10" s="7">
        <f t="shared" si="6"/>
        <v>0</v>
      </c>
      <c r="M10" s="7">
        <f t="shared" si="7"/>
        <v>0</v>
      </c>
      <c r="N10" s="7">
        <f t="shared" si="8"/>
        <v>0</v>
      </c>
    </row>
    <row r="11" spans="2:14" ht="31.5" x14ac:dyDescent="0.25">
      <c r="B11" s="22" t="s">
        <v>88</v>
      </c>
      <c r="C11" s="32">
        <v>61006500</v>
      </c>
      <c r="D11" s="33" t="s">
        <v>98</v>
      </c>
      <c r="E11" s="34">
        <v>400</v>
      </c>
      <c r="F11" s="8">
        <v>3</v>
      </c>
      <c r="G11" s="7">
        <f t="shared" si="5"/>
        <v>1200</v>
      </c>
      <c r="H11" s="7">
        <f t="shared" si="0"/>
        <v>252</v>
      </c>
      <c r="I11" s="9">
        <f t="shared" si="1"/>
        <v>1452</v>
      </c>
      <c r="J11" s="25"/>
      <c r="K11" s="8">
        <v>3</v>
      </c>
      <c r="L11" s="7">
        <f t="shared" si="6"/>
        <v>0</v>
      </c>
      <c r="M11" s="7">
        <f t="shared" si="7"/>
        <v>0</v>
      </c>
      <c r="N11" s="7">
        <f t="shared" si="8"/>
        <v>0</v>
      </c>
    </row>
    <row r="12" spans="2:14" ht="47.25" x14ac:dyDescent="0.25">
      <c r="B12" s="22" t="s">
        <v>88</v>
      </c>
      <c r="C12" s="32" t="s">
        <v>159</v>
      </c>
      <c r="D12" s="33" t="s">
        <v>160</v>
      </c>
      <c r="E12" s="34">
        <v>600</v>
      </c>
      <c r="F12" s="8">
        <v>2</v>
      </c>
      <c r="G12" s="7">
        <f t="shared" si="5"/>
        <v>1200</v>
      </c>
      <c r="H12" s="7">
        <f t="shared" si="0"/>
        <v>252</v>
      </c>
      <c r="I12" s="9">
        <f t="shared" si="1"/>
        <v>1452</v>
      </c>
      <c r="J12" s="25"/>
      <c r="K12" s="26">
        <v>2</v>
      </c>
      <c r="L12" s="7">
        <f t="shared" si="6"/>
        <v>0</v>
      </c>
      <c r="M12" s="7">
        <f t="shared" si="7"/>
        <v>0</v>
      </c>
      <c r="N12" s="7">
        <f t="shared" si="8"/>
        <v>0</v>
      </c>
    </row>
    <row r="13" spans="2:14" ht="15.75" thickBot="1" x14ac:dyDescent="0.3">
      <c r="B13" s="10" t="s">
        <v>14</v>
      </c>
      <c r="C13" s="10"/>
      <c r="D13" s="10"/>
      <c r="E13" s="43"/>
      <c r="F13" s="43"/>
      <c r="G13" s="11">
        <f>SUM(G6:G12)</f>
        <v>11220</v>
      </c>
      <c r="H13" s="7">
        <f t="shared" si="0"/>
        <v>2356.1999999999998</v>
      </c>
      <c r="I13" s="12">
        <f t="shared" si="1"/>
        <v>13576.2</v>
      </c>
      <c r="J13" s="44"/>
      <c r="K13" s="45"/>
      <c r="L13" s="13">
        <f>SUM(L6:L7)</f>
        <v>0</v>
      </c>
      <c r="M13" s="7">
        <f t="shared" si="3"/>
        <v>0</v>
      </c>
      <c r="N13" s="7">
        <f t="shared" si="4"/>
        <v>0</v>
      </c>
    </row>
  </sheetData>
  <sheetProtection sheet="1" objects="1" scenarios="1"/>
  <protectedRanges>
    <protectedRange sqref="J6:J12" name="Interval1_2"/>
  </protectedRanges>
  <mergeCells count="5">
    <mergeCell ref="B3:N3"/>
    <mergeCell ref="E4:I4"/>
    <mergeCell ref="J4:N4"/>
    <mergeCell ref="E13:F13"/>
    <mergeCell ref="J13:K1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1AA33-011E-4AE9-BE7D-D8E6247E222B}">
  <dimension ref="B2:N7"/>
  <sheetViews>
    <sheetView workbookViewId="0">
      <selection activeCell="B6" sqref="B6:F6"/>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17</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63" x14ac:dyDescent="0.25">
      <c r="B6" s="27" t="s">
        <v>99</v>
      </c>
      <c r="C6" s="27" t="s">
        <v>100</v>
      </c>
      <c r="D6" s="27" t="s">
        <v>101</v>
      </c>
      <c r="E6" s="29">
        <v>150</v>
      </c>
      <c r="F6" s="8">
        <v>8</v>
      </c>
      <c r="G6" s="7">
        <f>E6*F6</f>
        <v>1200</v>
      </c>
      <c r="H6" s="7">
        <f t="shared" ref="H6:H7" si="0">G6*21%</f>
        <v>252</v>
      </c>
      <c r="I6" s="9">
        <f t="shared" ref="I6:I7" si="1">H6+G6</f>
        <v>1452</v>
      </c>
      <c r="J6" s="14"/>
      <c r="K6" s="8">
        <v>8</v>
      </c>
      <c r="L6" s="7">
        <f t="shared" ref="L6" si="2">K6*J6</f>
        <v>0</v>
      </c>
      <c r="M6" s="7">
        <f t="shared" ref="M6:M7" si="3">L6*21%</f>
        <v>0</v>
      </c>
      <c r="N6" s="7">
        <f t="shared" ref="N6:N7" si="4">M6+L6</f>
        <v>0</v>
      </c>
    </row>
    <row r="7" spans="2:14" ht="15.75" thickBot="1" x14ac:dyDescent="0.3">
      <c r="B7" s="10" t="s">
        <v>14</v>
      </c>
      <c r="C7" s="10"/>
      <c r="D7" s="10"/>
      <c r="E7" s="43"/>
      <c r="F7" s="43"/>
      <c r="G7" s="11">
        <f>SUM(G6:G6)</f>
        <v>1200</v>
      </c>
      <c r="H7" s="7">
        <f t="shared" si="0"/>
        <v>252</v>
      </c>
      <c r="I7" s="12">
        <f t="shared" si="1"/>
        <v>1452</v>
      </c>
      <c r="J7" s="44"/>
      <c r="K7" s="45"/>
      <c r="L7" s="13">
        <f>SUM(L6:L6)</f>
        <v>0</v>
      </c>
      <c r="M7" s="7">
        <f t="shared" si="3"/>
        <v>0</v>
      </c>
      <c r="N7" s="7">
        <f t="shared" si="4"/>
        <v>0</v>
      </c>
    </row>
  </sheetData>
  <sheetProtection algorithmName="SHA-512" hashValue="xBmwrHOTHszoE2tBaeCVSxQhSQe1hGyBA25WUACQjpHOa6+bsPgLJRSN2MRDhY/6WfgwH85YeBDekwKCdFFFuw==" saltValue="Ix6FubWhSZCjUbu1qqguCA==" spinCount="100000" sheet="1" objects="1" scenarios="1"/>
  <protectedRanges>
    <protectedRange sqref="J6" name="Interval1_2"/>
  </protectedRanges>
  <mergeCells count="5">
    <mergeCell ref="B3:N3"/>
    <mergeCell ref="E4:I4"/>
    <mergeCell ref="J4:N4"/>
    <mergeCell ref="E7:F7"/>
    <mergeCell ref="J7:K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1FB6B-A77C-4CF3-B0F7-55E6AD4844E9}">
  <dimension ref="B2:N8"/>
  <sheetViews>
    <sheetView workbookViewId="0">
      <selection activeCell="B6" sqref="B6:F7"/>
    </sheetView>
  </sheetViews>
  <sheetFormatPr defaultRowHeight="15" x14ac:dyDescent="0.25"/>
  <cols>
    <col min="2" max="3" width="23.28515625" customWidth="1"/>
    <col min="4" max="4" width="27.7109375" customWidth="1"/>
    <col min="5" max="5" width="14.42578125" customWidth="1"/>
    <col min="7" max="7" width="13.7109375" customWidth="1"/>
    <col min="8" max="8" width="16.140625" customWidth="1"/>
    <col min="9" max="9" width="13.140625" customWidth="1"/>
    <col min="10" max="10" width="11.7109375" customWidth="1"/>
    <col min="14" max="14" width="15.140625" customWidth="1"/>
  </cols>
  <sheetData>
    <row r="2" spans="2:14" ht="15.75" thickBot="1" x14ac:dyDescent="0.3"/>
    <row r="3" spans="2:14" x14ac:dyDescent="0.25">
      <c r="B3" s="36" t="s">
        <v>16</v>
      </c>
      <c r="C3" s="37"/>
      <c r="D3" s="37"/>
      <c r="E3" s="37"/>
      <c r="F3" s="37"/>
      <c r="G3" s="37"/>
      <c r="H3" s="37"/>
      <c r="I3" s="37"/>
      <c r="J3" s="37"/>
      <c r="K3" s="37"/>
      <c r="L3" s="37"/>
      <c r="M3" s="37"/>
      <c r="N3" s="38"/>
    </row>
    <row r="4" spans="2:14" ht="15.75" thickBot="1" x14ac:dyDescent="0.3">
      <c r="B4" s="1"/>
      <c r="C4" s="15"/>
      <c r="D4" s="15"/>
      <c r="E4" s="39" t="s">
        <v>1</v>
      </c>
      <c r="F4" s="39"/>
      <c r="G4" s="39"/>
      <c r="H4" s="39"/>
      <c r="I4" s="40"/>
      <c r="J4" s="41" t="s">
        <v>2</v>
      </c>
      <c r="K4" s="39"/>
      <c r="L4" s="39"/>
      <c r="M4" s="39"/>
      <c r="N4" s="42"/>
    </row>
    <row r="5" spans="2:14" ht="34.5" x14ac:dyDescent="0.25">
      <c r="B5" s="2" t="s">
        <v>29</v>
      </c>
      <c r="C5" s="2" t="s">
        <v>3</v>
      </c>
      <c r="D5" s="2" t="s">
        <v>4</v>
      </c>
      <c r="E5" s="2" t="s">
        <v>5</v>
      </c>
      <c r="F5" s="2" t="s">
        <v>6</v>
      </c>
      <c r="G5" s="3" t="s">
        <v>7</v>
      </c>
      <c r="H5" s="4" t="s">
        <v>8</v>
      </c>
      <c r="I5" s="5" t="s">
        <v>9</v>
      </c>
      <c r="J5" s="18" t="s">
        <v>10</v>
      </c>
      <c r="K5" s="2" t="s">
        <v>11</v>
      </c>
      <c r="L5" s="3" t="s">
        <v>12</v>
      </c>
      <c r="M5" s="4" t="s">
        <v>8</v>
      </c>
      <c r="N5" s="6" t="s">
        <v>13</v>
      </c>
    </row>
    <row r="6" spans="2:14" ht="110.25" x14ac:dyDescent="0.25">
      <c r="B6" s="30" t="s">
        <v>102</v>
      </c>
      <c r="C6" s="30" t="s">
        <v>103</v>
      </c>
      <c r="D6" s="30" t="s">
        <v>104</v>
      </c>
      <c r="E6" s="31">
        <v>50</v>
      </c>
      <c r="F6" s="8">
        <v>10</v>
      </c>
      <c r="G6" s="7">
        <f>E6*F6</f>
        <v>500</v>
      </c>
      <c r="H6" s="7">
        <f t="shared" ref="H6:H8" si="0">G6*21%</f>
        <v>105</v>
      </c>
      <c r="I6" s="9">
        <f t="shared" ref="I6:I8" si="1">H6+G6</f>
        <v>605</v>
      </c>
      <c r="J6" s="14"/>
      <c r="K6" s="8">
        <v>10</v>
      </c>
      <c r="L6" s="7">
        <f t="shared" ref="L6:L7" si="2">K6*J6</f>
        <v>0</v>
      </c>
      <c r="M6" s="7">
        <f t="shared" ref="M6:M8" si="3">L6*21%</f>
        <v>0</v>
      </c>
      <c r="N6" s="7">
        <f t="shared" ref="N6:N8" si="4">M6+L6</f>
        <v>0</v>
      </c>
    </row>
    <row r="7" spans="2:14" ht="47.25" x14ac:dyDescent="0.25">
      <c r="B7" s="30" t="s">
        <v>105</v>
      </c>
      <c r="C7" s="30" t="s">
        <v>106</v>
      </c>
      <c r="D7" s="30" t="s">
        <v>107</v>
      </c>
      <c r="E7" s="31">
        <v>25</v>
      </c>
      <c r="F7" s="8">
        <v>2</v>
      </c>
      <c r="G7" s="7">
        <f>E7*F7</f>
        <v>50</v>
      </c>
      <c r="H7" s="7">
        <f t="shared" si="0"/>
        <v>10.5</v>
      </c>
      <c r="I7" s="9">
        <f t="shared" si="1"/>
        <v>60.5</v>
      </c>
      <c r="J7" s="14"/>
      <c r="K7" s="8">
        <v>2</v>
      </c>
      <c r="L7" s="7">
        <f t="shared" si="2"/>
        <v>0</v>
      </c>
      <c r="M7" s="7">
        <f t="shared" si="3"/>
        <v>0</v>
      </c>
      <c r="N7" s="7">
        <f t="shared" si="4"/>
        <v>0</v>
      </c>
    </row>
    <row r="8" spans="2:14" ht="15.75" thickBot="1" x14ac:dyDescent="0.3">
      <c r="B8" s="10" t="s">
        <v>14</v>
      </c>
      <c r="C8" s="10"/>
      <c r="D8" s="10"/>
      <c r="E8" s="43"/>
      <c r="F8" s="43"/>
      <c r="G8" s="11">
        <f>SUM(G6:G7)</f>
        <v>550</v>
      </c>
      <c r="H8" s="7">
        <f t="shared" si="0"/>
        <v>115.5</v>
      </c>
      <c r="I8" s="12">
        <f t="shared" si="1"/>
        <v>665.5</v>
      </c>
      <c r="J8" s="44"/>
      <c r="K8" s="45"/>
      <c r="L8" s="13">
        <f>SUM(L6:L7)</f>
        <v>0</v>
      </c>
      <c r="M8" s="7">
        <f t="shared" si="3"/>
        <v>0</v>
      </c>
      <c r="N8" s="7">
        <f t="shared" si="4"/>
        <v>0</v>
      </c>
    </row>
  </sheetData>
  <sheetProtection algorithmName="SHA-512" hashValue="7rrn0y1rv2FGBFqkhrQYVS52VcjPK9W6uyV5Wgcp69VInasdz8ECYGOh9NJScUKE1YvfA+QeqN0uptszv9WwXw==" saltValue="y+co6k5A1GlQHYtkcP3AoA==" spinCount="100000" sheet="1" objects="1" scenarios="1"/>
  <protectedRanges>
    <protectedRange sqref="J6:J7" name="Interval1_2"/>
  </protectedRanges>
  <mergeCells count="5">
    <mergeCell ref="B3:N3"/>
    <mergeCell ref="E4:I4"/>
    <mergeCell ref="J4:N4"/>
    <mergeCell ref="E8:F8"/>
    <mergeCell ref="J8:K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36801DE362C147984C0BE05A087225" ma:contentTypeVersion="4" ma:contentTypeDescription="Crea un document nou" ma:contentTypeScope="" ma:versionID="104411bad9b822f9c2c55e88d464908f">
  <xsd:schema xmlns:xsd="http://www.w3.org/2001/XMLSchema" xmlns:xs="http://www.w3.org/2001/XMLSchema" xmlns:p="http://schemas.microsoft.com/office/2006/metadata/properties" xmlns:ns2="b78cebfb-d78c-48dd-896e-2ee477441b55" targetNamespace="http://schemas.microsoft.com/office/2006/metadata/properties" ma:root="true" ma:fieldsID="e245c6bda279a7681b46a46457e2b95b" ns2:_="">
    <xsd:import namespace="b78cebfb-d78c-48dd-896e-2ee477441b5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8cebfb-d78c-48dd-896e-2ee47744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BA4770-37AB-460B-B7CE-3466BE3B50EA}">
  <ds:schemaRefs>
    <ds:schemaRef ds:uri="http://schemas.microsoft.com/sharepoint/v3/contenttype/forms"/>
  </ds:schemaRefs>
</ds:datastoreItem>
</file>

<file path=customXml/itemProps2.xml><?xml version="1.0" encoding="utf-8"?>
<ds:datastoreItem xmlns:ds="http://schemas.openxmlformats.org/officeDocument/2006/customXml" ds:itemID="{6DCC59A6-67D1-43C1-9D9F-AC99C027E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8cebfb-d78c-48dd-896e-2ee477441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2A531D-1DFE-49D8-9FD3-227C4758DF1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18</vt:i4>
      </vt:variant>
    </vt:vector>
  </HeadingPairs>
  <TitlesOfParts>
    <vt:vector size="18" baseType="lpstr">
      <vt:lpstr>Lot 1</vt:lpstr>
      <vt:lpstr>Lot 2</vt:lpstr>
      <vt:lpstr>Lot 3</vt:lpstr>
      <vt:lpstr>Lot 4</vt:lpstr>
      <vt:lpstr>Lot 5</vt:lpstr>
      <vt:lpstr>Lot 6</vt:lpstr>
      <vt:lpstr>Lot 7</vt:lpstr>
      <vt:lpstr>Lot 8</vt:lpstr>
      <vt:lpstr>Lot 9</vt:lpstr>
      <vt:lpstr>Lot 10</vt:lpstr>
      <vt:lpstr>Lot 11</vt:lpstr>
      <vt:lpstr>Lot 12</vt:lpstr>
      <vt:lpstr>Lot 13</vt:lpstr>
      <vt:lpstr>Lot 14</vt:lpstr>
      <vt:lpstr>Lot 15</vt:lpstr>
      <vt:lpstr>Lot 16</vt:lpstr>
      <vt:lpstr>Lot 17</vt:lpstr>
      <vt:lpstr>Lot 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Teixido Gimeno, Elisabeth</dc:creator>
  <cp:keywords/>
  <dc:description/>
  <cp:lastModifiedBy>Febas Rodriguez, Agustin</cp:lastModifiedBy>
  <cp:revision/>
  <dcterms:created xsi:type="dcterms:W3CDTF">2023-11-02T08:17:30Z</dcterms:created>
  <dcterms:modified xsi:type="dcterms:W3CDTF">2025-02-19T14:03:16Z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0x010100E336801DE362C147984C0BE05A087225</vt:lpwstr>
  </property>
</Properties>
</file>