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T:\som\Manteniment\17-Projectes Unitat de Manteniment\109-2024-Medicina substitució climatitzadors estabulari\pressupost\"/>
    </mc:Choice>
  </mc:AlternateContent>
  <xr:revisionPtr revIDLastSave="0" documentId="8_{296812C4-E006-4049-A17A-2CBA6F5C7482}" xr6:coauthVersionLast="36" xr6:coauthVersionMax="36" xr10:uidLastSave="{00000000-0000-0000-0000-000000000000}"/>
  <bookViews>
    <workbookView xWindow="0" yWindow="0" windowWidth="20490" windowHeight="9885" xr2:uid="{5BB79B4A-5EEB-434F-BAC1-79E8AFED30E3}"/>
  </bookViews>
  <sheets>
    <sheet name="Full1" sheetId="1" r:id="rId1"/>
  </sheet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5" i="1" l="1"/>
  <c r="K235" i="1"/>
  <c r="M244" i="1"/>
  <c r="M235" i="1" s="1"/>
  <c r="L244" i="1"/>
  <c r="M242" i="1"/>
  <c r="M240" i="1"/>
  <c r="M238" i="1"/>
  <c r="M236" i="1"/>
  <c r="K212" i="1"/>
  <c r="M231" i="1"/>
  <c r="M229" i="1"/>
  <c r="M227" i="1"/>
  <c r="M225" i="1"/>
  <c r="L220" i="1"/>
  <c r="J222" i="1"/>
  <c r="K223" i="1" s="1"/>
  <c r="L213" i="1"/>
  <c r="J217" i="1"/>
  <c r="J216" i="1"/>
  <c r="K218" i="1" s="1"/>
  <c r="J215" i="1"/>
  <c r="K182" i="1"/>
  <c r="L205" i="1"/>
  <c r="J207" i="1"/>
  <c r="K208" i="1" s="1"/>
  <c r="M203" i="1"/>
  <c r="L198" i="1"/>
  <c r="J200" i="1"/>
  <c r="K201" i="1" s="1"/>
  <c r="L193" i="1"/>
  <c r="K196" i="1"/>
  <c r="K193" i="1" s="1"/>
  <c r="J195" i="1"/>
  <c r="L188" i="1"/>
  <c r="J190" i="1"/>
  <c r="K191" i="1" s="1"/>
  <c r="L183" i="1"/>
  <c r="K186" i="1"/>
  <c r="K183" i="1" s="1"/>
  <c r="J185" i="1"/>
  <c r="K150" i="1"/>
  <c r="L175" i="1"/>
  <c r="J177" i="1"/>
  <c r="K178" i="1" s="1"/>
  <c r="M173" i="1"/>
  <c r="M171" i="1"/>
  <c r="M169" i="1"/>
  <c r="M167" i="1"/>
  <c r="M165" i="1"/>
  <c r="M163" i="1"/>
  <c r="L158" i="1"/>
  <c r="J160" i="1"/>
  <c r="K161" i="1" s="1"/>
  <c r="L153" i="1"/>
  <c r="J155" i="1"/>
  <c r="K156" i="1" s="1"/>
  <c r="M151" i="1"/>
  <c r="K4" i="1"/>
  <c r="L143" i="1"/>
  <c r="J145" i="1"/>
  <c r="K146" i="1" s="1"/>
  <c r="M141" i="1"/>
  <c r="L136" i="1"/>
  <c r="K139" i="1"/>
  <c r="K136" i="1" s="1"/>
  <c r="J138" i="1"/>
  <c r="L131" i="1"/>
  <c r="J133" i="1"/>
  <c r="K134" i="1" s="1"/>
  <c r="L126" i="1"/>
  <c r="K129" i="1"/>
  <c r="K126" i="1" s="1"/>
  <c r="J128" i="1"/>
  <c r="L121" i="1"/>
  <c r="J123" i="1"/>
  <c r="K124" i="1" s="1"/>
  <c r="L116" i="1"/>
  <c r="K119" i="1"/>
  <c r="K116" i="1" s="1"/>
  <c r="J118" i="1"/>
  <c r="L111" i="1"/>
  <c r="J113" i="1"/>
  <c r="K114" i="1" s="1"/>
  <c r="L106" i="1"/>
  <c r="K109" i="1"/>
  <c r="K106" i="1" s="1"/>
  <c r="J108" i="1"/>
  <c r="L101" i="1"/>
  <c r="J103" i="1"/>
  <c r="K104" i="1" s="1"/>
  <c r="L96" i="1"/>
  <c r="J98" i="1"/>
  <c r="K99" i="1" s="1"/>
  <c r="L91" i="1"/>
  <c r="J93" i="1"/>
  <c r="K94" i="1" s="1"/>
  <c r="L86" i="1"/>
  <c r="J88" i="1"/>
  <c r="K89" i="1" s="1"/>
  <c r="L80" i="1"/>
  <c r="J83" i="1"/>
  <c r="K84" i="1" s="1"/>
  <c r="J82" i="1"/>
  <c r="L75" i="1"/>
  <c r="K78" i="1"/>
  <c r="K75" i="1" s="1"/>
  <c r="J77" i="1"/>
  <c r="L70" i="1"/>
  <c r="K73" i="1"/>
  <c r="K70" i="1" s="1"/>
  <c r="J72" i="1"/>
  <c r="L64" i="1"/>
  <c r="J67" i="1"/>
  <c r="J66" i="1"/>
  <c r="K68" i="1" s="1"/>
  <c r="L58" i="1"/>
  <c r="J61" i="1"/>
  <c r="J60" i="1"/>
  <c r="K62" i="1" s="1"/>
  <c r="L52" i="1"/>
  <c r="K56" i="1"/>
  <c r="K52" i="1" s="1"/>
  <c r="J55" i="1"/>
  <c r="J54" i="1"/>
  <c r="L46" i="1"/>
  <c r="J49" i="1"/>
  <c r="J48" i="1"/>
  <c r="K50" i="1" s="1"/>
  <c r="L40" i="1"/>
  <c r="J43" i="1"/>
  <c r="J42" i="1"/>
  <c r="K44" i="1" s="1"/>
  <c r="L35" i="1"/>
  <c r="J37" i="1"/>
  <c r="K38" i="1" s="1"/>
  <c r="L30" i="1"/>
  <c r="J32" i="1"/>
  <c r="K33" i="1" s="1"/>
  <c r="L25" i="1"/>
  <c r="J27" i="1"/>
  <c r="K28" i="1" s="1"/>
  <c r="L20" i="1"/>
  <c r="J22" i="1"/>
  <c r="K23" i="1" s="1"/>
  <c r="L15" i="1"/>
  <c r="J17" i="1"/>
  <c r="K18" i="1" s="1"/>
  <c r="M13" i="1"/>
  <c r="L7" i="1"/>
  <c r="K11" i="1"/>
  <c r="K7" i="1" s="1"/>
  <c r="J10" i="1"/>
  <c r="J9" i="1"/>
  <c r="M5" i="1"/>
  <c r="K25" i="1" l="1"/>
  <c r="M28" i="1"/>
  <c r="M25" i="1" s="1"/>
  <c r="K205" i="1"/>
  <c r="M208" i="1"/>
  <c r="M205" i="1" s="1"/>
  <c r="K175" i="1"/>
  <c r="M178" i="1"/>
  <c r="M175" i="1" s="1"/>
  <c r="M156" i="1"/>
  <c r="M153" i="1" s="1"/>
  <c r="L180" i="1" s="1"/>
  <c r="K153" i="1"/>
  <c r="K131" i="1"/>
  <c r="M134" i="1"/>
  <c r="M131" i="1" s="1"/>
  <c r="K213" i="1"/>
  <c r="M218" i="1"/>
  <c r="M213" i="1" s="1"/>
  <c r="L233" i="1" s="1"/>
  <c r="M44" i="1"/>
  <c r="M40" i="1" s="1"/>
  <c r="K40" i="1"/>
  <c r="K158" i="1"/>
  <c r="M161" i="1"/>
  <c r="M158" i="1" s="1"/>
  <c r="K80" i="1"/>
  <c r="M84" i="1"/>
  <c r="M80" i="1" s="1"/>
  <c r="K111" i="1"/>
  <c r="M114" i="1"/>
  <c r="M111" i="1" s="1"/>
  <c r="K15" i="1"/>
  <c r="M18" i="1"/>
  <c r="M15" i="1" s="1"/>
  <c r="L148" i="1" s="1"/>
  <c r="K101" i="1"/>
  <c r="M104" i="1"/>
  <c r="M101" i="1" s="1"/>
  <c r="K30" i="1"/>
  <c r="M33" i="1"/>
  <c r="M30" i="1" s="1"/>
  <c r="K35" i="1"/>
  <c r="M38" i="1"/>
  <c r="M35" i="1" s="1"/>
  <c r="K188" i="1"/>
  <c r="M191" i="1"/>
  <c r="M188" i="1" s="1"/>
  <c r="K86" i="1"/>
  <c r="M89" i="1"/>
  <c r="M86" i="1" s="1"/>
  <c r="K58" i="1"/>
  <c r="M62" i="1"/>
  <c r="M58" i="1" s="1"/>
  <c r="K46" i="1"/>
  <c r="M50" i="1"/>
  <c r="M46" i="1" s="1"/>
  <c r="K91" i="1"/>
  <c r="M94" i="1"/>
  <c r="M91" i="1" s="1"/>
  <c r="K220" i="1"/>
  <c r="M223" i="1"/>
  <c r="M220" i="1" s="1"/>
  <c r="K20" i="1"/>
  <c r="M23" i="1"/>
  <c r="M20" i="1" s="1"/>
  <c r="M146" i="1"/>
  <c r="M143" i="1" s="1"/>
  <c r="K143" i="1"/>
  <c r="K64" i="1"/>
  <c r="M68" i="1"/>
  <c r="M64" i="1" s="1"/>
  <c r="K96" i="1"/>
  <c r="M99" i="1"/>
  <c r="M96" i="1" s="1"/>
  <c r="K121" i="1"/>
  <c r="M124" i="1"/>
  <c r="M121" i="1" s="1"/>
  <c r="K198" i="1"/>
  <c r="M201" i="1"/>
  <c r="M198" i="1" s="1"/>
  <c r="M56" i="1"/>
  <c r="M52" i="1" s="1"/>
  <c r="M78" i="1"/>
  <c r="M75" i="1" s="1"/>
  <c r="M109" i="1"/>
  <c r="M106" i="1" s="1"/>
  <c r="M119" i="1"/>
  <c r="M116" i="1" s="1"/>
  <c r="M129" i="1"/>
  <c r="M126" i="1" s="1"/>
  <c r="M139" i="1"/>
  <c r="M136" i="1" s="1"/>
  <c r="M186" i="1"/>
  <c r="M183" i="1" s="1"/>
  <c r="M196" i="1"/>
  <c r="M193" i="1" s="1"/>
  <c r="M73" i="1"/>
  <c r="M70" i="1" s="1"/>
  <c r="M11" i="1"/>
  <c r="M7" i="1" s="1"/>
  <c r="L4" i="1" l="1"/>
  <c r="M148" i="1"/>
  <c r="M4" i="1" s="1"/>
  <c r="M180" i="1"/>
  <c r="M150" i="1" s="1"/>
  <c r="L150" i="1"/>
  <c r="L212" i="1"/>
  <c r="M233" i="1"/>
  <c r="M212" i="1" s="1"/>
  <c r="L210" i="1"/>
  <c r="M210" i="1" l="1"/>
  <c r="M182" i="1" s="1"/>
  <c r="L246" i="1" s="1"/>
  <c r="M246" i="1" s="1"/>
  <c r="L1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Espada Alonso</author>
  </authors>
  <commentList>
    <comment ref="A3" authorId="0" shapeId="0" xr:uid="{DBE6DA94-82D8-4EB9-BF07-E44BC3C6E668}">
      <text>
        <r>
          <rPr>
            <b/>
            <sz val="9"/>
            <color indexed="81"/>
            <rFont val="Tahoma"/>
            <family val="2"/>
          </rPr>
          <t>Codi del concepte. Veure colors en "Entorn de treball: Aparença"</t>
        </r>
      </text>
    </comment>
    <comment ref="B3" authorId="0" shapeId="0" xr:uid="{02AAC2C0-06B4-48A0-8F47-D7FDACD64A5E}">
      <text>
        <r>
          <rPr>
            <b/>
            <sz val="9"/>
            <color indexed="81"/>
            <rFont val="Tahoma"/>
            <family val="2"/>
          </rPr>
          <t>Naturalesa o tipus de concepte, veure els tipus en la línia d’estat amb el menú emergent sobre l’icona de naturaleses</t>
        </r>
      </text>
    </comment>
    <comment ref="C3" authorId="0" shapeId="0" xr:uid="{DBA4BFF2-BA32-4552-BFB0-A70E481DC28C}">
      <text>
        <r>
          <rPr>
            <b/>
            <sz val="9"/>
            <color indexed="81"/>
            <rFont val="Tahoma"/>
            <family val="2"/>
          </rPr>
          <t>Unitat principal de mesura del concepte</t>
        </r>
      </text>
    </comment>
    <comment ref="D3" authorId="0" shapeId="0" xr:uid="{A2035634-1A26-4775-8464-2ED8293638EC}">
      <text>
        <r>
          <rPr>
            <b/>
            <sz val="9"/>
            <color indexed="81"/>
            <rFont val="Tahoma"/>
            <family val="2"/>
          </rPr>
          <t>Descripció curta del concepte</t>
        </r>
      </text>
    </comment>
    <comment ref="E3" authorId="0" shapeId="0" xr:uid="{225C9E7B-6419-4F98-A68D-C5D331C06A5D}">
      <text>
        <r>
          <rPr>
            <b/>
            <sz val="9"/>
            <color indexed="81"/>
            <rFont val="Tahoma"/>
            <family val="2"/>
          </rPr>
          <t>Descripció curta de la línia d’amidament</t>
        </r>
      </text>
    </comment>
    <comment ref="F3" authorId="0" shapeId="0" xr:uid="{E18E3F17-ECFF-45BC-A08A-A9706CC242A3}">
      <text>
        <r>
          <rPr>
            <b/>
            <sz val="9"/>
            <color indexed="81"/>
            <rFont val="Tahoma"/>
            <family val="2"/>
          </rPr>
          <t>Columna A: Número d’unitats iguals de la línia d’amidament</t>
        </r>
      </text>
    </comment>
    <comment ref="G3" authorId="0" shapeId="0" xr:uid="{B1619074-C495-417C-A546-919D058A47A1}">
      <text>
        <r>
          <rPr>
            <b/>
            <sz val="9"/>
            <color indexed="81"/>
            <rFont val="Tahoma"/>
            <family val="2"/>
          </rPr>
          <t>Columna B: Longitud de la línia d’amidament</t>
        </r>
      </text>
    </comment>
    <comment ref="H3" authorId="0" shapeId="0" xr:uid="{A74ECF48-CAA5-440A-A91C-45EAF717AE1E}">
      <text>
        <r>
          <rPr>
            <b/>
            <sz val="9"/>
            <color indexed="81"/>
            <rFont val="Tahoma"/>
            <family val="2"/>
          </rPr>
          <t>Columna C: Amplada de la línia d’amidament</t>
        </r>
      </text>
    </comment>
    <comment ref="I3" authorId="0" shapeId="0" xr:uid="{C6F01850-C279-4E99-91D6-71AC095C2E36}">
      <text>
        <r>
          <rPr>
            <b/>
            <sz val="9"/>
            <color indexed="81"/>
            <rFont val="Tahoma"/>
            <family val="2"/>
          </rPr>
          <t>Columna D: Alçada de la línia d’amidament</t>
        </r>
      </text>
    </comment>
    <comment ref="J3" authorId="0" shapeId="0" xr:uid="{B1A70BFC-DAB6-44E0-8740-E91DAEA51A57}">
      <text>
        <r>
          <rPr>
            <b/>
            <sz val="9"/>
            <color indexed="81"/>
            <rFont val="Tahoma"/>
            <family val="2"/>
          </rPr>
          <t>Quantitat Verd: Referència a una altra partida Taronja: Fórmula d’amidament Blau: Expressió</t>
        </r>
      </text>
    </comment>
    <comment ref="K3" authorId="0" shapeId="0" xr:uid="{54A80BD2-734A-4256-A3AF-E5F81D43A8C4}">
      <text>
        <r>
          <rPr>
            <b/>
            <sz val="9"/>
            <color indexed="81"/>
            <rFont val="Tahoma"/>
            <family val="2"/>
          </rPr>
          <t>Rendiment o quantitat pressupostada</t>
        </r>
      </text>
    </comment>
    <comment ref="L3" authorId="0" shapeId="0" xr:uid="{A360F684-184C-4D4C-A5DF-25865265FA96}">
      <text>
        <r>
          <rPr>
            <b/>
            <sz val="9"/>
            <color indexed="81"/>
            <rFont val="Tahoma"/>
            <family val="2"/>
          </rPr>
          <t>Preu unitari al pressupost</t>
        </r>
      </text>
    </comment>
    <comment ref="M3" authorId="0" shapeId="0" xr:uid="{3B184831-81D1-42AA-B742-EF61D1E6415C}">
      <text>
        <r>
          <rPr>
            <b/>
            <sz val="9"/>
            <color indexed="81"/>
            <rFont val="Tahoma"/>
            <family val="2"/>
          </rPr>
          <t>Import del pressupost</t>
        </r>
      </text>
    </comment>
  </commentList>
</comments>
</file>

<file path=xl/sharedStrings.xml><?xml version="1.0" encoding="utf-8"?>
<sst xmlns="http://schemas.openxmlformats.org/spreadsheetml/2006/main" count="397" uniqueCount="265">
  <si>
    <t>Substitució climatitzadors CL5A i CL5B estabulari SPF Facultat de Medicina  i Ciències de la Salut</t>
  </si>
  <si>
    <t>Pressupost</t>
  </si>
  <si>
    <t>Código</t>
  </si>
  <si>
    <t>Nat</t>
  </si>
  <si>
    <t>Ud</t>
  </si>
  <si>
    <t>Resumen</t>
  </si>
  <si>
    <t>Comentario</t>
  </si>
  <si>
    <t>N</t>
  </si>
  <si>
    <t>Longitud</t>
  </si>
  <si>
    <t>Anchura</t>
  </si>
  <si>
    <t>Altura</t>
  </si>
  <si>
    <t>Cantidad</t>
  </si>
  <si>
    <t>CanPres</t>
  </si>
  <si>
    <t>Pres</t>
  </si>
  <si>
    <t>ImpPres</t>
  </si>
  <si>
    <t>1</t>
  </si>
  <si>
    <t>Capítol</t>
  </si>
  <si>
    <t/>
  </si>
  <si>
    <t>INSTAL·LACIÓ DE CLIMATITZACIÓ</t>
  </si>
  <si>
    <t>1.01</t>
  </si>
  <si>
    <t>Partida</t>
  </si>
  <si>
    <t>u</t>
  </si>
  <si>
    <t>Buidat, ompliment i posada en marxa de la instal·lació</t>
  </si>
  <si>
    <t>Buidat previ a l'obra de la instal·lació de climatització i posterior ompliment després de finalitzar l'obra per fer la posta en marxa de la nova instal·lació. La posta en marxa es farà amb servei tècnic oficial dels climatitzadors, dels humidificadors, del sistema de control i de qualsevol altre element de la instal·lació per tal de garantir el seu correcte funcionament.</t>
  </si>
  <si>
    <t>1.02</t>
  </si>
  <si>
    <t>Subministrament i instal·lació Climatitzador</t>
  </si>
  <si>
    <t>Subministrament i instal·lació de climatitzador marca Trox model TKM 50 HE PLUS o equivalent de 1650x1410x5170 mm amb bastidor en perfil d'alumini extruït pintat, amb rotura de pont tèrmic, panells de 50 mm d'espessor tipus sàndwich, amb xapa exterior prelacada de 1 mm i xapa interior galvanitzada de 1 mm, amb rotura de pont tèrmic i aïllament de llana mineral. Enrasats amb el bastidor formant superfícies interiors llisses, adequats per a facilitar les feines de neteja interior de l'equip. Portes d'accés de construcció idèntica als panells, amb frontisses i manecillas d'obertura ràpida. Bancada construïda en perfils en U d'acer galvanitzat i laminat en fred de 3mm d'espessor amb coberta tejadillo de xapa per a intempèrie.
S'inclou:
-Filtres G4 i F9.
-Ventiladors 2 X K3G400PA2703/ EC.
-Targeta de comunicació Bacnet IP.
-Silenciadors model XSA200 1250 mm.
-Bateria de fred model TWCT40D-Cu-Al-8R-26T-1300A-2,5pa 26C 2 1/2". Potència 131,11 kW.
-Bateria de calor model TWCT40D-Cu-Al-2R-26T-1300A-2,5pa 13C 2". Potència 61,58 kW.
-Comporta JZ-S-R/1200x1005/0/Z04 manual.
-Connexió marc metu MM-1200x772.
-Seccions buides de 500 mm i 300mm.
També inclou, els esmorteïdors i qualsevol element necessari pel seu funcionament.</t>
  </si>
  <si>
    <t>CL5A</t>
  </si>
  <si>
    <t>CL5B</t>
  </si>
  <si>
    <t>Total 1.02</t>
  </si>
  <si>
    <t>1.03</t>
  </si>
  <si>
    <t>Desmuntatges de la instal·lació.</t>
  </si>
  <si>
    <t>Desmuntatge i retirada fins abocador autoritzat de la instal·lació de climatització, electricitat i fontaneria actual necessària per realitzar l'obra. Inclou:
-Climatitzadors CL5A i CL5B. Inclou suportacions i bancades auxiliars.
-Bombes d'aigua.
-Canonades de ferro de 3', 2 1/2'' i 2 '', vàlvules, manòmetres, termòmetres de l'interior del fals sostre, aïllaments, accessoris i valvuleria.
-Xarxa de conductes dels climatitzadors a l'interior de fals sostre.
-Canonades d'aigua de xarxa d'alimentació dels equips.
-2 Humidificadors amb les seves canonades d'aigua, vapor, desguassos i connexions elèctriques.
-Canalitzacions, cablejat elèctric i de dades dels climatitzadors i humidificadors des del quadre general elèctric de clima de l'estabulari fins als equips.
Inclou tots els mitjans auxiliars necessaris de seguretat i elevació necessaris per fer els desmuntatges i per treballar a l'interior dels falsos sostres i en alçada a coberta així com les taxes per realitzar el desmuntatge i els transports fins abocador autoritzat.</t>
  </si>
  <si>
    <t>1.04</t>
  </si>
  <si>
    <t>m</t>
  </si>
  <si>
    <t>Tub acer negre s/sold.(S),3",sèrie M s/UNE-EN 10255,soldat,dific.alt,aïllat,col.superf.</t>
  </si>
  <si>
    <t>Subministrament i instal·lació de tub d'acer negre sense soldadura, fabricat amb acer S195 T, de 3" de mida de rosca (diàmetre exterior especificat=88,9 mm i DN=80 mm), sèrie M segons UNE-EN 10255, soldat, amb grau de dificultat mitjà i col·locat superficialment. Les canonades aniran pintats amb dues mans d'antioxidant tipus minio i aïllats amb escuma elastomèrica d'espessor segons la IT 1.2.4.2.1 del RITE 2007 amb barrera de vapor. Inclou material de muntatge i suportació i elements auxiliars de seguretat necessaris per treballar en alçada i espais de perillositat elevada.</t>
  </si>
  <si>
    <t>Fred</t>
  </si>
  <si>
    <t>Total 1.04</t>
  </si>
  <si>
    <t>1.05</t>
  </si>
  <si>
    <t>Tub acer negre s/sold.(S),3",sèrie M s/UNE-EN 10255,soldat,dific.alt,aïllat,alumini,col.superf.</t>
  </si>
  <si>
    <t>Subministrament i instal·lació de tub d'acer negre sense soldadura, fabricat amb acer S195 T, de 3" de mida de rosca (diàmetre exterior especificat=88,9 mm i DN=80 mm), sèrie M segons UNE-EN 10255, soldat, amb grau de dificultat mitjà i col·locat superficialment. Les canonades aniran pintats amb dues mans d'antioxidant tipus minio i aïllats amb escuma elastomèrica i recobriment d'alumini d'espessor segons la IT 1.2.4.2.1 del RITE 2007 amb barrera de vapor. Inclou material de muntatge i suportació i elements auxiliars de seguretat necessaris per treballar en alçada i espais de perillositat elevada.</t>
  </si>
  <si>
    <t>Exterior fred</t>
  </si>
  <si>
    <t>Total 1.05</t>
  </si>
  <si>
    <t>1.06</t>
  </si>
  <si>
    <t>Tub acer negre s/sold.(S),2"1/2,sèrie M s/UNE-EN 10255,soldat,dific.alt,aïllat,alumini,col.superf.</t>
  </si>
  <si>
    <t>Tub d'acer negre sense soldadura, fabricat amb acer S195 T, de 2"1/2 de mida de rosca (diàmetre exterior especificat=76,1 mm i DN=65 mm), sèrie M segons UNE-EN 10255, soldat, amb grau de dificultat alt i col·locat superficialment. Les canonades aniran pintats amb dues mans d'antioxidant tipus minio i aïllats amb escuma elastomèrica i recobriment d'alumini d'espessor segons la IT 1.2.4.2.1 del RITE 2007 amb barrera de vapor. Inclou material de muntatge i suportació i elements auxiliars de seguretat necessaris per treballar en alçada i espais de perillositat elevada.</t>
  </si>
  <si>
    <t>Fred climatitzadors</t>
  </si>
  <si>
    <t>Total 1.06</t>
  </si>
  <si>
    <t>1.07</t>
  </si>
  <si>
    <t>Tub acer negre s/sold.(S),2",sèrie M s/UNE-EN 10255,soldat,dific.alt,,aïllat,col.superf.</t>
  </si>
  <si>
    <t>Tub d'acer negre sense soldadura, fabricat amb acer S195 T, de 2" de mida de rosca (diàmetre exterior especificat=60,3 mm i DN=50 mm), sèrie M segons UNE-EN 10255, soldat, amb grau de dificultat alt i col·locat superficialment. Les canonades aniran pintats amb dues mans d'antioxidant tipus minio i aïllats amb escuma elastomèrica d'espessor segons la IT 1.2.4.2.1 del RITE 2007 amb barrera de vapor. Inclou material de muntatge i suportació i elements auxiliars de seguretat necessaris per treballar en alçada i espais de perillositat elevada.</t>
  </si>
  <si>
    <t>Calor</t>
  </si>
  <si>
    <t>Total 1.07</t>
  </si>
  <si>
    <t>1.08</t>
  </si>
  <si>
    <t>Tub acer negre s/sold.(S),2",sèrie M s/UNE-EN 10255,soldat,dific.alt,,aïllat,alumini,col.superf.</t>
  </si>
  <si>
    <t>Tub d'acer negre sense soldadura, fabricat amb acer S195 T, de 2" de mida de rosca (diàmetre exterior especificat=60,3 mm i DN=50 mm), sèrie M segons UNE-EN 10255, soldat, amb grau de dificultat alt i col·locat superficialment. Les canonades aniran pintats amb dues mans d'antioxidant tipus minio i aïllats amb escuma elastomèrica i recobriment d'alumini d'espessor segons la IT 1.2.4.2.1 del RITE 2007 amb barrera de vapor. Inclou material de muntatge i suportació i elements auxiliars de seguretat necessaris per treballar en alçada i espais de perillositat elevada.</t>
  </si>
  <si>
    <t>Exterior calor</t>
  </si>
  <si>
    <t>Total 1.08</t>
  </si>
  <si>
    <t>1.09</t>
  </si>
  <si>
    <t>Termòmetre bimetàl·lic,beina D=1/2´´,esfera 100mm,&lt;=80°C,col.roscat</t>
  </si>
  <si>
    <t>Subministrament i muntatge de Termòmetre bimetàl·lic, amb beina de 1/2´´ de diàmetre, d'esfera de 100 mm, de &lt;= 80°C, col·locat roscat
Totalment conexionat i en funcionament</t>
  </si>
  <si>
    <t>Total 1.09</t>
  </si>
  <si>
    <t>1.10</t>
  </si>
  <si>
    <t>Manòmetre de glicerina D 100 mm, amb clau de pas</t>
  </si>
  <si>
    <t>Subministrament i instal·lació de manòmetre de glicerina D-100 mm amb clau de pas, incloses unions, elements auxiliars i accessoris necessaris per al seu funcionament, muntat a la canonada i provat</t>
  </si>
  <si>
    <t>Total 1.10</t>
  </si>
  <si>
    <t>1.11</t>
  </si>
  <si>
    <t>Purgador automàt.aire,llautó,vert.+vàlvula obt.,D=3/8"</t>
  </si>
  <si>
    <t>Subministrament i instal·lació de purgador automàtic d'aire, de llautó, per flotador, de posició vertical i vàlvula d'obturació incorporada, amb rosca de 3/8" de diàmetre, roscat.
MARCA/MODEL: INDELCASA mod ZUV o equivalent.</t>
  </si>
  <si>
    <t>Total 1.11</t>
  </si>
  <si>
    <t>1.12</t>
  </si>
  <si>
    <t>Vàlvula de buidat, DN=2'',16 bar,preu alt,muntada roscada</t>
  </si>
  <si>
    <t>Subministrament i instal·lació de vàlvula de buidat d'2'' de diàmetre nominal, de PN 16 bar, de preu alt i muntada roscada.
Inclou: petit material de muntatge i suportació</t>
  </si>
  <si>
    <t>Total 1.12</t>
  </si>
  <si>
    <t>1.13</t>
  </si>
  <si>
    <t>Connexió hidràulica instal·lació existent en planta</t>
  </si>
  <si>
    <t>Connexió hidràulica a instal·lació existent 2 tubs (IMPULSIÓ/RETORN)
Inclou:
- accessoris i unions roscades, embridades o ranurades,
- desmuntatge dels aïllaments, tall de les canonades, pintat de les connexions amb imprimació, prova de pressió, aïllament amb escuma elastomèrica segons RITE. 
- Eliminar restes circuits, tub, aïllament, suports, ...
Inclou: aïllament i acabat de les mateixes característiques que el tram de connexió, contra-brides, cargols i petit material de muntatge i suportació.
Conjunt completament instal•lat, senyalitzat, equilibrat, regulat i en funcionament.</t>
  </si>
  <si>
    <t>Canonades fred</t>
  </si>
  <si>
    <t>Canonades calor</t>
  </si>
  <si>
    <t>Total 1.13</t>
  </si>
  <si>
    <t>1.14</t>
  </si>
  <si>
    <t>Vàlvula papll.concènt.,manual,2xbrida,DN=80mm,PN=16bar,EN-GJS-400-15/inox.1.4401,reductor manual,superf.</t>
  </si>
  <si>
    <t>Subministrament i instal·lació de vàlvula de papallona concèntrica, segons norma UNE-EN 593, manual, de doble brida, de 80 mm de diàmetre nominal, de 16 bar de pressió nominal, cos de fosa nodular EN-GJS-400-15 (GGG40) amb revestiment de resina epoxi (150 micres), disc d'acer inoxidable 1.4401 (AISI 316), anell d'etilè propilè diè (EPDM), eix d'acer inoxidable 1.4021 (AISI 420) i accionament per reductor manual, muntada superficialment</t>
  </si>
  <si>
    <t>Connexió canonades fred</t>
  </si>
  <si>
    <t>Total 1.14</t>
  </si>
  <si>
    <t>1.15</t>
  </si>
  <si>
    <t>Vàlvula papll.concènt.,manual,2xbrida,DN=65mm,PN=16bar,EN-GJS-400-15/inox.1.4401,reductor manual,superf.</t>
  </si>
  <si>
    <t>Vàlvula de papallona concèntrica, segons norma UNE-EN 593, manual, de doble brida, de 65 mm de diàmetre nominal, de 16 bar de pressió nominal, cos de fosa nodular EN-GJS-400-15 (GGG40) amb revestiment de resina epoxi (150 micres), disc d'acer inoxidable 1.4401 (AISI 316), anell d'etilè propilè diè (EPDM), eix d'acer inoxidable 1.4021 (AISI 420) i accionament per reductor manual, muntada superficialment</t>
  </si>
  <si>
    <t>Climatitzadors</t>
  </si>
  <si>
    <t>Total 1.15</t>
  </si>
  <si>
    <t>1.16</t>
  </si>
  <si>
    <t>Vàlvula papll.concènt.,manual,2xbrida,DN=50mm,PN=16bar,EN-GJS-400-15/inox.1.4401,reductor manual,superf.</t>
  </si>
  <si>
    <t>Vàlvula de papallona concèntrica, segons norma UNE-EN 593, manual, de doble brida, de 50 mm de diàmetre nominal, de 16 bar de pressió nominal, cos de fosa nodular EN-GJS-400-15 (GGG40) amb revestiment de resina epoxi (150 micres), disc d'acer inoxidable 1.4401 (AISI 316), anell d'etilè propilè diè (EPDM), eix d'acer inoxidable 1.4021 (AISI 420) i accionament per reductor manual, muntada superficialment</t>
  </si>
  <si>
    <t>Connexió canonades calor</t>
  </si>
  <si>
    <t>Total 1.16</t>
  </si>
  <si>
    <t>1.17</t>
  </si>
  <si>
    <t>Vàlvula equilibrat estàtic+brides,llautó,DN= 65 mm,col.</t>
  </si>
  <si>
    <t>Vàlvula d'equilibrat estàtic amb brides de llautó i 65 mm de diàmetre nominal, col·locada.</t>
  </si>
  <si>
    <t>Climatitzador fred</t>
  </si>
  <si>
    <t>Total 1.17</t>
  </si>
  <si>
    <t>1.18</t>
  </si>
  <si>
    <t>Vàlvula equilibrat estàtic+rosca,llautó,DN= 2 ",col.</t>
  </si>
  <si>
    <t>Vàlvula d'equilibrat estàtic amb rosca de llautó i 2 " de diàmetre nominal, instal·lada.</t>
  </si>
  <si>
    <t>Climatitzador calor</t>
  </si>
  <si>
    <t>Total 1.18</t>
  </si>
  <si>
    <t>1.19</t>
  </si>
  <si>
    <t>Filtre colador,llautó,DN=3",PN=16bar,roscat,munt.superf.</t>
  </si>
  <si>
    <t>Filtre colador de llautó, de diàmetre nominal 3", de 16 bar de PN, roscat, muntat superficialment</t>
  </si>
  <si>
    <t>Total 1.19</t>
  </si>
  <si>
    <t>1.20</t>
  </si>
  <si>
    <t>Filtre colador,llautó,DN=2",PN=16bar,roscat,munt.superf.</t>
  </si>
  <si>
    <t>Filtre colador de llautó, de diàmetre nominal 2", de 16 bar de PN, roscat, muntat superficialment</t>
  </si>
  <si>
    <t>Total 1.20</t>
  </si>
  <si>
    <t>1.21</t>
  </si>
  <si>
    <t>Vàlvula 3 vies motor.+rosca,DN=2 1/2",PN=16bar,llautó,mont.entre canonades</t>
  </si>
  <si>
    <t>Vàlvula de regulació de tres vies motoritzada amb rosca, de diàmetre nominal 2 1/", de 16 bar de PN, de llautó, preu alt, montada entre canonades</t>
  </si>
  <si>
    <t>Total 1.21</t>
  </si>
  <si>
    <t>1.22</t>
  </si>
  <si>
    <t>Vàlvula 3 vies motor.+rosca,DN=2",PN=16bar,llautó,mont.entre canonades</t>
  </si>
  <si>
    <t>Vàlvula de regulació de tres vies motoritzada amb rosca, de diàmetre nominal 2", de 16 bar de PN, de llautó, preu alt, montada entre canonades</t>
  </si>
  <si>
    <t>Total 1.22</t>
  </si>
  <si>
    <t>1.23</t>
  </si>
  <si>
    <t>m2</t>
  </si>
  <si>
    <t>Conducte planxa doble acer galv.,g=0,8mm,METU,aillam K-FLEX</t>
  </si>
  <si>
    <t>Suministrament i instal·lació de conducte rectangular amb dificultat elevada de doble planxa d'acer galvanitzat per a interior i exterior, de gruix 0,8 mm, amb aïllament d'escuma elastomerica K-FLEX ST DUCT de 50mm amb unió marc cargolat, clips ijunt de goma per segellar. Muntat amb part proporcional de suports i estanqueiatat comprovada. El preu inclou les perdues per generar marcs, colzes, Tes i reduccions. Inclou estructructura de muntatge i instal·lació amb dificultat elevada.</t>
  </si>
  <si>
    <t>Exterior</t>
  </si>
  <si>
    <t>Total 1.23</t>
  </si>
  <si>
    <t>1.24</t>
  </si>
  <si>
    <t>Conducte planxa acer galv.,g=0,8mm,METU,aillam K-FLEX</t>
  </si>
  <si>
    <t>Suministrament i instal·lació de conducte rectangular de planxa d'acer galvanitzat per a interior, de gruix 0,8 mm, amb aïllament d'escuma elastomerica K-FLEX ST DUCT de 30mm amb unió marc cargolat, clips ijunt de goma per segellar. Muntat amb part proporcional de suports i estanqueiatat comprovada. El preu inclou les perdues per generar marcs, colzes, Tes i reduccions. Inclou estructructura de muntatge, carrets per injecció de vapor d'humidifacors i instal·lació amb dificultat elevada.</t>
  </si>
  <si>
    <t>Interior</t>
  </si>
  <si>
    <t>Total 1.24</t>
  </si>
  <si>
    <t>1.25</t>
  </si>
  <si>
    <t>Comp.reg.cabal rect. alumini,manual,1200x800mm,fix.mec.</t>
  </si>
  <si>
    <t>Comporta de regulació de cabal per a conductes rectangulars, bastiment d'alumini i lamel·les d'alumini de perfil aerodinàmic, accionament manual, de 1200 mm de llargària, 800 mm d'alçària i 120 mm de fondària, fixada mecànicament</t>
  </si>
  <si>
    <t>Total 1.25</t>
  </si>
  <si>
    <t>1.26</t>
  </si>
  <si>
    <t>Junt elàstic planxa acer+elàstic 60mm+planxa acer,col.</t>
  </si>
  <si>
    <t>Junt elàstic pla antivibratori, format per planxa d'acer galvanitzat, material elàstic de 60 mm d'amplària i planxa d'acer galvanitzat, col·locada fixada a conducte rectangular</t>
  </si>
  <si>
    <t>Total 1.26</t>
  </si>
  <si>
    <t>1.27</t>
  </si>
  <si>
    <t>Humidificador llança de vapor 27 kg/h</t>
  </si>
  <si>
    <t>Subministrament i instal·lació d'humidificador marca Carel Heatersteam UR027HL004 27KG/H 400V 3ph process pGD1 eur o similar.
S'inclou:
-Llança distribuidora de vapor diàmetre 40 mm longitut 850 mm.
-Tub distribuidor de vapor diàmetre 40 mm longitud 2m.
-2 m de tub de descàrrega de condensació.
-1 Kit DTEXT09 kit drain tempering 24 V 20-80 kg/h.
Totalment instal·lat i en funcionament.</t>
  </si>
  <si>
    <t>Conductes d'impulsió</t>
  </si>
  <si>
    <t>Total 1.27</t>
  </si>
  <si>
    <t>1.28</t>
  </si>
  <si>
    <t>Treballs de connexió de sistema d'humidificació a intal·lació d'aigua osmotitzada</t>
  </si>
  <si>
    <t>Treballs necessaris per alimentar els dos humidificadors al sistema de producció d'aigua osmotitzada. Inclou:
-Connexions de canonades d'aigua a central de producció d'iagua osmotitzada de l'estabulari amb col·laboració del SAT del fabricant del sistema de producció.
-Connexions de canonades a humidificadors amb col·laboració dels SAT del fabricant dels humidificadors.
-Proves i posta en marxa.</t>
  </si>
  <si>
    <t>1.29</t>
  </si>
  <si>
    <t>Tub PP-R presió,DN=25x4,2mm,serie S 2.5,soldat,dific.mitjana,col.superf.</t>
  </si>
  <si>
    <t>Tub de Polipropilè-copolímero PP-R a pressió de 25x4,2 mm, sèrie S 2.5 según UNE-EN ISO 15874-2, soldat, amb grau de dificultat mitja i instal·lat superficialment. Inclou suportacions, brides i qualsevol altre element de muntatge.</t>
  </si>
  <si>
    <t>Canonada aigua osmotitzada</t>
  </si>
  <si>
    <t>Total 1.29</t>
  </si>
  <si>
    <t>Total 1</t>
  </si>
  <si>
    <t>2</t>
  </si>
  <si>
    <t>INSTAL·LACIÓ ELÈCTRICA</t>
  </si>
  <si>
    <t>2.01</t>
  </si>
  <si>
    <t>Adequació de quadre elèctrics planta</t>
  </si>
  <si>
    <t>Adequació de quadres elèctrics de climatització de planta estabulari existents. Inclou:
-Retirada dels elements elèctrics que quedin fora de servei, interruptor reg. 63A 4P, variadors de freqüència, aparamenta existent dels equips desinstal·lats, cablejat, bornes i canals, etc.
-Substitució interruptor tall en càrrega 160 A per 200A 4P.
-Substitució interruptor 63A 4P per interruptor 100 A reg. 80A 4P.
-Instal·lació proteccions per nous climatitzadors: 2 magnetotèrmics 16A 4P, 2 diferencial tipus Vigi 300mA, 2 guardamotors 8-12 A.
-Instal·lació proteccions per nous humidificadors: 2 magnetotèrmics 40 4P, 2 diferencials tipus Vigi 300mA.
Totalment connectat i funcionant.</t>
  </si>
  <si>
    <t>2.02</t>
  </si>
  <si>
    <t>Cable 0,6/1 kV RZ1-K (AS), 5x6mm2,col.canal/safata</t>
  </si>
  <si>
    <t>Subministrament i instal·lació de 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t>
  </si>
  <si>
    <t>Total 2.02</t>
  </si>
  <si>
    <t>2.03</t>
  </si>
  <si>
    <t>Cable 0,6/1 kV RZ1-K (AS), 5x10mm2,col.canal/safata</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</si>
  <si>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t>
  </si>
  <si>
    <t>Humidificadors</t>
  </si>
  <si>
    <t>Total 2.03</t>
  </si>
  <si>
    <t>2.04</t>
  </si>
  <si>
    <t>Safata xapa perforada+coberta acer galv.calent,60mmx200mm,col.s/sup.horitz.</t>
  </si>
  <si>
    <t>Subministrament i instal·lació de safata metàl·lica de xapa perforada amb coberta d'acer galvanitzat en calent, d'alçària 60 mm i amplària 200 mm, col·locada sobre suports horitzontals amb elements de suport.</t>
  </si>
  <si>
    <t>2.05</t>
  </si>
  <si>
    <t>Conductor Cu nu,1x16mm2,munt.superf.</t>
  </si>
  <si>
    <t>Subministrament i instal·lació de conductor de coure nu, unipolar de secció 1x16 mm2, muntat superficialment.</t>
  </si>
  <si>
    <t>2.06</t>
  </si>
  <si>
    <t>Safata reixeta acer inox,S=200x60mm2,fix.amb sup.</t>
  </si>
  <si>
    <t>Safata metàl·lica de reixeta d'acer inoxidable AISI 304, de secció 200x60 mm2, fixada amb suports</t>
  </si>
  <si>
    <t>2.07</t>
  </si>
  <si>
    <t>Tub rígid acer galv.,DN=50mm,impacte=20J,resist.compress.=4000N,unió roscada+munt.superf.</t>
  </si>
  <si>
    <t>Tub rígid d'acer galvanitzat, de 50 mm de diàmetre nominal, resistència a l'impacte de 20 J, resistència a compressió de 4000 N, amb unió roscada i muntat superficialment</t>
  </si>
  <si>
    <t>2.08</t>
  </si>
  <si>
    <t>Tub rígid acer galv.,DN=32mm,impacte=20J,resist.compress.=4000N,unió roscada+munt.superf.</t>
  </si>
  <si>
    <t>Tub rígid d'acer galvanitzat, de 32 mm de diàmetre nominal, resistència a l'impacte de 20 J, resistència a compressió de 4000 N, amb unió roscada i muntat superficialment</t>
  </si>
  <si>
    <t>2.09</t>
  </si>
  <si>
    <t>Connexió potència equips a sistema de control.</t>
  </si>
  <si>
    <t>Instal·lació elèctrica de potència de connexió dels climatitzadors, humidificadors sondes i qualsevol element de la nova instal·lació al sistema de gestió i control Johnson Controls. Inclou:
Cables, tubs, canalitzacions i tot el material necessari per la realització de la instal·lació elèctrica de comandament i control des de subquadre de sistema de control.</t>
  </si>
  <si>
    <t>2.10</t>
  </si>
  <si>
    <t>Cable 0,6/1 kV RZ1-K (AS), 1x95mm2,col.canal/safata</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</si>
  <si>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t>
  </si>
  <si>
    <t>Escomesa</t>
  </si>
  <si>
    <t>Total 2.10</t>
  </si>
  <si>
    <t>Total 2</t>
  </si>
  <si>
    <t>3</t>
  </si>
  <si>
    <t>CONTROL I GESTIÓ</t>
  </si>
  <si>
    <t>3.1</t>
  </si>
  <si>
    <t>Sensor temperatura immersió</t>
  </si>
  <si>
    <t>Subministrament i instal·lació de sensor temperatura immersió (plançó 6mm diàmetre) IP67 i 150mm amb vaina de llautó R1/2" /ISO, PN25 de 135mm, P max. 13 bar i cabal màxim de 5m/s.
Marca Jonson Controls o equivalent
Inclòs accessoris, cablejat i muntatge. Totalment instal·lat i en funcionament</t>
  </si>
  <si>
    <t>Total 3.1</t>
  </si>
  <si>
    <t>3.2</t>
  </si>
  <si>
    <t>Sonda temperatura de conducte</t>
  </si>
  <si>
    <t>Subministrament i instal·lació de sensor temperatura de conducte d'aire marca Jonson Controls o equivalent.
Inclòs accessoris, cablejat i muntatge. Totalment instal·lat i en funcionament</t>
  </si>
  <si>
    <t>Total 3.2</t>
  </si>
  <si>
    <t>3.3</t>
  </si>
  <si>
    <t>Sonda d'humitat de conducte</t>
  </si>
  <si>
    <t>Subministrament i instal·lació de sensor d'humitat de conducte d'aire marca Jonson Controls o equivalent.
Inclòs accessoris, cablejat i muntatge. Totalment instal·lat i en funcionament</t>
  </si>
  <si>
    <t>Total 3.3</t>
  </si>
  <si>
    <t>3.4</t>
  </si>
  <si>
    <t>Sonda temperatura ambient</t>
  </si>
  <si>
    <t>Subministrament i instal·lació de sensor temperatura d'ambient marca Jonson Controls o equivalent.
Inclòs accessoris, cablejat i muntatge. Totalment instal·lat i en funcionament</t>
  </si>
  <si>
    <t>Total 3.4</t>
  </si>
  <si>
    <t>3.5</t>
  </si>
  <si>
    <t>Quadre control</t>
  </si>
  <si>
    <t>Quadre de control compost d'un armari metàl·lic de 600x500x200 mm, que disposarà de controladors Johnson Controls, pilot presència tensió al frontal de l'armari, una protecció magnetotèrmica general, font d'alimentació, un trafo de 230V/24Vac, protecció per fussibles pel trafo, ventilador i reixa. Inclou controladors per a la integració dels climatitzadors i dels humidificadors: senyals dels equips instal·lats, senyals de les sondes de temperatura d'aigua de climatització, sondes de temperatura i humitat dels conductes, de pressió diferencial dels filtres, senyals d'humificació, posta en marxa i atura dels climatitzadors, velocitat dels ventiladors. Inclou cablejat i canalitzacions fins els equips instal·lats, les sondes i la seva programació.</t>
  </si>
  <si>
    <t>3.6</t>
  </si>
  <si>
    <t>Posada en funcionament</t>
  </si>
  <si>
    <t>Posada en funcionament i integració dels equips, climatitzadors i humidificadors, sondes i senyals al sistema Johnson Controls.
-Verificació de cablejat, senyals de camp, posada en funcionament equips de control, càrrega de programació, verificació de les regulacions, creació documentació tècnica necessària i formació a personal tècnic.
-Creació de les pantalles, bases de dades, alarmes del sistema, gràfiques i històrics i usuaris, verificació del sistema de gestió tècnica</t>
  </si>
  <si>
    <t>SISTEMA CONTROL CLIMA</t>
  </si>
  <si>
    <t>Total 3.6</t>
  </si>
  <si>
    <t>Total 3</t>
  </si>
  <si>
    <t>4</t>
  </si>
  <si>
    <t>OBRA CIVIL</t>
  </si>
  <si>
    <t>4.1</t>
  </si>
  <si>
    <t>kg</t>
  </si>
  <si>
    <t>Acer S275JR segons UNE-EN 10025-2, per a bigues formats per peça simple, en perfils laminats en calen</t>
  </si>
  <si>
    <t>Acer S275JR segons UNE-EN 10025-2, per a bigas formats per peça simple, en perfils laminats en calent sèrie IPN, IPE, HEB, HEA, HEM i UPN, treballat a taller i amb una capa d'imprimació antioxidant, col·locat a l'obra amb soldadura. Inclou mitjans auxiliars de muntatge, pletines, cargols i elevació.</t>
  </si>
  <si>
    <t>IPE 200</t>
  </si>
  <si>
    <t>estructura auxiliar climatitzadors</t>
  </si>
  <si>
    <t>estructures varies de suportació equipament</t>
  </si>
  <si>
    <t>Total 4.1</t>
  </si>
  <si>
    <t>4.2</t>
  </si>
  <si>
    <t>Pintat d'estructures d'acer amb sistemes de protecció amb grau de durabilitat H, per a classe d'expo</t>
  </si>
  <si>
    <t>Pintat d'estructures d'acer amb sistemes de protecció amb grau de durabilitat H, per a classe d'exposició C4, segons UNE-EN ISO 12944-1, format per 3 capes, capa d'imprimació de 60 µm, capa intermèdia de 60 µm, i capa d'acabat de 80 µm, amb un gruix total de protecció de 280 µm, aplicat de forma manual</t>
  </si>
  <si>
    <t>perfileria metàl·lica</t>
  </si>
  <si>
    <t>Total 4.2</t>
  </si>
  <si>
    <t>4.3</t>
  </si>
  <si>
    <t>Enderroc paret bloc mort.ciment,g=50cm,a mà+mart.trenc.man.,càrrega manual,entorn urba dif.mob.voreres a&lt;= 3m,afect.serv./mob.ur</t>
  </si>
  <si>
    <t>Enderroc de paret mestre de 50 cm de gruix, a mà i amb martell trencador manual en alçada i càrrega manual de runa sobre camió o contenidor, en entorn urbà amb dificultat de mobilitat, en voreres &lt;= 3 m d'amplària o calçada/plataforma única &lt;= 7 m d'amplària, amb afectació per serveis o elements de mobiliari urbà. Inclou estructura de soportació de paret.</t>
  </si>
  <si>
    <t>4.4</t>
  </si>
  <si>
    <t>Munt/desm.bast.tub metàl fixa, bast.70cm,h&lt;= 200cm,base+plataform.+escala accés+baran+xarxa, amarrad.cada 20m2 façana+transp.rec</t>
  </si>
  <si>
    <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i el transport amb un recorregut total màxim de 20 km</t>
  </si>
  <si>
    <t>4.5</t>
  </si>
  <si>
    <t>m3</t>
  </si>
  <si>
    <t>Càrr.mec. residus inerts o no especials instal.gestió residus,camió transp.,7t,rec.més de 15 i fins</t>
  </si>
  <si>
    <t>Càrrega amb mitjans mecànics i transport de residus inerts o no especials a instal·lació autoritzada de gestió de residus, amb camió per a transport de 7 t, amb un recorregut de més de 15 i fins a 20 km</t>
  </si>
  <si>
    <t>4.6</t>
  </si>
  <si>
    <t>Ajudes de paleteria</t>
  </si>
  <si>
    <t>Ajudes de paleteria per executar l'obra. Inclou obertura i tancament de passos en parets, repassos de pintura, obertura de falsos sostres, instal·lació de registres estancs panel-sandwitch dintre de l'estabulari, muntatge de noves bancades auxiliars metàl·liques i qualsevol altra actuació de paleteria necessària per realitzar l'obra.</t>
  </si>
  <si>
    <t>Total 4</t>
  </si>
  <si>
    <t>5</t>
  </si>
  <si>
    <t>VARIS</t>
  </si>
  <si>
    <t>5.1</t>
  </si>
  <si>
    <t>Neteja d'obra</t>
  </si>
  <si>
    <t>Neteja de la brutícia generada per l'execució de l'obra així com la protecció amb cartró dels espais afectats.</t>
  </si>
  <si>
    <t>5.2</t>
  </si>
  <si>
    <t>Mitjans de seguretat i salut</t>
  </si>
  <si>
    <t>Partida alçada destinada al pressupost dels elements necessaris per dur a terme el Pla de Seguretat i Salut durant el decurs de l'obra. Inclou els elements de protecció individual, col.lectiva, extinció d'incendis, protecció d'instal.lacions elèctriques, instal.lacions d'higiene i benestar, medicina preventiva i primers auxilis i formació. Inclou treballs verticals o amb bastides per fer el desmuntages, retirada i muntatge de nous equips.</t>
  </si>
  <si>
    <t>5.3</t>
  </si>
  <si>
    <t>Serveis de grua</t>
  </si>
  <si>
    <t>Partida pels lloguers dels serveis de grua, camió, personal i els permisos i tràmits necessaris per l'alçat o baixada de la nova bomba de calor i de l'antiga i d'altres materials.</t>
  </si>
  <si>
    <t>5.4</t>
  </si>
  <si>
    <t>As-built</t>
  </si>
  <si>
    <t>Lliurament de documentació final d'obra, dos còpies, en format paper i informàtic amb la següent informació:
-Documentació dels materials utilitzats: característiques, assajos, certificats, llistats de proveïdors.
-Plànols detallats de la instal·lació.
-Certificat de posta en marxa i proves de la nova instal·lació.</t>
  </si>
  <si>
    <t>Total 5</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</si>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</sst>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0"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0000FF"/>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49" fontId="6" fillId="2" borderId="0" xfId="0" applyNumberFormat="1" applyFont="1" applyFill="1" applyAlignment="1">
      <alignment vertical="top"/>
    </xf>
    <xf numFmtId="0" fontId="5" fillId="2" borderId="0" xfId="0" applyFont="1" applyFill="1" applyAlignment="1">
      <alignment vertical="top"/>
    </xf>
    <xf numFmtId="3" fontId="7" fillId="2" borderId="0" xfId="0" applyNumberFormat="1" applyFont="1" applyFill="1" applyAlignment="1">
      <alignment vertical="top"/>
    </xf>
    <xf numFmtId="4" fontId="7" fillId="2" borderId="0" xfId="0" applyNumberFormat="1" applyFont="1" applyFill="1" applyAlignment="1">
      <alignment vertical="top"/>
    </xf>
    <xf numFmtId="49" fontId="8" fillId="3" borderId="0" xfId="0" applyNumberFormat="1" applyFont="1" applyFill="1" applyAlignment="1">
      <alignment vertical="top"/>
    </xf>
    <xf numFmtId="49" fontId="8" fillId="0" borderId="0" xfId="0" applyNumberFormat="1" applyFont="1" applyAlignment="1">
      <alignment vertical="top"/>
    </xf>
    <xf numFmtId="0" fontId="8" fillId="0" borderId="0" xfId="0" applyFont="1" applyAlignment="1">
      <alignment vertical="top"/>
    </xf>
    <xf numFmtId="4" fontId="8" fillId="0" borderId="0" xfId="0" applyNumberFormat="1" applyFont="1" applyAlignment="1">
      <alignment vertical="top"/>
    </xf>
    <xf numFmtId="4" fontId="9" fillId="0" borderId="0" xfId="0" applyNumberFormat="1" applyFont="1" applyAlignment="1">
      <alignment vertical="top"/>
    </xf>
    <xf numFmtId="49" fontId="8" fillId="0" borderId="0" xfId="0" applyNumberFormat="1" applyFont="1" applyAlignment="1">
      <alignment vertical="top" wrapText="1"/>
    </xf>
    <xf numFmtId="164" fontId="8" fillId="0" borderId="0" xfId="0" applyNumberFormat="1" applyFont="1" applyAlignment="1">
      <alignment vertical="top"/>
    </xf>
    <xf numFmtId="49" fontId="5" fillId="0" borderId="0" xfId="0" applyNumberFormat="1" applyFont="1" applyAlignment="1">
      <alignment vertical="top"/>
    </xf>
    <xf numFmtId="4" fontId="7" fillId="0" borderId="0" xfId="0" applyNumberFormat="1" applyFont="1" applyAlignment="1">
      <alignment vertical="top"/>
    </xf>
    <xf numFmtId="0" fontId="8" fillId="4" borderId="0" xfId="0" applyFont="1" applyFill="1" applyAlignment="1">
      <alignment vertical="top"/>
    </xf>
    <xf numFmtId="165" fontId="8" fillId="0" borderId="0" xfId="0" applyNumberFormat="1" applyFont="1" applyAlignment="1">
      <alignment vertical="top"/>
    </xf>
    <xf numFmtId="165" fontId="9" fillId="0" borderId="0" xfId="0" applyNumberFormat="1" applyFont="1" applyAlignment="1">
      <alignment vertical="top"/>
    </xf>
    <xf numFmtId="3" fontId="8"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0" fontId="8" fillId="0" borderId="0" xfId="0" applyFont="1" applyAlignment="1">
      <alignment vertical="top" wrapText="1"/>
    </xf>
    <xf numFmtId="0" fontId="8" fillId="4"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C3C1-025C-410A-9747-9D7E13881462}">
  <dimension ref="A1:M247"/>
  <sheetViews>
    <sheetView tabSelected="1" workbookViewId="0">
      <pane xSplit="4" ySplit="3" topLeftCell="E4" activePane="bottomRight" state="frozen"/>
      <selection pane="topRight" activeCell="E1" sqref="E1"/>
      <selection pane="bottomLeft" activeCell="A4" sqref="A4"/>
      <selection pane="bottomRight" activeCell="D9" sqref="D9"/>
    </sheetView>
  </sheetViews>
  <sheetFormatPr defaultRowHeight="15" x14ac:dyDescent="0.25"/>
  <cols>
    <col min="1" max="1" width="7" bestFit="1" customWidth="1"/>
    <col min="2" max="2" width="6" bestFit="1" customWidth="1"/>
    <col min="3" max="3" width="3.7109375" bestFit="1" customWidth="1"/>
    <col min="4" max="4" width="26" customWidth="1"/>
    <col min="5" max="5" width="32.140625" bestFit="1" customWidth="1"/>
    <col min="6" max="6" width="12.5703125" bestFit="1" customWidth="1"/>
    <col min="7" max="7" width="8.5703125" bestFit="1" customWidth="1"/>
    <col min="8" max="8" width="8.140625" bestFit="1" customWidth="1"/>
    <col min="9" max="9" width="6.5703125" bestFit="1" customWidth="1"/>
    <col min="10" max="10" width="8.7109375" bestFit="1" customWidth="1"/>
    <col min="11" max="11" width="7.85546875" bestFit="1" customWidth="1"/>
    <col min="12" max="13" width="8.7109375" bestFit="1" customWidth="1"/>
  </cols>
  <sheetData>
    <row r="1" spans="1:13" x14ac:dyDescent="0.25">
      <c r="A1" s="1" t="s">
        <v>0</v>
      </c>
      <c r="B1" s="2"/>
      <c r="C1" s="2"/>
      <c r="D1" s="2"/>
      <c r="E1" s="2"/>
      <c r="F1" s="2"/>
      <c r="G1" s="2"/>
      <c r="H1" s="2"/>
      <c r="I1" s="2"/>
      <c r="J1" s="2"/>
      <c r="K1" s="2"/>
      <c r="L1" s="2"/>
      <c r="M1" s="2"/>
    </row>
    <row r="2" spans="1:13" ht="18.75" x14ac:dyDescent="0.25">
      <c r="A2" s="3" t="s">
        <v>1</v>
      </c>
      <c r="B2" s="2"/>
      <c r="C2" s="2"/>
      <c r="D2" s="2"/>
      <c r="E2" s="2"/>
      <c r="F2" s="2"/>
      <c r="G2" s="2"/>
      <c r="H2" s="2"/>
      <c r="I2" s="2"/>
      <c r="J2" s="2"/>
      <c r="K2" s="2"/>
      <c r="L2" s="2"/>
      <c r="M2" s="2"/>
    </row>
    <row r="3" spans="1:13" x14ac:dyDescent="0.25">
      <c r="A3" s="4" t="s">
        <v>2</v>
      </c>
      <c r="B3" s="4" t="s">
        <v>3</v>
      </c>
      <c r="C3" s="4" t="s">
        <v>4</v>
      </c>
      <c r="D3" s="23" t="s">
        <v>5</v>
      </c>
      <c r="E3" s="4" t="s">
        <v>6</v>
      </c>
      <c r="F3" s="4" t="s">
        <v>7</v>
      </c>
      <c r="G3" s="4" t="s">
        <v>8</v>
      </c>
      <c r="H3" s="4" t="s">
        <v>9</v>
      </c>
      <c r="I3" s="4" t="s">
        <v>10</v>
      </c>
      <c r="J3" s="4" t="s">
        <v>11</v>
      </c>
      <c r="K3" s="4" t="s">
        <v>12</v>
      </c>
      <c r="L3" s="4" t="s">
        <v>13</v>
      </c>
      <c r="M3" s="4" t="s">
        <v>14</v>
      </c>
    </row>
    <row r="4" spans="1:13" x14ac:dyDescent="0.25">
      <c r="A4" s="5" t="s">
        <v>15</v>
      </c>
      <c r="B4" s="6" t="s">
        <v>16</v>
      </c>
      <c r="C4" s="5" t="s">
        <v>17</v>
      </c>
      <c r="D4" s="24" t="s">
        <v>18</v>
      </c>
      <c r="E4" s="7"/>
      <c r="F4" s="7"/>
      <c r="G4" s="7"/>
      <c r="H4" s="7"/>
      <c r="I4" s="7"/>
      <c r="J4" s="7"/>
      <c r="K4" s="8">
        <f>K148</f>
        <v>1</v>
      </c>
      <c r="L4" s="9">
        <f>L148</f>
        <v>143734.63</v>
      </c>
      <c r="M4" s="9">
        <f>M148</f>
        <v>143734.63</v>
      </c>
    </row>
    <row r="5" spans="1:13" ht="22.5" x14ac:dyDescent="0.25">
      <c r="A5" s="10" t="s">
        <v>19</v>
      </c>
      <c r="B5" s="11" t="s">
        <v>20</v>
      </c>
      <c r="C5" s="11" t="s">
        <v>21</v>
      </c>
      <c r="D5" s="15" t="s">
        <v>22</v>
      </c>
      <c r="E5" s="12"/>
      <c r="F5" s="12"/>
      <c r="G5" s="12"/>
      <c r="H5" s="12"/>
      <c r="I5" s="12"/>
      <c r="J5" s="12"/>
      <c r="K5" s="13">
        <v>1</v>
      </c>
      <c r="L5" s="13">
        <v>418.34</v>
      </c>
      <c r="M5" s="14">
        <f>ROUND(K5*L5,2)</f>
        <v>418.34</v>
      </c>
    </row>
    <row r="6" spans="1:13" ht="123.75" x14ac:dyDescent="0.25">
      <c r="A6" s="12"/>
      <c r="B6" s="12"/>
      <c r="C6" s="12"/>
      <c r="D6" s="15" t="s">
        <v>23</v>
      </c>
      <c r="E6" s="12"/>
      <c r="F6" s="12"/>
      <c r="G6" s="12"/>
      <c r="H6" s="12"/>
      <c r="I6" s="12"/>
      <c r="J6" s="12"/>
      <c r="K6" s="12"/>
      <c r="L6" s="12"/>
      <c r="M6" s="12"/>
    </row>
    <row r="7" spans="1:13" ht="22.5" x14ac:dyDescent="0.25">
      <c r="A7" s="10" t="s">
        <v>24</v>
      </c>
      <c r="B7" s="11" t="s">
        <v>20</v>
      </c>
      <c r="C7" s="11" t="s">
        <v>21</v>
      </c>
      <c r="D7" s="15" t="s">
        <v>25</v>
      </c>
      <c r="E7" s="12"/>
      <c r="F7" s="12"/>
      <c r="G7" s="12"/>
      <c r="H7" s="12"/>
      <c r="I7" s="12"/>
      <c r="J7" s="12"/>
      <c r="K7" s="14">
        <f>K11</f>
        <v>2</v>
      </c>
      <c r="L7" s="14">
        <f>L11</f>
        <v>31229.119999999999</v>
      </c>
      <c r="M7" s="14">
        <f>M11</f>
        <v>62458.239999999998</v>
      </c>
    </row>
    <row r="8" spans="1:13" ht="409.5" x14ac:dyDescent="0.25">
      <c r="A8" s="12"/>
      <c r="B8" s="12"/>
      <c r="C8" s="12"/>
      <c r="D8" s="15" t="s">
        <v>26</v>
      </c>
      <c r="E8" s="12"/>
      <c r="F8" s="12"/>
      <c r="G8" s="12"/>
      <c r="H8" s="12"/>
      <c r="I8" s="12"/>
      <c r="J8" s="12"/>
      <c r="K8" s="12"/>
      <c r="L8" s="12"/>
      <c r="M8" s="12"/>
    </row>
    <row r="9" spans="1:13" x14ac:dyDescent="0.25">
      <c r="A9" s="12"/>
      <c r="B9" s="12"/>
      <c r="C9" s="12"/>
      <c r="D9" s="25"/>
      <c r="E9" s="11" t="s">
        <v>27</v>
      </c>
      <c r="F9" s="16">
        <v>1</v>
      </c>
      <c r="G9" s="13">
        <v>0</v>
      </c>
      <c r="H9" s="13">
        <v>0</v>
      </c>
      <c r="I9" s="13">
        <v>0</v>
      </c>
      <c r="J9" s="14">
        <f>OR(F9&lt;&gt;0,G9&lt;&gt;0,H9&lt;&gt;0,I9&lt;&gt;0)*(F9 + (F9 = 0))*(G9 + (G9 = 0))*(H9 + (H9 = 0))*(I9 + (I9 = 0))</f>
        <v>1</v>
      </c>
      <c r="K9" s="12"/>
      <c r="L9" s="12"/>
      <c r="M9" s="12"/>
    </row>
    <row r="10" spans="1:13" x14ac:dyDescent="0.25">
      <c r="A10" s="12"/>
      <c r="B10" s="12"/>
      <c r="C10" s="12"/>
      <c r="D10" s="25"/>
      <c r="E10" s="11" t="s">
        <v>28</v>
      </c>
      <c r="F10" s="16">
        <v>1</v>
      </c>
      <c r="G10" s="13">
        <v>0</v>
      </c>
      <c r="H10" s="13">
        <v>0</v>
      </c>
      <c r="I10" s="13">
        <v>0</v>
      </c>
      <c r="J10" s="14">
        <f>OR(F10&lt;&gt;0,G10&lt;&gt;0,H10&lt;&gt;0,I10&lt;&gt;0)*(F10 + (F10 = 0))*(G10 + (G10 = 0))*(H10 + (H10 = 0))*(I10 + (I10 = 0))</f>
        <v>1</v>
      </c>
      <c r="K10" s="12"/>
      <c r="L10" s="12"/>
      <c r="M10" s="12"/>
    </row>
    <row r="11" spans="1:13" x14ac:dyDescent="0.25">
      <c r="A11" s="12"/>
      <c r="B11" s="12"/>
      <c r="C11" s="12"/>
      <c r="D11" s="25"/>
      <c r="E11" s="12"/>
      <c r="F11" s="12"/>
      <c r="G11" s="12"/>
      <c r="H11" s="12"/>
      <c r="I11" s="12"/>
      <c r="J11" s="17" t="s">
        <v>29</v>
      </c>
      <c r="K11" s="18">
        <f>SUM(J9:J10)</f>
        <v>2</v>
      </c>
      <c r="L11" s="13">
        <v>31229.119999999999</v>
      </c>
      <c r="M11" s="18">
        <f>ROUND(K11*L11,2)</f>
        <v>62458.239999999998</v>
      </c>
    </row>
    <row r="12" spans="1:13" ht="0.95" customHeight="1" x14ac:dyDescent="0.25">
      <c r="A12" s="19"/>
      <c r="B12" s="19"/>
      <c r="C12" s="19"/>
      <c r="D12" s="26"/>
      <c r="E12" s="19"/>
      <c r="F12" s="19"/>
      <c r="G12" s="19"/>
      <c r="H12" s="19"/>
      <c r="I12" s="19"/>
      <c r="J12" s="19"/>
      <c r="K12" s="19"/>
      <c r="L12" s="19"/>
      <c r="M12" s="19"/>
    </row>
    <row r="13" spans="1:13" x14ac:dyDescent="0.25">
      <c r="A13" s="10" t="s">
        <v>30</v>
      </c>
      <c r="B13" s="11" t="s">
        <v>20</v>
      </c>
      <c r="C13" s="11" t="s">
        <v>21</v>
      </c>
      <c r="D13" s="15" t="s">
        <v>31</v>
      </c>
      <c r="E13" s="12"/>
      <c r="F13" s="12"/>
      <c r="G13" s="12"/>
      <c r="H13" s="12"/>
      <c r="I13" s="12"/>
      <c r="J13" s="12"/>
      <c r="K13" s="13">
        <v>1</v>
      </c>
      <c r="L13" s="13">
        <v>12731.93</v>
      </c>
      <c r="M13" s="14">
        <f>ROUND(K13*L13,2)</f>
        <v>12731.93</v>
      </c>
    </row>
    <row r="14" spans="1:13" ht="405" x14ac:dyDescent="0.25">
      <c r="A14" s="12"/>
      <c r="B14" s="12"/>
      <c r="C14" s="12"/>
      <c r="D14" s="15" t="s">
        <v>32</v>
      </c>
      <c r="E14" s="12"/>
      <c r="F14" s="12"/>
      <c r="G14" s="12"/>
      <c r="H14" s="12"/>
      <c r="I14" s="12"/>
      <c r="J14" s="12"/>
      <c r="K14" s="12"/>
      <c r="L14" s="12"/>
      <c r="M14" s="12"/>
    </row>
    <row r="15" spans="1:13" ht="45" x14ac:dyDescent="0.25">
      <c r="A15" s="10" t="s">
        <v>33</v>
      </c>
      <c r="B15" s="11" t="s">
        <v>20</v>
      </c>
      <c r="C15" s="11" t="s">
        <v>34</v>
      </c>
      <c r="D15" s="15" t="s">
        <v>35</v>
      </c>
      <c r="E15" s="12"/>
      <c r="F15" s="12"/>
      <c r="G15" s="12"/>
      <c r="H15" s="12"/>
      <c r="I15" s="12"/>
      <c r="J15" s="12"/>
      <c r="K15" s="14">
        <f>K18</f>
        <v>47</v>
      </c>
      <c r="L15" s="14">
        <f>L18</f>
        <v>120.25</v>
      </c>
      <c r="M15" s="14">
        <f>M18</f>
        <v>5651.75</v>
      </c>
    </row>
    <row r="16" spans="1:13" ht="202.5" x14ac:dyDescent="0.25">
      <c r="A16" s="12"/>
      <c r="B16" s="12"/>
      <c r="C16" s="12"/>
      <c r="D16" s="15" t="s">
        <v>36</v>
      </c>
      <c r="E16" s="12"/>
      <c r="F16" s="12"/>
      <c r="G16" s="12"/>
      <c r="H16" s="12"/>
      <c r="I16" s="12"/>
      <c r="J16" s="12"/>
      <c r="K16" s="12"/>
      <c r="L16" s="12"/>
      <c r="M16" s="12"/>
    </row>
    <row r="17" spans="1:13" x14ac:dyDescent="0.25">
      <c r="A17" s="12"/>
      <c r="B17" s="12"/>
      <c r="C17" s="12"/>
      <c r="D17" s="25"/>
      <c r="E17" s="11" t="s">
        <v>37</v>
      </c>
      <c r="F17" s="16">
        <v>0</v>
      </c>
      <c r="G17" s="13">
        <v>47</v>
      </c>
      <c r="H17" s="13">
        <v>0</v>
      </c>
      <c r="I17" s="13">
        <v>0</v>
      </c>
      <c r="J17" s="14">
        <f>OR(F17&lt;&gt;0,G17&lt;&gt;0,H17&lt;&gt;0,I17&lt;&gt;0)*(F17 + (F17 = 0))*(G17 + (G17 = 0))*(H17 + (H17 = 0))*(I17 + (I17 = 0))</f>
        <v>47</v>
      </c>
      <c r="K17" s="12"/>
      <c r="L17" s="12"/>
      <c r="M17" s="12"/>
    </row>
    <row r="18" spans="1:13" x14ac:dyDescent="0.25">
      <c r="A18" s="12"/>
      <c r="B18" s="12"/>
      <c r="C18" s="12"/>
      <c r="D18" s="25"/>
      <c r="E18" s="12"/>
      <c r="F18" s="12"/>
      <c r="G18" s="12"/>
      <c r="H18" s="12"/>
      <c r="I18" s="12"/>
      <c r="J18" s="17" t="s">
        <v>38</v>
      </c>
      <c r="K18" s="18">
        <f>J17</f>
        <v>47</v>
      </c>
      <c r="L18" s="13">
        <v>120.25</v>
      </c>
      <c r="M18" s="18">
        <f>ROUND(K18*L18,2)</f>
        <v>5651.75</v>
      </c>
    </row>
    <row r="19" spans="1:13" ht="0.95" customHeight="1" x14ac:dyDescent="0.25">
      <c r="A19" s="19"/>
      <c r="B19" s="19"/>
      <c r="C19" s="19"/>
      <c r="D19" s="26"/>
      <c r="E19" s="19"/>
      <c r="F19" s="19"/>
      <c r="G19" s="19"/>
      <c r="H19" s="19"/>
      <c r="I19" s="19"/>
      <c r="J19" s="19"/>
      <c r="K19" s="19"/>
      <c r="L19" s="19"/>
      <c r="M19" s="19"/>
    </row>
    <row r="20" spans="1:13" ht="45" x14ac:dyDescent="0.25">
      <c r="A20" s="10" t="s">
        <v>39</v>
      </c>
      <c r="B20" s="11" t="s">
        <v>20</v>
      </c>
      <c r="C20" s="11" t="s">
        <v>34</v>
      </c>
      <c r="D20" s="15" t="s">
        <v>40</v>
      </c>
      <c r="E20" s="12"/>
      <c r="F20" s="12"/>
      <c r="G20" s="12"/>
      <c r="H20" s="12"/>
      <c r="I20" s="12"/>
      <c r="J20" s="12"/>
      <c r="K20" s="14">
        <f>K23</f>
        <v>17</v>
      </c>
      <c r="L20" s="14">
        <f>L23</f>
        <v>152.31</v>
      </c>
      <c r="M20" s="14">
        <f>M23</f>
        <v>2589.27</v>
      </c>
    </row>
    <row r="21" spans="1:13" ht="202.5" x14ac:dyDescent="0.25">
      <c r="A21" s="12"/>
      <c r="B21" s="12"/>
      <c r="C21" s="12"/>
      <c r="D21" s="15" t="s">
        <v>41</v>
      </c>
      <c r="E21" s="12"/>
      <c r="F21" s="12"/>
      <c r="G21" s="12"/>
      <c r="H21" s="12"/>
      <c r="I21" s="12"/>
      <c r="J21" s="12"/>
      <c r="K21" s="12"/>
      <c r="L21" s="12"/>
      <c r="M21" s="12"/>
    </row>
    <row r="22" spans="1:13" x14ac:dyDescent="0.25">
      <c r="A22" s="12"/>
      <c r="B22" s="12"/>
      <c r="C22" s="12"/>
      <c r="D22" s="25"/>
      <c r="E22" s="11" t="s">
        <v>42</v>
      </c>
      <c r="F22" s="16">
        <v>1</v>
      </c>
      <c r="G22" s="13">
        <v>17</v>
      </c>
      <c r="H22" s="13">
        <v>0</v>
      </c>
      <c r="I22" s="13">
        <v>0</v>
      </c>
      <c r="J22" s="14">
        <f>OR(F22&lt;&gt;0,G22&lt;&gt;0,H22&lt;&gt;0,I22&lt;&gt;0)*(F22 + (F22 = 0))*(G22 + (G22 = 0))*(H22 + (H22 = 0))*(I22 + (I22 = 0))</f>
        <v>17</v>
      </c>
      <c r="K22" s="12"/>
      <c r="L22" s="12"/>
      <c r="M22" s="12"/>
    </row>
    <row r="23" spans="1:13" x14ac:dyDescent="0.25">
      <c r="A23" s="12"/>
      <c r="B23" s="12"/>
      <c r="C23" s="12"/>
      <c r="D23" s="25"/>
      <c r="E23" s="12"/>
      <c r="F23" s="12"/>
      <c r="G23" s="12"/>
      <c r="H23" s="12"/>
      <c r="I23" s="12"/>
      <c r="J23" s="17" t="s">
        <v>43</v>
      </c>
      <c r="K23" s="18">
        <f>J22</f>
        <v>17</v>
      </c>
      <c r="L23" s="13">
        <v>152.31</v>
      </c>
      <c r="M23" s="18">
        <f>ROUND(K23*L23,2)</f>
        <v>2589.27</v>
      </c>
    </row>
    <row r="24" spans="1:13" ht="0.95" customHeight="1" x14ac:dyDescent="0.25">
      <c r="A24" s="19"/>
      <c r="B24" s="19"/>
      <c r="C24" s="19"/>
      <c r="D24" s="26"/>
      <c r="E24" s="19"/>
      <c r="F24" s="19"/>
      <c r="G24" s="19"/>
      <c r="H24" s="19"/>
      <c r="I24" s="19"/>
      <c r="J24" s="19"/>
      <c r="K24" s="19"/>
      <c r="L24" s="19"/>
      <c r="M24" s="19"/>
    </row>
    <row r="25" spans="1:13" ht="45" x14ac:dyDescent="0.25">
      <c r="A25" s="10" t="s">
        <v>44</v>
      </c>
      <c r="B25" s="11" t="s">
        <v>20</v>
      </c>
      <c r="C25" s="11" t="s">
        <v>34</v>
      </c>
      <c r="D25" s="15" t="s">
        <v>45</v>
      </c>
      <c r="E25" s="12"/>
      <c r="F25" s="12"/>
      <c r="G25" s="12"/>
      <c r="H25" s="12"/>
      <c r="I25" s="12"/>
      <c r="J25" s="12"/>
      <c r="K25" s="14">
        <f>K28</f>
        <v>20</v>
      </c>
      <c r="L25" s="14">
        <f>L28</f>
        <v>142.61000000000001</v>
      </c>
      <c r="M25" s="14">
        <f>M28</f>
        <v>2852.2</v>
      </c>
    </row>
    <row r="26" spans="1:13" ht="191.25" x14ac:dyDescent="0.25">
      <c r="A26" s="12"/>
      <c r="B26" s="12"/>
      <c r="C26" s="12"/>
      <c r="D26" s="15" t="s">
        <v>46</v>
      </c>
      <c r="E26" s="12"/>
      <c r="F26" s="12"/>
      <c r="G26" s="12"/>
      <c r="H26" s="12"/>
      <c r="I26" s="12"/>
      <c r="J26" s="12"/>
      <c r="K26" s="12"/>
      <c r="L26" s="12"/>
      <c r="M26" s="12"/>
    </row>
    <row r="27" spans="1:13" x14ac:dyDescent="0.25">
      <c r="A27" s="12"/>
      <c r="B27" s="12"/>
      <c r="C27" s="12"/>
      <c r="D27" s="25"/>
      <c r="E27" s="11" t="s">
        <v>47</v>
      </c>
      <c r="F27" s="16">
        <v>2</v>
      </c>
      <c r="G27" s="13">
        <v>10</v>
      </c>
      <c r="H27" s="13">
        <v>0</v>
      </c>
      <c r="I27" s="13">
        <v>0</v>
      </c>
      <c r="J27" s="14">
        <f>OR(F27&lt;&gt;0,G27&lt;&gt;0,H27&lt;&gt;0,I27&lt;&gt;0)*(F27 + (F27 = 0))*(G27 + (G27 = 0))*(H27 + (H27 = 0))*(I27 + (I27 = 0))</f>
        <v>20</v>
      </c>
      <c r="K27" s="12"/>
      <c r="L27" s="12"/>
      <c r="M27" s="12"/>
    </row>
    <row r="28" spans="1:13" x14ac:dyDescent="0.25">
      <c r="A28" s="12"/>
      <c r="B28" s="12"/>
      <c r="C28" s="12"/>
      <c r="D28" s="25"/>
      <c r="E28" s="12"/>
      <c r="F28" s="12"/>
      <c r="G28" s="12"/>
      <c r="H28" s="12"/>
      <c r="I28" s="12"/>
      <c r="J28" s="17" t="s">
        <v>48</v>
      </c>
      <c r="K28" s="18">
        <f>J27</f>
        <v>20</v>
      </c>
      <c r="L28" s="13">
        <v>142.61000000000001</v>
      </c>
      <c r="M28" s="18">
        <f>ROUND(K28*L28,2)</f>
        <v>2852.2</v>
      </c>
    </row>
    <row r="29" spans="1:13" ht="0.95" customHeight="1" x14ac:dyDescent="0.25">
      <c r="A29" s="19"/>
      <c r="B29" s="19"/>
      <c r="C29" s="19"/>
      <c r="D29" s="26"/>
      <c r="E29" s="19"/>
      <c r="F29" s="19"/>
      <c r="G29" s="19"/>
      <c r="H29" s="19"/>
      <c r="I29" s="19"/>
      <c r="J29" s="19"/>
      <c r="K29" s="19"/>
      <c r="L29" s="19"/>
      <c r="M29" s="19"/>
    </row>
    <row r="30" spans="1:13" ht="45" x14ac:dyDescent="0.25">
      <c r="A30" s="10" t="s">
        <v>49</v>
      </c>
      <c r="B30" s="11" t="s">
        <v>20</v>
      </c>
      <c r="C30" s="11" t="s">
        <v>34</v>
      </c>
      <c r="D30" s="15" t="s">
        <v>50</v>
      </c>
      <c r="E30" s="12"/>
      <c r="F30" s="12"/>
      <c r="G30" s="12"/>
      <c r="H30" s="12"/>
      <c r="I30" s="12"/>
      <c r="J30" s="12"/>
      <c r="K30" s="14">
        <f>K33</f>
        <v>47</v>
      </c>
      <c r="L30" s="14">
        <f>L33</f>
        <v>90.66</v>
      </c>
      <c r="M30" s="14">
        <f>M33</f>
        <v>4261.0200000000004</v>
      </c>
    </row>
    <row r="31" spans="1:13" ht="191.25" x14ac:dyDescent="0.25">
      <c r="A31" s="12"/>
      <c r="B31" s="12"/>
      <c r="C31" s="12"/>
      <c r="D31" s="15" t="s">
        <v>51</v>
      </c>
      <c r="E31" s="12"/>
      <c r="F31" s="12"/>
      <c r="G31" s="12"/>
      <c r="H31" s="12"/>
      <c r="I31" s="12"/>
      <c r="J31" s="12"/>
      <c r="K31" s="12"/>
      <c r="L31" s="12"/>
      <c r="M31" s="12"/>
    </row>
    <row r="32" spans="1:13" x14ac:dyDescent="0.25">
      <c r="A32" s="12"/>
      <c r="B32" s="12"/>
      <c r="C32" s="12"/>
      <c r="D32" s="25"/>
      <c r="E32" s="11" t="s">
        <v>52</v>
      </c>
      <c r="F32" s="16">
        <v>0</v>
      </c>
      <c r="G32" s="13">
        <v>47</v>
      </c>
      <c r="H32" s="13">
        <v>0</v>
      </c>
      <c r="I32" s="13">
        <v>0</v>
      </c>
      <c r="J32" s="14">
        <f>OR(F32&lt;&gt;0,G32&lt;&gt;0,H32&lt;&gt;0,I32&lt;&gt;0)*(F32 + (F32 = 0))*(G32 + (G32 = 0))*(H32 + (H32 = 0))*(I32 + (I32 = 0))</f>
        <v>47</v>
      </c>
      <c r="K32" s="12"/>
      <c r="L32" s="12"/>
      <c r="M32" s="12"/>
    </row>
    <row r="33" spans="1:13" x14ac:dyDescent="0.25">
      <c r="A33" s="12"/>
      <c r="B33" s="12"/>
      <c r="C33" s="12"/>
      <c r="D33" s="25"/>
      <c r="E33" s="12"/>
      <c r="F33" s="12"/>
      <c r="G33" s="12"/>
      <c r="H33" s="12"/>
      <c r="I33" s="12"/>
      <c r="J33" s="17" t="s">
        <v>53</v>
      </c>
      <c r="K33" s="18">
        <f>J32</f>
        <v>47</v>
      </c>
      <c r="L33" s="13">
        <v>90.66</v>
      </c>
      <c r="M33" s="18">
        <f>ROUND(K33*L33,2)</f>
        <v>4261.0200000000004</v>
      </c>
    </row>
    <row r="34" spans="1:13" ht="0.95" customHeight="1" x14ac:dyDescent="0.25">
      <c r="A34" s="19"/>
      <c r="B34" s="19"/>
      <c r="C34" s="19"/>
      <c r="D34" s="26"/>
      <c r="E34" s="19"/>
      <c r="F34" s="19"/>
      <c r="G34" s="19"/>
      <c r="H34" s="19"/>
      <c r="I34" s="19"/>
      <c r="J34" s="19"/>
      <c r="K34" s="19"/>
      <c r="L34" s="19"/>
      <c r="M34" s="19"/>
    </row>
    <row r="35" spans="1:13" ht="45" x14ac:dyDescent="0.25">
      <c r="A35" s="10" t="s">
        <v>54</v>
      </c>
      <c r="B35" s="11" t="s">
        <v>20</v>
      </c>
      <c r="C35" s="11" t="s">
        <v>34</v>
      </c>
      <c r="D35" s="15" t="s">
        <v>55</v>
      </c>
      <c r="E35" s="12"/>
      <c r="F35" s="12"/>
      <c r="G35" s="12"/>
      <c r="H35" s="12"/>
      <c r="I35" s="12"/>
      <c r="J35" s="12"/>
      <c r="K35" s="14">
        <f>K38</f>
        <v>37</v>
      </c>
      <c r="L35" s="14">
        <f>L38</f>
        <v>123.72</v>
      </c>
      <c r="M35" s="14">
        <f>M38</f>
        <v>4577.6400000000003</v>
      </c>
    </row>
    <row r="36" spans="1:13" ht="191.25" x14ac:dyDescent="0.25">
      <c r="A36" s="12"/>
      <c r="B36" s="12"/>
      <c r="C36" s="12"/>
      <c r="D36" s="15" t="s">
        <v>56</v>
      </c>
      <c r="E36" s="12"/>
      <c r="F36" s="12"/>
      <c r="G36" s="12"/>
      <c r="H36" s="12"/>
      <c r="I36" s="12"/>
      <c r="J36" s="12"/>
      <c r="K36" s="12"/>
      <c r="L36" s="12"/>
      <c r="M36" s="12"/>
    </row>
    <row r="37" spans="1:13" x14ac:dyDescent="0.25">
      <c r="A37" s="12"/>
      <c r="B37" s="12"/>
      <c r="C37" s="12"/>
      <c r="D37" s="25"/>
      <c r="E37" s="11" t="s">
        <v>57</v>
      </c>
      <c r="F37" s="16">
        <v>0</v>
      </c>
      <c r="G37" s="13">
        <v>37</v>
      </c>
      <c r="H37" s="13">
        <v>0</v>
      </c>
      <c r="I37" s="13">
        <v>0</v>
      </c>
      <c r="J37" s="14">
        <f>OR(F37&lt;&gt;0,G37&lt;&gt;0,H37&lt;&gt;0,I37&lt;&gt;0)*(F37 + (F37 = 0))*(G37 + (G37 = 0))*(H37 + (H37 = 0))*(I37 + (I37 = 0))</f>
        <v>37</v>
      </c>
      <c r="K37" s="12"/>
      <c r="L37" s="12"/>
      <c r="M37" s="12"/>
    </row>
    <row r="38" spans="1:13" x14ac:dyDescent="0.25">
      <c r="A38" s="12"/>
      <c r="B38" s="12"/>
      <c r="C38" s="12"/>
      <c r="D38" s="25"/>
      <c r="E38" s="12"/>
      <c r="F38" s="12"/>
      <c r="G38" s="12"/>
      <c r="H38" s="12"/>
      <c r="I38" s="12"/>
      <c r="J38" s="17" t="s">
        <v>58</v>
      </c>
      <c r="K38" s="18">
        <f>J37</f>
        <v>37</v>
      </c>
      <c r="L38" s="13">
        <v>123.72</v>
      </c>
      <c r="M38" s="18">
        <f>ROUND(K38*L38,2)</f>
        <v>4577.6400000000003</v>
      </c>
    </row>
    <row r="39" spans="1:13" ht="0.95" customHeight="1" x14ac:dyDescent="0.25">
      <c r="A39" s="19"/>
      <c r="B39" s="19"/>
      <c r="C39" s="19"/>
      <c r="D39" s="26"/>
      <c r="E39" s="19"/>
      <c r="F39" s="19"/>
      <c r="G39" s="19"/>
      <c r="H39" s="19"/>
      <c r="I39" s="19"/>
      <c r="J39" s="19"/>
      <c r="K39" s="19"/>
      <c r="L39" s="19"/>
      <c r="M39" s="19"/>
    </row>
    <row r="40" spans="1:13" ht="33.75" x14ac:dyDescent="0.25">
      <c r="A40" s="10" t="s">
        <v>59</v>
      </c>
      <c r="B40" s="11" t="s">
        <v>20</v>
      </c>
      <c r="C40" s="11" t="s">
        <v>21</v>
      </c>
      <c r="D40" s="15" t="s">
        <v>60</v>
      </c>
      <c r="E40" s="12"/>
      <c r="F40" s="12"/>
      <c r="G40" s="12"/>
      <c r="H40" s="12"/>
      <c r="I40" s="12"/>
      <c r="J40" s="12"/>
      <c r="K40" s="14">
        <f>K44</f>
        <v>8</v>
      </c>
      <c r="L40" s="14">
        <f>L44</f>
        <v>24.91</v>
      </c>
      <c r="M40" s="14">
        <f>M44</f>
        <v>199.28</v>
      </c>
    </row>
    <row r="41" spans="1:13" ht="67.5" x14ac:dyDescent="0.25">
      <c r="A41" s="12"/>
      <c r="B41" s="12"/>
      <c r="C41" s="12"/>
      <c r="D41" s="15" t="s">
        <v>61</v>
      </c>
      <c r="E41" s="12"/>
      <c r="F41" s="12"/>
      <c r="G41" s="12"/>
      <c r="H41" s="12"/>
      <c r="I41" s="12"/>
      <c r="J41" s="12"/>
      <c r="K41" s="12"/>
      <c r="L41" s="12"/>
      <c r="M41" s="12"/>
    </row>
    <row r="42" spans="1:13" x14ac:dyDescent="0.25">
      <c r="A42" s="12"/>
      <c r="B42" s="12"/>
      <c r="C42" s="12"/>
      <c r="D42" s="25"/>
      <c r="E42" s="11" t="s">
        <v>27</v>
      </c>
      <c r="F42" s="16">
        <v>4</v>
      </c>
      <c r="G42" s="20">
        <v>0</v>
      </c>
      <c r="H42" s="20">
        <v>0</v>
      </c>
      <c r="I42" s="20">
        <v>0</v>
      </c>
      <c r="J42" s="21">
        <f>OR(F42&lt;&gt;0,G42&lt;&gt;0,H42&lt;&gt;0,I42&lt;&gt;0)*(F42 + (F42 = 0))*(G42 + (G42 = 0))*(H42 + (H42 = 0))*(I42 + (I42 = 0))</f>
        <v>4</v>
      </c>
      <c r="K42" s="12"/>
      <c r="L42" s="12"/>
      <c r="M42" s="12"/>
    </row>
    <row r="43" spans="1:13" x14ac:dyDescent="0.25">
      <c r="A43" s="12"/>
      <c r="B43" s="12"/>
      <c r="C43" s="12"/>
      <c r="D43" s="25"/>
      <c r="E43" s="11" t="s">
        <v>28</v>
      </c>
      <c r="F43" s="16">
        <v>4</v>
      </c>
      <c r="G43" s="20">
        <v>0</v>
      </c>
      <c r="H43" s="20">
        <v>0</v>
      </c>
      <c r="I43" s="20">
        <v>0</v>
      </c>
      <c r="J43" s="21">
        <f>OR(F43&lt;&gt;0,G43&lt;&gt;0,H43&lt;&gt;0,I43&lt;&gt;0)*(F43 + (F43 = 0))*(G43 + (G43 = 0))*(H43 + (H43 = 0))*(I43 + (I43 = 0))</f>
        <v>4</v>
      </c>
      <c r="K43" s="12"/>
      <c r="L43" s="12"/>
      <c r="M43" s="12"/>
    </row>
    <row r="44" spans="1:13" x14ac:dyDescent="0.25">
      <c r="A44" s="12"/>
      <c r="B44" s="12"/>
      <c r="C44" s="12"/>
      <c r="D44" s="25"/>
      <c r="E44" s="12"/>
      <c r="F44" s="12"/>
      <c r="G44" s="12"/>
      <c r="H44" s="12"/>
      <c r="I44" s="12"/>
      <c r="J44" s="17" t="s">
        <v>62</v>
      </c>
      <c r="K44" s="18">
        <f>SUM(J42:J43)</f>
        <v>8</v>
      </c>
      <c r="L44" s="13">
        <v>24.91</v>
      </c>
      <c r="M44" s="18">
        <f>ROUND(K44*L44,2)</f>
        <v>199.28</v>
      </c>
    </row>
    <row r="45" spans="1:13" ht="0.95" customHeight="1" x14ac:dyDescent="0.25">
      <c r="A45" s="19"/>
      <c r="B45" s="19"/>
      <c r="C45" s="19"/>
      <c r="D45" s="26"/>
      <c r="E45" s="19"/>
      <c r="F45" s="19"/>
      <c r="G45" s="19"/>
      <c r="H45" s="19"/>
      <c r="I45" s="19"/>
      <c r="J45" s="19"/>
      <c r="K45" s="19"/>
      <c r="L45" s="19"/>
      <c r="M45" s="19"/>
    </row>
    <row r="46" spans="1:13" ht="22.5" x14ac:dyDescent="0.25">
      <c r="A46" s="10" t="s">
        <v>63</v>
      </c>
      <c r="B46" s="11" t="s">
        <v>20</v>
      </c>
      <c r="C46" s="11" t="s">
        <v>21</v>
      </c>
      <c r="D46" s="15" t="s">
        <v>64</v>
      </c>
      <c r="E46" s="12"/>
      <c r="F46" s="12"/>
      <c r="G46" s="12"/>
      <c r="H46" s="12"/>
      <c r="I46" s="12"/>
      <c r="J46" s="12"/>
      <c r="K46" s="14">
        <f>K50</f>
        <v>8</v>
      </c>
      <c r="L46" s="14">
        <f>L50</f>
        <v>53.01</v>
      </c>
      <c r="M46" s="14">
        <f>M50</f>
        <v>424.08</v>
      </c>
    </row>
    <row r="47" spans="1:13" ht="67.5" x14ac:dyDescent="0.25">
      <c r="A47" s="12"/>
      <c r="B47" s="12"/>
      <c r="C47" s="12"/>
      <c r="D47" s="15" t="s">
        <v>65</v>
      </c>
      <c r="E47" s="12"/>
      <c r="F47" s="12"/>
      <c r="G47" s="12"/>
      <c r="H47" s="12"/>
      <c r="I47" s="12"/>
      <c r="J47" s="12"/>
      <c r="K47" s="12"/>
      <c r="L47" s="12"/>
      <c r="M47" s="12"/>
    </row>
    <row r="48" spans="1:13" x14ac:dyDescent="0.25">
      <c r="A48" s="12"/>
      <c r="B48" s="12"/>
      <c r="C48" s="12"/>
      <c r="D48" s="25"/>
      <c r="E48" s="11" t="s">
        <v>27</v>
      </c>
      <c r="F48" s="16">
        <v>4</v>
      </c>
      <c r="G48" s="20">
        <v>0</v>
      </c>
      <c r="H48" s="20">
        <v>0</v>
      </c>
      <c r="I48" s="20">
        <v>0</v>
      </c>
      <c r="J48" s="21">
        <f>OR(F48&lt;&gt;0,G48&lt;&gt;0,H48&lt;&gt;0,I48&lt;&gt;0)*(F48 + (F48 = 0))*(G48 + (G48 = 0))*(H48 + (H48 = 0))*(I48 + (I48 = 0))</f>
        <v>4</v>
      </c>
      <c r="K48" s="12"/>
      <c r="L48" s="12"/>
      <c r="M48" s="12"/>
    </row>
    <row r="49" spans="1:13" x14ac:dyDescent="0.25">
      <c r="A49" s="12"/>
      <c r="B49" s="12"/>
      <c r="C49" s="12"/>
      <c r="D49" s="25"/>
      <c r="E49" s="11" t="s">
        <v>28</v>
      </c>
      <c r="F49" s="16">
        <v>4</v>
      </c>
      <c r="G49" s="20">
        <v>0</v>
      </c>
      <c r="H49" s="20">
        <v>0</v>
      </c>
      <c r="I49" s="20">
        <v>0</v>
      </c>
      <c r="J49" s="21">
        <f>OR(F49&lt;&gt;0,G49&lt;&gt;0,H49&lt;&gt;0,I49&lt;&gt;0)*(F49 + (F49 = 0))*(G49 + (G49 = 0))*(H49 + (H49 = 0))*(I49 + (I49 = 0))</f>
        <v>4</v>
      </c>
      <c r="K49" s="12"/>
      <c r="L49" s="12"/>
      <c r="M49" s="12"/>
    </row>
    <row r="50" spans="1:13" x14ac:dyDescent="0.25">
      <c r="A50" s="12"/>
      <c r="B50" s="12"/>
      <c r="C50" s="12"/>
      <c r="D50" s="25"/>
      <c r="E50" s="12"/>
      <c r="F50" s="12"/>
      <c r="G50" s="12"/>
      <c r="H50" s="12"/>
      <c r="I50" s="12"/>
      <c r="J50" s="17" t="s">
        <v>66</v>
      </c>
      <c r="K50" s="18">
        <f>SUM(J48:J49)</f>
        <v>8</v>
      </c>
      <c r="L50" s="13">
        <v>53.01</v>
      </c>
      <c r="M50" s="18">
        <f>ROUND(K50*L50,2)</f>
        <v>424.08</v>
      </c>
    </row>
    <row r="51" spans="1:13" ht="0.95" customHeight="1" x14ac:dyDescent="0.25">
      <c r="A51" s="19"/>
      <c r="B51" s="19"/>
      <c r="C51" s="19"/>
      <c r="D51" s="26"/>
      <c r="E51" s="19"/>
      <c r="F51" s="19"/>
      <c r="G51" s="19"/>
      <c r="H51" s="19"/>
      <c r="I51" s="19"/>
      <c r="J51" s="19"/>
      <c r="K51" s="19"/>
      <c r="L51" s="19"/>
      <c r="M51" s="19"/>
    </row>
    <row r="52" spans="1:13" ht="33.75" x14ac:dyDescent="0.25">
      <c r="A52" s="10" t="s">
        <v>67</v>
      </c>
      <c r="B52" s="11" t="s">
        <v>20</v>
      </c>
      <c r="C52" s="11" t="s">
        <v>21</v>
      </c>
      <c r="D52" s="15" t="s">
        <v>68</v>
      </c>
      <c r="E52" s="12"/>
      <c r="F52" s="12"/>
      <c r="G52" s="12"/>
      <c r="H52" s="12"/>
      <c r="I52" s="12"/>
      <c r="J52" s="12"/>
      <c r="K52" s="14">
        <f>K56</f>
        <v>4</v>
      </c>
      <c r="L52" s="14">
        <f>L56</f>
        <v>56.61</v>
      </c>
      <c r="M52" s="14">
        <f>M56</f>
        <v>226.44</v>
      </c>
    </row>
    <row r="53" spans="1:13" ht="90" x14ac:dyDescent="0.25">
      <c r="A53" s="12"/>
      <c r="B53" s="12"/>
      <c r="C53" s="12"/>
      <c r="D53" s="15" t="s">
        <v>69</v>
      </c>
      <c r="E53" s="12"/>
      <c r="F53" s="12"/>
      <c r="G53" s="12"/>
      <c r="H53" s="12"/>
      <c r="I53" s="12"/>
      <c r="J53" s="12"/>
      <c r="K53" s="12"/>
      <c r="L53" s="12"/>
      <c r="M53" s="12"/>
    </row>
    <row r="54" spans="1:13" x14ac:dyDescent="0.25">
      <c r="A54" s="12"/>
      <c r="B54" s="12"/>
      <c r="C54" s="12"/>
      <c r="D54" s="25"/>
      <c r="E54" s="11" t="s">
        <v>27</v>
      </c>
      <c r="F54" s="16">
        <v>2</v>
      </c>
      <c r="G54" s="13">
        <v>0</v>
      </c>
      <c r="H54" s="13">
        <v>0</v>
      </c>
      <c r="I54" s="13">
        <v>0</v>
      </c>
      <c r="J54" s="14">
        <f>OR(F54&lt;&gt;0,G54&lt;&gt;0,H54&lt;&gt;0,I54&lt;&gt;0)*(F54 + (F54 = 0))*(G54 + (G54 = 0))*(H54 + (H54 = 0))*(I54 + (I54 = 0))</f>
        <v>2</v>
      </c>
      <c r="K54" s="12"/>
      <c r="L54" s="12"/>
      <c r="M54" s="12"/>
    </row>
    <row r="55" spans="1:13" x14ac:dyDescent="0.25">
      <c r="A55" s="12"/>
      <c r="B55" s="12"/>
      <c r="C55" s="12"/>
      <c r="D55" s="25"/>
      <c r="E55" s="11" t="s">
        <v>28</v>
      </c>
      <c r="F55" s="16">
        <v>2</v>
      </c>
      <c r="G55" s="13">
        <v>0</v>
      </c>
      <c r="H55" s="13">
        <v>0</v>
      </c>
      <c r="I55" s="13">
        <v>0</v>
      </c>
      <c r="J55" s="14">
        <f>OR(F55&lt;&gt;0,G55&lt;&gt;0,H55&lt;&gt;0,I55&lt;&gt;0)*(F55 + (F55 = 0))*(G55 + (G55 = 0))*(H55 + (H55 = 0))*(I55 + (I55 = 0))</f>
        <v>2</v>
      </c>
      <c r="K55" s="12"/>
      <c r="L55" s="12"/>
      <c r="M55" s="12"/>
    </row>
    <row r="56" spans="1:13" x14ac:dyDescent="0.25">
      <c r="A56" s="12"/>
      <c r="B56" s="12"/>
      <c r="C56" s="12"/>
      <c r="D56" s="25"/>
      <c r="E56" s="12"/>
      <c r="F56" s="12"/>
      <c r="G56" s="12"/>
      <c r="H56" s="12"/>
      <c r="I56" s="12"/>
      <c r="J56" s="17" t="s">
        <v>70</v>
      </c>
      <c r="K56" s="18">
        <f>SUM(J54:J55)</f>
        <v>4</v>
      </c>
      <c r="L56" s="13">
        <v>56.61</v>
      </c>
      <c r="M56" s="18">
        <f>ROUND(K56*L56,2)</f>
        <v>226.44</v>
      </c>
    </row>
    <row r="57" spans="1:13" ht="0.95" customHeight="1" x14ac:dyDescent="0.25">
      <c r="A57" s="19"/>
      <c r="B57" s="19"/>
      <c r="C57" s="19"/>
      <c r="D57" s="26"/>
      <c r="E57" s="19"/>
      <c r="F57" s="19"/>
      <c r="G57" s="19"/>
      <c r="H57" s="19"/>
      <c r="I57" s="19"/>
      <c r="J57" s="19"/>
      <c r="K57" s="19"/>
      <c r="L57" s="19"/>
      <c r="M57" s="19"/>
    </row>
    <row r="58" spans="1:13" ht="22.5" x14ac:dyDescent="0.25">
      <c r="A58" s="10" t="s">
        <v>71</v>
      </c>
      <c r="B58" s="11" t="s">
        <v>20</v>
      </c>
      <c r="C58" s="11" t="s">
        <v>21</v>
      </c>
      <c r="D58" s="15" t="s">
        <v>72</v>
      </c>
      <c r="E58" s="12"/>
      <c r="F58" s="12"/>
      <c r="G58" s="12"/>
      <c r="H58" s="12"/>
      <c r="I58" s="12"/>
      <c r="J58" s="12"/>
      <c r="K58" s="14">
        <f>K62</f>
        <v>4</v>
      </c>
      <c r="L58" s="14">
        <f>L62</f>
        <v>100.11</v>
      </c>
      <c r="M58" s="14">
        <f>M62</f>
        <v>400.44</v>
      </c>
    </row>
    <row r="59" spans="1:13" ht="67.5" x14ac:dyDescent="0.25">
      <c r="A59" s="12"/>
      <c r="B59" s="12"/>
      <c r="C59" s="12"/>
      <c r="D59" s="15" t="s">
        <v>73</v>
      </c>
      <c r="E59" s="12"/>
      <c r="F59" s="12"/>
      <c r="G59" s="12"/>
      <c r="H59" s="12"/>
      <c r="I59" s="12"/>
      <c r="J59" s="12"/>
      <c r="K59" s="12"/>
      <c r="L59" s="12"/>
      <c r="M59" s="12"/>
    </row>
    <row r="60" spans="1:13" x14ac:dyDescent="0.25">
      <c r="A60" s="12"/>
      <c r="B60" s="12"/>
      <c r="C60" s="12"/>
      <c r="D60" s="25"/>
      <c r="E60" s="11" t="s">
        <v>27</v>
      </c>
      <c r="F60" s="16">
        <v>2</v>
      </c>
      <c r="G60" s="13">
        <v>0</v>
      </c>
      <c r="H60" s="13">
        <v>0</v>
      </c>
      <c r="I60" s="13">
        <v>0</v>
      </c>
      <c r="J60" s="14">
        <f>OR(F60&lt;&gt;0,G60&lt;&gt;0,H60&lt;&gt;0,I60&lt;&gt;0)*(F60 + (F60 = 0))*(G60 + (G60 = 0))*(H60 + (H60 = 0))*(I60 + (I60 = 0))</f>
        <v>2</v>
      </c>
      <c r="K60" s="12"/>
      <c r="L60" s="12"/>
      <c r="M60" s="12"/>
    </row>
    <row r="61" spans="1:13" x14ac:dyDescent="0.25">
      <c r="A61" s="12"/>
      <c r="B61" s="12"/>
      <c r="C61" s="12"/>
      <c r="D61" s="25"/>
      <c r="E61" s="11" t="s">
        <v>28</v>
      </c>
      <c r="F61" s="16">
        <v>2</v>
      </c>
      <c r="G61" s="13">
        <v>0</v>
      </c>
      <c r="H61" s="13">
        <v>0</v>
      </c>
      <c r="I61" s="13">
        <v>0</v>
      </c>
      <c r="J61" s="14">
        <f>OR(F61&lt;&gt;0,G61&lt;&gt;0,H61&lt;&gt;0,I61&lt;&gt;0)*(F61 + (F61 = 0))*(G61 + (G61 = 0))*(H61 + (H61 = 0))*(I61 + (I61 = 0))</f>
        <v>2</v>
      </c>
      <c r="K61" s="12"/>
      <c r="L61" s="12"/>
      <c r="M61" s="12"/>
    </row>
    <row r="62" spans="1:13" x14ac:dyDescent="0.25">
      <c r="A62" s="12"/>
      <c r="B62" s="12"/>
      <c r="C62" s="12"/>
      <c r="D62" s="25"/>
      <c r="E62" s="12"/>
      <c r="F62" s="12"/>
      <c r="G62" s="12"/>
      <c r="H62" s="12"/>
      <c r="I62" s="12"/>
      <c r="J62" s="17" t="s">
        <v>74</v>
      </c>
      <c r="K62" s="18">
        <f>SUM(J60:J61)</f>
        <v>4</v>
      </c>
      <c r="L62" s="13">
        <v>100.11</v>
      </c>
      <c r="M62" s="18">
        <f>ROUND(K62*L62,2)</f>
        <v>400.44</v>
      </c>
    </row>
    <row r="63" spans="1:13" ht="0.95" customHeight="1" x14ac:dyDescent="0.25">
      <c r="A63" s="19"/>
      <c r="B63" s="19"/>
      <c r="C63" s="19"/>
      <c r="D63" s="26"/>
      <c r="E63" s="19"/>
      <c r="F63" s="19"/>
      <c r="G63" s="19"/>
      <c r="H63" s="19"/>
      <c r="I63" s="19"/>
      <c r="J63" s="19"/>
      <c r="K63" s="19"/>
      <c r="L63" s="19"/>
      <c r="M63" s="19"/>
    </row>
    <row r="64" spans="1:13" ht="22.5" x14ac:dyDescent="0.25">
      <c r="A64" s="10" t="s">
        <v>75</v>
      </c>
      <c r="B64" s="11" t="s">
        <v>20</v>
      </c>
      <c r="C64" s="11" t="s">
        <v>21</v>
      </c>
      <c r="D64" s="15" t="s">
        <v>76</v>
      </c>
      <c r="E64" s="12"/>
      <c r="F64" s="12"/>
      <c r="G64" s="12"/>
      <c r="H64" s="12"/>
      <c r="I64" s="12"/>
      <c r="J64" s="12"/>
      <c r="K64" s="14">
        <f>K68</f>
        <v>2</v>
      </c>
      <c r="L64" s="14">
        <f>L68</f>
        <v>410.97</v>
      </c>
      <c r="M64" s="14">
        <f>M68</f>
        <v>821.94</v>
      </c>
    </row>
    <row r="65" spans="1:13" ht="225" x14ac:dyDescent="0.25">
      <c r="A65" s="12"/>
      <c r="B65" s="12"/>
      <c r="C65" s="12"/>
      <c r="D65" s="15" t="s">
        <v>77</v>
      </c>
      <c r="E65" s="12"/>
      <c r="F65" s="12"/>
      <c r="G65" s="12"/>
      <c r="H65" s="12"/>
      <c r="I65" s="12"/>
      <c r="J65" s="12"/>
      <c r="K65" s="12"/>
      <c r="L65" s="12"/>
      <c r="M65" s="12"/>
    </row>
    <row r="66" spans="1:13" x14ac:dyDescent="0.25">
      <c r="A66" s="12"/>
      <c r="B66" s="12"/>
      <c r="C66" s="12"/>
      <c r="D66" s="25"/>
      <c r="E66" s="11" t="s">
        <v>78</v>
      </c>
      <c r="F66" s="16">
        <v>1</v>
      </c>
      <c r="G66" s="20">
        <v>0</v>
      </c>
      <c r="H66" s="20">
        <v>0</v>
      </c>
      <c r="I66" s="20">
        <v>0</v>
      </c>
      <c r="J66" s="21">
        <f>OR(F66&lt;&gt;0,G66&lt;&gt;0,H66&lt;&gt;0,I66&lt;&gt;0)*(F66 + (F66 = 0))*(G66 + (G66 = 0))*(H66 + (H66 = 0))*(I66 + (I66 = 0))</f>
        <v>1</v>
      </c>
      <c r="K66" s="12"/>
      <c r="L66" s="12"/>
      <c r="M66" s="12"/>
    </row>
    <row r="67" spans="1:13" x14ac:dyDescent="0.25">
      <c r="A67" s="12"/>
      <c r="B67" s="12"/>
      <c r="C67" s="12"/>
      <c r="D67" s="25"/>
      <c r="E67" s="11" t="s">
        <v>79</v>
      </c>
      <c r="F67" s="16">
        <v>1</v>
      </c>
      <c r="G67" s="20">
        <v>0</v>
      </c>
      <c r="H67" s="20">
        <v>0</v>
      </c>
      <c r="I67" s="20">
        <v>0</v>
      </c>
      <c r="J67" s="21">
        <f>OR(F67&lt;&gt;0,G67&lt;&gt;0,H67&lt;&gt;0,I67&lt;&gt;0)*(F67 + (F67 = 0))*(G67 + (G67 = 0))*(H67 + (H67 = 0))*(I67 + (I67 = 0))</f>
        <v>1</v>
      </c>
      <c r="K67" s="12"/>
      <c r="L67" s="12"/>
      <c r="M67" s="12"/>
    </row>
    <row r="68" spans="1:13" x14ac:dyDescent="0.25">
      <c r="A68" s="12"/>
      <c r="B68" s="12"/>
      <c r="C68" s="12"/>
      <c r="D68" s="25"/>
      <c r="E68" s="12"/>
      <c r="F68" s="12"/>
      <c r="G68" s="12"/>
      <c r="H68" s="12"/>
      <c r="I68" s="12"/>
      <c r="J68" s="17" t="s">
        <v>80</v>
      </c>
      <c r="K68" s="18">
        <f>SUM(J66:J67)</f>
        <v>2</v>
      </c>
      <c r="L68" s="13">
        <v>410.97</v>
      </c>
      <c r="M68" s="18">
        <f>ROUND(K68*L68,2)</f>
        <v>821.94</v>
      </c>
    </row>
    <row r="69" spans="1:13" ht="0.95" customHeight="1" x14ac:dyDescent="0.25">
      <c r="A69" s="19"/>
      <c r="B69" s="19"/>
      <c r="C69" s="19"/>
      <c r="D69" s="26"/>
      <c r="E69" s="19"/>
      <c r="F69" s="19"/>
      <c r="G69" s="19"/>
      <c r="H69" s="19"/>
      <c r="I69" s="19"/>
      <c r="J69" s="19"/>
      <c r="K69" s="19"/>
      <c r="L69" s="19"/>
      <c r="M69" s="19"/>
    </row>
    <row r="70" spans="1:13" ht="56.25" x14ac:dyDescent="0.25">
      <c r="A70" s="10" t="s">
        <v>81</v>
      </c>
      <c r="B70" s="11" t="s">
        <v>20</v>
      </c>
      <c r="C70" s="11" t="s">
        <v>21</v>
      </c>
      <c r="D70" s="15" t="s">
        <v>82</v>
      </c>
      <c r="E70" s="12"/>
      <c r="F70" s="12"/>
      <c r="G70" s="12"/>
      <c r="H70" s="12"/>
      <c r="I70" s="12"/>
      <c r="J70" s="12"/>
      <c r="K70" s="14">
        <f>K73</f>
        <v>2</v>
      </c>
      <c r="L70" s="14">
        <f>L73</f>
        <v>146.65</v>
      </c>
      <c r="M70" s="14">
        <f>M73</f>
        <v>293.3</v>
      </c>
    </row>
    <row r="71" spans="1:13" ht="157.5" x14ac:dyDescent="0.25">
      <c r="A71" s="12"/>
      <c r="B71" s="12"/>
      <c r="C71" s="12"/>
      <c r="D71" s="15" t="s">
        <v>83</v>
      </c>
      <c r="E71" s="12"/>
      <c r="F71" s="12"/>
      <c r="G71" s="12"/>
      <c r="H71" s="12"/>
      <c r="I71" s="12"/>
      <c r="J71" s="12"/>
      <c r="K71" s="12"/>
      <c r="L71" s="12"/>
      <c r="M71" s="12"/>
    </row>
    <row r="72" spans="1:13" x14ac:dyDescent="0.25">
      <c r="A72" s="12"/>
      <c r="B72" s="12"/>
      <c r="C72" s="12"/>
      <c r="D72" s="25"/>
      <c r="E72" s="11" t="s">
        <v>84</v>
      </c>
      <c r="F72" s="16">
        <v>2</v>
      </c>
      <c r="G72" s="13">
        <v>0</v>
      </c>
      <c r="H72" s="13">
        <v>0</v>
      </c>
      <c r="I72" s="13">
        <v>0</v>
      </c>
      <c r="J72" s="14">
        <f>OR(F72&lt;&gt;0,G72&lt;&gt;0,H72&lt;&gt;0,I72&lt;&gt;0)*(F72 + (F72 = 0))*(G72 + (G72 = 0))*(H72 + (H72 = 0))*(I72 + (I72 = 0))</f>
        <v>2</v>
      </c>
      <c r="K72" s="12"/>
      <c r="L72" s="12"/>
      <c r="M72" s="12"/>
    </row>
    <row r="73" spans="1:13" x14ac:dyDescent="0.25">
      <c r="A73" s="12"/>
      <c r="B73" s="12"/>
      <c r="C73" s="12"/>
      <c r="D73" s="25"/>
      <c r="E73" s="12"/>
      <c r="F73" s="12"/>
      <c r="G73" s="12"/>
      <c r="H73" s="12"/>
      <c r="I73" s="12"/>
      <c r="J73" s="17" t="s">
        <v>85</v>
      </c>
      <c r="K73" s="18">
        <f>J72</f>
        <v>2</v>
      </c>
      <c r="L73" s="13">
        <v>146.65</v>
      </c>
      <c r="M73" s="18">
        <f>ROUND(K73*L73,2)</f>
        <v>293.3</v>
      </c>
    </row>
    <row r="74" spans="1:13" ht="0.95" customHeight="1" x14ac:dyDescent="0.25">
      <c r="A74" s="19"/>
      <c r="B74" s="19"/>
      <c r="C74" s="19"/>
      <c r="D74" s="26"/>
      <c r="E74" s="19"/>
      <c r="F74" s="19"/>
      <c r="G74" s="19"/>
      <c r="H74" s="19"/>
      <c r="I74" s="19"/>
      <c r="J74" s="19"/>
      <c r="K74" s="19"/>
      <c r="L74" s="19"/>
      <c r="M74" s="19"/>
    </row>
    <row r="75" spans="1:13" ht="56.25" x14ac:dyDescent="0.25">
      <c r="A75" s="10" t="s">
        <v>86</v>
      </c>
      <c r="B75" s="11" t="s">
        <v>20</v>
      </c>
      <c r="C75" s="11" t="s">
        <v>21</v>
      </c>
      <c r="D75" s="15" t="s">
        <v>87</v>
      </c>
      <c r="E75" s="12"/>
      <c r="F75" s="12"/>
      <c r="G75" s="12"/>
      <c r="H75" s="12"/>
      <c r="I75" s="12"/>
      <c r="J75" s="12"/>
      <c r="K75" s="14">
        <f>K78</f>
        <v>4</v>
      </c>
      <c r="L75" s="14">
        <f>L78</f>
        <v>117.46</v>
      </c>
      <c r="M75" s="14">
        <f>M78</f>
        <v>469.84</v>
      </c>
    </row>
    <row r="76" spans="1:13" ht="146.25" x14ac:dyDescent="0.25">
      <c r="A76" s="12"/>
      <c r="B76" s="12"/>
      <c r="C76" s="12"/>
      <c r="D76" s="15" t="s">
        <v>88</v>
      </c>
      <c r="E76" s="12"/>
      <c r="F76" s="12"/>
      <c r="G76" s="12"/>
      <c r="H76" s="12"/>
      <c r="I76" s="12"/>
      <c r="J76" s="12"/>
      <c r="K76" s="12"/>
      <c r="L76" s="12"/>
      <c r="M76" s="12"/>
    </row>
    <row r="77" spans="1:13" x14ac:dyDescent="0.25">
      <c r="A77" s="12"/>
      <c r="B77" s="12"/>
      <c r="C77" s="12"/>
      <c r="D77" s="25"/>
      <c r="E77" s="11" t="s">
        <v>89</v>
      </c>
      <c r="F77" s="16">
        <v>4</v>
      </c>
      <c r="G77" s="13">
        <v>0</v>
      </c>
      <c r="H77" s="13">
        <v>0</v>
      </c>
      <c r="I77" s="13">
        <v>0</v>
      </c>
      <c r="J77" s="14">
        <f>OR(F77&lt;&gt;0,G77&lt;&gt;0,H77&lt;&gt;0,I77&lt;&gt;0)*(F77 + (F77 = 0))*(G77 + (G77 = 0))*(H77 + (H77 = 0))*(I77 + (I77 = 0))</f>
        <v>4</v>
      </c>
      <c r="K77" s="12"/>
      <c r="L77" s="12"/>
      <c r="M77" s="12"/>
    </row>
    <row r="78" spans="1:13" x14ac:dyDescent="0.25">
      <c r="A78" s="12"/>
      <c r="B78" s="12"/>
      <c r="C78" s="12"/>
      <c r="D78" s="25"/>
      <c r="E78" s="12"/>
      <c r="F78" s="12"/>
      <c r="G78" s="12"/>
      <c r="H78" s="12"/>
      <c r="I78" s="12"/>
      <c r="J78" s="17" t="s">
        <v>90</v>
      </c>
      <c r="K78" s="18">
        <f>J77</f>
        <v>4</v>
      </c>
      <c r="L78" s="13">
        <v>117.46</v>
      </c>
      <c r="M78" s="18">
        <f>ROUND(K78*L78,2)</f>
        <v>469.84</v>
      </c>
    </row>
    <row r="79" spans="1:13" ht="0.95" customHeight="1" x14ac:dyDescent="0.25">
      <c r="A79" s="19"/>
      <c r="B79" s="19"/>
      <c r="C79" s="19"/>
      <c r="D79" s="26"/>
      <c r="E79" s="19"/>
      <c r="F79" s="19"/>
      <c r="G79" s="19"/>
      <c r="H79" s="19"/>
      <c r="I79" s="19"/>
      <c r="J79" s="19"/>
      <c r="K79" s="19"/>
      <c r="L79" s="19"/>
      <c r="M79" s="19"/>
    </row>
    <row r="80" spans="1:13" ht="56.25" x14ac:dyDescent="0.25">
      <c r="A80" s="10" t="s">
        <v>91</v>
      </c>
      <c r="B80" s="11" t="s">
        <v>20</v>
      </c>
      <c r="C80" s="11" t="s">
        <v>21</v>
      </c>
      <c r="D80" s="15" t="s">
        <v>92</v>
      </c>
      <c r="E80" s="12"/>
      <c r="F80" s="12"/>
      <c r="G80" s="12"/>
      <c r="H80" s="12"/>
      <c r="I80" s="12"/>
      <c r="J80" s="12"/>
      <c r="K80" s="14">
        <f>K84</f>
        <v>6</v>
      </c>
      <c r="L80" s="14">
        <f>L84</f>
        <v>101.25</v>
      </c>
      <c r="M80" s="14">
        <f>M84</f>
        <v>607.5</v>
      </c>
    </row>
    <row r="81" spans="1:13" ht="146.25" x14ac:dyDescent="0.25">
      <c r="A81" s="12"/>
      <c r="B81" s="12"/>
      <c r="C81" s="12"/>
      <c r="D81" s="15" t="s">
        <v>93</v>
      </c>
      <c r="E81" s="12"/>
      <c r="F81" s="12"/>
      <c r="G81" s="12"/>
      <c r="H81" s="12"/>
      <c r="I81" s="12"/>
      <c r="J81" s="12"/>
      <c r="K81" s="12"/>
      <c r="L81" s="12"/>
      <c r="M81" s="12"/>
    </row>
    <row r="82" spans="1:13" x14ac:dyDescent="0.25">
      <c r="A82" s="12"/>
      <c r="B82" s="12"/>
      <c r="C82" s="12"/>
      <c r="D82" s="25"/>
      <c r="E82" s="11" t="s">
        <v>94</v>
      </c>
      <c r="F82" s="16">
        <v>2</v>
      </c>
      <c r="G82" s="13">
        <v>0</v>
      </c>
      <c r="H82" s="13">
        <v>0</v>
      </c>
      <c r="I82" s="13">
        <v>0</v>
      </c>
      <c r="J82" s="14">
        <f>OR(F82&lt;&gt;0,G82&lt;&gt;0,H82&lt;&gt;0,I82&lt;&gt;0)*(F82 + (F82 = 0))*(G82 + (G82 = 0))*(H82 + (H82 = 0))*(I82 + (I82 = 0))</f>
        <v>2</v>
      </c>
      <c r="K82" s="12"/>
      <c r="L82" s="12"/>
      <c r="M82" s="12"/>
    </row>
    <row r="83" spans="1:13" x14ac:dyDescent="0.25">
      <c r="A83" s="12"/>
      <c r="B83" s="12"/>
      <c r="C83" s="12"/>
      <c r="D83" s="25"/>
      <c r="E83" s="11" t="s">
        <v>89</v>
      </c>
      <c r="F83" s="16">
        <v>4</v>
      </c>
      <c r="G83" s="13">
        <v>0</v>
      </c>
      <c r="H83" s="13">
        <v>0</v>
      </c>
      <c r="I83" s="13">
        <v>0</v>
      </c>
      <c r="J83" s="14">
        <f>OR(F83&lt;&gt;0,G83&lt;&gt;0,H83&lt;&gt;0,I83&lt;&gt;0)*(F83 + (F83 = 0))*(G83 + (G83 = 0))*(H83 + (H83 = 0))*(I83 + (I83 = 0))</f>
        <v>4</v>
      </c>
      <c r="K83" s="12"/>
      <c r="L83" s="12"/>
      <c r="M83" s="12"/>
    </row>
    <row r="84" spans="1:13" x14ac:dyDescent="0.25">
      <c r="A84" s="12"/>
      <c r="B84" s="12"/>
      <c r="C84" s="12"/>
      <c r="D84" s="25"/>
      <c r="E84" s="12"/>
      <c r="F84" s="12"/>
      <c r="G84" s="12"/>
      <c r="H84" s="12"/>
      <c r="I84" s="12"/>
      <c r="J84" s="17" t="s">
        <v>95</v>
      </c>
      <c r="K84" s="18">
        <f>SUM(J82:J83)</f>
        <v>6</v>
      </c>
      <c r="L84" s="13">
        <v>101.25</v>
      </c>
      <c r="M84" s="18">
        <f>ROUND(K84*L84,2)</f>
        <v>607.5</v>
      </c>
    </row>
    <row r="85" spans="1:13" ht="0.95" customHeight="1" x14ac:dyDescent="0.25">
      <c r="A85" s="19"/>
      <c r="B85" s="19"/>
      <c r="C85" s="19"/>
      <c r="D85" s="26"/>
      <c r="E85" s="19"/>
      <c r="F85" s="19"/>
      <c r="G85" s="19"/>
      <c r="H85" s="19"/>
      <c r="I85" s="19"/>
      <c r="J85" s="19"/>
      <c r="K85" s="19"/>
      <c r="L85" s="19"/>
      <c r="M85" s="19"/>
    </row>
    <row r="86" spans="1:13" ht="33.75" x14ac:dyDescent="0.25">
      <c r="A86" s="10" t="s">
        <v>96</v>
      </c>
      <c r="B86" s="11" t="s">
        <v>20</v>
      </c>
      <c r="C86" s="11" t="s">
        <v>21</v>
      </c>
      <c r="D86" s="15" t="s">
        <v>97</v>
      </c>
      <c r="E86" s="12"/>
      <c r="F86" s="12"/>
      <c r="G86" s="12"/>
      <c r="H86" s="12"/>
      <c r="I86" s="12"/>
      <c r="J86" s="12"/>
      <c r="K86" s="14">
        <f>K89</f>
        <v>1</v>
      </c>
      <c r="L86" s="14">
        <f>L89</f>
        <v>387.08</v>
      </c>
      <c r="M86" s="14">
        <f>M89</f>
        <v>387.08</v>
      </c>
    </row>
    <row r="87" spans="1:13" ht="33.75" x14ac:dyDescent="0.25">
      <c r="A87" s="12"/>
      <c r="B87" s="12"/>
      <c r="C87" s="12"/>
      <c r="D87" s="15" t="s">
        <v>98</v>
      </c>
      <c r="E87" s="12"/>
      <c r="F87" s="12"/>
      <c r="G87" s="12"/>
      <c r="H87" s="12"/>
      <c r="I87" s="12"/>
      <c r="J87" s="12"/>
      <c r="K87" s="12"/>
      <c r="L87" s="12"/>
      <c r="M87" s="12"/>
    </row>
    <row r="88" spans="1:13" x14ac:dyDescent="0.25">
      <c r="A88" s="12"/>
      <c r="B88" s="12"/>
      <c r="C88" s="12"/>
      <c r="D88" s="25"/>
      <c r="E88" s="11" t="s">
        <v>99</v>
      </c>
      <c r="F88" s="16">
        <v>1</v>
      </c>
      <c r="G88" s="13">
        <v>0</v>
      </c>
      <c r="H88" s="13">
        <v>0</v>
      </c>
      <c r="I88" s="13">
        <v>0</v>
      </c>
      <c r="J88" s="14">
        <f>OR(F88&lt;&gt;0,G88&lt;&gt;0,H88&lt;&gt;0,I88&lt;&gt;0)*(F88 + (F88 = 0))*(G88 + (G88 = 0))*(H88 + (H88 = 0))*(I88 + (I88 = 0))</f>
        <v>1</v>
      </c>
      <c r="K88" s="12"/>
      <c r="L88" s="12"/>
      <c r="M88" s="12"/>
    </row>
    <row r="89" spans="1:13" x14ac:dyDescent="0.25">
      <c r="A89" s="12"/>
      <c r="B89" s="12"/>
      <c r="C89" s="12"/>
      <c r="D89" s="25"/>
      <c r="E89" s="12"/>
      <c r="F89" s="12"/>
      <c r="G89" s="12"/>
      <c r="H89" s="12"/>
      <c r="I89" s="12"/>
      <c r="J89" s="17" t="s">
        <v>100</v>
      </c>
      <c r="K89" s="18">
        <f>J88</f>
        <v>1</v>
      </c>
      <c r="L89" s="13">
        <v>387.08</v>
      </c>
      <c r="M89" s="18">
        <f>ROUND(K89*L89,2)</f>
        <v>387.08</v>
      </c>
    </row>
    <row r="90" spans="1:13" ht="0.95" customHeight="1" x14ac:dyDescent="0.25">
      <c r="A90" s="19"/>
      <c r="B90" s="19"/>
      <c r="C90" s="19"/>
      <c r="D90" s="26"/>
      <c r="E90" s="19"/>
      <c r="F90" s="19"/>
      <c r="G90" s="19"/>
      <c r="H90" s="19"/>
      <c r="I90" s="19"/>
      <c r="J90" s="19"/>
      <c r="K90" s="19"/>
      <c r="L90" s="19"/>
      <c r="M90" s="19"/>
    </row>
    <row r="91" spans="1:13" ht="22.5" x14ac:dyDescent="0.25">
      <c r="A91" s="10" t="s">
        <v>101</v>
      </c>
      <c r="B91" s="11" t="s">
        <v>20</v>
      </c>
      <c r="C91" s="11" t="s">
        <v>21</v>
      </c>
      <c r="D91" s="15" t="s">
        <v>102</v>
      </c>
      <c r="E91" s="12"/>
      <c r="F91" s="12"/>
      <c r="G91" s="12"/>
      <c r="H91" s="12"/>
      <c r="I91" s="12"/>
      <c r="J91" s="12"/>
      <c r="K91" s="14">
        <f>K94</f>
        <v>1</v>
      </c>
      <c r="L91" s="14">
        <f>L94</f>
        <v>404.65</v>
      </c>
      <c r="M91" s="14">
        <f>M94</f>
        <v>404.65</v>
      </c>
    </row>
    <row r="92" spans="1:13" ht="33.75" x14ac:dyDescent="0.25">
      <c r="A92" s="12"/>
      <c r="B92" s="12"/>
      <c r="C92" s="12"/>
      <c r="D92" s="15" t="s">
        <v>103</v>
      </c>
      <c r="E92" s="12"/>
      <c r="F92" s="12"/>
      <c r="G92" s="12"/>
      <c r="H92" s="12"/>
      <c r="I92" s="12"/>
      <c r="J92" s="12"/>
      <c r="K92" s="12"/>
      <c r="L92" s="12"/>
      <c r="M92" s="12"/>
    </row>
    <row r="93" spans="1:13" x14ac:dyDescent="0.25">
      <c r="A93" s="12"/>
      <c r="B93" s="12"/>
      <c r="C93" s="12"/>
      <c r="D93" s="25"/>
      <c r="E93" s="11" t="s">
        <v>104</v>
      </c>
      <c r="F93" s="16">
        <v>1</v>
      </c>
      <c r="G93" s="13">
        <v>0</v>
      </c>
      <c r="H93" s="13">
        <v>0</v>
      </c>
      <c r="I93" s="13">
        <v>0</v>
      </c>
      <c r="J93" s="14">
        <f>OR(F93&lt;&gt;0,G93&lt;&gt;0,H93&lt;&gt;0,I93&lt;&gt;0)*(F93 + (F93 = 0))*(G93 + (G93 = 0))*(H93 + (H93 = 0))*(I93 + (I93 = 0))</f>
        <v>1</v>
      </c>
      <c r="K93" s="12"/>
      <c r="L93" s="12"/>
      <c r="M93" s="12"/>
    </row>
    <row r="94" spans="1:13" x14ac:dyDescent="0.25">
      <c r="A94" s="12"/>
      <c r="B94" s="12"/>
      <c r="C94" s="12"/>
      <c r="D94" s="25"/>
      <c r="E94" s="12"/>
      <c r="F94" s="12"/>
      <c r="G94" s="12"/>
      <c r="H94" s="12"/>
      <c r="I94" s="12"/>
      <c r="J94" s="17" t="s">
        <v>105</v>
      </c>
      <c r="K94" s="18">
        <f>J93</f>
        <v>1</v>
      </c>
      <c r="L94" s="13">
        <v>404.65</v>
      </c>
      <c r="M94" s="18">
        <f>ROUND(K94*L94,2)</f>
        <v>404.65</v>
      </c>
    </row>
    <row r="95" spans="1:13" ht="0.95" customHeight="1" x14ac:dyDescent="0.25">
      <c r="A95" s="19"/>
      <c r="B95" s="19"/>
      <c r="C95" s="19"/>
      <c r="D95" s="26"/>
      <c r="E95" s="19"/>
      <c r="F95" s="19"/>
      <c r="G95" s="19"/>
      <c r="H95" s="19"/>
      <c r="I95" s="19"/>
      <c r="J95" s="19"/>
      <c r="K95" s="19"/>
      <c r="L95" s="19"/>
      <c r="M95" s="19"/>
    </row>
    <row r="96" spans="1:13" ht="33.75" x14ac:dyDescent="0.25">
      <c r="A96" s="10" t="s">
        <v>106</v>
      </c>
      <c r="B96" s="11" t="s">
        <v>20</v>
      </c>
      <c r="C96" s="11" t="s">
        <v>21</v>
      </c>
      <c r="D96" s="15" t="s">
        <v>107</v>
      </c>
      <c r="E96" s="12"/>
      <c r="F96" s="12"/>
      <c r="G96" s="12"/>
      <c r="H96" s="12"/>
      <c r="I96" s="12"/>
      <c r="J96" s="12"/>
      <c r="K96" s="14">
        <f>K99</f>
        <v>1</v>
      </c>
      <c r="L96" s="14">
        <f>L99</f>
        <v>149.35</v>
      </c>
      <c r="M96" s="14">
        <f>M99</f>
        <v>149.35</v>
      </c>
    </row>
    <row r="97" spans="1:13" ht="33.75" x14ac:dyDescent="0.25">
      <c r="A97" s="12"/>
      <c r="B97" s="12"/>
      <c r="C97" s="12"/>
      <c r="D97" s="15" t="s">
        <v>108</v>
      </c>
      <c r="E97" s="12"/>
      <c r="F97" s="12"/>
      <c r="G97" s="12"/>
      <c r="H97" s="12"/>
      <c r="I97" s="12"/>
      <c r="J97" s="12"/>
      <c r="K97" s="12"/>
      <c r="L97" s="12"/>
      <c r="M97" s="12"/>
    </row>
    <row r="98" spans="1:13" x14ac:dyDescent="0.25">
      <c r="A98" s="12"/>
      <c r="B98" s="12"/>
      <c r="C98" s="12"/>
      <c r="D98" s="25"/>
      <c r="E98" s="11" t="s">
        <v>37</v>
      </c>
      <c r="F98" s="16">
        <v>1</v>
      </c>
      <c r="G98" s="13">
        <v>0</v>
      </c>
      <c r="H98" s="13">
        <v>0</v>
      </c>
      <c r="I98" s="13">
        <v>0</v>
      </c>
      <c r="J98" s="14">
        <f>OR(F98&lt;&gt;0,G98&lt;&gt;0,H98&lt;&gt;0,I98&lt;&gt;0)*(F98 + (F98 = 0))*(G98 + (G98 = 0))*(H98 + (H98 = 0))*(I98 + (I98 = 0))</f>
        <v>1</v>
      </c>
      <c r="K98" s="12"/>
      <c r="L98" s="12"/>
      <c r="M98" s="12"/>
    </row>
    <row r="99" spans="1:13" x14ac:dyDescent="0.25">
      <c r="A99" s="12"/>
      <c r="B99" s="12"/>
      <c r="C99" s="12"/>
      <c r="D99" s="25"/>
      <c r="E99" s="12"/>
      <c r="F99" s="12"/>
      <c r="G99" s="12"/>
      <c r="H99" s="12"/>
      <c r="I99" s="12"/>
      <c r="J99" s="17" t="s">
        <v>109</v>
      </c>
      <c r="K99" s="18">
        <f>J98</f>
        <v>1</v>
      </c>
      <c r="L99" s="13">
        <v>149.35</v>
      </c>
      <c r="M99" s="18">
        <f>ROUND(K99*L99,2)</f>
        <v>149.35</v>
      </c>
    </row>
    <row r="100" spans="1:13" ht="0.95" customHeight="1" x14ac:dyDescent="0.25">
      <c r="A100" s="19"/>
      <c r="B100" s="19"/>
      <c r="C100" s="19"/>
      <c r="D100" s="26"/>
      <c r="E100" s="19"/>
      <c r="F100" s="19"/>
      <c r="G100" s="19"/>
      <c r="H100" s="19"/>
      <c r="I100" s="19"/>
      <c r="J100" s="19"/>
      <c r="K100" s="19"/>
      <c r="L100" s="19"/>
      <c r="M100" s="19"/>
    </row>
    <row r="101" spans="1:13" ht="33.75" x14ac:dyDescent="0.25">
      <c r="A101" s="10" t="s">
        <v>110</v>
      </c>
      <c r="B101" s="11" t="s">
        <v>20</v>
      </c>
      <c r="C101" s="11" t="s">
        <v>21</v>
      </c>
      <c r="D101" s="15" t="s">
        <v>111</v>
      </c>
      <c r="E101" s="12"/>
      <c r="F101" s="12"/>
      <c r="G101" s="12"/>
      <c r="H101" s="12"/>
      <c r="I101" s="12"/>
      <c r="J101" s="12"/>
      <c r="K101" s="14">
        <f>K104</f>
        <v>1</v>
      </c>
      <c r="L101" s="14">
        <f>L104</f>
        <v>47.64</v>
      </c>
      <c r="M101" s="14">
        <f>M104</f>
        <v>47.64</v>
      </c>
    </row>
    <row r="102" spans="1:13" ht="33.75" x14ac:dyDescent="0.25">
      <c r="A102" s="12"/>
      <c r="B102" s="12"/>
      <c r="C102" s="12"/>
      <c r="D102" s="15" t="s">
        <v>112</v>
      </c>
      <c r="E102" s="12"/>
      <c r="F102" s="12"/>
      <c r="G102" s="12"/>
      <c r="H102" s="12"/>
      <c r="I102" s="12"/>
      <c r="J102" s="12"/>
      <c r="K102" s="12"/>
      <c r="L102" s="12"/>
      <c r="M102" s="12"/>
    </row>
    <row r="103" spans="1:13" x14ac:dyDescent="0.25">
      <c r="A103" s="12"/>
      <c r="B103" s="12"/>
      <c r="C103" s="12"/>
      <c r="D103" s="25"/>
      <c r="E103" s="11" t="s">
        <v>52</v>
      </c>
      <c r="F103" s="16">
        <v>1</v>
      </c>
      <c r="G103" s="13">
        <v>0</v>
      </c>
      <c r="H103" s="13">
        <v>0</v>
      </c>
      <c r="I103" s="13">
        <v>0</v>
      </c>
      <c r="J103" s="14">
        <f>OR(F103&lt;&gt;0,G103&lt;&gt;0,H103&lt;&gt;0,I103&lt;&gt;0)*(F103 + (F103 = 0))*(G103 + (G103 = 0))*(H103 + (H103 = 0))*(I103 + (I103 = 0))</f>
        <v>1</v>
      </c>
      <c r="K103" s="12"/>
      <c r="L103" s="12"/>
      <c r="M103" s="12"/>
    </row>
    <row r="104" spans="1:13" x14ac:dyDescent="0.25">
      <c r="A104" s="12"/>
      <c r="B104" s="12"/>
      <c r="C104" s="12"/>
      <c r="D104" s="25"/>
      <c r="E104" s="12"/>
      <c r="F104" s="12"/>
      <c r="G104" s="12"/>
      <c r="H104" s="12"/>
      <c r="I104" s="12"/>
      <c r="J104" s="17" t="s">
        <v>113</v>
      </c>
      <c r="K104" s="18">
        <f>J103</f>
        <v>1</v>
      </c>
      <c r="L104" s="13">
        <v>47.64</v>
      </c>
      <c r="M104" s="18">
        <f>ROUND(K104*L104,2)</f>
        <v>47.64</v>
      </c>
    </row>
    <row r="105" spans="1:13" ht="0.95" customHeight="1" x14ac:dyDescent="0.25">
      <c r="A105" s="19"/>
      <c r="B105" s="19"/>
      <c r="C105" s="19"/>
      <c r="D105" s="26"/>
      <c r="E105" s="19"/>
      <c r="F105" s="19"/>
      <c r="G105" s="19"/>
      <c r="H105" s="19"/>
      <c r="I105" s="19"/>
      <c r="J105" s="19"/>
      <c r="K105" s="19"/>
      <c r="L105" s="19"/>
      <c r="M105" s="19"/>
    </row>
    <row r="106" spans="1:13" ht="33.75" x14ac:dyDescent="0.25">
      <c r="A106" s="10" t="s">
        <v>114</v>
      </c>
      <c r="B106" s="11" t="s">
        <v>20</v>
      </c>
      <c r="C106" s="11" t="s">
        <v>21</v>
      </c>
      <c r="D106" s="15" t="s">
        <v>115</v>
      </c>
      <c r="E106" s="12"/>
      <c r="F106" s="12"/>
      <c r="G106" s="12"/>
      <c r="H106" s="12"/>
      <c r="I106" s="12"/>
      <c r="J106" s="12"/>
      <c r="K106" s="14">
        <f>K109</f>
        <v>2</v>
      </c>
      <c r="L106" s="14">
        <f>L109</f>
        <v>292.94</v>
      </c>
      <c r="M106" s="14">
        <f>M109</f>
        <v>585.88</v>
      </c>
    </row>
    <row r="107" spans="1:13" ht="56.25" x14ac:dyDescent="0.25">
      <c r="A107" s="12"/>
      <c r="B107" s="12"/>
      <c r="C107" s="12"/>
      <c r="D107" s="15" t="s">
        <v>116</v>
      </c>
      <c r="E107" s="12"/>
      <c r="F107" s="12"/>
      <c r="G107" s="12"/>
      <c r="H107" s="12"/>
      <c r="I107" s="12"/>
      <c r="J107" s="12"/>
      <c r="K107" s="12"/>
      <c r="L107" s="12"/>
      <c r="M107" s="12"/>
    </row>
    <row r="108" spans="1:13" x14ac:dyDescent="0.25">
      <c r="A108" s="12"/>
      <c r="B108" s="12"/>
      <c r="C108" s="12"/>
      <c r="D108" s="25"/>
      <c r="E108" s="11" t="s">
        <v>37</v>
      </c>
      <c r="F108" s="16">
        <v>2</v>
      </c>
      <c r="G108" s="13">
        <v>0</v>
      </c>
      <c r="H108" s="13">
        <v>0</v>
      </c>
      <c r="I108" s="13">
        <v>0</v>
      </c>
      <c r="J108" s="14">
        <f>OR(F108&lt;&gt;0,G108&lt;&gt;0,H108&lt;&gt;0,I108&lt;&gt;0)*(F108 + (F108 = 0))*(G108 + (G108 = 0))*(H108 + (H108 = 0))*(I108 + (I108 = 0))</f>
        <v>2</v>
      </c>
      <c r="K108" s="12"/>
      <c r="L108" s="12"/>
      <c r="M108" s="12"/>
    </row>
    <row r="109" spans="1:13" x14ac:dyDescent="0.25">
      <c r="A109" s="12"/>
      <c r="B109" s="12"/>
      <c r="C109" s="12"/>
      <c r="D109" s="25"/>
      <c r="E109" s="12"/>
      <c r="F109" s="12"/>
      <c r="G109" s="12"/>
      <c r="H109" s="12"/>
      <c r="I109" s="12"/>
      <c r="J109" s="17" t="s">
        <v>117</v>
      </c>
      <c r="K109" s="18">
        <f>J108</f>
        <v>2</v>
      </c>
      <c r="L109" s="13">
        <v>292.94</v>
      </c>
      <c r="M109" s="18">
        <f>ROUND(K109*L109,2)</f>
        <v>585.88</v>
      </c>
    </row>
    <row r="110" spans="1:13" ht="0.95" customHeight="1" x14ac:dyDescent="0.25">
      <c r="A110" s="19"/>
      <c r="B110" s="19"/>
      <c r="C110" s="19"/>
      <c r="D110" s="26"/>
      <c r="E110" s="19"/>
      <c r="F110" s="19"/>
      <c r="G110" s="19"/>
      <c r="H110" s="19"/>
      <c r="I110" s="19"/>
      <c r="J110" s="19"/>
      <c r="K110" s="19"/>
      <c r="L110" s="19"/>
      <c r="M110" s="19"/>
    </row>
    <row r="111" spans="1:13" ht="33.75" x14ac:dyDescent="0.25">
      <c r="A111" s="10" t="s">
        <v>118</v>
      </c>
      <c r="B111" s="11" t="s">
        <v>20</v>
      </c>
      <c r="C111" s="11" t="s">
        <v>21</v>
      </c>
      <c r="D111" s="15" t="s">
        <v>119</v>
      </c>
      <c r="E111" s="12"/>
      <c r="F111" s="12"/>
      <c r="G111" s="12"/>
      <c r="H111" s="12"/>
      <c r="I111" s="12"/>
      <c r="J111" s="12"/>
      <c r="K111" s="14">
        <f>K114</f>
        <v>2</v>
      </c>
      <c r="L111" s="14">
        <f>L114</f>
        <v>259.87</v>
      </c>
      <c r="M111" s="14">
        <f>M114</f>
        <v>519.74</v>
      </c>
    </row>
    <row r="112" spans="1:13" ht="56.25" x14ac:dyDescent="0.25">
      <c r="A112" s="12"/>
      <c r="B112" s="12"/>
      <c r="C112" s="12"/>
      <c r="D112" s="15" t="s">
        <v>120</v>
      </c>
      <c r="E112" s="12"/>
      <c r="F112" s="12"/>
      <c r="G112" s="12"/>
      <c r="H112" s="12"/>
      <c r="I112" s="12"/>
      <c r="J112" s="12"/>
      <c r="K112" s="12"/>
      <c r="L112" s="12"/>
      <c r="M112" s="12"/>
    </row>
    <row r="113" spans="1:13" x14ac:dyDescent="0.25">
      <c r="A113" s="12"/>
      <c r="B113" s="12"/>
      <c r="C113" s="12"/>
      <c r="D113" s="25"/>
      <c r="E113" s="11" t="s">
        <v>52</v>
      </c>
      <c r="F113" s="16">
        <v>2</v>
      </c>
      <c r="G113" s="13">
        <v>0</v>
      </c>
      <c r="H113" s="13">
        <v>0</v>
      </c>
      <c r="I113" s="13">
        <v>0</v>
      </c>
      <c r="J113" s="14">
        <f>OR(F113&lt;&gt;0,G113&lt;&gt;0,H113&lt;&gt;0,I113&lt;&gt;0)*(F113 + (F113 = 0))*(G113 + (G113 = 0))*(H113 + (H113 = 0))*(I113 + (I113 = 0))</f>
        <v>2</v>
      </c>
      <c r="K113" s="12"/>
      <c r="L113" s="12"/>
      <c r="M113" s="12"/>
    </row>
    <row r="114" spans="1:13" x14ac:dyDescent="0.25">
      <c r="A114" s="12"/>
      <c r="B114" s="12"/>
      <c r="C114" s="12"/>
      <c r="D114" s="25"/>
      <c r="E114" s="12"/>
      <c r="F114" s="12"/>
      <c r="G114" s="12"/>
      <c r="H114" s="12"/>
      <c r="I114" s="12"/>
      <c r="J114" s="17" t="s">
        <v>121</v>
      </c>
      <c r="K114" s="18">
        <f>J113</f>
        <v>2</v>
      </c>
      <c r="L114" s="13">
        <v>259.87</v>
      </c>
      <c r="M114" s="18">
        <f>ROUND(K114*L114,2)</f>
        <v>519.74</v>
      </c>
    </row>
    <row r="115" spans="1:13" ht="0.95" customHeight="1" x14ac:dyDescent="0.25">
      <c r="A115" s="19"/>
      <c r="B115" s="19"/>
      <c r="C115" s="19"/>
      <c r="D115" s="26"/>
      <c r="E115" s="19"/>
      <c r="F115" s="19"/>
      <c r="G115" s="19"/>
      <c r="H115" s="19"/>
      <c r="I115" s="19"/>
      <c r="J115" s="19"/>
      <c r="K115" s="19"/>
      <c r="L115" s="19"/>
      <c r="M115" s="19"/>
    </row>
    <row r="116" spans="1:13" ht="22.5" x14ac:dyDescent="0.25">
      <c r="A116" s="10" t="s">
        <v>122</v>
      </c>
      <c r="B116" s="11" t="s">
        <v>20</v>
      </c>
      <c r="C116" s="11" t="s">
        <v>123</v>
      </c>
      <c r="D116" s="15" t="s">
        <v>124</v>
      </c>
      <c r="E116" s="12"/>
      <c r="F116" s="12"/>
      <c r="G116" s="12"/>
      <c r="H116" s="12"/>
      <c r="I116" s="12"/>
      <c r="J116" s="12"/>
      <c r="K116" s="14">
        <f>K119</f>
        <v>56</v>
      </c>
      <c r="L116" s="14">
        <f>L119</f>
        <v>180.88</v>
      </c>
      <c r="M116" s="14">
        <f>M119</f>
        <v>10129.280000000001</v>
      </c>
    </row>
    <row r="117" spans="1:13" ht="168.75" x14ac:dyDescent="0.25">
      <c r="A117" s="12"/>
      <c r="B117" s="12"/>
      <c r="C117" s="12"/>
      <c r="D117" s="15" t="s">
        <v>125</v>
      </c>
      <c r="E117" s="12"/>
      <c r="F117" s="12"/>
      <c r="G117" s="12"/>
      <c r="H117" s="12"/>
      <c r="I117" s="12"/>
      <c r="J117" s="12"/>
      <c r="K117" s="12"/>
      <c r="L117" s="12"/>
      <c r="M117" s="12"/>
    </row>
    <row r="118" spans="1:13" x14ac:dyDescent="0.25">
      <c r="A118" s="12"/>
      <c r="B118" s="12"/>
      <c r="C118" s="12"/>
      <c r="D118" s="25"/>
      <c r="E118" s="11" t="s">
        <v>126</v>
      </c>
      <c r="F118" s="16">
        <v>56</v>
      </c>
      <c r="G118" s="13">
        <v>0</v>
      </c>
      <c r="H118" s="13">
        <v>0</v>
      </c>
      <c r="I118" s="13">
        <v>0</v>
      </c>
      <c r="J118" s="14">
        <f>OR(F118&lt;&gt;0,G118&lt;&gt;0,H118&lt;&gt;0,I118&lt;&gt;0)*(F118 + (F118 = 0))*(G118 + (G118 = 0))*(H118 + (H118 = 0))*(I118 + (I118 = 0))</f>
        <v>56</v>
      </c>
      <c r="K118" s="12"/>
      <c r="L118" s="12"/>
      <c r="M118" s="12"/>
    </row>
    <row r="119" spans="1:13" x14ac:dyDescent="0.25">
      <c r="A119" s="12"/>
      <c r="B119" s="12"/>
      <c r="C119" s="12"/>
      <c r="D119" s="25"/>
      <c r="E119" s="12"/>
      <c r="F119" s="12"/>
      <c r="G119" s="12"/>
      <c r="H119" s="12"/>
      <c r="I119" s="12"/>
      <c r="J119" s="17" t="s">
        <v>127</v>
      </c>
      <c r="K119" s="18">
        <f>J118</f>
        <v>56</v>
      </c>
      <c r="L119" s="13">
        <v>180.88</v>
      </c>
      <c r="M119" s="18">
        <f>ROUND(K119*L119,2)</f>
        <v>10129.280000000001</v>
      </c>
    </row>
    <row r="120" spans="1:13" ht="0.95" customHeight="1" x14ac:dyDescent="0.25">
      <c r="A120" s="19"/>
      <c r="B120" s="19"/>
      <c r="C120" s="19"/>
      <c r="D120" s="26"/>
      <c r="E120" s="19"/>
      <c r="F120" s="19"/>
      <c r="G120" s="19"/>
      <c r="H120" s="19"/>
      <c r="I120" s="19"/>
      <c r="J120" s="19"/>
      <c r="K120" s="19"/>
      <c r="L120" s="19"/>
      <c r="M120" s="19"/>
    </row>
    <row r="121" spans="1:13" ht="22.5" x14ac:dyDescent="0.25">
      <c r="A121" s="10" t="s">
        <v>128</v>
      </c>
      <c r="B121" s="11" t="s">
        <v>20</v>
      </c>
      <c r="C121" s="11" t="s">
        <v>123</v>
      </c>
      <c r="D121" s="15" t="s">
        <v>129</v>
      </c>
      <c r="E121" s="12"/>
      <c r="F121" s="12"/>
      <c r="G121" s="12"/>
      <c r="H121" s="12"/>
      <c r="I121" s="12"/>
      <c r="J121" s="12"/>
      <c r="K121" s="14">
        <f>K124</f>
        <v>80</v>
      </c>
      <c r="L121" s="14">
        <f>L124</f>
        <v>142.41</v>
      </c>
      <c r="M121" s="14">
        <f>M124</f>
        <v>11392.8</v>
      </c>
    </row>
    <row r="122" spans="1:13" ht="180" x14ac:dyDescent="0.25">
      <c r="A122" s="12"/>
      <c r="B122" s="12"/>
      <c r="C122" s="12"/>
      <c r="D122" s="15" t="s">
        <v>130</v>
      </c>
      <c r="E122" s="12"/>
      <c r="F122" s="12"/>
      <c r="G122" s="12"/>
      <c r="H122" s="12"/>
      <c r="I122" s="12"/>
      <c r="J122" s="12"/>
      <c r="K122" s="12"/>
      <c r="L122" s="12"/>
      <c r="M122" s="12"/>
    </row>
    <row r="123" spans="1:13" x14ac:dyDescent="0.25">
      <c r="A123" s="12"/>
      <c r="B123" s="12"/>
      <c r="C123" s="12"/>
      <c r="D123" s="25"/>
      <c r="E123" s="11" t="s">
        <v>131</v>
      </c>
      <c r="F123" s="16">
        <v>80</v>
      </c>
      <c r="G123" s="13">
        <v>0</v>
      </c>
      <c r="H123" s="13">
        <v>0</v>
      </c>
      <c r="I123" s="13">
        <v>0</v>
      </c>
      <c r="J123" s="14">
        <f>OR(F123&lt;&gt;0,G123&lt;&gt;0,H123&lt;&gt;0,I123&lt;&gt;0)*(F123 + (F123 = 0))*(G123 + (G123 = 0))*(H123 + (H123 = 0))*(I123 + (I123 = 0))</f>
        <v>80</v>
      </c>
      <c r="K123" s="12"/>
      <c r="L123" s="12"/>
      <c r="M123" s="12"/>
    </row>
    <row r="124" spans="1:13" x14ac:dyDescent="0.25">
      <c r="A124" s="12"/>
      <c r="B124" s="12"/>
      <c r="C124" s="12"/>
      <c r="D124" s="25"/>
      <c r="E124" s="12"/>
      <c r="F124" s="12"/>
      <c r="G124" s="12"/>
      <c r="H124" s="12"/>
      <c r="I124" s="12"/>
      <c r="J124" s="17" t="s">
        <v>132</v>
      </c>
      <c r="K124" s="18">
        <f>J123</f>
        <v>80</v>
      </c>
      <c r="L124" s="13">
        <v>142.41</v>
      </c>
      <c r="M124" s="18">
        <f>ROUND(K124*L124,2)</f>
        <v>11392.8</v>
      </c>
    </row>
    <row r="125" spans="1:13" ht="0.95" customHeight="1" x14ac:dyDescent="0.25">
      <c r="A125" s="19"/>
      <c r="B125" s="19"/>
      <c r="C125" s="19"/>
      <c r="D125" s="26"/>
      <c r="E125" s="19"/>
      <c r="F125" s="19"/>
      <c r="G125" s="19"/>
      <c r="H125" s="19"/>
      <c r="I125" s="19"/>
      <c r="J125" s="19"/>
      <c r="K125" s="19"/>
      <c r="L125" s="19"/>
      <c r="M125" s="19"/>
    </row>
    <row r="126" spans="1:13" ht="33.75" x14ac:dyDescent="0.25">
      <c r="A126" s="10" t="s">
        <v>133</v>
      </c>
      <c r="B126" s="11" t="s">
        <v>20</v>
      </c>
      <c r="C126" s="11" t="s">
        <v>21</v>
      </c>
      <c r="D126" s="15" t="s">
        <v>134</v>
      </c>
      <c r="E126" s="12"/>
      <c r="F126" s="12"/>
      <c r="G126" s="12"/>
      <c r="H126" s="12"/>
      <c r="I126" s="12"/>
      <c r="J126" s="12"/>
      <c r="K126" s="14">
        <f>K129</f>
        <v>2</v>
      </c>
      <c r="L126" s="14">
        <f>L129</f>
        <v>1041.53</v>
      </c>
      <c r="M126" s="14">
        <f>M129</f>
        <v>2083.06</v>
      </c>
    </row>
    <row r="127" spans="1:13" ht="90" x14ac:dyDescent="0.25">
      <c r="A127" s="12"/>
      <c r="B127" s="12"/>
      <c r="C127" s="12"/>
      <c r="D127" s="15" t="s">
        <v>135</v>
      </c>
      <c r="E127" s="12"/>
      <c r="F127" s="12"/>
      <c r="G127" s="12"/>
      <c r="H127" s="12"/>
      <c r="I127" s="12"/>
      <c r="J127" s="12"/>
      <c r="K127" s="12"/>
      <c r="L127" s="12"/>
      <c r="M127" s="12"/>
    </row>
    <row r="128" spans="1:13" x14ac:dyDescent="0.25">
      <c r="A128" s="12"/>
      <c r="B128" s="12"/>
      <c r="C128" s="12"/>
      <c r="D128" s="25"/>
      <c r="E128" s="11" t="s">
        <v>89</v>
      </c>
      <c r="F128" s="16">
        <v>2</v>
      </c>
      <c r="G128" s="13">
        <v>0</v>
      </c>
      <c r="H128" s="13">
        <v>0</v>
      </c>
      <c r="I128" s="13">
        <v>0</v>
      </c>
      <c r="J128" s="14">
        <f>OR(F128&lt;&gt;0,G128&lt;&gt;0,H128&lt;&gt;0,I128&lt;&gt;0)*(F128 + (F128 = 0))*(G128 + (G128 = 0))*(H128 + (H128 = 0))*(I128 + (I128 = 0))</f>
        <v>2</v>
      </c>
      <c r="K128" s="12"/>
      <c r="L128" s="12"/>
      <c r="M128" s="12"/>
    </row>
    <row r="129" spans="1:13" x14ac:dyDescent="0.25">
      <c r="A129" s="12"/>
      <c r="B129" s="12"/>
      <c r="C129" s="12"/>
      <c r="D129" s="25"/>
      <c r="E129" s="12"/>
      <c r="F129" s="12"/>
      <c r="G129" s="12"/>
      <c r="H129" s="12"/>
      <c r="I129" s="12"/>
      <c r="J129" s="17" t="s">
        <v>136</v>
      </c>
      <c r="K129" s="18">
        <f>J128</f>
        <v>2</v>
      </c>
      <c r="L129" s="13">
        <v>1041.53</v>
      </c>
      <c r="M129" s="18">
        <f>ROUND(K129*L129,2)</f>
        <v>2083.06</v>
      </c>
    </row>
    <row r="130" spans="1:13" ht="0.95" customHeight="1" x14ac:dyDescent="0.25">
      <c r="A130" s="19"/>
      <c r="B130" s="19"/>
      <c r="C130" s="19"/>
      <c r="D130" s="26"/>
      <c r="E130" s="19"/>
      <c r="F130" s="19"/>
      <c r="G130" s="19"/>
      <c r="H130" s="19"/>
      <c r="I130" s="19"/>
      <c r="J130" s="19"/>
      <c r="K130" s="19"/>
      <c r="L130" s="19"/>
      <c r="M130" s="19"/>
    </row>
    <row r="131" spans="1:13" ht="22.5" x14ac:dyDescent="0.25">
      <c r="A131" s="10" t="s">
        <v>137</v>
      </c>
      <c r="B131" s="11" t="s">
        <v>20</v>
      </c>
      <c r="C131" s="11" t="s">
        <v>34</v>
      </c>
      <c r="D131" s="15" t="s">
        <v>138</v>
      </c>
      <c r="E131" s="12"/>
      <c r="F131" s="12"/>
      <c r="G131" s="12"/>
      <c r="H131" s="12"/>
      <c r="I131" s="12"/>
      <c r="J131" s="12"/>
      <c r="K131" s="14">
        <f>K134</f>
        <v>12</v>
      </c>
      <c r="L131" s="14">
        <f>L134</f>
        <v>6.23</v>
      </c>
      <c r="M131" s="14">
        <f>M134</f>
        <v>74.760000000000005</v>
      </c>
    </row>
    <row r="132" spans="1:13" ht="67.5" x14ac:dyDescent="0.25">
      <c r="A132" s="12"/>
      <c r="B132" s="12"/>
      <c r="C132" s="12"/>
      <c r="D132" s="15" t="s">
        <v>139</v>
      </c>
      <c r="E132" s="12"/>
      <c r="F132" s="12"/>
      <c r="G132" s="12"/>
      <c r="H132" s="12"/>
      <c r="I132" s="12"/>
      <c r="J132" s="12"/>
      <c r="K132" s="12"/>
      <c r="L132" s="12"/>
      <c r="M132" s="12"/>
    </row>
    <row r="133" spans="1:13" x14ac:dyDescent="0.25">
      <c r="A133" s="12"/>
      <c r="B133" s="12"/>
      <c r="C133" s="12"/>
      <c r="D133" s="25"/>
      <c r="E133" s="11" t="s">
        <v>89</v>
      </c>
      <c r="F133" s="16">
        <v>2</v>
      </c>
      <c r="G133" s="13">
        <v>6</v>
      </c>
      <c r="H133" s="13">
        <v>0</v>
      </c>
      <c r="I133" s="13">
        <v>0</v>
      </c>
      <c r="J133" s="14">
        <f>OR(F133&lt;&gt;0,G133&lt;&gt;0,H133&lt;&gt;0,I133&lt;&gt;0)*(F133 + (F133 = 0))*(G133 + (G133 = 0))*(H133 + (H133 = 0))*(I133 + (I133 = 0))</f>
        <v>12</v>
      </c>
      <c r="K133" s="12"/>
      <c r="L133" s="12"/>
      <c r="M133" s="12"/>
    </row>
    <row r="134" spans="1:13" x14ac:dyDescent="0.25">
      <c r="A134" s="12"/>
      <c r="B134" s="12"/>
      <c r="C134" s="12"/>
      <c r="D134" s="25"/>
      <c r="E134" s="12"/>
      <c r="F134" s="12"/>
      <c r="G134" s="12"/>
      <c r="H134" s="12"/>
      <c r="I134" s="12"/>
      <c r="J134" s="17" t="s">
        <v>140</v>
      </c>
      <c r="K134" s="18">
        <f>J133</f>
        <v>12</v>
      </c>
      <c r="L134" s="13">
        <v>6.23</v>
      </c>
      <c r="M134" s="18">
        <f>ROUND(K134*L134,2)</f>
        <v>74.760000000000005</v>
      </c>
    </row>
    <row r="135" spans="1:13" ht="0.95" customHeight="1" x14ac:dyDescent="0.25">
      <c r="A135" s="19"/>
      <c r="B135" s="19"/>
      <c r="C135" s="19"/>
      <c r="D135" s="26"/>
      <c r="E135" s="19"/>
      <c r="F135" s="19"/>
      <c r="G135" s="19"/>
      <c r="H135" s="19"/>
      <c r="I135" s="19"/>
      <c r="J135" s="19"/>
      <c r="K135" s="19"/>
      <c r="L135" s="19"/>
      <c r="M135" s="19"/>
    </row>
    <row r="136" spans="1:13" ht="22.5" x14ac:dyDescent="0.25">
      <c r="A136" s="10" t="s">
        <v>141</v>
      </c>
      <c r="B136" s="11" t="s">
        <v>20</v>
      </c>
      <c r="C136" s="11" t="s">
        <v>21</v>
      </c>
      <c r="D136" s="15" t="s">
        <v>142</v>
      </c>
      <c r="E136" s="12"/>
      <c r="F136" s="12"/>
      <c r="G136" s="12"/>
      <c r="H136" s="12"/>
      <c r="I136" s="12"/>
      <c r="J136" s="12"/>
      <c r="K136" s="14">
        <f>K139</f>
        <v>2</v>
      </c>
      <c r="L136" s="14">
        <f>L139</f>
        <v>7745.13</v>
      </c>
      <c r="M136" s="14">
        <f>M139</f>
        <v>15490.26</v>
      </c>
    </row>
    <row r="137" spans="1:13" ht="180" x14ac:dyDescent="0.25">
      <c r="A137" s="12"/>
      <c r="B137" s="12"/>
      <c r="C137" s="12"/>
      <c r="D137" s="15" t="s">
        <v>143</v>
      </c>
      <c r="E137" s="12"/>
      <c r="F137" s="12"/>
      <c r="G137" s="12"/>
      <c r="H137" s="12"/>
      <c r="I137" s="12"/>
      <c r="J137" s="12"/>
      <c r="K137" s="12"/>
      <c r="L137" s="12"/>
      <c r="M137" s="12"/>
    </row>
    <row r="138" spans="1:13" x14ac:dyDescent="0.25">
      <c r="A138" s="12"/>
      <c r="B138" s="12"/>
      <c r="C138" s="12"/>
      <c r="D138" s="25"/>
      <c r="E138" s="11" t="s">
        <v>144</v>
      </c>
      <c r="F138" s="16">
        <v>2</v>
      </c>
      <c r="G138" s="13">
        <v>0</v>
      </c>
      <c r="H138" s="13">
        <v>0</v>
      </c>
      <c r="I138" s="13">
        <v>0</v>
      </c>
      <c r="J138" s="14">
        <f>OR(F138&lt;&gt;0,G138&lt;&gt;0,H138&lt;&gt;0,I138&lt;&gt;0)*(F138 + (F138 = 0))*(G138 + (G138 = 0))*(H138 + (H138 = 0))*(I138 + (I138 = 0))</f>
        <v>2</v>
      </c>
      <c r="K138" s="12"/>
      <c r="L138" s="12"/>
      <c r="M138" s="12"/>
    </row>
    <row r="139" spans="1:13" x14ac:dyDescent="0.25">
      <c r="A139" s="12"/>
      <c r="B139" s="12"/>
      <c r="C139" s="12"/>
      <c r="D139" s="25"/>
      <c r="E139" s="12"/>
      <c r="F139" s="12"/>
      <c r="G139" s="12"/>
      <c r="H139" s="12"/>
      <c r="I139" s="12"/>
      <c r="J139" s="17" t="s">
        <v>145</v>
      </c>
      <c r="K139" s="18">
        <f>J138</f>
        <v>2</v>
      </c>
      <c r="L139" s="13">
        <v>7745.13</v>
      </c>
      <c r="M139" s="18">
        <f>ROUND(K139*L139,2)</f>
        <v>15490.26</v>
      </c>
    </row>
    <row r="140" spans="1:13" ht="0.95" customHeight="1" x14ac:dyDescent="0.25">
      <c r="A140" s="19"/>
      <c r="B140" s="19"/>
      <c r="C140" s="19"/>
      <c r="D140" s="26"/>
      <c r="E140" s="19"/>
      <c r="F140" s="19"/>
      <c r="G140" s="19"/>
      <c r="H140" s="19"/>
      <c r="I140" s="19"/>
      <c r="J140" s="19"/>
      <c r="K140" s="19"/>
      <c r="L140" s="19"/>
      <c r="M140" s="19"/>
    </row>
    <row r="141" spans="1:13" ht="33.75" x14ac:dyDescent="0.25">
      <c r="A141" s="10" t="s">
        <v>146</v>
      </c>
      <c r="B141" s="11" t="s">
        <v>20</v>
      </c>
      <c r="C141" s="11" t="s">
        <v>21</v>
      </c>
      <c r="D141" s="15" t="s">
        <v>147</v>
      </c>
      <c r="E141" s="12"/>
      <c r="F141" s="12"/>
      <c r="G141" s="12"/>
      <c r="H141" s="12"/>
      <c r="I141" s="12"/>
      <c r="J141" s="12"/>
      <c r="K141" s="13">
        <v>1</v>
      </c>
      <c r="L141" s="13">
        <v>2091.7199999999998</v>
      </c>
      <c r="M141" s="14">
        <f>ROUND(K141*L141,2)</f>
        <v>2091.7199999999998</v>
      </c>
    </row>
    <row r="142" spans="1:13" ht="157.5" x14ac:dyDescent="0.25">
      <c r="A142" s="12"/>
      <c r="B142" s="12"/>
      <c r="C142" s="12"/>
      <c r="D142" s="15" t="s">
        <v>148</v>
      </c>
      <c r="E142" s="12"/>
      <c r="F142" s="12"/>
      <c r="G142" s="12"/>
      <c r="H142" s="12"/>
      <c r="I142" s="12"/>
      <c r="J142" s="12"/>
      <c r="K142" s="12"/>
      <c r="L142" s="12"/>
      <c r="M142" s="12"/>
    </row>
    <row r="143" spans="1:13" ht="22.5" x14ac:dyDescent="0.25">
      <c r="A143" s="10" t="s">
        <v>149</v>
      </c>
      <c r="B143" s="11" t="s">
        <v>20</v>
      </c>
      <c r="C143" s="11" t="s">
        <v>34</v>
      </c>
      <c r="D143" s="15" t="s">
        <v>150</v>
      </c>
      <c r="E143" s="12"/>
      <c r="F143" s="12"/>
      <c r="G143" s="12"/>
      <c r="H143" s="12"/>
      <c r="I143" s="12"/>
      <c r="J143" s="12"/>
      <c r="K143" s="14">
        <f>K146</f>
        <v>80</v>
      </c>
      <c r="L143" s="14">
        <f>L146</f>
        <v>17.440000000000001</v>
      </c>
      <c r="M143" s="14">
        <f>M146</f>
        <v>1395.2</v>
      </c>
    </row>
    <row r="144" spans="1:13" ht="78.75" x14ac:dyDescent="0.25">
      <c r="A144" s="12"/>
      <c r="B144" s="12"/>
      <c r="C144" s="12"/>
      <c r="D144" s="15" t="s">
        <v>151</v>
      </c>
      <c r="E144" s="12"/>
      <c r="F144" s="12"/>
      <c r="G144" s="12"/>
      <c r="H144" s="12"/>
      <c r="I144" s="12"/>
      <c r="J144" s="12"/>
      <c r="K144" s="12"/>
      <c r="L144" s="12"/>
      <c r="M144" s="12"/>
    </row>
    <row r="145" spans="1:13" x14ac:dyDescent="0.25">
      <c r="A145" s="12"/>
      <c r="B145" s="12"/>
      <c r="C145" s="12"/>
      <c r="D145" s="25"/>
      <c r="E145" s="11" t="s">
        <v>152</v>
      </c>
      <c r="F145" s="16">
        <v>1</v>
      </c>
      <c r="G145" s="13">
        <v>80</v>
      </c>
      <c r="H145" s="13">
        <v>0</v>
      </c>
      <c r="I145" s="13">
        <v>0</v>
      </c>
      <c r="J145" s="14">
        <f>OR(F145&lt;&gt;0,G145&lt;&gt;0,H145&lt;&gt;0,I145&lt;&gt;0)*(F145 + (F145 = 0))*(G145 + (G145 = 0))*(H145 + (H145 = 0))*(I145 + (I145 = 0))</f>
        <v>80</v>
      </c>
      <c r="K145" s="12"/>
      <c r="L145" s="12"/>
      <c r="M145" s="12"/>
    </row>
    <row r="146" spans="1:13" x14ac:dyDescent="0.25">
      <c r="A146" s="12"/>
      <c r="B146" s="12"/>
      <c r="C146" s="12"/>
      <c r="D146" s="25"/>
      <c r="E146" s="12"/>
      <c r="F146" s="12"/>
      <c r="G146" s="12"/>
      <c r="H146" s="12"/>
      <c r="I146" s="12"/>
      <c r="J146" s="17" t="s">
        <v>153</v>
      </c>
      <c r="K146" s="18">
        <f>J145</f>
        <v>80</v>
      </c>
      <c r="L146" s="13">
        <v>17.440000000000001</v>
      </c>
      <c r="M146" s="18">
        <f>ROUND(K146*L146,2)</f>
        <v>1395.2</v>
      </c>
    </row>
    <row r="147" spans="1:13" ht="0.95" customHeight="1" x14ac:dyDescent="0.25">
      <c r="A147" s="19"/>
      <c r="B147" s="19"/>
      <c r="C147" s="19"/>
      <c r="D147" s="26"/>
      <c r="E147" s="19"/>
      <c r="F147" s="19"/>
      <c r="G147" s="19"/>
      <c r="H147" s="19"/>
      <c r="I147" s="19"/>
      <c r="J147" s="19"/>
      <c r="K147" s="19"/>
      <c r="L147" s="19"/>
      <c r="M147" s="19"/>
    </row>
    <row r="148" spans="1:13" x14ac:dyDescent="0.25">
      <c r="A148" s="12"/>
      <c r="B148" s="12"/>
      <c r="C148" s="12"/>
      <c r="D148" s="25"/>
      <c r="E148" s="12"/>
      <c r="F148" s="12"/>
      <c r="G148" s="12"/>
      <c r="H148" s="12"/>
      <c r="I148" s="12"/>
      <c r="J148" s="17" t="s">
        <v>154</v>
      </c>
      <c r="K148" s="22">
        <v>1</v>
      </c>
      <c r="L148" s="18">
        <f>M5+M7+M13+M15+M20+M25+M30+M35+M40+M46+M52+M58+M64+M70+M75+M80+M86+M91+M96+M101+M106+M111+M116+M121+M126+M131+M136+M141+M143</f>
        <v>143734.63</v>
      </c>
      <c r="M148" s="18">
        <f>ROUND(K148*L148,2)</f>
        <v>143734.63</v>
      </c>
    </row>
    <row r="149" spans="1:13" ht="0.95" customHeight="1" x14ac:dyDescent="0.25">
      <c r="A149" s="19"/>
      <c r="B149" s="19"/>
      <c r="C149" s="19"/>
      <c r="D149" s="26"/>
      <c r="E149" s="19"/>
      <c r="F149" s="19"/>
      <c r="G149" s="19"/>
      <c r="H149" s="19"/>
      <c r="I149" s="19"/>
      <c r="J149" s="19"/>
      <c r="K149" s="19"/>
      <c r="L149" s="19"/>
      <c r="M149" s="19"/>
    </row>
    <row r="150" spans="1:13" x14ac:dyDescent="0.25">
      <c r="A150" s="5" t="s">
        <v>155</v>
      </c>
      <c r="B150" s="5" t="s">
        <v>16</v>
      </c>
      <c r="C150" s="5" t="s">
        <v>17</v>
      </c>
      <c r="D150" s="24" t="s">
        <v>156</v>
      </c>
      <c r="E150" s="7"/>
      <c r="F150" s="7"/>
      <c r="G150" s="7"/>
      <c r="H150" s="7"/>
      <c r="I150" s="7"/>
      <c r="J150" s="7"/>
      <c r="K150" s="8">
        <f>K180</f>
        <v>1</v>
      </c>
      <c r="L150" s="9">
        <f>L180</f>
        <v>24460.38</v>
      </c>
      <c r="M150" s="9">
        <f>M180</f>
        <v>24460.38</v>
      </c>
    </row>
    <row r="151" spans="1:13" ht="22.5" x14ac:dyDescent="0.25">
      <c r="A151" s="10" t="s">
        <v>157</v>
      </c>
      <c r="B151" s="11" t="s">
        <v>20</v>
      </c>
      <c r="C151" s="11" t="s">
        <v>21</v>
      </c>
      <c r="D151" s="15" t="s">
        <v>158</v>
      </c>
      <c r="E151" s="12"/>
      <c r="F151" s="12"/>
      <c r="G151" s="12"/>
      <c r="H151" s="12"/>
      <c r="I151" s="12"/>
      <c r="J151" s="12"/>
      <c r="K151" s="13">
        <v>1</v>
      </c>
      <c r="L151" s="13">
        <v>3950.54</v>
      </c>
      <c r="M151" s="14">
        <f>ROUND(K151*L151,2)</f>
        <v>3950.54</v>
      </c>
    </row>
    <row r="152" spans="1:13" ht="247.5" x14ac:dyDescent="0.25">
      <c r="A152" s="12"/>
      <c r="B152" s="12"/>
      <c r="C152" s="12"/>
      <c r="D152" s="15" t="s">
        <v>159</v>
      </c>
      <c r="E152" s="12"/>
      <c r="F152" s="12"/>
      <c r="G152" s="12"/>
      <c r="H152" s="12"/>
      <c r="I152" s="12"/>
      <c r="J152" s="12"/>
      <c r="K152" s="12"/>
      <c r="L152" s="12"/>
      <c r="M152" s="12"/>
    </row>
    <row r="153" spans="1:13" ht="22.5" x14ac:dyDescent="0.25">
      <c r="A153" s="10" t="s">
        <v>160</v>
      </c>
      <c r="B153" s="11" t="s">
        <v>20</v>
      </c>
      <c r="C153" s="11" t="s">
        <v>34</v>
      </c>
      <c r="D153" s="15" t="s">
        <v>161</v>
      </c>
      <c r="E153" s="12"/>
      <c r="F153" s="12"/>
      <c r="G153" s="12"/>
      <c r="H153" s="12"/>
      <c r="I153" s="12"/>
      <c r="J153" s="12"/>
      <c r="K153" s="14">
        <f>K156</f>
        <v>240</v>
      </c>
      <c r="L153" s="14">
        <f>L156</f>
        <v>7.09</v>
      </c>
      <c r="M153" s="14">
        <f>M156</f>
        <v>1701.6</v>
      </c>
    </row>
    <row r="154" spans="1:13" ht="123.75" x14ac:dyDescent="0.25">
      <c r="A154" s="12"/>
      <c r="B154" s="12"/>
      <c r="C154" s="12"/>
      <c r="D154" s="15" t="s">
        <v>162</v>
      </c>
      <c r="E154" s="12"/>
      <c r="F154" s="12"/>
      <c r="G154" s="12"/>
      <c r="H154" s="12"/>
      <c r="I154" s="12"/>
      <c r="J154" s="12"/>
      <c r="K154" s="12"/>
      <c r="L154" s="12"/>
      <c r="M154" s="12"/>
    </row>
    <row r="155" spans="1:13" x14ac:dyDescent="0.25">
      <c r="A155" s="12"/>
      <c r="B155" s="12"/>
      <c r="C155" s="12"/>
      <c r="D155" s="25"/>
      <c r="E155" s="11" t="s">
        <v>89</v>
      </c>
      <c r="F155" s="16">
        <v>2</v>
      </c>
      <c r="G155" s="13">
        <v>120</v>
      </c>
      <c r="H155" s="13">
        <v>0</v>
      </c>
      <c r="I155" s="13">
        <v>0</v>
      </c>
      <c r="J155" s="14">
        <f>OR(F155&lt;&gt;0,G155&lt;&gt;0,H155&lt;&gt;0,I155&lt;&gt;0)*(F155 + (F155 = 0))*(G155 + (G155 = 0))*(H155 + (H155 = 0))*(I155 + (I155 = 0))</f>
        <v>240</v>
      </c>
      <c r="K155" s="12"/>
      <c r="L155" s="12"/>
      <c r="M155" s="12"/>
    </row>
    <row r="156" spans="1:13" x14ac:dyDescent="0.25">
      <c r="A156" s="12"/>
      <c r="B156" s="12"/>
      <c r="C156" s="12"/>
      <c r="D156" s="25"/>
      <c r="E156" s="12"/>
      <c r="F156" s="12"/>
      <c r="G156" s="12"/>
      <c r="H156" s="12"/>
      <c r="I156" s="12"/>
      <c r="J156" s="17" t="s">
        <v>163</v>
      </c>
      <c r="K156" s="18">
        <f>J155</f>
        <v>240</v>
      </c>
      <c r="L156" s="13">
        <v>7.09</v>
      </c>
      <c r="M156" s="18">
        <f>ROUND(K156*L156,2)</f>
        <v>1701.6</v>
      </c>
    </row>
    <row r="157" spans="1:13" ht="0.95" customHeight="1" x14ac:dyDescent="0.25">
      <c r="A157" s="19"/>
      <c r="B157" s="19"/>
      <c r="C157" s="19"/>
      <c r="D157" s="26"/>
      <c r="E157" s="19"/>
      <c r="F157" s="19"/>
      <c r="G157" s="19"/>
      <c r="H157" s="19"/>
      <c r="I157" s="19"/>
      <c r="J157" s="19"/>
      <c r="K157" s="19"/>
      <c r="L157" s="19"/>
      <c r="M157" s="19"/>
    </row>
    <row r="158" spans="1:13" ht="22.5" x14ac:dyDescent="0.25">
      <c r="A158" s="10" t="s">
        <v>164</v>
      </c>
      <c r="B158" s="11" t="s">
        <v>20</v>
      </c>
      <c r="C158" s="11" t="s">
        <v>34</v>
      </c>
      <c r="D158" s="15" t="s">
        <v>165</v>
      </c>
      <c r="E158" s="12"/>
      <c r="F158" s="12"/>
      <c r="G158" s="12"/>
      <c r="H158" s="12"/>
      <c r="I158" s="12"/>
      <c r="J158" s="12"/>
      <c r="K158" s="14">
        <f>K161</f>
        <v>188</v>
      </c>
      <c r="L158" s="14">
        <f>L161</f>
        <v>9.76</v>
      </c>
      <c r="M158" s="14">
        <f>M161</f>
        <v>1834.88</v>
      </c>
    </row>
    <row r="159" spans="1:13" ht="112.5" x14ac:dyDescent="0.25">
      <c r="A159" s="12"/>
      <c r="B159" s="12"/>
      <c r="C159" s="12"/>
      <c r="D159" s="15" t="s">
        <v>166</v>
      </c>
      <c r="E159" s="12"/>
      <c r="F159" s="12"/>
      <c r="G159" s="12"/>
      <c r="H159" s="12"/>
      <c r="I159" s="12"/>
      <c r="J159" s="12"/>
      <c r="K159" s="12"/>
      <c r="L159" s="12"/>
      <c r="M159" s="12"/>
    </row>
    <row r="160" spans="1:13" x14ac:dyDescent="0.25">
      <c r="A160" s="12"/>
      <c r="B160" s="12"/>
      <c r="C160" s="12"/>
      <c r="D160" s="25"/>
      <c r="E160" s="11" t="s">
        <v>167</v>
      </c>
      <c r="F160" s="16">
        <v>2</v>
      </c>
      <c r="G160" s="13">
        <v>94</v>
      </c>
      <c r="H160" s="13">
        <v>0</v>
      </c>
      <c r="I160" s="13">
        <v>0</v>
      </c>
      <c r="J160" s="14">
        <f>OR(F160&lt;&gt;0,G160&lt;&gt;0,H160&lt;&gt;0,I160&lt;&gt;0)*(F160 + (F160 = 0))*(G160 + (G160 = 0))*(H160 + (H160 = 0))*(I160 + (I160 = 0))</f>
        <v>188</v>
      </c>
      <c r="K160" s="12"/>
      <c r="L160" s="12"/>
      <c r="M160" s="12"/>
    </row>
    <row r="161" spans="1:13" x14ac:dyDescent="0.25">
      <c r="A161" s="12"/>
      <c r="B161" s="12"/>
      <c r="C161" s="12"/>
      <c r="D161" s="25"/>
      <c r="E161" s="12"/>
      <c r="F161" s="12"/>
      <c r="G161" s="12"/>
      <c r="H161" s="12"/>
      <c r="I161" s="12"/>
      <c r="J161" s="17" t="s">
        <v>168</v>
      </c>
      <c r="K161" s="18">
        <f>J160</f>
        <v>188</v>
      </c>
      <c r="L161" s="13">
        <v>9.76</v>
      </c>
      <c r="M161" s="18">
        <f>ROUND(K161*L161,2)</f>
        <v>1834.88</v>
      </c>
    </row>
    <row r="162" spans="1:13" ht="0.95" customHeight="1" x14ac:dyDescent="0.25">
      <c r="A162" s="19"/>
      <c r="B162" s="19"/>
      <c r="C162" s="19"/>
      <c r="D162" s="26"/>
      <c r="E162" s="19"/>
      <c r="F162" s="19"/>
      <c r="G162" s="19"/>
      <c r="H162" s="19"/>
      <c r="I162" s="19"/>
      <c r="J162" s="19"/>
      <c r="K162" s="19"/>
      <c r="L162" s="19"/>
      <c r="M162" s="19"/>
    </row>
    <row r="163" spans="1:13" ht="33.75" x14ac:dyDescent="0.25">
      <c r="A163" s="10" t="s">
        <v>169</v>
      </c>
      <c r="B163" s="11" t="s">
        <v>20</v>
      </c>
      <c r="C163" s="11" t="s">
        <v>34</v>
      </c>
      <c r="D163" s="15" t="s">
        <v>170</v>
      </c>
      <c r="E163" s="12"/>
      <c r="F163" s="12"/>
      <c r="G163" s="12"/>
      <c r="H163" s="12"/>
      <c r="I163" s="12"/>
      <c r="J163" s="12"/>
      <c r="K163" s="13">
        <v>20</v>
      </c>
      <c r="L163" s="13">
        <v>47.97</v>
      </c>
      <c r="M163" s="14">
        <f>ROUND(K163*L163,2)</f>
        <v>959.4</v>
      </c>
    </row>
    <row r="164" spans="1:13" ht="78.75" x14ac:dyDescent="0.25">
      <c r="A164" s="12"/>
      <c r="B164" s="12"/>
      <c r="C164" s="12"/>
      <c r="D164" s="15" t="s">
        <v>171</v>
      </c>
      <c r="E164" s="12"/>
      <c r="F164" s="12"/>
      <c r="G164" s="12"/>
      <c r="H164" s="12"/>
      <c r="I164" s="12"/>
      <c r="J164" s="12"/>
      <c r="K164" s="12"/>
      <c r="L164" s="12"/>
      <c r="M164" s="12"/>
    </row>
    <row r="165" spans="1:13" ht="22.5" x14ac:dyDescent="0.25">
      <c r="A165" s="10" t="s">
        <v>172</v>
      </c>
      <c r="B165" s="11" t="s">
        <v>20</v>
      </c>
      <c r="C165" s="11" t="s">
        <v>34</v>
      </c>
      <c r="D165" s="15" t="s">
        <v>173</v>
      </c>
      <c r="E165" s="12"/>
      <c r="F165" s="12"/>
      <c r="G165" s="12"/>
      <c r="H165" s="12"/>
      <c r="I165" s="12"/>
      <c r="J165" s="12"/>
      <c r="K165" s="13">
        <v>20</v>
      </c>
      <c r="L165" s="13">
        <v>5.53</v>
      </c>
      <c r="M165" s="14">
        <f>ROUND(K165*L165,2)</f>
        <v>110.6</v>
      </c>
    </row>
    <row r="166" spans="1:13" ht="45" x14ac:dyDescent="0.25">
      <c r="A166" s="12"/>
      <c r="B166" s="12"/>
      <c r="C166" s="12"/>
      <c r="D166" s="15" t="s">
        <v>174</v>
      </c>
      <c r="E166" s="12"/>
      <c r="F166" s="12"/>
      <c r="G166" s="12"/>
      <c r="H166" s="12"/>
      <c r="I166" s="12"/>
      <c r="J166" s="12"/>
      <c r="K166" s="12"/>
      <c r="L166" s="12"/>
      <c r="M166" s="12"/>
    </row>
    <row r="167" spans="1:13" ht="22.5" x14ac:dyDescent="0.25">
      <c r="A167" s="10" t="s">
        <v>175</v>
      </c>
      <c r="B167" s="11" t="s">
        <v>20</v>
      </c>
      <c r="C167" s="11" t="s">
        <v>34</v>
      </c>
      <c r="D167" s="15" t="s">
        <v>176</v>
      </c>
      <c r="E167" s="12"/>
      <c r="F167" s="12"/>
      <c r="G167" s="12"/>
      <c r="H167" s="12"/>
      <c r="I167" s="12"/>
      <c r="J167" s="12"/>
      <c r="K167" s="13">
        <v>52</v>
      </c>
      <c r="L167" s="13">
        <v>53.81</v>
      </c>
      <c r="M167" s="14">
        <f>ROUND(K167*L167,2)</f>
        <v>2798.12</v>
      </c>
    </row>
    <row r="168" spans="1:13" ht="33.75" x14ac:dyDescent="0.25">
      <c r="A168" s="12"/>
      <c r="B168" s="12"/>
      <c r="C168" s="12"/>
      <c r="D168" s="15" t="s">
        <v>177</v>
      </c>
      <c r="E168" s="12"/>
      <c r="F168" s="12"/>
      <c r="G168" s="12"/>
      <c r="H168" s="12"/>
      <c r="I168" s="12"/>
      <c r="J168" s="12"/>
      <c r="K168" s="12"/>
      <c r="L168" s="12"/>
      <c r="M168" s="12"/>
    </row>
    <row r="169" spans="1:13" ht="45" x14ac:dyDescent="0.25">
      <c r="A169" s="10" t="s">
        <v>178</v>
      </c>
      <c r="B169" s="11" t="s">
        <v>20</v>
      </c>
      <c r="C169" s="11" t="s">
        <v>34</v>
      </c>
      <c r="D169" s="15" t="s">
        <v>179</v>
      </c>
      <c r="E169" s="12"/>
      <c r="F169" s="12"/>
      <c r="G169" s="12"/>
      <c r="H169" s="12"/>
      <c r="I169" s="12"/>
      <c r="J169" s="12"/>
      <c r="K169" s="13">
        <v>25</v>
      </c>
      <c r="L169" s="13">
        <v>15.46</v>
      </c>
      <c r="M169" s="14">
        <f>ROUND(K169*L169,2)</f>
        <v>386.5</v>
      </c>
    </row>
    <row r="170" spans="1:13" ht="67.5" x14ac:dyDescent="0.25">
      <c r="A170" s="12"/>
      <c r="B170" s="12"/>
      <c r="C170" s="12"/>
      <c r="D170" s="15" t="s">
        <v>180</v>
      </c>
      <c r="E170" s="12"/>
      <c r="F170" s="12"/>
      <c r="G170" s="12"/>
      <c r="H170" s="12"/>
      <c r="I170" s="12"/>
      <c r="J170" s="12"/>
      <c r="K170" s="12"/>
      <c r="L170" s="12"/>
      <c r="M170" s="12"/>
    </row>
    <row r="171" spans="1:13" ht="45" x14ac:dyDescent="0.25">
      <c r="A171" s="10" t="s">
        <v>181</v>
      </c>
      <c r="B171" s="11" t="s">
        <v>20</v>
      </c>
      <c r="C171" s="11" t="s">
        <v>34</v>
      </c>
      <c r="D171" s="15" t="s">
        <v>182</v>
      </c>
      <c r="E171" s="12"/>
      <c r="F171" s="12"/>
      <c r="G171" s="12"/>
      <c r="H171" s="12"/>
      <c r="I171" s="12"/>
      <c r="J171" s="12"/>
      <c r="K171" s="13">
        <v>20</v>
      </c>
      <c r="L171" s="13">
        <v>10.119999999999999</v>
      </c>
      <c r="M171" s="14">
        <f>ROUND(K171*L171,2)</f>
        <v>202.4</v>
      </c>
    </row>
    <row r="172" spans="1:13" ht="67.5" x14ac:dyDescent="0.25">
      <c r="A172" s="12"/>
      <c r="B172" s="12"/>
      <c r="C172" s="12"/>
      <c r="D172" s="15" t="s">
        <v>183</v>
      </c>
      <c r="E172" s="12"/>
      <c r="F172" s="12"/>
      <c r="G172" s="12"/>
      <c r="H172" s="12"/>
      <c r="I172" s="12"/>
      <c r="J172" s="12"/>
      <c r="K172" s="12"/>
      <c r="L172" s="12"/>
      <c r="M172" s="12"/>
    </row>
    <row r="173" spans="1:13" ht="22.5" x14ac:dyDescent="0.25">
      <c r="A173" s="10" t="s">
        <v>184</v>
      </c>
      <c r="B173" s="11" t="s">
        <v>20</v>
      </c>
      <c r="C173" s="11" t="s">
        <v>21</v>
      </c>
      <c r="D173" s="15" t="s">
        <v>185</v>
      </c>
      <c r="E173" s="12"/>
      <c r="F173" s="12"/>
      <c r="G173" s="12"/>
      <c r="H173" s="12"/>
      <c r="I173" s="12"/>
      <c r="J173" s="12"/>
      <c r="K173" s="13">
        <v>1</v>
      </c>
      <c r="L173" s="13">
        <v>985.34</v>
      </c>
      <c r="M173" s="14">
        <f>ROUND(K173*L173,2)</f>
        <v>985.34</v>
      </c>
    </row>
    <row r="174" spans="1:13" ht="123.75" x14ac:dyDescent="0.25">
      <c r="A174" s="12"/>
      <c r="B174" s="12"/>
      <c r="C174" s="12"/>
      <c r="D174" s="15" t="s">
        <v>186</v>
      </c>
      <c r="E174" s="12"/>
      <c r="F174" s="12"/>
      <c r="G174" s="12"/>
      <c r="H174" s="12"/>
      <c r="I174" s="12"/>
      <c r="J174" s="12"/>
      <c r="K174" s="12"/>
      <c r="L174" s="12"/>
      <c r="M174" s="12"/>
    </row>
    <row r="175" spans="1:13" ht="22.5" x14ac:dyDescent="0.25">
      <c r="A175" s="10" t="s">
        <v>187</v>
      </c>
      <c r="B175" s="11" t="s">
        <v>20</v>
      </c>
      <c r="C175" s="11" t="s">
        <v>34</v>
      </c>
      <c r="D175" s="15" t="s">
        <v>188</v>
      </c>
      <c r="E175" s="12"/>
      <c r="F175" s="12"/>
      <c r="G175" s="12"/>
      <c r="H175" s="12"/>
      <c r="I175" s="12"/>
      <c r="J175" s="12"/>
      <c r="K175" s="14">
        <f>K178</f>
        <v>650</v>
      </c>
      <c r="L175" s="14">
        <f>L178</f>
        <v>17.739999999999998</v>
      </c>
      <c r="M175" s="14">
        <f>M178</f>
        <v>11531</v>
      </c>
    </row>
    <row r="176" spans="1:13" ht="112.5" x14ac:dyDescent="0.25">
      <c r="A176" s="12"/>
      <c r="B176" s="12"/>
      <c r="C176" s="12"/>
      <c r="D176" s="15" t="s">
        <v>189</v>
      </c>
      <c r="E176" s="12"/>
      <c r="F176" s="12"/>
      <c r="G176" s="12"/>
      <c r="H176" s="12"/>
      <c r="I176" s="12"/>
      <c r="J176" s="12"/>
      <c r="K176" s="12"/>
      <c r="L176" s="12"/>
      <c r="M176" s="12"/>
    </row>
    <row r="177" spans="1:13" x14ac:dyDescent="0.25">
      <c r="A177" s="12"/>
      <c r="B177" s="12"/>
      <c r="C177" s="12"/>
      <c r="D177" s="25"/>
      <c r="E177" s="11" t="s">
        <v>190</v>
      </c>
      <c r="F177" s="16">
        <v>5</v>
      </c>
      <c r="G177" s="13">
        <v>130</v>
      </c>
      <c r="H177" s="13">
        <v>0</v>
      </c>
      <c r="I177" s="13">
        <v>0</v>
      </c>
      <c r="J177" s="14">
        <f>OR(F177&lt;&gt;0,G177&lt;&gt;0,H177&lt;&gt;0,I177&lt;&gt;0)*(F177 + (F177 = 0))*(G177 + (G177 = 0))*(H177 + (H177 = 0))*(I177 + (I177 = 0))</f>
        <v>650</v>
      </c>
      <c r="K177" s="12"/>
      <c r="L177" s="12"/>
      <c r="M177" s="12"/>
    </row>
    <row r="178" spans="1:13" x14ac:dyDescent="0.25">
      <c r="A178" s="12"/>
      <c r="B178" s="12"/>
      <c r="C178" s="12"/>
      <c r="D178" s="25"/>
      <c r="E178" s="12"/>
      <c r="F178" s="12"/>
      <c r="G178" s="12"/>
      <c r="H178" s="12"/>
      <c r="I178" s="12"/>
      <c r="J178" s="17" t="s">
        <v>191</v>
      </c>
      <c r="K178" s="18">
        <f>J177</f>
        <v>650</v>
      </c>
      <c r="L178" s="13">
        <v>17.739999999999998</v>
      </c>
      <c r="M178" s="18">
        <f>ROUND(K178*L178,2)</f>
        <v>11531</v>
      </c>
    </row>
    <row r="179" spans="1:13" ht="0.95" customHeight="1" x14ac:dyDescent="0.25">
      <c r="A179" s="19"/>
      <c r="B179" s="19"/>
      <c r="C179" s="19"/>
      <c r="D179" s="26"/>
      <c r="E179" s="19"/>
      <c r="F179" s="19"/>
      <c r="G179" s="19"/>
      <c r="H179" s="19"/>
      <c r="I179" s="19"/>
      <c r="J179" s="19"/>
      <c r="K179" s="19"/>
      <c r="L179" s="19"/>
      <c r="M179" s="19"/>
    </row>
    <row r="180" spans="1:13" x14ac:dyDescent="0.25">
      <c r="A180" s="12"/>
      <c r="B180" s="12"/>
      <c r="C180" s="12"/>
      <c r="D180" s="25"/>
      <c r="E180" s="12"/>
      <c r="F180" s="12"/>
      <c r="G180" s="12"/>
      <c r="H180" s="12"/>
      <c r="I180" s="12"/>
      <c r="J180" s="17" t="s">
        <v>192</v>
      </c>
      <c r="K180" s="22">
        <v>1</v>
      </c>
      <c r="L180" s="18">
        <f>M151+M153+M158+M163+M165+M167+M169+M171+M173+M175</f>
        <v>24460.38</v>
      </c>
      <c r="M180" s="18">
        <f>ROUND(K180*L180,2)</f>
        <v>24460.38</v>
      </c>
    </row>
    <row r="181" spans="1:13" ht="0.95" customHeight="1" x14ac:dyDescent="0.25">
      <c r="A181" s="19"/>
      <c r="B181" s="19"/>
      <c r="C181" s="19"/>
      <c r="D181" s="26"/>
      <c r="E181" s="19"/>
      <c r="F181" s="19"/>
      <c r="G181" s="19"/>
      <c r="H181" s="19"/>
      <c r="I181" s="19"/>
      <c r="J181" s="19"/>
      <c r="K181" s="19"/>
      <c r="L181" s="19"/>
      <c r="M181" s="19"/>
    </row>
    <row r="182" spans="1:13" x14ac:dyDescent="0.25">
      <c r="A182" s="5" t="s">
        <v>193</v>
      </c>
      <c r="B182" s="5" t="s">
        <v>16</v>
      </c>
      <c r="C182" s="5" t="s">
        <v>17</v>
      </c>
      <c r="D182" s="24" t="s">
        <v>194</v>
      </c>
      <c r="E182" s="7"/>
      <c r="F182" s="7"/>
      <c r="G182" s="7"/>
      <c r="H182" s="7"/>
      <c r="I182" s="7"/>
      <c r="J182" s="7"/>
      <c r="K182" s="8">
        <f>K210</f>
        <v>1</v>
      </c>
      <c r="L182" s="9">
        <f>L210</f>
        <v>9686.34</v>
      </c>
      <c r="M182" s="9">
        <f>M210</f>
        <v>9686.34</v>
      </c>
    </row>
    <row r="183" spans="1:13" x14ac:dyDescent="0.25">
      <c r="A183" s="10" t="s">
        <v>195</v>
      </c>
      <c r="B183" s="11" t="s">
        <v>20</v>
      </c>
      <c r="C183" s="11" t="s">
        <v>21</v>
      </c>
      <c r="D183" s="15" t="s">
        <v>196</v>
      </c>
      <c r="E183" s="12"/>
      <c r="F183" s="12"/>
      <c r="G183" s="12"/>
      <c r="H183" s="12"/>
      <c r="I183" s="12"/>
      <c r="J183" s="12"/>
      <c r="K183" s="14">
        <f>K186</f>
        <v>8</v>
      </c>
      <c r="L183" s="14">
        <f>L186</f>
        <v>179.77</v>
      </c>
      <c r="M183" s="14">
        <f>M186</f>
        <v>1438.16</v>
      </c>
    </row>
    <row r="184" spans="1:13" ht="112.5" x14ac:dyDescent="0.25">
      <c r="A184" s="12"/>
      <c r="B184" s="12"/>
      <c r="C184" s="12"/>
      <c r="D184" s="15" t="s">
        <v>197</v>
      </c>
      <c r="E184" s="12"/>
      <c r="F184" s="12"/>
      <c r="G184" s="12"/>
      <c r="H184" s="12"/>
      <c r="I184" s="12"/>
      <c r="J184" s="12"/>
      <c r="K184" s="12"/>
      <c r="L184" s="12"/>
      <c r="M184" s="12"/>
    </row>
    <row r="185" spans="1:13" x14ac:dyDescent="0.25">
      <c r="A185" s="12"/>
      <c r="B185" s="12"/>
      <c r="C185" s="12"/>
      <c r="D185" s="25"/>
      <c r="E185" s="11" t="s">
        <v>89</v>
      </c>
      <c r="F185" s="16">
        <v>8</v>
      </c>
      <c r="G185" s="20">
        <v>0</v>
      </c>
      <c r="H185" s="20">
        <v>0</v>
      </c>
      <c r="I185" s="20">
        <v>0</v>
      </c>
      <c r="J185" s="21">
        <f>OR(F185&lt;&gt;0,G185&lt;&gt;0,H185&lt;&gt;0,I185&lt;&gt;0)*(F185 + (F185 = 0))*(G185 + (G185 = 0))*(H185 + (H185 = 0))*(I185 + (I185 = 0))</f>
        <v>8</v>
      </c>
      <c r="K185" s="12"/>
      <c r="L185" s="12"/>
      <c r="M185" s="12"/>
    </row>
    <row r="186" spans="1:13" x14ac:dyDescent="0.25">
      <c r="A186" s="12"/>
      <c r="B186" s="12"/>
      <c r="C186" s="12"/>
      <c r="D186" s="25"/>
      <c r="E186" s="12"/>
      <c r="F186" s="12"/>
      <c r="G186" s="12"/>
      <c r="H186" s="12"/>
      <c r="I186" s="12"/>
      <c r="J186" s="17" t="s">
        <v>198</v>
      </c>
      <c r="K186" s="18">
        <f>J185*1</f>
        <v>8</v>
      </c>
      <c r="L186" s="13">
        <v>179.77</v>
      </c>
      <c r="M186" s="18">
        <f>ROUND(K186*L186,2)</f>
        <v>1438.16</v>
      </c>
    </row>
    <row r="187" spans="1:13" ht="0.95" customHeight="1" x14ac:dyDescent="0.25">
      <c r="A187" s="19"/>
      <c r="B187" s="19"/>
      <c r="C187" s="19"/>
      <c r="D187" s="26"/>
      <c r="E187" s="19"/>
      <c r="F187" s="19"/>
      <c r="G187" s="19"/>
      <c r="H187" s="19"/>
      <c r="I187" s="19"/>
      <c r="J187" s="19"/>
      <c r="K187" s="19"/>
      <c r="L187" s="19"/>
      <c r="M187" s="19"/>
    </row>
    <row r="188" spans="1:13" x14ac:dyDescent="0.25">
      <c r="A188" s="10" t="s">
        <v>199</v>
      </c>
      <c r="B188" s="11" t="s">
        <v>20</v>
      </c>
      <c r="C188" s="11" t="s">
        <v>21</v>
      </c>
      <c r="D188" s="15" t="s">
        <v>200</v>
      </c>
      <c r="E188" s="12"/>
      <c r="F188" s="12"/>
      <c r="G188" s="12"/>
      <c r="H188" s="12"/>
      <c r="I188" s="12"/>
      <c r="J188" s="12"/>
      <c r="K188" s="14">
        <f>K191</f>
        <v>4</v>
      </c>
      <c r="L188" s="14">
        <f>L191</f>
        <v>164.21</v>
      </c>
      <c r="M188" s="14">
        <f>M191</f>
        <v>656.84</v>
      </c>
    </row>
    <row r="189" spans="1:13" ht="78.75" x14ac:dyDescent="0.25">
      <c r="A189" s="12"/>
      <c r="B189" s="12"/>
      <c r="C189" s="12"/>
      <c r="D189" s="15" t="s">
        <v>201</v>
      </c>
      <c r="E189" s="12"/>
      <c r="F189" s="12"/>
      <c r="G189" s="12"/>
      <c r="H189" s="12"/>
      <c r="I189" s="12"/>
      <c r="J189" s="12"/>
      <c r="K189" s="12"/>
      <c r="L189" s="12"/>
      <c r="M189" s="12"/>
    </row>
    <row r="190" spans="1:13" x14ac:dyDescent="0.25">
      <c r="A190" s="12"/>
      <c r="B190" s="12"/>
      <c r="C190" s="12"/>
      <c r="D190" s="25"/>
      <c r="E190" s="11" t="s">
        <v>89</v>
      </c>
      <c r="F190" s="16">
        <v>4</v>
      </c>
      <c r="G190" s="13">
        <v>0</v>
      </c>
      <c r="H190" s="13">
        <v>0</v>
      </c>
      <c r="I190" s="13">
        <v>0</v>
      </c>
      <c r="J190" s="14">
        <f>OR(F190&lt;&gt;0,G190&lt;&gt;0,H190&lt;&gt;0,I190&lt;&gt;0)*(F190 + (F190 = 0))*(G190 + (G190 = 0))*(H190 + (H190 = 0))*(I190 + (I190 = 0))</f>
        <v>4</v>
      </c>
      <c r="K190" s="12"/>
      <c r="L190" s="12"/>
      <c r="M190" s="12"/>
    </row>
    <row r="191" spans="1:13" x14ac:dyDescent="0.25">
      <c r="A191" s="12"/>
      <c r="B191" s="12"/>
      <c r="C191" s="12"/>
      <c r="D191" s="25"/>
      <c r="E191" s="12"/>
      <c r="F191" s="12"/>
      <c r="G191" s="12"/>
      <c r="H191" s="12"/>
      <c r="I191" s="12"/>
      <c r="J191" s="17" t="s">
        <v>202</v>
      </c>
      <c r="K191" s="18">
        <f>J190</f>
        <v>4</v>
      </c>
      <c r="L191" s="13">
        <v>164.21</v>
      </c>
      <c r="M191" s="18">
        <f>ROUND(K191*L191,2)</f>
        <v>656.84</v>
      </c>
    </row>
    <row r="192" spans="1:13" ht="0.95" customHeight="1" x14ac:dyDescent="0.25">
      <c r="A192" s="19"/>
      <c r="B192" s="19"/>
      <c r="C192" s="19"/>
      <c r="D192" s="26"/>
      <c r="E192" s="19"/>
      <c r="F192" s="19"/>
      <c r="G192" s="19"/>
      <c r="H192" s="19"/>
      <c r="I192" s="19"/>
      <c r="J192" s="19"/>
      <c r="K192" s="19"/>
      <c r="L192" s="19"/>
      <c r="M192" s="19"/>
    </row>
    <row r="193" spans="1:13" x14ac:dyDescent="0.25">
      <c r="A193" s="10" t="s">
        <v>203</v>
      </c>
      <c r="B193" s="11" t="s">
        <v>20</v>
      </c>
      <c r="C193" s="11" t="s">
        <v>21</v>
      </c>
      <c r="D193" s="15" t="s">
        <v>204</v>
      </c>
      <c r="E193" s="12"/>
      <c r="F193" s="12"/>
      <c r="G193" s="12"/>
      <c r="H193" s="12"/>
      <c r="I193" s="12"/>
      <c r="J193" s="12"/>
      <c r="K193" s="14">
        <f>K196</f>
        <v>2</v>
      </c>
      <c r="L193" s="14">
        <f>L196</f>
        <v>173.93</v>
      </c>
      <c r="M193" s="14">
        <f>M196</f>
        <v>347.86</v>
      </c>
    </row>
    <row r="194" spans="1:13" ht="67.5" x14ac:dyDescent="0.25">
      <c r="A194" s="12"/>
      <c r="B194" s="12"/>
      <c r="C194" s="12"/>
      <c r="D194" s="15" t="s">
        <v>205</v>
      </c>
      <c r="E194" s="12"/>
      <c r="F194" s="12"/>
      <c r="G194" s="12"/>
      <c r="H194" s="12"/>
      <c r="I194" s="12"/>
      <c r="J194" s="12"/>
      <c r="K194" s="12"/>
      <c r="L194" s="12"/>
      <c r="M194" s="12"/>
    </row>
    <row r="195" spans="1:13" x14ac:dyDescent="0.25">
      <c r="A195" s="12"/>
      <c r="B195" s="12"/>
      <c r="C195" s="12"/>
      <c r="D195" s="25"/>
      <c r="E195" s="11" t="s">
        <v>89</v>
      </c>
      <c r="F195" s="16">
        <v>2</v>
      </c>
      <c r="G195" s="13">
        <v>0</v>
      </c>
      <c r="H195" s="13">
        <v>0</v>
      </c>
      <c r="I195" s="13">
        <v>0</v>
      </c>
      <c r="J195" s="14">
        <f>OR(F195&lt;&gt;0,G195&lt;&gt;0,H195&lt;&gt;0,I195&lt;&gt;0)*(F195 + (F195 = 0))*(G195 + (G195 = 0))*(H195 + (H195 = 0))*(I195 + (I195 = 0))</f>
        <v>2</v>
      </c>
      <c r="K195" s="12"/>
      <c r="L195" s="12"/>
      <c r="M195" s="12"/>
    </row>
    <row r="196" spans="1:13" x14ac:dyDescent="0.25">
      <c r="A196" s="12"/>
      <c r="B196" s="12"/>
      <c r="C196" s="12"/>
      <c r="D196" s="25"/>
      <c r="E196" s="12"/>
      <c r="F196" s="12"/>
      <c r="G196" s="12"/>
      <c r="H196" s="12"/>
      <c r="I196" s="12"/>
      <c r="J196" s="17" t="s">
        <v>206</v>
      </c>
      <c r="K196" s="18">
        <f>J195</f>
        <v>2</v>
      </c>
      <c r="L196" s="13">
        <v>173.93</v>
      </c>
      <c r="M196" s="18">
        <f>ROUND(K196*L196,2)</f>
        <v>347.86</v>
      </c>
    </row>
    <row r="197" spans="1:13" ht="0.95" customHeight="1" x14ac:dyDescent="0.25">
      <c r="A197" s="19"/>
      <c r="B197" s="19"/>
      <c r="C197" s="19"/>
      <c r="D197" s="26"/>
      <c r="E197" s="19"/>
      <c r="F197" s="19"/>
      <c r="G197" s="19"/>
      <c r="H197" s="19"/>
      <c r="I197" s="19"/>
      <c r="J197" s="19"/>
      <c r="K197" s="19"/>
      <c r="L197" s="19"/>
      <c r="M197" s="19"/>
    </row>
    <row r="198" spans="1:13" x14ac:dyDescent="0.25">
      <c r="A198" s="10" t="s">
        <v>207</v>
      </c>
      <c r="B198" s="11" t="s">
        <v>20</v>
      </c>
      <c r="C198" s="11" t="s">
        <v>21</v>
      </c>
      <c r="D198" s="15" t="s">
        <v>208</v>
      </c>
      <c r="E198" s="12"/>
      <c r="F198" s="12"/>
      <c r="G198" s="12"/>
      <c r="H198" s="12"/>
      <c r="I198" s="12"/>
      <c r="J198" s="12"/>
      <c r="K198" s="14">
        <f>K201</f>
        <v>1</v>
      </c>
      <c r="L198" s="14">
        <f>L201</f>
        <v>144.76</v>
      </c>
      <c r="M198" s="14">
        <f>M201</f>
        <v>144.76</v>
      </c>
    </row>
    <row r="199" spans="1:13" ht="67.5" x14ac:dyDescent="0.25">
      <c r="A199" s="12"/>
      <c r="B199" s="12"/>
      <c r="C199" s="12"/>
      <c r="D199" s="15" t="s">
        <v>209</v>
      </c>
      <c r="E199" s="12"/>
      <c r="F199" s="12"/>
      <c r="G199" s="12"/>
      <c r="H199" s="12"/>
      <c r="I199" s="12"/>
      <c r="J199" s="12"/>
      <c r="K199" s="12"/>
      <c r="L199" s="12"/>
      <c r="M199" s="12"/>
    </row>
    <row r="200" spans="1:13" x14ac:dyDescent="0.25">
      <c r="A200" s="12"/>
      <c r="B200" s="12"/>
      <c r="C200" s="12"/>
      <c r="D200" s="25"/>
      <c r="E200" s="11" t="s">
        <v>126</v>
      </c>
      <c r="F200" s="16">
        <v>1</v>
      </c>
      <c r="G200" s="13">
        <v>0</v>
      </c>
      <c r="H200" s="13">
        <v>0</v>
      </c>
      <c r="I200" s="13">
        <v>0</v>
      </c>
      <c r="J200" s="14">
        <f>OR(F200&lt;&gt;0,G200&lt;&gt;0,H200&lt;&gt;0,I200&lt;&gt;0)*(F200 + (F200 = 0))*(G200 + (G200 = 0))*(H200 + (H200 = 0))*(I200 + (I200 = 0))</f>
        <v>1</v>
      </c>
      <c r="K200" s="12"/>
      <c r="L200" s="12"/>
      <c r="M200" s="12"/>
    </row>
    <row r="201" spans="1:13" x14ac:dyDescent="0.25">
      <c r="A201" s="12"/>
      <c r="B201" s="12"/>
      <c r="C201" s="12"/>
      <c r="D201" s="25"/>
      <c r="E201" s="12"/>
      <c r="F201" s="12"/>
      <c r="G201" s="12"/>
      <c r="H201" s="12"/>
      <c r="I201" s="12"/>
      <c r="J201" s="17" t="s">
        <v>210</v>
      </c>
      <c r="K201" s="18">
        <f>J200</f>
        <v>1</v>
      </c>
      <c r="L201" s="13">
        <v>144.76</v>
      </c>
      <c r="M201" s="18">
        <f>ROUND(K201*L201,2)</f>
        <v>144.76</v>
      </c>
    </row>
    <row r="202" spans="1:13" ht="0.95" customHeight="1" x14ac:dyDescent="0.25">
      <c r="A202" s="19"/>
      <c r="B202" s="19"/>
      <c r="C202" s="19"/>
      <c r="D202" s="26"/>
      <c r="E202" s="19"/>
      <c r="F202" s="19"/>
      <c r="G202" s="19"/>
      <c r="H202" s="19"/>
      <c r="I202" s="19"/>
      <c r="J202" s="19"/>
      <c r="K202" s="19"/>
      <c r="L202" s="19"/>
      <c r="M202" s="19"/>
    </row>
    <row r="203" spans="1:13" x14ac:dyDescent="0.25">
      <c r="A203" s="10" t="s">
        <v>211</v>
      </c>
      <c r="B203" s="11" t="s">
        <v>20</v>
      </c>
      <c r="C203" s="11" t="s">
        <v>21</v>
      </c>
      <c r="D203" s="15" t="s">
        <v>212</v>
      </c>
      <c r="E203" s="12"/>
      <c r="F203" s="12"/>
      <c r="G203" s="12"/>
      <c r="H203" s="12"/>
      <c r="I203" s="12"/>
      <c r="J203" s="12"/>
      <c r="K203" s="13">
        <v>1</v>
      </c>
      <c r="L203" s="13">
        <v>4375.8900000000003</v>
      </c>
      <c r="M203" s="14">
        <f>ROUND(K203*L203,2)</f>
        <v>4375.8900000000003</v>
      </c>
    </row>
    <row r="204" spans="1:13" ht="270" x14ac:dyDescent="0.25">
      <c r="A204" s="12"/>
      <c r="B204" s="12"/>
      <c r="C204" s="12"/>
      <c r="D204" s="15" t="s">
        <v>213</v>
      </c>
      <c r="E204" s="12"/>
      <c r="F204" s="12"/>
      <c r="G204" s="12"/>
      <c r="H204" s="12"/>
      <c r="I204" s="12"/>
      <c r="J204" s="12"/>
      <c r="K204" s="12"/>
      <c r="L204" s="12"/>
      <c r="M204" s="12"/>
    </row>
    <row r="205" spans="1:13" x14ac:dyDescent="0.25">
      <c r="A205" s="10" t="s">
        <v>214</v>
      </c>
      <c r="B205" s="11" t="s">
        <v>20</v>
      </c>
      <c r="C205" s="11" t="s">
        <v>21</v>
      </c>
      <c r="D205" s="15" t="s">
        <v>215</v>
      </c>
      <c r="E205" s="12"/>
      <c r="F205" s="12"/>
      <c r="G205" s="12"/>
      <c r="H205" s="12"/>
      <c r="I205" s="12"/>
      <c r="J205" s="12"/>
      <c r="K205" s="14">
        <f>K208</f>
        <v>1</v>
      </c>
      <c r="L205" s="14">
        <f>L208</f>
        <v>2722.83</v>
      </c>
      <c r="M205" s="14">
        <f>M208</f>
        <v>2722.83</v>
      </c>
    </row>
    <row r="206" spans="1:13" ht="191.25" x14ac:dyDescent="0.25">
      <c r="A206" s="12"/>
      <c r="B206" s="12"/>
      <c r="C206" s="12"/>
      <c r="D206" s="15" t="s">
        <v>216</v>
      </c>
      <c r="E206" s="12"/>
      <c r="F206" s="12"/>
      <c r="G206" s="12"/>
      <c r="H206" s="12"/>
      <c r="I206" s="12"/>
      <c r="J206" s="12"/>
      <c r="K206" s="12"/>
      <c r="L206" s="12"/>
      <c r="M206" s="12"/>
    </row>
    <row r="207" spans="1:13" x14ac:dyDescent="0.25">
      <c r="A207" s="12"/>
      <c r="B207" s="12"/>
      <c r="C207" s="12"/>
      <c r="D207" s="25"/>
      <c r="E207" s="11" t="s">
        <v>217</v>
      </c>
      <c r="F207" s="16">
        <v>1</v>
      </c>
      <c r="G207" s="20">
        <v>0</v>
      </c>
      <c r="H207" s="20">
        <v>0</v>
      </c>
      <c r="I207" s="20">
        <v>0</v>
      </c>
      <c r="J207" s="21">
        <f>OR(F207&lt;&gt;0,G207&lt;&gt;0,H207&lt;&gt;0,I207&lt;&gt;0)*(F207 + (F207 = 0))*(G207 + (G207 = 0))*(H207 + (H207 = 0))*(I207 + (I207 = 0))</f>
        <v>1</v>
      </c>
      <c r="K207" s="12"/>
      <c r="L207" s="12"/>
      <c r="M207" s="12"/>
    </row>
    <row r="208" spans="1:13" x14ac:dyDescent="0.25">
      <c r="A208" s="12"/>
      <c r="B208" s="12"/>
      <c r="C208" s="12"/>
      <c r="D208" s="25"/>
      <c r="E208" s="12"/>
      <c r="F208" s="12"/>
      <c r="G208" s="12"/>
      <c r="H208" s="12"/>
      <c r="I208" s="12"/>
      <c r="J208" s="17" t="s">
        <v>218</v>
      </c>
      <c r="K208" s="18">
        <f>J207*1</f>
        <v>1</v>
      </c>
      <c r="L208" s="13">
        <v>2722.83</v>
      </c>
      <c r="M208" s="18">
        <f>ROUND(K208*L208,2)</f>
        <v>2722.83</v>
      </c>
    </row>
    <row r="209" spans="1:13" ht="0.95" customHeight="1" x14ac:dyDescent="0.25">
      <c r="A209" s="19"/>
      <c r="B209" s="19"/>
      <c r="C209" s="19"/>
      <c r="D209" s="26"/>
      <c r="E209" s="19"/>
      <c r="F209" s="19"/>
      <c r="G209" s="19"/>
      <c r="H209" s="19"/>
      <c r="I209" s="19"/>
      <c r="J209" s="19"/>
      <c r="K209" s="19"/>
      <c r="L209" s="19"/>
      <c r="M209" s="19"/>
    </row>
    <row r="210" spans="1:13" x14ac:dyDescent="0.25">
      <c r="A210" s="12"/>
      <c r="B210" s="12"/>
      <c r="C210" s="12"/>
      <c r="D210" s="25"/>
      <c r="E210" s="12"/>
      <c r="F210" s="12"/>
      <c r="G210" s="12"/>
      <c r="H210" s="12"/>
      <c r="I210" s="12"/>
      <c r="J210" s="17" t="s">
        <v>219</v>
      </c>
      <c r="K210" s="22">
        <v>1</v>
      </c>
      <c r="L210" s="18">
        <f>M183+M188+M193+M198+M203+M205</f>
        <v>9686.34</v>
      </c>
      <c r="M210" s="18">
        <f>ROUND(K210*L210,2)</f>
        <v>9686.34</v>
      </c>
    </row>
    <row r="211" spans="1:13" ht="0.95" customHeight="1" x14ac:dyDescent="0.25">
      <c r="A211" s="19"/>
      <c r="B211" s="19"/>
      <c r="C211" s="19"/>
      <c r="D211" s="26"/>
      <c r="E211" s="19"/>
      <c r="F211" s="19"/>
      <c r="G211" s="19"/>
      <c r="H211" s="19"/>
      <c r="I211" s="19"/>
      <c r="J211" s="19"/>
      <c r="K211" s="19"/>
      <c r="L211" s="19"/>
      <c r="M211" s="19"/>
    </row>
    <row r="212" spans="1:13" x14ac:dyDescent="0.25">
      <c r="A212" s="5" t="s">
        <v>220</v>
      </c>
      <c r="B212" s="5" t="s">
        <v>16</v>
      </c>
      <c r="C212" s="5" t="s">
        <v>17</v>
      </c>
      <c r="D212" s="24" t="s">
        <v>221</v>
      </c>
      <c r="E212" s="7"/>
      <c r="F212" s="7"/>
      <c r="G212" s="7"/>
      <c r="H212" s="7"/>
      <c r="I212" s="7"/>
      <c r="J212" s="7"/>
      <c r="K212" s="8">
        <f>K233</f>
        <v>1</v>
      </c>
      <c r="L212" s="9">
        <f>L233</f>
        <v>27801.18</v>
      </c>
      <c r="M212" s="9">
        <f>M233</f>
        <v>27801.18</v>
      </c>
    </row>
    <row r="213" spans="1:13" ht="33.75" x14ac:dyDescent="0.25">
      <c r="A213" s="10" t="s">
        <v>222</v>
      </c>
      <c r="B213" s="11" t="s">
        <v>20</v>
      </c>
      <c r="C213" s="11" t="s">
        <v>223</v>
      </c>
      <c r="D213" s="15" t="s">
        <v>224</v>
      </c>
      <c r="E213" s="12"/>
      <c r="F213" s="12"/>
      <c r="G213" s="12"/>
      <c r="H213" s="12"/>
      <c r="I213" s="12"/>
      <c r="J213" s="12"/>
      <c r="K213" s="14">
        <f>K218</f>
        <v>1080</v>
      </c>
      <c r="L213" s="14">
        <f>L218</f>
        <v>10.11</v>
      </c>
      <c r="M213" s="14">
        <f>M218</f>
        <v>10918.8</v>
      </c>
    </row>
    <row r="214" spans="1:13" ht="101.25" x14ac:dyDescent="0.25">
      <c r="A214" s="12"/>
      <c r="B214" s="12"/>
      <c r="C214" s="12"/>
      <c r="D214" s="15" t="s">
        <v>225</v>
      </c>
      <c r="E214" s="12"/>
      <c r="F214" s="12"/>
      <c r="G214" s="12"/>
      <c r="H214" s="12"/>
      <c r="I214" s="12"/>
      <c r="J214" s="12"/>
      <c r="K214" s="12"/>
      <c r="L214" s="12"/>
      <c r="M214" s="12"/>
    </row>
    <row r="215" spans="1:13" x14ac:dyDescent="0.25">
      <c r="A215" s="12"/>
      <c r="B215" s="12"/>
      <c r="C215" s="12"/>
      <c r="D215" s="25"/>
      <c r="E215" s="11" t="s">
        <v>226</v>
      </c>
      <c r="F215" s="16">
        <v>260</v>
      </c>
      <c r="G215" s="20">
        <v>0</v>
      </c>
      <c r="H215" s="20">
        <v>0</v>
      </c>
      <c r="I215" s="20">
        <v>0</v>
      </c>
      <c r="J215" s="21">
        <f>OR(F215&lt;&gt;0,G215&lt;&gt;0,H215&lt;&gt;0,I215&lt;&gt;0)*(F215 + (F215 = 0))*(G215 + (G215 = 0))*(H215 + (H215 = 0))*(I215 + (I215 = 0))</f>
        <v>260</v>
      </c>
      <c r="K215" s="12"/>
      <c r="L215" s="12"/>
      <c r="M215" s="12"/>
    </row>
    <row r="216" spans="1:13" x14ac:dyDescent="0.25">
      <c r="A216" s="12"/>
      <c r="B216" s="12"/>
      <c r="C216" s="12"/>
      <c r="D216" s="25"/>
      <c r="E216" s="11" t="s">
        <v>227</v>
      </c>
      <c r="F216" s="16">
        <v>590</v>
      </c>
      <c r="G216" s="20">
        <v>0</v>
      </c>
      <c r="H216" s="20">
        <v>0</v>
      </c>
      <c r="I216" s="20">
        <v>0</v>
      </c>
      <c r="J216" s="21">
        <f>OR(F216&lt;&gt;0,G216&lt;&gt;0,H216&lt;&gt;0,I216&lt;&gt;0)*(F216 + (F216 = 0))*(G216 + (G216 = 0))*(H216 + (H216 = 0))*(I216 + (I216 = 0))</f>
        <v>590</v>
      </c>
      <c r="K216" s="12"/>
      <c r="L216" s="12"/>
      <c r="M216" s="12"/>
    </row>
    <row r="217" spans="1:13" x14ac:dyDescent="0.25">
      <c r="A217" s="12"/>
      <c r="B217" s="12"/>
      <c r="C217" s="12"/>
      <c r="D217" s="25"/>
      <c r="E217" s="11" t="s">
        <v>228</v>
      </c>
      <c r="F217" s="16">
        <v>230</v>
      </c>
      <c r="G217" s="20">
        <v>0</v>
      </c>
      <c r="H217" s="20">
        <v>0</v>
      </c>
      <c r="I217" s="20">
        <v>0</v>
      </c>
      <c r="J217" s="21">
        <f>OR(F217&lt;&gt;0,G217&lt;&gt;0,H217&lt;&gt;0,I217&lt;&gt;0)*(F217 + (F217 = 0))*(G217 + (G217 = 0))*(H217 + (H217 = 0))*(I217 + (I217 = 0))</f>
        <v>230</v>
      </c>
      <c r="K217" s="12"/>
      <c r="L217" s="12"/>
      <c r="M217" s="12"/>
    </row>
    <row r="218" spans="1:13" x14ac:dyDescent="0.25">
      <c r="A218" s="12"/>
      <c r="B218" s="12"/>
      <c r="C218" s="12"/>
      <c r="D218" s="25"/>
      <c r="E218" s="12"/>
      <c r="F218" s="12"/>
      <c r="G218" s="12"/>
      <c r="H218" s="12"/>
      <c r="I218" s="12"/>
      <c r="J218" s="17" t="s">
        <v>229</v>
      </c>
      <c r="K218" s="18">
        <f>SUM(J215:J217)*1</f>
        <v>1080</v>
      </c>
      <c r="L218" s="13">
        <v>10.11</v>
      </c>
      <c r="M218" s="18">
        <f>ROUND(K218*L218,2)</f>
        <v>10918.8</v>
      </c>
    </row>
    <row r="219" spans="1:13" ht="0.95" customHeight="1" x14ac:dyDescent="0.25">
      <c r="A219" s="19"/>
      <c r="B219" s="19"/>
      <c r="C219" s="19"/>
      <c r="D219" s="26"/>
      <c r="E219" s="19"/>
      <c r="F219" s="19"/>
      <c r="G219" s="19"/>
      <c r="H219" s="19"/>
      <c r="I219" s="19"/>
      <c r="J219" s="19"/>
      <c r="K219" s="19"/>
      <c r="L219" s="19"/>
      <c r="M219" s="19"/>
    </row>
    <row r="220" spans="1:13" ht="33.75" x14ac:dyDescent="0.25">
      <c r="A220" s="10" t="s">
        <v>230</v>
      </c>
      <c r="B220" s="11" t="s">
        <v>20</v>
      </c>
      <c r="C220" s="11" t="s">
        <v>123</v>
      </c>
      <c r="D220" s="15" t="s">
        <v>231</v>
      </c>
      <c r="E220" s="12"/>
      <c r="F220" s="12"/>
      <c r="G220" s="12"/>
      <c r="H220" s="12"/>
      <c r="I220" s="12"/>
      <c r="J220" s="12"/>
      <c r="K220" s="14">
        <f>K223</f>
        <v>69</v>
      </c>
      <c r="L220" s="14">
        <f>L223</f>
        <v>24.11</v>
      </c>
      <c r="M220" s="14">
        <f>M223</f>
        <v>1663.59</v>
      </c>
    </row>
    <row r="221" spans="1:13" ht="112.5" x14ac:dyDescent="0.25">
      <c r="A221" s="12"/>
      <c r="B221" s="12"/>
      <c r="C221" s="12"/>
      <c r="D221" s="15" t="s">
        <v>232</v>
      </c>
      <c r="E221" s="12"/>
      <c r="F221" s="12"/>
      <c r="G221" s="12"/>
      <c r="H221" s="12"/>
      <c r="I221" s="12"/>
      <c r="J221" s="12"/>
      <c r="K221" s="12"/>
      <c r="L221" s="12"/>
      <c r="M221" s="12"/>
    </row>
    <row r="222" spans="1:13" x14ac:dyDescent="0.25">
      <c r="A222" s="12"/>
      <c r="B222" s="12"/>
      <c r="C222" s="12"/>
      <c r="D222" s="25"/>
      <c r="E222" s="11" t="s">
        <v>233</v>
      </c>
      <c r="F222" s="16">
        <v>69</v>
      </c>
      <c r="G222" s="20">
        <v>0</v>
      </c>
      <c r="H222" s="20">
        <v>0</v>
      </c>
      <c r="I222" s="20">
        <v>0</v>
      </c>
      <c r="J222" s="21">
        <f>OR(F222&lt;&gt;0,G222&lt;&gt;0,H222&lt;&gt;0,I222&lt;&gt;0)*(F222 + (F222 = 0))*(G222 + (G222 = 0))*(H222 + (H222 = 0))*(I222 + (I222 = 0))</f>
        <v>69</v>
      </c>
      <c r="K222" s="12"/>
      <c r="L222" s="12"/>
      <c r="M222" s="12"/>
    </row>
    <row r="223" spans="1:13" x14ac:dyDescent="0.25">
      <c r="A223" s="12"/>
      <c r="B223" s="12"/>
      <c r="C223" s="12"/>
      <c r="D223" s="25"/>
      <c r="E223" s="12"/>
      <c r="F223" s="12"/>
      <c r="G223" s="12"/>
      <c r="H223" s="12"/>
      <c r="I223" s="12"/>
      <c r="J223" s="17" t="s">
        <v>234</v>
      </c>
      <c r="K223" s="18">
        <f>J222*1</f>
        <v>69</v>
      </c>
      <c r="L223" s="13">
        <v>24.11</v>
      </c>
      <c r="M223" s="18">
        <f>ROUND(K223*L223,2)</f>
        <v>1663.59</v>
      </c>
    </row>
    <row r="224" spans="1:13" ht="0.95" customHeight="1" x14ac:dyDescent="0.25">
      <c r="A224" s="19"/>
      <c r="B224" s="19"/>
      <c r="C224" s="19"/>
      <c r="D224" s="26"/>
      <c r="E224" s="19"/>
      <c r="F224" s="19"/>
      <c r="G224" s="19"/>
      <c r="H224" s="19"/>
      <c r="I224" s="19"/>
      <c r="J224" s="19"/>
      <c r="K224" s="19"/>
      <c r="L224" s="19"/>
      <c r="M224" s="19"/>
    </row>
    <row r="225" spans="1:13" ht="67.5" x14ac:dyDescent="0.25">
      <c r="A225" s="10" t="s">
        <v>235</v>
      </c>
      <c r="B225" s="11" t="s">
        <v>20</v>
      </c>
      <c r="C225" s="11" t="s">
        <v>123</v>
      </c>
      <c r="D225" s="15" t="s">
        <v>236</v>
      </c>
      <c r="E225" s="12"/>
      <c r="F225" s="12"/>
      <c r="G225" s="12"/>
      <c r="H225" s="12"/>
      <c r="I225" s="12"/>
      <c r="J225" s="12"/>
      <c r="K225" s="13">
        <v>2.8</v>
      </c>
      <c r="L225" s="13">
        <v>3151.8</v>
      </c>
      <c r="M225" s="14">
        <f>ROUND(K225*L225,2)</f>
        <v>8825.0400000000009</v>
      </c>
    </row>
    <row r="226" spans="1:13" ht="135" x14ac:dyDescent="0.25">
      <c r="A226" s="12"/>
      <c r="B226" s="12"/>
      <c r="C226" s="12"/>
      <c r="D226" s="15" t="s">
        <v>237</v>
      </c>
      <c r="E226" s="12"/>
      <c r="F226" s="12"/>
      <c r="G226" s="12"/>
      <c r="H226" s="12"/>
      <c r="I226" s="12"/>
      <c r="J226" s="12"/>
      <c r="K226" s="12"/>
      <c r="L226" s="12"/>
      <c r="M226" s="12"/>
    </row>
    <row r="227" spans="1:13" ht="56.25" x14ac:dyDescent="0.25">
      <c r="A227" s="10" t="s">
        <v>238</v>
      </c>
      <c r="B227" s="11" t="s">
        <v>20</v>
      </c>
      <c r="C227" s="11" t="s">
        <v>123</v>
      </c>
      <c r="D227" s="15" t="s">
        <v>239</v>
      </c>
      <c r="E227" s="12"/>
      <c r="F227" s="12"/>
      <c r="G227" s="12"/>
      <c r="H227" s="12"/>
      <c r="I227" s="12"/>
      <c r="J227" s="12"/>
      <c r="K227" s="13">
        <v>15</v>
      </c>
      <c r="L227" s="13">
        <v>50.16</v>
      </c>
      <c r="M227" s="14">
        <f>ROUND(K227*L227,2)</f>
        <v>752.4</v>
      </c>
    </row>
    <row r="228" spans="1:13" ht="168.75" x14ac:dyDescent="0.25">
      <c r="A228" s="12"/>
      <c r="B228" s="12"/>
      <c r="C228" s="12"/>
      <c r="D228" s="15" t="s">
        <v>240</v>
      </c>
      <c r="E228" s="12"/>
      <c r="F228" s="12"/>
      <c r="G228" s="12"/>
      <c r="H228" s="12"/>
      <c r="I228" s="12"/>
      <c r="J228" s="12"/>
      <c r="K228" s="12"/>
      <c r="L228" s="12"/>
      <c r="M228" s="12"/>
    </row>
    <row r="229" spans="1:13" ht="45" x14ac:dyDescent="0.25">
      <c r="A229" s="10" t="s">
        <v>241</v>
      </c>
      <c r="B229" s="11" t="s">
        <v>20</v>
      </c>
      <c r="C229" s="11" t="s">
        <v>242</v>
      </c>
      <c r="D229" s="15" t="s">
        <v>243</v>
      </c>
      <c r="E229" s="12"/>
      <c r="F229" s="12"/>
      <c r="G229" s="12"/>
      <c r="H229" s="12"/>
      <c r="I229" s="12"/>
      <c r="J229" s="12"/>
      <c r="K229" s="13">
        <v>40</v>
      </c>
      <c r="L229" s="13">
        <v>15.54</v>
      </c>
      <c r="M229" s="14">
        <f>ROUND(K229*L229,2)</f>
        <v>621.6</v>
      </c>
    </row>
    <row r="230" spans="1:13" ht="78.75" x14ac:dyDescent="0.25">
      <c r="A230" s="12"/>
      <c r="B230" s="12"/>
      <c r="C230" s="12"/>
      <c r="D230" s="15" t="s">
        <v>244</v>
      </c>
      <c r="E230" s="12"/>
      <c r="F230" s="12"/>
      <c r="G230" s="12"/>
      <c r="H230" s="12"/>
      <c r="I230" s="12"/>
      <c r="J230" s="12"/>
      <c r="K230" s="12"/>
      <c r="L230" s="12"/>
      <c r="M230" s="12"/>
    </row>
    <row r="231" spans="1:13" x14ac:dyDescent="0.25">
      <c r="A231" s="10" t="s">
        <v>245</v>
      </c>
      <c r="B231" s="11" t="s">
        <v>20</v>
      </c>
      <c r="C231" s="11" t="s">
        <v>21</v>
      </c>
      <c r="D231" s="15" t="s">
        <v>246</v>
      </c>
      <c r="E231" s="12"/>
      <c r="F231" s="12"/>
      <c r="G231" s="12"/>
      <c r="H231" s="12"/>
      <c r="I231" s="12"/>
      <c r="J231" s="12"/>
      <c r="K231" s="13">
        <v>1</v>
      </c>
      <c r="L231" s="13">
        <v>5019.75</v>
      </c>
      <c r="M231" s="14">
        <f>ROUND(K231*L231,2)</f>
        <v>5019.75</v>
      </c>
    </row>
    <row r="232" spans="1:13" ht="123.75" x14ac:dyDescent="0.25">
      <c r="A232" s="12"/>
      <c r="B232" s="12"/>
      <c r="C232" s="12"/>
      <c r="D232" s="15" t="s">
        <v>247</v>
      </c>
      <c r="E232" s="12"/>
      <c r="F232" s="12"/>
      <c r="G232" s="12"/>
      <c r="H232" s="12"/>
      <c r="I232" s="12"/>
      <c r="J232" s="12"/>
      <c r="K232" s="12"/>
      <c r="L232" s="12"/>
      <c r="M232" s="12"/>
    </row>
    <row r="233" spans="1:13" x14ac:dyDescent="0.25">
      <c r="A233" s="12"/>
      <c r="B233" s="12"/>
      <c r="C233" s="12"/>
      <c r="D233" s="25"/>
      <c r="E233" s="12"/>
      <c r="F233" s="12"/>
      <c r="G233" s="12"/>
      <c r="H233" s="12"/>
      <c r="I233" s="12"/>
      <c r="J233" s="17" t="s">
        <v>248</v>
      </c>
      <c r="K233" s="22">
        <v>1</v>
      </c>
      <c r="L233" s="18">
        <f>M213+M220+M225+M227+M229+M231</f>
        <v>27801.18</v>
      </c>
      <c r="M233" s="18">
        <f>ROUND(K233*L233,2)</f>
        <v>27801.18</v>
      </c>
    </row>
    <row r="234" spans="1:13" ht="0.95" customHeight="1" x14ac:dyDescent="0.25">
      <c r="A234" s="19"/>
      <c r="B234" s="19"/>
      <c r="C234" s="19"/>
      <c r="D234" s="26"/>
      <c r="E234" s="19"/>
      <c r="F234" s="19"/>
      <c r="G234" s="19"/>
      <c r="H234" s="19"/>
      <c r="I234" s="19"/>
      <c r="J234" s="19"/>
      <c r="K234" s="19"/>
      <c r="L234" s="19"/>
      <c r="M234" s="19"/>
    </row>
    <row r="235" spans="1:13" x14ac:dyDescent="0.25">
      <c r="A235" s="5" t="s">
        <v>249</v>
      </c>
      <c r="B235" s="5" t="s">
        <v>16</v>
      </c>
      <c r="C235" s="5" t="s">
        <v>17</v>
      </c>
      <c r="D235" s="24" t="s">
        <v>250</v>
      </c>
      <c r="E235" s="7"/>
      <c r="F235" s="7"/>
      <c r="G235" s="7"/>
      <c r="H235" s="7"/>
      <c r="I235" s="7"/>
      <c r="J235" s="7"/>
      <c r="K235" s="8">
        <f>K244</f>
        <v>1</v>
      </c>
      <c r="L235" s="9">
        <f>L244</f>
        <v>21207.49</v>
      </c>
      <c r="M235" s="9">
        <f>M244</f>
        <v>21207.49</v>
      </c>
    </row>
    <row r="236" spans="1:13" x14ac:dyDescent="0.25">
      <c r="A236" s="10" t="s">
        <v>251</v>
      </c>
      <c r="B236" s="11" t="s">
        <v>20</v>
      </c>
      <c r="C236" s="11" t="s">
        <v>21</v>
      </c>
      <c r="D236" s="15" t="s">
        <v>252</v>
      </c>
      <c r="E236" s="12"/>
      <c r="F236" s="12"/>
      <c r="G236" s="12"/>
      <c r="H236" s="12"/>
      <c r="I236" s="12"/>
      <c r="J236" s="12"/>
      <c r="K236" s="13">
        <v>1</v>
      </c>
      <c r="L236" s="13">
        <v>1568.79</v>
      </c>
      <c r="M236" s="14">
        <f>ROUND(K236*L236,2)</f>
        <v>1568.79</v>
      </c>
    </row>
    <row r="237" spans="1:13" ht="45" x14ac:dyDescent="0.25">
      <c r="A237" s="12"/>
      <c r="B237" s="12"/>
      <c r="C237" s="12"/>
      <c r="D237" s="15" t="s">
        <v>253</v>
      </c>
      <c r="E237" s="12"/>
      <c r="F237" s="12"/>
      <c r="G237" s="12"/>
      <c r="H237" s="12"/>
      <c r="I237" s="12"/>
      <c r="J237" s="12"/>
      <c r="K237" s="12"/>
      <c r="L237" s="12"/>
      <c r="M237" s="12"/>
    </row>
    <row r="238" spans="1:13" x14ac:dyDescent="0.25">
      <c r="A238" s="10" t="s">
        <v>254</v>
      </c>
      <c r="B238" s="11" t="s">
        <v>20</v>
      </c>
      <c r="C238" s="11" t="s">
        <v>21</v>
      </c>
      <c r="D238" s="15" t="s">
        <v>255</v>
      </c>
      <c r="E238" s="12"/>
      <c r="F238" s="12"/>
      <c r="G238" s="12"/>
      <c r="H238" s="12"/>
      <c r="I238" s="12"/>
      <c r="J238" s="12"/>
      <c r="K238" s="13">
        <v>1</v>
      </c>
      <c r="L238" s="13">
        <v>5056.68</v>
      </c>
      <c r="M238" s="14">
        <f>ROUND(K238*L238,2)</f>
        <v>5056.68</v>
      </c>
    </row>
    <row r="239" spans="1:13" ht="157.5" x14ac:dyDescent="0.25">
      <c r="A239" s="12"/>
      <c r="B239" s="12"/>
      <c r="C239" s="12"/>
      <c r="D239" s="15" t="s">
        <v>256</v>
      </c>
      <c r="E239" s="12"/>
      <c r="F239" s="12"/>
      <c r="G239" s="12"/>
      <c r="H239" s="12"/>
      <c r="I239" s="12"/>
      <c r="J239" s="12"/>
      <c r="K239" s="12"/>
      <c r="L239" s="12"/>
      <c r="M239" s="12"/>
    </row>
    <row r="240" spans="1:13" x14ac:dyDescent="0.25">
      <c r="A240" s="10" t="s">
        <v>257</v>
      </c>
      <c r="B240" s="11" t="s">
        <v>20</v>
      </c>
      <c r="C240" s="11" t="s">
        <v>21</v>
      </c>
      <c r="D240" s="15" t="s">
        <v>258</v>
      </c>
      <c r="E240" s="12"/>
      <c r="F240" s="12"/>
      <c r="G240" s="12"/>
      <c r="H240" s="12"/>
      <c r="I240" s="12"/>
      <c r="J240" s="12"/>
      <c r="K240" s="13">
        <v>2</v>
      </c>
      <c r="L240" s="13">
        <v>7043.04</v>
      </c>
      <c r="M240" s="14">
        <f>ROUND(K240*L240,2)</f>
        <v>14086.08</v>
      </c>
    </row>
    <row r="241" spans="1:13" ht="56.25" x14ac:dyDescent="0.25">
      <c r="A241" s="12"/>
      <c r="B241" s="12"/>
      <c r="C241" s="12"/>
      <c r="D241" s="15" t="s">
        <v>259</v>
      </c>
      <c r="E241" s="12"/>
      <c r="F241" s="12"/>
      <c r="G241" s="12"/>
      <c r="H241" s="12"/>
      <c r="I241" s="12"/>
      <c r="J241" s="12"/>
      <c r="K241" s="12"/>
      <c r="L241" s="12"/>
      <c r="M241" s="12"/>
    </row>
    <row r="242" spans="1:13" x14ac:dyDescent="0.25">
      <c r="A242" s="10" t="s">
        <v>260</v>
      </c>
      <c r="B242" s="11" t="s">
        <v>20</v>
      </c>
      <c r="C242" s="11" t="s">
        <v>21</v>
      </c>
      <c r="D242" s="15" t="s">
        <v>261</v>
      </c>
      <c r="E242" s="12"/>
      <c r="F242" s="12"/>
      <c r="G242" s="12"/>
      <c r="H242" s="12"/>
      <c r="I242" s="12"/>
      <c r="J242" s="12"/>
      <c r="K242" s="13">
        <v>1</v>
      </c>
      <c r="L242" s="13">
        <v>495.94</v>
      </c>
      <c r="M242" s="14">
        <f>ROUND(K242*L242,2)</f>
        <v>495.94</v>
      </c>
    </row>
    <row r="243" spans="1:13" ht="112.5" x14ac:dyDescent="0.25">
      <c r="A243" s="12"/>
      <c r="B243" s="12"/>
      <c r="C243" s="12"/>
      <c r="D243" s="15" t="s">
        <v>262</v>
      </c>
      <c r="E243" s="12"/>
      <c r="F243" s="12"/>
      <c r="G243" s="12"/>
      <c r="H243" s="12"/>
      <c r="I243" s="12"/>
      <c r="J243" s="12"/>
      <c r="K243" s="12"/>
      <c r="L243" s="12"/>
      <c r="M243" s="12"/>
    </row>
    <row r="244" spans="1:13" x14ac:dyDescent="0.25">
      <c r="A244" s="12"/>
      <c r="B244" s="12"/>
      <c r="C244" s="12"/>
      <c r="D244" s="25"/>
      <c r="E244" s="12"/>
      <c r="F244" s="12"/>
      <c r="G244" s="12"/>
      <c r="H244" s="12"/>
      <c r="I244" s="12"/>
      <c r="J244" s="17" t="s">
        <v>263</v>
      </c>
      <c r="K244" s="22">
        <v>1</v>
      </c>
      <c r="L244" s="18">
        <f>M236+M238+M240+M242</f>
        <v>21207.49</v>
      </c>
      <c r="M244" s="18">
        <f>ROUND(K244*L244,2)</f>
        <v>21207.49</v>
      </c>
    </row>
    <row r="245" spans="1:13" ht="0.95" customHeight="1" x14ac:dyDescent="0.25">
      <c r="A245" s="19"/>
      <c r="B245" s="19"/>
      <c r="C245" s="19"/>
      <c r="D245" s="26"/>
      <c r="E245" s="19"/>
      <c r="F245" s="19"/>
      <c r="G245" s="19"/>
      <c r="H245" s="19"/>
      <c r="I245" s="19"/>
      <c r="J245" s="19"/>
      <c r="K245" s="19"/>
      <c r="L245" s="19"/>
      <c r="M245" s="19"/>
    </row>
    <row r="246" spans="1:13" x14ac:dyDescent="0.25">
      <c r="A246" s="12"/>
      <c r="B246" s="12"/>
      <c r="C246" s="12"/>
      <c r="D246" s="25"/>
      <c r="E246" s="12"/>
      <c r="F246" s="12"/>
      <c r="G246" s="12"/>
      <c r="H246" s="12"/>
      <c r="I246" s="12"/>
      <c r="J246" s="17" t="s">
        <v>264</v>
      </c>
      <c r="K246" s="22">
        <v>1</v>
      </c>
      <c r="L246" s="18">
        <f>M4+M150+M182+M212+M235</f>
        <v>226890.02</v>
      </c>
      <c r="M246" s="18">
        <f>ROUND(K246*L246,2)</f>
        <v>226890.02</v>
      </c>
    </row>
    <row r="247" spans="1:13" ht="0.95" customHeight="1" x14ac:dyDescent="0.25">
      <c r="A247" s="19"/>
      <c r="B247" s="19"/>
      <c r="C247" s="19"/>
      <c r="D247" s="26"/>
      <c r="E247" s="19"/>
      <c r="F247" s="19"/>
      <c r="G247" s="19"/>
      <c r="H247" s="19"/>
      <c r="I247" s="19"/>
      <c r="J247" s="19"/>
      <c r="K247" s="19"/>
      <c r="L247" s="19"/>
      <c r="M247" s="19"/>
    </row>
  </sheetData>
  <dataValidations count="1">
    <dataValidation type="list" allowBlank="1" showInputMessage="1" showErrorMessage="1" sqref="B4:B247" xr:uid="{23B364BB-6A1B-42B6-BB9E-85899A7ED422}">
      <formula1>"Capítol,Partida,Mà d’obra,Maquinària,Material,Altres,Tasca,"</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aafd4001dbc8bc3ee855a654793cb6c1">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61608c6294c3746754baf861fa574777"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2CEC9E-D773-4EA2-B843-E0890F0B877E}"/>
</file>

<file path=customXml/itemProps2.xml><?xml version="1.0" encoding="utf-8"?>
<ds:datastoreItem xmlns:ds="http://schemas.openxmlformats.org/officeDocument/2006/customXml" ds:itemID="{39B9648F-F717-4081-BDCA-DE768E746DDA}"/>
</file>

<file path=customXml/itemProps3.xml><?xml version="1.0" encoding="utf-8"?>
<ds:datastoreItem xmlns:ds="http://schemas.openxmlformats.org/officeDocument/2006/customXml" ds:itemID="{1BD8E0F6-6FC2-4F06-9B5F-FF41CFD077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Espada Alonso</dc:creator>
  <cp:lastModifiedBy>Oscar Espada Alonso</cp:lastModifiedBy>
  <dcterms:created xsi:type="dcterms:W3CDTF">2024-12-06T08:46:44Z</dcterms:created>
  <dcterms:modified xsi:type="dcterms:W3CDTF">2024-12-06T08:48:23Z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