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O:\F0826 CCS\FAMÍLIES D'ARTICLES\VEHICLES - F0769\CCS 2025 VEH\2.- Licitació\4.- Plecs\2.- Aprovació i plecs definitius\Anexos PCAP castellano\"/>
    </mc:Choice>
  </mc:AlternateContent>
  <xr:revisionPtr revIDLastSave="0" documentId="13_ncr:1_{F36CBAAD-A03D-49C7-9AB5-119C8E12C8E9}" xr6:coauthVersionLast="47" xr6:coauthVersionMax="47" xr10:uidLastSave="{00000000-0000-0000-0000-000000000000}"/>
  <bookViews>
    <workbookView xWindow="-103" yWindow="-103" windowWidth="16663" windowHeight="9892" xr2:uid="{00000000-000D-0000-FFFF-FFFF00000000}"/>
  </bookViews>
  <sheets>
    <sheet name="Lote 6 Interurbanos representac" sheetId="4" r:id="rId1"/>
  </sheets>
  <externalReferences>
    <externalReference r:id="rId2"/>
  </externalReferences>
  <definedNames>
    <definedName name="Aparcament">#REF!</definedName>
    <definedName name="_xlnm.Print_Area" localSheetId="0">'[1]Lot 6 Interurbans representació'!$A$1:$G$75</definedName>
    <definedName name="boolea">#REF!</definedName>
    <definedName name="ClassifEner">#REF!</definedName>
    <definedName name="climatitzador">#REF!</definedName>
    <definedName name="pantalla">#REF!</definedName>
    <definedName name="progvelo">#REF!</definedName>
    <definedName name="retrovisors">#REF!</definedName>
    <definedName name="tapisseria">#REF!</definedName>
    <definedName name="tecnofa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4" l="1"/>
  <c r="G21" i="4" l="1"/>
  <c r="G34" i="4"/>
  <c r="G31" i="4"/>
  <c r="G30"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3" i="4"/>
  <c r="G29" i="4"/>
  <c r="G28" i="4"/>
  <c r="G27" i="4"/>
  <c r="G26" i="4"/>
  <c r="G25" i="4"/>
  <c r="G24" i="4"/>
  <c r="G23" i="4"/>
  <c r="G22" i="4"/>
  <c r="G20" i="4"/>
  <c r="G19" i="4"/>
  <c r="G18" i="4"/>
  <c r="G17" i="4"/>
  <c r="G16" i="4"/>
  <c r="G72" i="4" l="1"/>
</calcChain>
</file>

<file path=xl/sharedStrings.xml><?xml version="1.0" encoding="utf-8"?>
<sst xmlns="http://schemas.openxmlformats.org/spreadsheetml/2006/main" count="171" uniqueCount="127">
  <si>
    <t>Sí</t>
  </si>
  <si>
    <t>CRITERIO</t>
  </si>
  <si>
    <t>SUCRITERIO</t>
  </si>
  <si>
    <t>Suspensión inteligente</t>
  </si>
  <si>
    <t>Absorbedores de golpes laterales con deformación progresiva</t>
  </si>
  <si>
    <t>Sistema de sensor lluvia</t>
  </si>
  <si>
    <t>Indicador de la velocidad de marcha óptima en relación al consumo</t>
  </si>
  <si>
    <t>Programador de velocidad</t>
  </si>
  <si>
    <t>Ayuda al aparcamiento</t>
  </si>
  <si>
    <t>Espejos retrovisores exteriores</t>
  </si>
  <si>
    <t>Tracción integral en las 4 ruedas</t>
  </si>
  <si>
    <t>Faros delanteros (tecnología)</t>
  </si>
  <si>
    <t>Control de estabilidad</t>
  </si>
  <si>
    <t>Detector de fatiga</t>
  </si>
  <si>
    <t>Espejo interior que no deslumbre</t>
  </si>
  <si>
    <t>Volante multifunción</t>
  </si>
  <si>
    <t>Manos libres con lector de tarjetas SIM para conexión a teléfono</t>
  </si>
  <si>
    <t>Sistema de sensores de luz automática</t>
  </si>
  <si>
    <t>Sistema de ahorro de carburante de arranque y paro automático</t>
  </si>
  <si>
    <t>Control de ángulo muerto en salida marcha atrás para detectar vehículos que circulan transversalmente</t>
  </si>
  <si>
    <t>Indicador de cinturón no abrochado en las plazas traseras</t>
  </si>
  <si>
    <t>Freno electrónico con asistente de arranque con desnivel</t>
  </si>
  <si>
    <t>Selección del tipo de conducción: económico, confort o sport</t>
  </si>
  <si>
    <t>Sistema de comunicaciones con tecnología WIFI en el interior del vehículo</t>
  </si>
  <si>
    <t>Tapicería</t>
  </si>
  <si>
    <t>Retrovisores exteriores que no deslumbren</t>
  </si>
  <si>
    <t>PLIEGO DE CLÁUSULAS ADMINISTRATIVAS PARTICULARES</t>
  </si>
  <si>
    <t>Cumplimiento criterios del modelo presentado</t>
  </si>
  <si>
    <t>No</t>
  </si>
  <si>
    <t>B</t>
  </si>
  <si>
    <t>Puntos</t>
  </si>
  <si>
    <t>Sistema antibloqueo de frenos con distribución electrónica de la fuerza de frenado y asistencia a la frenada de emergencia</t>
  </si>
  <si>
    <t>TOTAL</t>
  </si>
  <si>
    <t>Sistema de navegación profesional con datos vía memoria interna y disco duro y pantalla táctil con información de mapas de Europa actualizados e información del tráfico con conexión USB y WIFI e integración con el teléfono móvil</t>
  </si>
  <si>
    <t>Asistente de conducción con sensor de adelantamiento, aviso de tráfico posterior y alerta de cambio de carril</t>
  </si>
  <si>
    <t>Asistente para luz de carretera</t>
  </si>
  <si>
    <t>Asistente de reconocimiento de señales de tráfico</t>
  </si>
  <si>
    <t>Airbags lateral trasero</t>
  </si>
  <si>
    <t>Ampliación del plazo de garantía del vehículo</t>
  </si>
  <si>
    <t>Radio online y/o híbrida que permita recepción continuada de la misma emisora ​​en su caso</t>
  </si>
  <si>
    <t>Servicios de gestión de flota de vehículos</t>
  </si>
  <si>
    <t>Servicios de navegación en el vehículo</t>
  </si>
  <si>
    <t>Servicios de información en el vehículo</t>
  </si>
  <si>
    <t>Servicios de mantenimiento por conectividad al vehículo</t>
  </si>
  <si>
    <t>PARÁMETROS A VALORAR. VALORES OTORGADOS (PUNTOS)</t>
  </si>
  <si>
    <t>Indique en las celdas con fondo amarillo el grado de cumplimiento de los criterios y subcriterios aplicables al lote al que se detallan a continuación (S/N/Valor) :</t>
  </si>
  <si>
    <t>Nombre de la empresa</t>
  </si>
  <si>
    <t>Si el vehículo puede cargar con:</t>
  </si>
  <si>
    <t>Tiempo de recarga eléctrica de un 80% en puntos vinculados o de oportunidad</t>
  </si>
  <si>
    <t>Autonomía eléctrica del vehículo</t>
  </si>
  <si>
    <t>Capacidad de maletero</t>
  </si>
  <si>
    <t>Sistema aire acondicionado con climatización del habitáculo del vehículo</t>
  </si>
  <si>
    <t>Sistema de control de presión de neumáticos</t>
  </si>
  <si>
    <r>
      <rPr>
        <u/>
        <sz val="14"/>
        <rFont val="Arial"/>
        <family val="2"/>
      </rPr>
      <t>Servicios de Internet en el vehículo</t>
    </r>
    <r>
      <rPr>
        <sz val="14"/>
        <rFont val="Arial"/>
        <family val="2"/>
      </rPr>
      <t>: con conectividad con dispositivos móviles (como teléfonos móviles inteligentes con sistema operativo Android) mediante aplicación propia de la marca del vehículo con activación, registro y seguimiento desde Internet</t>
    </r>
  </si>
  <si>
    <t>Servicios remotos específicos para vehículos eléctricos y/o híbridos enchufables</t>
  </si>
  <si>
    <t>Consumo del vehículo en litros/100 Km</t>
  </si>
  <si>
    <t>D</t>
  </si>
  <si>
    <t>Neumáticos al menos con clasificación B respecto a adherencia en carretera según distancia de frenado en firme mojado y como mínimo con clasificación B en eficiencia de combustible</t>
  </si>
  <si>
    <t>Toma corriente trasera con conexión de 12V</t>
  </si>
  <si>
    <t>C</t>
  </si>
  <si>
    <t xml:space="preserve">
(+) 4 años en total o 180.000 Km: 0,6
</t>
  </si>
  <si>
    <t>Columna1</t>
  </si>
  <si>
    <t>NOMBRE DE LA EMPRESA:</t>
  </si>
  <si>
    <t>Alarma antirrobo del vehículo</t>
  </si>
  <si>
    <t>De tipo volumétrica, que se active con el mando a distancia y commute el cierre centralizado de puertas.</t>
  </si>
  <si>
    <t>Neumáticos reforzados</t>
  </si>
  <si>
    <t>Neumáticos con altura MÍNIMA de 40 mm, siempre que lo permita la ficha técnica del vehículo; en otro caso, será la más ajustada a este tamaño de acuerdo con la ficha técnica del vehículo, pero no se valorará en este caso)</t>
  </si>
  <si>
    <t>Control de ángulo muerto avanzado con indicador de luz y sonido</t>
  </si>
  <si>
    <t xml:space="preserve">(+) Si es inferior a 0,5 litros/100 Km: 0,5                  </t>
  </si>
  <si>
    <t xml:space="preserve">Si supera 100 Km: 0,3                         </t>
  </si>
  <si>
    <t>OBJETO DEL CONTRATO: ARRENDAMIENTO CENTRALIZADO DE VEHÍCULOS SIN OPCIÓN DE COMPRA - CCS 2025 VEH</t>
  </si>
  <si>
    <t>LOTE 6</t>
  </si>
  <si>
    <t>Regulación de los faros dependiendo de la velocidad con luces direccionales y sensores de vehículos en sentido contrario con luces de carretera activas: 0,6</t>
  </si>
  <si>
    <r>
      <t xml:space="preserve">(+) </t>
    </r>
    <r>
      <rPr>
        <u/>
        <sz val="14"/>
        <rFont val="Arial"/>
        <family val="2"/>
      </rPr>
      <t>Servicios profesional de información personalizada en el vehículo</t>
    </r>
    <r>
      <rPr>
        <sz val="14"/>
        <rFont val="Arial"/>
        <family val="2"/>
      </rPr>
      <t>- Pulsador para información del vehículo y/o ayuda complementaria de la marca con atención al cliente mediante servicios de asistencia de información inteligente para información de la marca las 24 horas de los 365 días del año: 0,9</t>
    </r>
  </si>
  <si>
    <r>
      <t xml:space="preserve">(+) </t>
    </r>
    <r>
      <rPr>
        <u/>
        <sz val="14"/>
        <rFont val="Arial"/>
        <family val="2"/>
      </rPr>
      <t>Servicios remotos</t>
    </r>
    <r>
      <rPr>
        <sz val="14"/>
        <rFont val="Arial"/>
        <family val="2"/>
      </rPr>
      <t xml:space="preserve"> que indican la carga de la batería, la autonomía, optimizan el proceso de carga, controlan los datos de viaje y controlan las puertas cerradas y luces apagadas: 0,6</t>
    </r>
  </si>
  <si>
    <r>
      <t xml:space="preserve">Poner </t>
    </r>
    <r>
      <rPr>
        <b/>
        <sz val="14"/>
        <rFont val="Arial"/>
        <family val="2"/>
      </rPr>
      <t>A</t>
    </r>
    <r>
      <rPr>
        <b/>
        <i/>
        <sz val="14"/>
        <rFont val="Arial"/>
        <family val="2"/>
      </rPr>
      <t>...</t>
    </r>
    <r>
      <rPr>
        <sz val="14"/>
        <rFont val="Arial"/>
        <family val="2"/>
      </rPr>
      <t xml:space="preserve">si tiene Servicios básicos de mantenimiento en el vehículo,                Poner </t>
    </r>
    <r>
      <rPr>
        <b/>
        <sz val="14"/>
        <rFont val="Arial"/>
        <family val="2"/>
      </rPr>
      <t>B</t>
    </r>
    <r>
      <rPr>
        <b/>
        <i/>
        <sz val="14"/>
        <rFont val="Arial"/>
        <family val="2"/>
      </rPr>
      <t>…</t>
    </r>
    <r>
      <rPr>
        <sz val="14"/>
        <rFont val="Arial"/>
        <family val="2"/>
      </rPr>
      <t xml:space="preserve">si tiene Servicios avanzados de mantenimiento en el vehículo,                  Poner </t>
    </r>
    <r>
      <rPr>
        <b/>
        <sz val="14"/>
        <rFont val="Arial"/>
        <family val="2"/>
      </rPr>
      <t>C</t>
    </r>
    <r>
      <rPr>
        <b/>
        <i/>
        <sz val="14"/>
        <rFont val="Arial"/>
        <family val="2"/>
      </rPr>
      <t>…</t>
    </r>
    <r>
      <rPr>
        <sz val="14"/>
        <rFont val="Arial"/>
        <family val="2"/>
      </rPr>
      <t xml:space="preserve">si tiene Servicios profesionales de mantenimiento en el vehículo,            Poner </t>
    </r>
    <r>
      <rPr>
        <b/>
        <sz val="14"/>
        <rFont val="Arial"/>
        <family val="2"/>
      </rPr>
      <t xml:space="preserve">No </t>
    </r>
    <r>
      <rPr>
        <sz val="14"/>
        <rFont val="Arial"/>
        <family val="2"/>
      </rPr>
      <t>para indicar ninguna mejora</t>
    </r>
  </si>
  <si>
    <t>ANEXO 10 - CUMPLIMIENTO CRITERIOS VALORACIÓN VEHÍCULOS OFRECIDOS - LOTE 6</t>
  </si>
  <si>
    <t>Observaciones para rellenar</t>
  </si>
  <si>
    <r>
      <t xml:space="preserve">Poner </t>
    </r>
    <r>
      <rPr>
        <b/>
        <sz val="14"/>
        <rFont val="Arial"/>
        <family val="2"/>
      </rPr>
      <t xml:space="preserve">Sí </t>
    </r>
    <r>
      <rPr>
        <sz val="14"/>
        <rFont val="Arial"/>
        <family val="2"/>
      </rPr>
      <t xml:space="preserve">si tiene selección de tipos de conducción
Poner </t>
    </r>
    <r>
      <rPr>
        <b/>
        <sz val="14"/>
        <rFont val="Arial"/>
        <family val="2"/>
      </rPr>
      <t>No</t>
    </r>
    <r>
      <rPr>
        <b/>
        <i/>
        <sz val="14"/>
        <rFont val="Arial"/>
        <family val="2"/>
      </rPr>
      <t xml:space="preserve"> </t>
    </r>
    <r>
      <rPr>
        <sz val="14"/>
        <rFont val="Arial"/>
        <family val="2"/>
      </rPr>
      <t>de lo contrario</t>
    </r>
  </si>
  <si>
    <r>
      <t xml:space="preserve">Poner </t>
    </r>
    <r>
      <rPr>
        <b/>
        <sz val="14"/>
        <rFont val="Arial"/>
        <family val="2"/>
      </rPr>
      <t xml:space="preserve">Sí </t>
    </r>
    <r>
      <rPr>
        <sz val="14"/>
        <rFont val="Arial"/>
        <family val="2"/>
      </rPr>
      <t xml:space="preserve">si tiene sistema de ahorro de carburante de arranque y parada
Poner </t>
    </r>
    <r>
      <rPr>
        <b/>
        <sz val="14"/>
        <rFont val="Arial"/>
        <family val="2"/>
      </rPr>
      <t xml:space="preserve">No </t>
    </r>
    <r>
      <rPr>
        <sz val="14"/>
        <rFont val="Arial"/>
        <family val="2"/>
      </rPr>
      <t>de lo contrario</t>
    </r>
  </si>
  <si>
    <r>
      <t xml:space="preserve">Poner </t>
    </r>
    <r>
      <rPr>
        <b/>
        <sz val="14"/>
        <rFont val="Arial"/>
        <family val="2"/>
      </rPr>
      <t xml:space="preserve">Sí </t>
    </r>
    <r>
      <rPr>
        <sz val="14"/>
        <rFont val="Arial"/>
        <family val="2"/>
      </rPr>
      <t xml:space="preserve">si tiene consumo del vehículo inferior a 0,5 litros/100 Km.
Poner </t>
    </r>
    <r>
      <rPr>
        <b/>
        <sz val="14"/>
        <rFont val="Arial"/>
        <family val="2"/>
      </rPr>
      <t>No</t>
    </r>
    <r>
      <rPr>
        <b/>
        <i/>
        <sz val="14"/>
        <rFont val="Arial"/>
        <family val="2"/>
      </rPr>
      <t xml:space="preserve"> </t>
    </r>
    <r>
      <rPr>
        <sz val="14"/>
        <rFont val="Arial"/>
        <family val="2"/>
      </rPr>
      <t>de lo contrario</t>
    </r>
  </si>
  <si>
    <r>
      <t xml:space="preserve">Respecto a la recarga eléctrica:
Poner </t>
    </r>
    <r>
      <rPr>
        <b/>
        <i/>
        <sz val="14"/>
        <rFont val="Arial"/>
        <family val="2"/>
      </rPr>
      <t>A</t>
    </r>
    <r>
      <rPr>
        <sz val="14"/>
        <rFont val="Arial"/>
        <family val="2"/>
      </rPr>
      <t xml:space="preserve"> si es semirrápida,
Poner </t>
    </r>
    <r>
      <rPr>
        <b/>
        <i/>
        <sz val="14"/>
        <rFont val="Arial"/>
        <family val="2"/>
      </rPr>
      <t>B</t>
    </r>
    <r>
      <rPr>
        <sz val="14"/>
        <rFont val="Arial"/>
        <family val="2"/>
      </rPr>
      <t xml:space="preserve">si es la rápida,
Poner </t>
    </r>
    <r>
      <rPr>
        <b/>
        <sz val="14"/>
        <rFont val="Arial"/>
        <family val="2"/>
      </rPr>
      <t xml:space="preserve">C </t>
    </r>
    <r>
      <rPr>
        <sz val="14"/>
        <rFont val="Arial"/>
        <family val="2"/>
      </rPr>
      <t xml:space="preserve">si es la super rápida,
Poner </t>
    </r>
    <r>
      <rPr>
        <b/>
        <sz val="14"/>
        <rFont val="Arial"/>
        <family val="2"/>
      </rPr>
      <t xml:space="preserve">D </t>
    </r>
    <r>
      <rPr>
        <sz val="14"/>
        <rFont val="Arial"/>
        <family val="2"/>
      </rPr>
      <t xml:space="preserve">si es la ultrarrápida.
Poner </t>
    </r>
    <r>
      <rPr>
        <b/>
        <sz val="14"/>
        <rFont val="Arial"/>
        <family val="2"/>
      </rPr>
      <t xml:space="preserve">No </t>
    </r>
    <r>
      <rPr>
        <sz val="14"/>
        <rFont val="Arial"/>
        <family val="2"/>
      </rPr>
      <t>para indicar ninguna mejora</t>
    </r>
  </si>
  <si>
    <r>
      <t xml:space="preserve">Poner </t>
    </r>
    <r>
      <rPr>
        <b/>
        <sz val="14"/>
        <rFont val="Arial"/>
        <family val="2"/>
      </rPr>
      <t xml:space="preserve">Sí </t>
    </r>
    <r>
      <rPr>
        <sz val="14"/>
        <rFont val="Arial"/>
        <family val="2"/>
      </rPr>
      <t xml:space="preserve">si tiene suspensión inteligente
Poner </t>
    </r>
    <r>
      <rPr>
        <b/>
        <sz val="14"/>
        <rFont val="Arial"/>
        <family val="2"/>
      </rPr>
      <t>No</t>
    </r>
    <r>
      <rPr>
        <b/>
        <i/>
        <sz val="14"/>
        <rFont val="Arial"/>
        <family val="2"/>
      </rPr>
      <t xml:space="preserve"> </t>
    </r>
    <r>
      <rPr>
        <sz val="14"/>
        <rFont val="Arial"/>
        <family val="2"/>
      </rPr>
      <t>de lo contrario</t>
    </r>
  </si>
  <si>
    <r>
      <t xml:space="preserve">Poner </t>
    </r>
    <r>
      <rPr>
        <b/>
        <i/>
        <sz val="14"/>
        <rFont val="Arial"/>
        <family val="2"/>
      </rPr>
      <t>A</t>
    </r>
    <r>
      <rPr>
        <sz val="14"/>
        <rFont val="Arial"/>
        <family val="2"/>
      </rPr>
      <t xml:space="preserve"> si está entre menos de 50 minutos y 30 minutos
Poner </t>
    </r>
    <r>
      <rPr>
        <b/>
        <i/>
        <sz val="14"/>
        <rFont val="Arial"/>
        <family val="2"/>
      </rPr>
      <t xml:space="preserve">B </t>
    </r>
    <r>
      <rPr>
        <sz val="14"/>
        <rFont val="Arial"/>
        <family val="2"/>
      </rPr>
      <t xml:space="preserve">cuando es entre menos de 30 minutos y 15 minutos
Poner </t>
    </r>
    <r>
      <rPr>
        <b/>
        <sz val="14"/>
        <rFont val="Arial"/>
        <family val="2"/>
      </rPr>
      <t xml:space="preserve">C </t>
    </r>
    <r>
      <rPr>
        <sz val="14"/>
        <rFont val="Arial"/>
        <family val="2"/>
      </rPr>
      <t xml:space="preserve">cuando es menos de 15 minutos
Poner </t>
    </r>
    <r>
      <rPr>
        <b/>
        <sz val="14"/>
        <rFont val="Arial"/>
        <family val="2"/>
      </rPr>
      <t xml:space="preserve">No </t>
    </r>
    <r>
      <rPr>
        <sz val="14"/>
        <rFont val="Arial"/>
        <family val="2"/>
      </rPr>
      <t>para indicar ninguna mejora</t>
    </r>
  </si>
  <si>
    <t xml:space="preserve">(+A): Entre menos de 50 minutos y 30 minutos: 0,1
(+B): Entre menos de 30 minutos y 15 minutos: 0,2
(+C): En menos de 15 minutos: 0,3
</t>
  </si>
  <si>
    <r>
      <t xml:space="preserve">Poner </t>
    </r>
    <r>
      <rPr>
        <b/>
        <sz val="14"/>
        <rFont val="Arial"/>
        <family val="2"/>
      </rPr>
      <t xml:space="preserve">Sí </t>
    </r>
    <r>
      <rPr>
        <sz val="14"/>
        <rFont val="Arial"/>
        <family val="2"/>
      </rPr>
      <t xml:space="preserve">si supera 100 km de autonomía eléctrica el vehículo
Poner </t>
    </r>
    <r>
      <rPr>
        <b/>
        <sz val="14"/>
        <rFont val="Arial"/>
        <family val="2"/>
      </rPr>
      <t>No</t>
    </r>
    <r>
      <rPr>
        <b/>
        <i/>
        <sz val="14"/>
        <rFont val="Arial"/>
        <family val="2"/>
      </rPr>
      <t xml:space="preserve"> </t>
    </r>
    <r>
      <rPr>
        <sz val="14"/>
        <rFont val="Arial"/>
        <family val="2"/>
      </rPr>
      <t>de lo contrario</t>
    </r>
  </si>
  <si>
    <r>
      <t xml:space="preserve">Poner </t>
    </r>
    <r>
      <rPr>
        <b/>
        <sz val="14"/>
        <rFont val="Arial"/>
        <family val="2"/>
      </rPr>
      <t>Sí</t>
    </r>
    <r>
      <rPr>
        <sz val="14"/>
        <rFont val="Arial"/>
        <family val="2"/>
      </rPr>
      <t xml:space="preserve"> si tiene tracción integral en las 4 ruedas
Poner </t>
    </r>
    <r>
      <rPr>
        <b/>
        <sz val="14"/>
        <rFont val="Arial"/>
        <family val="2"/>
      </rPr>
      <t xml:space="preserve">No </t>
    </r>
    <r>
      <rPr>
        <sz val="14"/>
        <rFont val="Arial"/>
        <family val="2"/>
      </rPr>
      <t>de lo contrario</t>
    </r>
  </si>
  <si>
    <r>
      <t xml:space="preserve">Poner </t>
    </r>
    <r>
      <rPr>
        <b/>
        <sz val="14"/>
        <rFont val="Arial"/>
        <family val="2"/>
      </rPr>
      <t xml:space="preserve">Sí </t>
    </r>
    <r>
      <rPr>
        <sz val="14"/>
        <rFont val="Arial"/>
        <family val="2"/>
      </rPr>
      <t xml:space="preserve">si lo tiene
Poner </t>
    </r>
    <r>
      <rPr>
        <b/>
        <sz val="14"/>
        <rFont val="Arial"/>
        <family val="2"/>
      </rPr>
      <t xml:space="preserve">No </t>
    </r>
    <r>
      <rPr>
        <sz val="14"/>
        <rFont val="Arial"/>
        <family val="2"/>
      </rPr>
      <t>de lo contrario</t>
    </r>
  </si>
  <si>
    <t>(+A) Neumáticos reforzados, de tipología antipinchazos (Contiseal o Runflat) y de todas las estaciones (All Season):0,3
(+B) Neumáticos reforzados, de tipología antipinchazos (Contiseal o Runflat) y de todas las estaciones (All Season) Season) con homologación 3PMSF (Pack Mountain Snow Flake), por lo que no requieran cadenas para circular con nieve: 0,6</t>
  </si>
  <si>
    <r>
      <t xml:space="preserve">Poner </t>
    </r>
    <r>
      <rPr>
        <b/>
        <sz val="14"/>
        <rFont val="Arial"/>
        <family val="2"/>
      </rPr>
      <t xml:space="preserve">A </t>
    </r>
    <r>
      <rPr>
        <sz val="14"/>
        <rFont val="Arial"/>
        <family val="2"/>
      </rPr>
      <t xml:space="preserve">si son reforzados, antipinchazos y de todas las estaciones,
Poner </t>
    </r>
    <r>
      <rPr>
        <b/>
        <sz val="14"/>
        <rFont val="Arial"/>
        <family val="2"/>
      </rPr>
      <t xml:space="preserve">B </t>
    </r>
    <r>
      <rPr>
        <sz val="14"/>
        <rFont val="Arial"/>
        <family val="2"/>
      </rPr>
      <t xml:space="preserve">si son reforzados, antipinchazos y de todas las estaciones homologados 3PMSF
Poner </t>
    </r>
    <r>
      <rPr>
        <b/>
        <sz val="14"/>
        <rFont val="Arial"/>
        <family val="2"/>
      </rPr>
      <t xml:space="preserve">No </t>
    </r>
    <r>
      <rPr>
        <sz val="14"/>
        <rFont val="Arial"/>
        <family val="2"/>
      </rPr>
      <t>para indicar ninguna mejora</t>
    </r>
  </si>
  <si>
    <t>(+A) Si está entre más de 450 litros y 500 litros: 0,3
(+B) Si está entre más de 500 litros y 550 litros: 0,6
(+C) Si es superior a 550 litros: 0,9</t>
  </si>
  <si>
    <r>
      <t xml:space="preserve">Poner </t>
    </r>
    <r>
      <rPr>
        <b/>
        <i/>
        <sz val="14"/>
        <rFont val="Arial"/>
        <family val="2"/>
      </rPr>
      <t>A...</t>
    </r>
    <r>
      <rPr>
        <sz val="14"/>
        <rFont val="Arial"/>
        <family val="2"/>
      </rPr>
      <t xml:space="preserve">si está entre más de 340 litros y 400 litros
Poner </t>
    </r>
    <r>
      <rPr>
        <b/>
        <i/>
        <sz val="14"/>
        <rFont val="Arial"/>
        <family val="2"/>
      </rPr>
      <t>B…</t>
    </r>
    <r>
      <rPr>
        <sz val="14"/>
        <rFont val="Arial"/>
        <family val="2"/>
      </rPr>
      <t xml:space="preserve">si está entre más de 400 litros y 500 litros
Poner </t>
    </r>
    <r>
      <rPr>
        <b/>
        <sz val="14"/>
        <rFont val="Arial"/>
        <family val="2"/>
      </rPr>
      <t>C</t>
    </r>
    <r>
      <rPr>
        <b/>
        <i/>
        <sz val="14"/>
        <rFont val="Arial"/>
        <family val="2"/>
      </rPr>
      <t>…</t>
    </r>
    <r>
      <rPr>
        <sz val="14"/>
        <rFont val="Arial"/>
        <family val="2"/>
      </rPr>
      <t xml:space="preserve">si es superior a 500 litros
Poner </t>
    </r>
    <r>
      <rPr>
        <b/>
        <sz val="14"/>
        <rFont val="Arial"/>
        <family val="2"/>
      </rPr>
      <t xml:space="preserve">No </t>
    </r>
    <r>
      <rPr>
        <sz val="14"/>
        <rFont val="Arial"/>
        <family val="2"/>
      </rPr>
      <t>para indicar ninguna mejora</t>
    </r>
  </si>
  <si>
    <t>(+A) Con control de velocidad de crucero: 0,1
(+B) Con control de velocidad de crucero adaptativo por radar: 0,2
(+C) Con control de velocidad de crucero por radar adaptativo con sistema de frenado pre impacto y frenado en ciudad para evitar colisión: 0,3
(+D) Si además dispone de función de detección de peatones: 0,6</t>
  </si>
  <si>
    <r>
      <t xml:space="preserve">Poner </t>
    </r>
    <r>
      <rPr>
        <b/>
        <sz val="14"/>
        <rFont val="Arial"/>
        <family val="2"/>
      </rPr>
      <t>A</t>
    </r>
    <r>
      <rPr>
        <b/>
        <i/>
        <sz val="14"/>
        <rFont val="Arial"/>
        <family val="2"/>
      </rPr>
      <t>...</t>
    </r>
    <r>
      <rPr>
        <sz val="14"/>
        <rFont val="Arial"/>
        <family val="2"/>
      </rPr>
      <t xml:space="preserve">si tiene control de velocidad de crucero
Poner </t>
    </r>
    <r>
      <rPr>
        <b/>
        <sz val="14"/>
        <rFont val="Arial"/>
        <family val="2"/>
      </rPr>
      <t>B</t>
    </r>
    <r>
      <rPr>
        <b/>
        <i/>
        <sz val="14"/>
        <rFont val="Arial"/>
        <family val="2"/>
      </rPr>
      <t>…</t>
    </r>
    <r>
      <rPr>
        <sz val="14"/>
        <rFont val="Arial"/>
        <family val="2"/>
      </rPr>
      <t xml:space="preserve">si tiene control de velocidad de crucero adaptativo por radar
Poner </t>
    </r>
    <r>
      <rPr>
        <b/>
        <sz val="14"/>
        <rFont val="Arial"/>
        <family val="2"/>
      </rPr>
      <t>C</t>
    </r>
    <r>
      <rPr>
        <b/>
        <i/>
        <sz val="14"/>
        <rFont val="Arial"/>
        <family val="2"/>
      </rPr>
      <t>…</t>
    </r>
    <r>
      <rPr>
        <sz val="14"/>
        <rFont val="Arial"/>
        <family val="2"/>
      </rPr>
      <t xml:space="preserve">si tiene control de velocidad de crucero adaptativo por radar con sistema de frenado por impacto y frenado en ciudad para evitar colisión
Poner </t>
    </r>
    <r>
      <rPr>
        <b/>
        <sz val="14"/>
        <rFont val="Arial"/>
        <family val="2"/>
      </rPr>
      <t>D</t>
    </r>
    <r>
      <rPr>
        <b/>
        <i/>
        <sz val="14"/>
        <rFont val="Arial"/>
        <family val="2"/>
      </rPr>
      <t>...</t>
    </r>
    <r>
      <rPr>
        <sz val="14"/>
        <rFont val="Arial"/>
        <family val="2"/>
      </rPr>
      <t xml:space="preserve">si tiene control de velocidad de crucero por radar adaptativo con sistema de frenado pre impacto y frenado en ciudad para evitar colisión y función detección peatones
Poner </t>
    </r>
    <r>
      <rPr>
        <b/>
        <sz val="14"/>
        <rFont val="Arial"/>
        <family val="2"/>
      </rPr>
      <t xml:space="preserve">No </t>
    </r>
    <r>
      <rPr>
        <sz val="14"/>
        <rFont val="Arial"/>
        <family val="2"/>
      </rPr>
      <t>para indicar ninguna mejora</t>
    </r>
  </si>
  <si>
    <t>Sistema de aviso y prevención de cambio involuntario de carril con indicador de sonido (o vibración) y asistente de dirección</t>
  </si>
  <si>
    <t>Airbags de seguridad rodillas delanteras</t>
  </si>
  <si>
    <t>Airbags lateral para la cabeza</t>
  </si>
  <si>
    <r>
      <t xml:space="preserve">Poner </t>
    </r>
    <r>
      <rPr>
        <b/>
        <i/>
        <sz val="14"/>
        <rFont val="Arial"/>
        <family val="2"/>
      </rPr>
      <t>A...</t>
    </r>
    <r>
      <rPr>
        <sz val="14"/>
        <rFont val="Arial"/>
        <family val="2"/>
      </rPr>
      <t xml:space="preserve">si tiene tecnología xenón adaptativa
Poner </t>
    </r>
    <r>
      <rPr>
        <b/>
        <sz val="14"/>
        <rFont val="Arial"/>
        <family val="2"/>
      </rPr>
      <t>B</t>
    </r>
    <r>
      <rPr>
        <b/>
        <i/>
        <sz val="14"/>
        <rFont val="Arial"/>
        <family val="2"/>
      </rPr>
      <t>…</t>
    </r>
    <r>
      <rPr>
        <sz val="14"/>
        <rFont val="Arial"/>
        <family val="2"/>
      </rPr>
      <t xml:space="preserve">si tiene tecnología bixenó adaptativa
Poner </t>
    </r>
    <r>
      <rPr>
        <b/>
        <sz val="14"/>
        <rFont val="Arial"/>
        <family val="2"/>
      </rPr>
      <t>C</t>
    </r>
    <r>
      <rPr>
        <b/>
        <i/>
        <sz val="14"/>
        <rFont val="Arial"/>
        <family val="2"/>
      </rPr>
      <t>…</t>
    </r>
    <r>
      <rPr>
        <sz val="14"/>
        <rFont val="Arial"/>
        <family val="2"/>
      </rPr>
      <t xml:space="preserve">si tiene tecnología LED y luz diurna
Poner </t>
    </r>
    <r>
      <rPr>
        <b/>
        <sz val="14"/>
        <rFont val="Arial"/>
        <family val="2"/>
      </rPr>
      <t>D</t>
    </r>
    <r>
      <rPr>
        <b/>
        <i/>
        <sz val="14"/>
        <rFont val="Arial"/>
        <family val="2"/>
      </rPr>
      <t>...</t>
    </r>
    <r>
      <rPr>
        <sz val="14"/>
        <rFont val="Arial"/>
        <family val="2"/>
      </rPr>
      <t>si tiene tecnología HOJA LED con luz diurna y con regulación automática del haz de luz en función de las condiciones del entorno
Poner</t>
    </r>
    <r>
      <rPr>
        <b/>
        <sz val="14"/>
        <rFont val="Arial"/>
        <family val="2"/>
      </rPr>
      <t xml:space="preserve"> No</t>
    </r>
    <r>
      <rPr>
        <sz val="14"/>
        <rFont val="Arial"/>
        <family val="2"/>
      </rPr>
      <t xml:space="preserve"> para indicar ninguna mejora</t>
    </r>
  </si>
  <si>
    <t xml:space="preserve">(+A) Con climatizador de dos zonas: 0,4
(+B) Con climatizador de tres zonas: 0,6                                           </t>
  </si>
  <si>
    <r>
      <t xml:space="preserve">En cuanto al climatizador:
Poner </t>
    </r>
    <r>
      <rPr>
        <b/>
        <sz val="14"/>
        <rFont val="Arial"/>
        <family val="2"/>
      </rPr>
      <t>A</t>
    </r>
    <r>
      <rPr>
        <sz val="14"/>
        <rFont val="Arial"/>
        <family val="2"/>
      </rPr>
      <t xml:space="preserve">… si es de dos zonas
Poner </t>
    </r>
    <r>
      <rPr>
        <b/>
        <sz val="14"/>
        <rFont val="Arial"/>
        <family val="2"/>
      </rPr>
      <t>B</t>
    </r>
    <r>
      <rPr>
        <sz val="14"/>
        <rFont val="Arial"/>
        <family val="2"/>
      </rPr>
      <t xml:space="preserve">... si es de tres zonas
Poner </t>
    </r>
    <r>
      <rPr>
        <b/>
        <sz val="14"/>
        <rFont val="Arial"/>
        <family val="2"/>
      </rPr>
      <t xml:space="preserve">No </t>
    </r>
    <r>
      <rPr>
        <sz val="14"/>
        <rFont val="Arial"/>
        <family val="2"/>
      </rPr>
      <t>para indicar ninguna mejora</t>
    </r>
  </si>
  <si>
    <r>
      <t xml:space="preserve">Poner </t>
    </r>
    <r>
      <rPr>
        <b/>
        <sz val="14"/>
        <rFont val="Arial"/>
        <family val="2"/>
      </rPr>
      <t xml:space="preserve">A </t>
    </r>
    <r>
      <rPr>
        <sz val="14"/>
        <rFont val="Arial"/>
        <family val="2"/>
      </rPr>
      <t xml:space="preserve">si es de tejido
Poner </t>
    </r>
    <r>
      <rPr>
        <b/>
        <sz val="14"/>
        <rFont val="Arial"/>
        <family val="2"/>
      </rPr>
      <t xml:space="preserve">B </t>
    </r>
    <r>
      <rPr>
        <sz val="14"/>
        <rFont val="Arial"/>
        <family val="2"/>
      </rPr>
      <t xml:space="preserve">si es mixta de tejido y piel
Poner </t>
    </r>
    <r>
      <rPr>
        <b/>
        <sz val="14"/>
        <rFont val="Arial"/>
        <family val="2"/>
      </rPr>
      <t xml:space="preserve">No </t>
    </r>
    <r>
      <rPr>
        <sz val="14"/>
        <rFont val="Arial"/>
        <family val="2"/>
      </rPr>
      <t>para indicar ninguna mejora</t>
    </r>
  </si>
  <si>
    <t>(+A) de tejido: 0,2;
(+B) mixta de tejido y piel: 0,3</t>
  </si>
  <si>
    <t>(+A) Con sensores de aparcamiento delanteros y traseros: 0,1;
(+B) Con sensores de aparcamiento delanteros y traseros y cámaras traseras: 0,3;
(+C) Con sensores de aparcamiento delanteros y traseros y cámaras 360º: 0,6;
(+D) Con aparcamiento asistido automático: 1,2</t>
  </si>
  <si>
    <r>
      <t xml:space="preserve">Poner </t>
    </r>
    <r>
      <rPr>
        <b/>
        <sz val="14"/>
        <rFont val="Arial"/>
        <family val="2"/>
      </rPr>
      <t>A</t>
    </r>
    <r>
      <rPr>
        <b/>
        <i/>
        <sz val="14"/>
        <rFont val="Arial"/>
        <family val="2"/>
      </rPr>
      <t>...</t>
    </r>
    <r>
      <rPr>
        <sz val="14"/>
        <rFont val="Arial"/>
        <family val="2"/>
      </rPr>
      <t xml:space="preserve">si tiene sensores de aparcamiento delanteros y traseros
Poner </t>
    </r>
    <r>
      <rPr>
        <b/>
        <sz val="14"/>
        <rFont val="Arial"/>
        <family val="2"/>
      </rPr>
      <t>B</t>
    </r>
    <r>
      <rPr>
        <b/>
        <i/>
        <sz val="14"/>
        <rFont val="Arial"/>
        <family val="2"/>
      </rPr>
      <t>…</t>
    </r>
    <r>
      <rPr>
        <sz val="14"/>
        <rFont val="Arial"/>
        <family val="2"/>
      </rPr>
      <t xml:space="preserve">si tiene sensores de aparcamiento delanteros y traseros y cámaras traseras
Poner </t>
    </r>
    <r>
      <rPr>
        <b/>
        <sz val="14"/>
        <rFont val="Arial"/>
        <family val="2"/>
      </rPr>
      <t>C</t>
    </r>
    <r>
      <rPr>
        <b/>
        <i/>
        <sz val="14"/>
        <rFont val="Arial"/>
        <family val="2"/>
      </rPr>
      <t>…</t>
    </r>
    <r>
      <rPr>
        <sz val="14"/>
        <rFont val="Arial"/>
        <family val="2"/>
      </rPr>
      <t xml:space="preserve">si tiene sensores de aparcamiento delanteros y traseros y cámaras 360º
Poner </t>
    </r>
    <r>
      <rPr>
        <b/>
        <sz val="14"/>
        <rFont val="Arial"/>
        <family val="2"/>
      </rPr>
      <t>D</t>
    </r>
    <r>
      <rPr>
        <b/>
        <i/>
        <sz val="14"/>
        <rFont val="Arial"/>
        <family val="2"/>
      </rPr>
      <t>...</t>
    </r>
    <r>
      <rPr>
        <sz val="14"/>
        <rFont val="Arial"/>
        <family val="2"/>
      </rPr>
      <t xml:space="preserve">si tiene aparcamiento asistido automático
Poner </t>
    </r>
    <r>
      <rPr>
        <b/>
        <sz val="14"/>
        <rFont val="Arial"/>
        <family val="2"/>
      </rPr>
      <t xml:space="preserve">No </t>
    </r>
    <r>
      <rPr>
        <sz val="14"/>
        <rFont val="Arial"/>
        <family val="2"/>
      </rPr>
      <t>para indicar ninguna mejora</t>
    </r>
  </si>
  <si>
    <r>
      <t xml:space="preserve">Poner </t>
    </r>
    <r>
      <rPr>
        <b/>
        <i/>
        <sz val="14"/>
        <rFont val="Arial"/>
        <family val="2"/>
      </rPr>
      <t>A...</t>
    </r>
    <r>
      <rPr>
        <sz val="14"/>
        <rFont val="Arial"/>
        <family val="2"/>
      </rPr>
      <t xml:space="preserve">si tiene retrovisores exteriores plegables eléctricamente
Poner </t>
    </r>
    <r>
      <rPr>
        <b/>
        <i/>
        <sz val="14"/>
        <rFont val="Arial"/>
        <family val="2"/>
      </rPr>
      <t>B …</t>
    </r>
    <r>
      <rPr>
        <sz val="14"/>
        <rFont val="Arial"/>
        <family val="2"/>
      </rPr>
      <t xml:space="preserve">si tiene retrovisores exteriores automáticos plegables eléctricamente
Poner </t>
    </r>
    <r>
      <rPr>
        <b/>
        <sz val="14"/>
        <rFont val="Arial"/>
        <family val="2"/>
      </rPr>
      <t>C</t>
    </r>
    <r>
      <rPr>
        <b/>
        <i/>
        <sz val="14"/>
        <rFont val="Arial"/>
        <family val="2"/>
      </rPr>
      <t>…</t>
    </r>
    <r>
      <rPr>
        <sz val="14"/>
        <rFont val="Arial"/>
        <family val="2"/>
      </rPr>
      <t xml:space="preserve">si tiene retrovisores exteriores plegables eléctricamente y automáticos al cerrar el vehículo
Poner </t>
    </r>
    <r>
      <rPr>
        <b/>
        <sz val="14"/>
        <rFont val="Arial"/>
        <family val="2"/>
      </rPr>
      <t xml:space="preserve">No </t>
    </r>
    <r>
      <rPr>
        <sz val="14"/>
        <rFont val="Arial"/>
        <family val="2"/>
      </rPr>
      <t>para indicar ninguna mejora</t>
    </r>
  </si>
  <si>
    <t>(+A) Con pantalla entre 6" y 7": 0,3
(+B) Con pantalla &lt; 7" y 8": 0,6
(+C) Con pantalla &lt; 8" y 9": 1,2
 (+D) Con pantalla ≥ 9", con control por voz y/o gestual: 2,1</t>
  </si>
  <si>
    <t>(+A) Si son plegables eléctricamente: 0,1
(+B) Si además son automáticos: 0,3
(+C) Si además son automáticos al cerrar el vehículo: 0,6</t>
  </si>
  <si>
    <r>
      <t xml:space="preserve">Poner </t>
    </r>
    <r>
      <rPr>
        <b/>
        <sz val="14"/>
        <rFont val="Arial"/>
        <family val="2"/>
      </rPr>
      <t>A</t>
    </r>
    <r>
      <rPr>
        <b/>
        <i/>
        <sz val="14"/>
        <rFont val="Arial"/>
        <family val="2"/>
      </rPr>
      <t>...</t>
    </r>
    <r>
      <rPr>
        <sz val="14"/>
        <rFont val="Arial"/>
        <family val="2"/>
      </rPr>
      <t xml:space="preserve">si tiene pantalla entre 6" y 7": 0,3;
Poner </t>
    </r>
    <r>
      <rPr>
        <b/>
        <sz val="14"/>
        <rFont val="Arial"/>
        <family val="2"/>
      </rPr>
      <t>B</t>
    </r>
    <r>
      <rPr>
        <b/>
        <i/>
        <sz val="14"/>
        <rFont val="Arial"/>
        <family val="2"/>
      </rPr>
      <t>…</t>
    </r>
    <r>
      <rPr>
        <sz val="14"/>
        <rFont val="Arial"/>
        <family val="2"/>
      </rPr>
      <t xml:space="preserve">si tiene pantalla &lt;7" y 8"
Poner </t>
    </r>
    <r>
      <rPr>
        <b/>
        <sz val="14"/>
        <rFont val="Arial"/>
        <family val="2"/>
      </rPr>
      <t>C</t>
    </r>
    <r>
      <rPr>
        <b/>
        <i/>
        <sz val="14"/>
        <rFont val="Arial"/>
        <family val="2"/>
      </rPr>
      <t>…</t>
    </r>
    <r>
      <rPr>
        <sz val="14"/>
        <rFont val="Arial"/>
        <family val="2"/>
      </rPr>
      <t xml:space="preserve">si tiene pantalla &lt;8" y 9"
Poner </t>
    </r>
    <r>
      <rPr>
        <b/>
        <sz val="14"/>
        <rFont val="Arial"/>
        <family val="2"/>
      </rPr>
      <t>D</t>
    </r>
    <r>
      <rPr>
        <b/>
        <i/>
        <sz val="14"/>
        <rFont val="Arial"/>
        <family val="2"/>
      </rPr>
      <t>...</t>
    </r>
    <r>
      <rPr>
        <sz val="14"/>
        <rFont val="Arial"/>
        <family val="2"/>
      </rPr>
      <t xml:space="preserve">si tiene pantalla ≥ 9", con control por voz y/o gestual
Poner </t>
    </r>
    <r>
      <rPr>
        <b/>
        <sz val="14"/>
        <rFont val="Arial"/>
        <family val="2"/>
      </rPr>
      <t xml:space="preserve">No </t>
    </r>
    <r>
      <rPr>
        <sz val="14"/>
        <rFont val="Arial"/>
        <family val="2"/>
      </rPr>
      <t>para indicar ninguna mejora</t>
    </r>
  </si>
  <si>
    <r>
      <t xml:space="preserve">(+A) </t>
    </r>
    <r>
      <rPr>
        <u/>
        <sz val="14"/>
        <rFont val="Arial"/>
        <family val="2"/>
      </rPr>
      <t>Servicios básicos de Internet en el vehículo</t>
    </r>
    <r>
      <rPr>
        <sz val="14"/>
        <rFont val="Arial"/>
        <family val="2"/>
      </rPr>
      <t xml:space="preserve"> mediante pendrive de router portátil con módem USB con soporte de SIM para conectarla y que genere una red WLAN en el vehículo con comunicaciones de datos LTE: 0,3
(+B) </t>
    </r>
    <r>
      <rPr>
        <u/>
        <sz val="14"/>
        <rFont val="Arial"/>
        <family val="2"/>
      </rPr>
      <t>Servicios avanzados de Internet en el vehículo</t>
    </r>
    <r>
      <rPr>
        <sz val="14"/>
        <rFont val="Arial"/>
        <family val="2"/>
      </rPr>
      <t xml:space="preserve"> mediante conexión para teléfonos móviles inteligentes integrados o externos con sistema Bluetooth que se conecte al vehículo; y genere una red WLAN en el vehículo con comunicaciones de datos LTE: 0,9                                                                     
(+C) </t>
    </r>
    <r>
      <rPr>
        <u/>
        <sz val="14"/>
        <rFont val="Arial"/>
        <family val="2"/>
      </rPr>
      <t>Servicios profesionales de Internet en el vehículo</t>
    </r>
    <r>
      <rPr>
        <sz val="14"/>
        <rFont val="Arial"/>
        <family val="2"/>
      </rPr>
      <t xml:space="preserve"> mediante conectividad con un punto de acceso WIFI en el vehículo con una tarjeta SIM integrada con conexión al sistema de navegación que genere una red WLAN en el vehículo con comunicaciones de datos LTE: 1,2</t>
    </r>
  </si>
  <si>
    <r>
      <t xml:space="preserve">Poner </t>
    </r>
    <r>
      <rPr>
        <b/>
        <sz val="14"/>
        <rFont val="Arial"/>
        <family val="2"/>
      </rPr>
      <t>A</t>
    </r>
    <r>
      <rPr>
        <b/>
        <i/>
        <sz val="14"/>
        <rFont val="Arial"/>
        <family val="2"/>
      </rPr>
      <t>...</t>
    </r>
    <r>
      <rPr>
        <sz val="14"/>
        <rFont val="Arial"/>
        <family val="2"/>
      </rPr>
      <t xml:space="preserve">si tiene Servicios básicos de Internet en el vehículo,
Poner </t>
    </r>
    <r>
      <rPr>
        <b/>
        <sz val="14"/>
        <rFont val="Arial"/>
        <family val="2"/>
      </rPr>
      <t>B</t>
    </r>
    <r>
      <rPr>
        <b/>
        <i/>
        <sz val="14"/>
        <rFont val="Arial"/>
        <family val="2"/>
      </rPr>
      <t>…</t>
    </r>
    <r>
      <rPr>
        <sz val="14"/>
        <rFont val="Arial"/>
        <family val="2"/>
      </rPr>
      <t xml:space="preserve">si tiene Servicios avanzados de Internet en el vehículo,
Poner </t>
    </r>
    <r>
      <rPr>
        <b/>
        <sz val="14"/>
        <rFont val="Arial"/>
        <family val="2"/>
      </rPr>
      <t>C</t>
    </r>
    <r>
      <rPr>
        <sz val="14"/>
        <rFont val="Arial"/>
        <family val="2"/>
      </rPr>
      <t xml:space="preserve">...si tiene Servicios profesionales de Internet en el vehículo,
Poner </t>
    </r>
    <r>
      <rPr>
        <b/>
        <sz val="14"/>
        <rFont val="Arial"/>
        <family val="2"/>
      </rPr>
      <t xml:space="preserve">No </t>
    </r>
    <r>
      <rPr>
        <sz val="14"/>
        <rFont val="Arial"/>
        <family val="2"/>
      </rPr>
      <t>para indicar ninguna mejora</t>
    </r>
  </si>
  <si>
    <r>
      <t xml:space="preserve">(+A) </t>
    </r>
    <r>
      <rPr>
        <u/>
        <sz val="14"/>
        <rFont val="Arial"/>
        <family val="2"/>
      </rPr>
      <t>Servicios básicos de navegación en el vehículo</t>
    </r>
    <r>
      <rPr>
        <sz val="14"/>
        <rFont val="Arial"/>
        <family val="2"/>
      </rPr>
      <t xml:space="preserve"> integrada con mapas de Europa y preferiblemente con puntos de interés, como gasolineras y estaciones de carga eléctrica: 0,6
(+B) </t>
    </r>
    <r>
      <rPr>
        <u/>
        <sz val="14"/>
        <rFont val="Arial"/>
        <family val="2"/>
      </rPr>
      <t xml:space="preserve">Servicios avanzados de navegación en el vehículo </t>
    </r>
    <r>
      <rPr>
        <sz val="14"/>
        <rFont val="Arial"/>
        <family val="2"/>
      </rPr>
      <t xml:space="preserve">integrada con el tráfico online en tiempo real y con mapas actualizados de Europa online según los destinos e indicación de rutas alternativas y gestión del tiempo de llegada:1,2
(+C) </t>
    </r>
    <r>
      <rPr>
        <u/>
        <sz val="14"/>
        <rFont val="Arial"/>
        <family val="2"/>
      </rPr>
      <t xml:space="preserve">Servicios profesionales de navegación 3D en el vehículo </t>
    </r>
    <r>
      <rPr>
        <sz val="14"/>
        <rFont val="Arial"/>
        <family val="2"/>
      </rPr>
      <t>integrada con alta resolución con control por voz (y/o gestual) con mapas por satélite online de Europa con imágenes del entorno y con cálculo de rutas inteligentes con supervisión de tráfico online en tiempo real: 2 ,1</t>
    </r>
  </si>
  <si>
    <r>
      <t xml:space="preserve">Poner </t>
    </r>
    <r>
      <rPr>
        <b/>
        <sz val="14"/>
        <rFont val="Arial"/>
        <family val="2"/>
      </rPr>
      <t>A</t>
    </r>
    <r>
      <rPr>
        <b/>
        <i/>
        <sz val="14"/>
        <rFont val="Arial"/>
        <family val="2"/>
      </rPr>
      <t>...</t>
    </r>
    <r>
      <rPr>
        <sz val="14"/>
        <rFont val="Arial"/>
        <family val="2"/>
      </rPr>
      <t xml:space="preserve">si tiene Servicios básicos de navegación en el vehículo,
Poner </t>
    </r>
    <r>
      <rPr>
        <b/>
        <sz val="14"/>
        <rFont val="Arial"/>
        <family val="2"/>
      </rPr>
      <t>B</t>
    </r>
    <r>
      <rPr>
        <b/>
        <i/>
        <sz val="14"/>
        <rFont val="Arial"/>
        <family val="2"/>
      </rPr>
      <t>…</t>
    </r>
    <r>
      <rPr>
        <sz val="14"/>
        <rFont val="Arial"/>
        <family val="2"/>
      </rPr>
      <t xml:space="preserve">si tiene Servicios avanzados de navegación en el vehículo,
Poner </t>
    </r>
    <r>
      <rPr>
        <b/>
        <sz val="14"/>
        <rFont val="Arial"/>
        <family val="2"/>
      </rPr>
      <t>C</t>
    </r>
    <r>
      <rPr>
        <sz val="14"/>
        <rFont val="Arial"/>
        <family val="2"/>
      </rPr>
      <t xml:space="preserve">...si tiene Servicios profesionales de navegación 3D en el vehículo,
Poner </t>
    </r>
    <r>
      <rPr>
        <b/>
        <sz val="14"/>
        <rFont val="Arial"/>
        <family val="2"/>
      </rPr>
      <t xml:space="preserve">No </t>
    </r>
    <r>
      <rPr>
        <sz val="14"/>
        <rFont val="Arial"/>
        <family val="2"/>
      </rPr>
      <t>para indicar ninguna mejora</t>
    </r>
  </si>
  <si>
    <r>
      <t xml:space="preserve">Poner </t>
    </r>
    <r>
      <rPr>
        <b/>
        <sz val="14"/>
        <rFont val="Arial"/>
        <family val="2"/>
      </rPr>
      <t xml:space="preserve">Sí </t>
    </r>
    <r>
      <rPr>
        <sz val="14"/>
        <rFont val="Arial"/>
        <family val="2"/>
      </rPr>
      <t xml:space="preserve">si lo tiene
Poner </t>
    </r>
    <r>
      <rPr>
        <b/>
        <sz val="14"/>
        <rFont val="Arial"/>
        <family val="2"/>
      </rPr>
      <t>No</t>
    </r>
    <r>
      <rPr>
        <b/>
        <i/>
        <sz val="14"/>
        <rFont val="Arial"/>
        <family val="2"/>
      </rPr>
      <t xml:space="preserve"> </t>
    </r>
    <r>
      <rPr>
        <sz val="14"/>
        <rFont val="Arial"/>
        <family val="2"/>
      </rPr>
      <t>de lo contrario</t>
    </r>
  </si>
  <si>
    <r>
      <t xml:space="preserve">(+A) </t>
    </r>
    <r>
      <rPr>
        <u/>
        <sz val="14"/>
        <rFont val="Arial"/>
        <family val="2"/>
      </rPr>
      <t>Servicios básicos de mantenimiento en el vehículo</t>
    </r>
    <r>
      <rPr>
        <sz val="14"/>
        <rFont val="Arial"/>
        <family val="2"/>
      </rPr>
      <t xml:space="preserve">: Estado del vehículo mediante informe automático por correo sobre presiones de neumáticos, desgaste de frenos e intervalos de servicio; 0,6
(+B) </t>
    </r>
    <r>
      <rPr>
        <u/>
        <sz val="14"/>
        <rFont val="Arial"/>
        <family val="2"/>
      </rPr>
      <t>Servicios avanzados de mantenimiento en el vehículo</t>
    </r>
    <r>
      <rPr>
        <sz val="14"/>
        <rFont val="Arial"/>
        <family val="2"/>
      </rPr>
      <t xml:space="preserve">: Aviso Averías - Pulsador conectado con los servicios oficiales de mantenimiento de la marca para detección de averías y solicitud de taller en la red de Europa mediante servicios de asistencia para mantenimientos de la marca del vehículo; 0,9
(+C) </t>
    </r>
    <r>
      <rPr>
        <u/>
        <sz val="14"/>
        <rFont val="Arial"/>
        <family val="2"/>
      </rPr>
      <t>Servicios profesionales de mantenimiento en el vehículo</t>
    </r>
    <r>
      <rPr>
        <sz val="14"/>
        <rFont val="Arial"/>
        <family val="2"/>
      </rPr>
      <t>: Estadísticas del vehículo y su uso con indicadores que muestran un análisis estadístico de uso del vehículo con indicadores de kilómetros recorridos/tiempo de conducción, litros respondidos/gastos de combustible, conducción eficiente/media anual y tipos de trayecto por año, semana y día; 1,2</t>
    </r>
  </si>
  <si>
    <r>
      <t xml:space="preserve">(+A) </t>
    </r>
    <r>
      <rPr>
        <u/>
        <sz val="14"/>
        <rFont val="Arial"/>
        <family val="2"/>
      </rPr>
      <t>Servicios básicos de gestión de flota</t>
    </r>
    <r>
      <rPr>
        <sz val="14"/>
        <rFont val="Arial"/>
        <family val="2"/>
      </rPr>
      <t xml:space="preserve">: Sobre Vehículo (Servicios telemáticos con dispositivo en el puerto OBDII que se conecten con un móvil inteligente con Android y una aplicación móvil del fabricante) que informan del bastidor, kilometraje, combustible, neumáticos, próximas revisiones periódicas del vehículo; 0,6
(+B) </t>
    </r>
    <r>
      <rPr>
        <u/>
        <sz val="14"/>
        <rFont val="Arial"/>
        <family val="2"/>
      </rPr>
      <t>Servicios avanzados de gestión de flota</t>
    </r>
    <r>
      <rPr>
        <sz val="14"/>
        <rFont val="Arial"/>
        <family val="2"/>
      </rPr>
      <t xml:space="preserve">: Sobre Vehículo y Trayectos (también se incluyen los datos de los trayectos) que informan de fecha y hora, origen y destino, kilometraje a la salida ya la llegada, distancia recorrida, gasto de combustible y tipología de trayecto y con indicadores de ahorro; y también gestiona el aparcamiento libre indicando ruta a estacionamientos libres; 1,2
(+C) </t>
    </r>
    <r>
      <rPr>
        <u/>
        <sz val="14"/>
        <rFont val="Arial"/>
        <family val="2"/>
      </rPr>
      <t>Servicios profesionales de gestión de flota</t>
    </r>
    <r>
      <rPr>
        <sz val="14"/>
        <rFont val="Arial"/>
        <family val="2"/>
      </rPr>
      <t>: Sobre Vehículo, Trayectos y Conducción (también se incluyen los datos de la conducción) que informan de las revoluciones del motor, aceleraciones, frenado, velocidad y temperatura del refrigerante con indicadores sobre conducción eficiente; datos de hora y fecha del repostaje, kilometraje actual y recorrido, precio por litro y gasolinera y seguimiento del gasto del combustible; 2,5</t>
    </r>
  </si>
  <si>
    <r>
      <t>Poner</t>
    </r>
    <r>
      <rPr>
        <b/>
        <sz val="14"/>
        <rFont val="Arial"/>
        <family val="2"/>
      </rPr>
      <t xml:space="preserve"> A</t>
    </r>
    <r>
      <rPr>
        <b/>
        <i/>
        <sz val="14"/>
        <rFont val="Arial"/>
        <family val="2"/>
      </rPr>
      <t>...</t>
    </r>
    <r>
      <rPr>
        <sz val="14"/>
        <rFont val="Arial"/>
        <family val="2"/>
      </rPr>
      <t xml:space="preserve">si tiene Servicios básicos de gestión de flota,
Poner </t>
    </r>
    <r>
      <rPr>
        <b/>
        <sz val="14"/>
        <rFont val="Arial"/>
        <family val="2"/>
      </rPr>
      <t>B</t>
    </r>
    <r>
      <rPr>
        <b/>
        <i/>
        <sz val="14"/>
        <rFont val="Arial"/>
        <family val="2"/>
      </rPr>
      <t>…</t>
    </r>
    <r>
      <rPr>
        <sz val="14"/>
        <rFont val="Arial"/>
        <family val="2"/>
      </rPr>
      <t xml:space="preserve">si tiene Servicios avanzados de gestión de flota en el vehículo,
Poner </t>
    </r>
    <r>
      <rPr>
        <b/>
        <sz val="14"/>
        <rFont val="Arial"/>
        <family val="2"/>
      </rPr>
      <t>C</t>
    </r>
    <r>
      <rPr>
        <b/>
        <i/>
        <sz val="14"/>
        <rFont val="Arial"/>
        <family val="2"/>
      </rPr>
      <t>…</t>
    </r>
    <r>
      <rPr>
        <sz val="14"/>
        <rFont val="Arial"/>
        <family val="2"/>
      </rPr>
      <t xml:space="preserve">si tiene Servicios profesionales de gestión de flota en el vehículo,
Poner </t>
    </r>
    <r>
      <rPr>
        <b/>
        <sz val="14"/>
        <rFont val="Arial"/>
        <family val="2"/>
      </rPr>
      <t xml:space="preserve">No </t>
    </r>
    <r>
      <rPr>
        <sz val="14"/>
        <rFont val="Arial"/>
        <family val="2"/>
      </rPr>
      <t>para indicar ninguna mejora</t>
    </r>
  </si>
  <si>
    <t>A</t>
  </si>
  <si>
    <t>Cortinillas en las puertas laterales traseras y en la luna posterior</t>
  </si>
  <si>
    <t>SERVICIOS ASOCIADOS DE CONECTIVIDAD E INTERNET AL VEHÍCULO
(9,2 puntos),
requieren también indicar las mejoras de equipamiento necesarias en cada caso para llevarlos a cabo</t>
  </si>
  <si>
    <t>MOTOR, TRANSMISIÓN, DIRECCIÓN
(1,5 puntos)</t>
  </si>
  <si>
    <t xml:space="preserve">MEDIO AMBIENTE
(3,9 puntos)                                                                                    </t>
  </si>
  <si>
    <t>SEGURIDAD
(6,9 puntos)</t>
  </si>
  <si>
    <t>(+A) Recarga eléctrica semirrápida (entre 11 Kw y hasta 40 KW): 1,0
(+B) Recarga eléctrica rápida (entre 41 Kw a 50 Kw): 1,2
(+C) Recarga super rápida (entre 51 kw a 150 Kw): 2,0
(+D) Recarga eléctrica ultrarrápida ( entre 150 kw y 350 kw o más): 2,8</t>
  </si>
  <si>
    <t>EQUIPAMIENTO Y CONFORT
(8,5 puntos)</t>
  </si>
  <si>
    <t>Tablero de instrumentos digital con pantalla multifunción TFT configurable y compatible con el sistema de navegación</t>
  </si>
  <si>
    <t>Tablero de instrumentos con indicadores proyectados en parabrisas (HUD, Head-up-Display)</t>
  </si>
  <si>
    <t>(+A) Con tecnología xenón adaptativa: 0,1;
(+B) Con tecnología bixenón adaptativa: 0,3;
(+C) Con tecnología LED y luz diurna: 0,6;
(+D) Con tecnología FULL LED con luz diurna y con regulación automática del haz de luz en función de las condiciones del entorno: 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</si>
</sst>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0"/>
      <name val="Arial"/>
    </font>
    <font>
      <b/>
      <sz val="14"/>
      <name val="Helvetica*"/>
    </font>
    <font>
      <sz val="10"/>
      <name val="Arial"/>
      <family val="2"/>
    </font>
    <font>
      <sz val="9"/>
      <name val="Arial"/>
      <family val="2"/>
    </font>
    <font>
      <b/>
      <sz val="16"/>
      <name val="Arial"/>
      <family val="2"/>
    </font>
    <font>
      <sz val="14"/>
      <name val="Arial"/>
      <family val="2"/>
    </font>
    <font>
      <b/>
      <sz val="14"/>
      <name val="Helvetica"/>
      <family val="2"/>
    </font>
    <font>
      <b/>
      <sz val="14"/>
      <name val="Arial"/>
      <family val="2"/>
    </font>
    <font>
      <b/>
      <i/>
      <sz val="14"/>
      <name val="Arial"/>
      <family val="2"/>
    </font>
    <font>
      <u/>
      <sz val="14"/>
      <name val="Arial"/>
      <family val="2"/>
    </font>
    <font>
      <b/>
      <sz val="14"/>
      <color theme="1"/>
      <name val="Arial"/>
      <family val="2"/>
    </font>
    <font>
      <b/>
      <sz val="16"/>
      <color theme="1"/>
      <name val="Arial"/>
      <family val="2"/>
    </font>
    <font>
      <b/>
      <sz val="18"/>
      <color theme="1"/>
      <name val="Arial"/>
      <family val="2"/>
    </font>
    <font>
      <b/>
      <sz val="18"/>
      <name val="Arial"/>
      <family val="2"/>
    </font>
    <font>
      <sz val="20"/>
      <name val="Helvetica*"/>
    </font>
    <font>
      <sz val="10"/>
      <color theme="1"/>
      <name val="Arial"/>
      <family val="2"/>
    </font>
    <font>
      <b/>
      <sz val="10"/>
      <color theme="0"/>
      <name val="Arial"/>
      <family val="2"/>
    </font>
    <font>
      <sz val="14"/>
      <color theme="6" tint="-0.499984740745262"/>
      <name val="Arial"/>
      <family val="2"/>
    </font>
    <font>
      <b/>
      <sz val="14"/>
      <color rgb="FFFF0000"/>
      <name val="Arial"/>
      <family val="2"/>
    </font>
  </fonts>
  <fills count="9">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rgb="FFFFFFCC"/>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ck">
        <color theme="0"/>
      </bottom>
      <diagonal/>
    </border>
    <border>
      <left/>
      <right/>
      <top style="thin">
        <color theme="0"/>
      </top>
      <bottom style="thin">
        <color theme="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77">
    <xf numFmtId="0" fontId="0" fillId="0" borderId="0" xfId="0"/>
    <xf numFmtId="0" fontId="0" fillId="0" borderId="0" xfId="0" applyAlignment="1" applyProtection="1">
      <alignment horizontal="center" vertical="center" wrapText="1"/>
    </xf>
    <xf numFmtId="0" fontId="4" fillId="0" borderId="0" xfId="0" applyFont="1" applyAlignment="1" applyProtection="1">
      <alignment horizontal="right" vertical="center" wrapText="1"/>
    </xf>
    <xf numFmtId="0" fontId="0" fillId="0" borderId="0" xfId="0" applyProtection="1"/>
    <xf numFmtId="0" fontId="0" fillId="0" borderId="0" xfId="0" applyAlignment="1" applyProtection="1">
      <alignment vertical="center" wrapText="1"/>
    </xf>
    <xf numFmtId="0" fontId="1" fillId="0" borderId="0" xfId="0" applyFont="1" applyAlignment="1" applyProtection="1">
      <alignment horizontal="left"/>
    </xf>
    <xf numFmtId="0" fontId="5" fillId="0" borderId="0" xfId="0" applyFont="1" applyAlignment="1" applyProtection="1">
      <alignment horizontal="center" vertical="center" wrapText="1"/>
    </xf>
    <xf numFmtId="0" fontId="6" fillId="0" borderId="0" xfId="0" applyFont="1" applyProtection="1"/>
    <xf numFmtId="0" fontId="7" fillId="0" borderId="0" xfId="0" applyFont="1" applyAlignment="1" applyProtection="1">
      <alignment vertical="center"/>
    </xf>
    <xf numFmtId="0" fontId="4" fillId="0" borderId="0" xfId="0" applyFont="1" applyAlignment="1" applyProtection="1">
      <alignment vertical="center"/>
    </xf>
    <xf numFmtId="0" fontId="11" fillId="2" borderId="2" xfId="0" applyFont="1" applyFill="1" applyBorder="1" applyAlignment="1" applyProtection="1">
      <alignment horizontal="center" vertical="center" wrapText="1"/>
    </xf>
    <xf numFmtId="0" fontId="5" fillId="3" borderId="10" xfId="0" applyFont="1" applyFill="1" applyBorder="1" applyAlignment="1" applyProtection="1">
      <alignment vertical="center" wrapText="1"/>
    </xf>
    <xf numFmtId="0" fontId="5" fillId="3" borderId="10" xfId="0" applyFont="1" applyFill="1" applyBorder="1" applyAlignment="1" applyProtection="1">
      <alignment horizontal="left" vertical="center" wrapText="1"/>
    </xf>
    <xf numFmtId="0" fontId="5" fillId="3" borderId="10" xfId="0" quotePrefix="1" applyFont="1" applyFill="1" applyBorder="1" applyAlignment="1" applyProtection="1">
      <alignment vertical="center" wrapText="1"/>
    </xf>
    <xf numFmtId="4" fontId="17" fillId="7" borderId="11" xfId="0" applyNumberFormat="1" applyFont="1" applyFill="1" applyBorder="1" applyAlignment="1" applyProtection="1">
      <alignment horizontal="right" vertical="center"/>
    </xf>
    <xf numFmtId="0" fontId="5" fillId="3" borderId="17" xfId="0" applyFont="1" applyFill="1" applyBorder="1" applyAlignment="1" applyProtection="1">
      <alignment vertical="center" wrapText="1"/>
    </xf>
    <xf numFmtId="0" fontId="5" fillId="3" borderId="17" xfId="0" applyFont="1" applyFill="1" applyBorder="1" applyAlignment="1" applyProtection="1">
      <alignment horizontal="left" vertical="center" wrapText="1"/>
    </xf>
    <xf numFmtId="0" fontId="5" fillId="3" borderId="13" xfId="0" applyFont="1" applyFill="1" applyBorder="1" applyAlignment="1" applyProtection="1">
      <alignment vertical="center" wrapText="1"/>
    </xf>
    <xf numFmtId="0" fontId="5" fillId="3" borderId="13" xfId="0" quotePrefix="1" applyFont="1" applyFill="1" applyBorder="1" applyAlignment="1" applyProtection="1">
      <alignment vertical="center" wrapText="1"/>
    </xf>
    <xf numFmtId="4" fontId="17" fillId="7" borderId="14" xfId="0" applyNumberFormat="1" applyFont="1" applyFill="1" applyBorder="1" applyAlignment="1" applyProtection="1">
      <alignment horizontal="right" vertical="center"/>
    </xf>
    <xf numFmtId="0" fontId="5" fillId="0" borderId="7" xfId="0" applyFont="1" applyBorder="1" applyAlignment="1" applyProtection="1">
      <alignment vertical="center" wrapText="1"/>
    </xf>
    <xf numFmtId="0" fontId="5" fillId="0" borderId="7" xfId="0" applyFont="1" applyBorder="1" applyAlignment="1" applyProtection="1">
      <alignment horizontal="left" vertical="center" wrapText="1"/>
    </xf>
    <xf numFmtId="0" fontId="5" fillId="0" borderId="7" xfId="0" quotePrefix="1" applyFont="1" applyBorder="1" applyAlignment="1" applyProtection="1">
      <alignment vertical="center" wrapText="1"/>
    </xf>
    <xf numFmtId="4" fontId="17" fillId="7" borderId="8" xfId="0" applyNumberFormat="1" applyFont="1" applyFill="1" applyBorder="1" applyAlignment="1" applyProtection="1">
      <alignment horizontal="right" vertical="center"/>
    </xf>
    <xf numFmtId="0" fontId="5" fillId="0" borderId="10" xfId="0" applyFont="1" applyBorder="1" applyAlignment="1" applyProtection="1">
      <alignment horizontal="left" vertical="center" wrapText="1"/>
    </xf>
    <xf numFmtId="0" fontId="5" fillId="0" borderId="26" xfId="0" applyFont="1" applyBorder="1" applyAlignment="1" applyProtection="1">
      <alignment vertical="center" wrapText="1"/>
    </xf>
    <xf numFmtId="0" fontId="5" fillId="0" borderId="26" xfId="0" applyFont="1" applyBorder="1" applyAlignment="1" applyProtection="1">
      <alignment horizontal="left" vertical="top" wrapText="1"/>
    </xf>
    <xf numFmtId="0" fontId="5" fillId="0" borderId="13" xfId="0" applyFont="1" applyBorder="1" applyAlignment="1" applyProtection="1">
      <alignment vertical="center" wrapText="1"/>
    </xf>
    <xf numFmtId="0" fontId="5" fillId="0" borderId="13" xfId="0" applyFont="1" applyBorder="1" applyAlignment="1" applyProtection="1">
      <alignment horizontal="left" vertical="center" wrapText="1"/>
    </xf>
    <xf numFmtId="0" fontId="5" fillId="0" borderId="13" xfId="0" quotePrefix="1" applyFont="1" applyBorder="1" applyAlignment="1" applyProtection="1">
      <alignment vertical="center" wrapText="1"/>
    </xf>
    <xf numFmtId="0" fontId="5" fillId="0" borderId="19" xfId="0" applyFont="1" applyBorder="1" applyAlignment="1" applyProtection="1">
      <alignment vertical="top" wrapText="1"/>
    </xf>
    <xf numFmtId="0" fontId="5" fillId="0" borderId="20" xfId="0" applyFont="1" applyBorder="1" applyAlignment="1" applyProtection="1">
      <alignment vertical="center" wrapText="1"/>
    </xf>
    <xf numFmtId="0" fontId="5" fillId="0" borderId="10" xfId="0" quotePrefix="1" applyFont="1" applyBorder="1" applyAlignment="1" applyProtection="1">
      <alignment vertical="center" wrapText="1"/>
    </xf>
    <xf numFmtId="0" fontId="5" fillId="0" borderId="10" xfId="0" applyFont="1" applyBorder="1" applyAlignment="1" applyProtection="1">
      <alignment vertical="center" wrapText="1"/>
    </xf>
    <xf numFmtId="0" fontId="5" fillId="0" borderId="9" xfId="0" applyFont="1" applyBorder="1" applyAlignment="1" applyProtection="1">
      <alignment vertical="center" wrapText="1"/>
    </xf>
    <xf numFmtId="0" fontId="5" fillId="0" borderId="23" xfId="0" applyFont="1" applyBorder="1" applyAlignment="1" applyProtection="1">
      <alignment vertical="center" wrapText="1"/>
    </xf>
    <xf numFmtId="0" fontId="5" fillId="0" borderId="21" xfId="0" applyFont="1" applyBorder="1" applyAlignment="1" applyProtection="1">
      <alignment vertical="center" wrapText="1"/>
    </xf>
    <xf numFmtId="0" fontId="5" fillId="0" borderId="15" xfId="0" applyFont="1" applyBorder="1" applyAlignment="1" applyProtection="1">
      <alignment horizontal="left" vertical="center" wrapText="1"/>
    </xf>
    <xf numFmtId="0" fontId="5" fillId="0" borderId="15" xfId="0" applyFont="1" applyBorder="1" applyAlignment="1" applyProtection="1">
      <alignment vertical="center" wrapText="1"/>
    </xf>
    <xf numFmtId="4" fontId="17" fillId="7" borderId="16" xfId="0" applyNumberFormat="1" applyFont="1" applyFill="1" applyBorder="1" applyAlignment="1" applyProtection="1">
      <alignment horizontal="right" vertical="center"/>
    </xf>
    <xf numFmtId="0" fontId="5" fillId="0" borderId="24" xfId="0" applyFont="1" applyBorder="1" applyAlignment="1" applyProtection="1">
      <alignment vertical="center" wrapText="1"/>
    </xf>
    <xf numFmtId="0" fontId="5" fillId="0" borderId="17" xfId="0" applyFont="1" applyBorder="1" applyAlignment="1" applyProtection="1">
      <alignment horizontal="left" vertical="center" wrapText="1"/>
    </xf>
    <xf numFmtId="0" fontId="5" fillId="0" borderId="6" xfId="0" applyFont="1" applyBorder="1" applyAlignment="1" applyProtection="1">
      <alignment vertical="center" wrapText="1"/>
    </xf>
    <xf numFmtId="0" fontId="5" fillId="0" borderId="9" xfId="0" quotePrefix="1" applyFont="1" applyBorder="1" applyAlignment="1" applyProtection="1">
      <alignment vertical="center" wrapText="1"/>
    </xf>
    <xf numFmtId="0" fontId="9" fillId="0" borderId="18" xfId="0" applyFont="1" applyBorder="1" applyAlignment="1" applyProtection="1">
      <alignment vertical="center" wrapText="1"/>
    </xf>
    <xf numFmtId="0" fontId="9" fillId="0" borderId="9" xfId="0" applyFont="1" applyBorder="1" applyAlignment="1" applyProtection="1">
      <alignment vertical="center" wrapText="1"/>
    </xf>
    <xf numFmtId="0" fontId="5" fillId="0" borderId="17" xfId="0" applyFont="1" applyBorder="1" applyAlignment="1" applyProtection="1">
      <alignment vertical="center" wrapText="1"/>
    </xf>
    <xf numFmtId="0" fontId="5" fillId="0" borderId="12" xfId="0" applyFont="1" applyBorder="1" applyAlignment="1" applyProtection="1">
      <alignment vertical="center" wrapText="1"/>
    </xf>
    <xf numFmtId="0" fontId="5" fillId="0" borderId="0" xfId="0" applyFont="1" applyProtection="1"/>
    <xf numFmtId="0" fontId="10" fillId="2" borderId="3" xfId="0" applyFont="1" applyFill="1" applyBorder="1" applyAlignment="1" applyProtection="1">
      <alignment horizontal="center" vertical="center" wrapText="1"/>
    </xf>
    <xf numFmtId="2" fontId="5" fillId="0" borderId="3" xfId="0" applyNumberFormat="1" applyFont="1" applyBorder="1" applyProtection="1"/>
    <xf numFmtId="0" fontId="3" fillId="0" borderId="0" xfId="0" applyFont="1" applyProtection="1"/>
    <xf numFmtId="0" fontId="2" fillId="0" borderId="0" xfId="0" applyFont="1" applyProtection="1"/>
    <xf numFmtId="0" fontId="16" fillId="4" borderId="27" xfId="0" applyFont="1" applyFill="1" applyBorder="1" applyProtection="1"/>
    <xf numFmtId="0" fontId="15" fillId="5" borderId="28" xfId="0" applyFont="1" applyFill="1" applyBorder="1" applyProtection="1"/>
    <xf numFmtId="0" fontId="15" fillId="6" borderId="28" xfId="0" applyFont="1" applyFill="1" applyBorder="1" applyProtection="1"/>
    <xf numFmtId="0" fontId="11" fillId="2" borderId="1" xfId="0" applyFont="1" applyFill="1" applyBorder="1" applyAlignment="1" applyProtection="1">
      <alignment horizontal="center" vertical="center" wrapText="1"/>
    </xf>
    <xf numFmtId="0" fontId="18" fillId="0" borderId="0" xfId="0" applyFont="1"/>
    <xf numFmtId="0" fontId="1" fillId="0" borderId="0" xfId="0" applyFont="1" applyAlignment="1">
      <alignment horizontal="left"/>
    </xf>
    <xf numFmtId="0" fontId="5" fillId="0" borderId="32" xfId="0" applyFont="1" applyBorder="1" applyAlignment="1">
      <alignment vertical="center" wrapText="1"/>
    </xf>
    <xf numFmtId="0" fontId="5" fillId="8" borderId="10" xfId="0" applyFont="1" applyFill="1" applyBorder="1" applyAlignment="1" applyProtection="1">
      <alignment vertical="top" wrapText="1"/>
      <protection locked="0"/>
    </xf>
    <xf numFmtId="0" fontId="5" fillId="8" borderId="13" xfId="0" applyFont="1" applyFill="1" applyBorder="1" applyAlignment="1" applyProtection="1">
      <alignment vertical="top" wrapText="1"/>
      <protection locked="0"/>
    </xf>
    <xf numFmtId="0" fontId="11" fillId="2" borderId="4"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2" fillId="2" borderId="29" xfId="0" applyFont="1" applyFill="1" applyBorder="1" applyAlignment="1" applyProtection="1">
      <alignment horizontal="center" vertical="center" wrapText="1"/>
    </xf>
    <xf numFmtId="0" fontId="12" fillId="2" borderId="30"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22"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4" fillId="8" borderId="25" xfId="0" applyFont="1" applyFill="1" applyBorder="1" applyAlignment="1" applyProtection="1">
      <alignment horizontal="left" vertical="center"/>
      <protection locked="0"/>
    </xf>
    <xf numFmtId="0" fontId="14" fillId="8" borderId="20" xfId="0" applyFont="1" applyFill="1" applyBorder="1" applyAlignment="1" applyProtection="1">
      <alignment horizontal="left" vertical="center"/>
      <protection locked="0"/>
    </xf>
    <xf numFmtId="0" fontId="11" fillId="2" borderId="1"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cellXfs>
  <cellStyles count="1">
    <cellStyle name="Normal" xfId="0" builtinId="0"/>
  </cellStyles>
  <dxfs count="6">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s>
  <tableStyles count="1" defaultTableStyle="TableStyleMedium9" defaultPivotStyle="PivotStyleLight16">
    <tableStyle name="Invisible" pivot="0" table="0" count="0" xr9:uid="{00000000-0011-0000-FFFF-FFFF0000000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98137</xdr:colOff>
      <xdr:row>0</xdr:row>
      <xdr:rowOff>155864</xdr:rowOff>
    </xdr:from>
    <xdr:to>
      <xdr:col>2</xdr:col>
      <xdr:colOff>958274</xdr:colOff>
      <xdr:row>3</xdr:row>
      <xdr:rowOff>132773</xdr:rowOff>
    </xdr:to>
    <xdr:pic>
      <xdr:nvPicPr>
        <xdr:cNvPr id="3" name="Imatge 2" descr="Logotip de la Direcció de Serveis del Departament d'Economia i Finances, Generalitat de Catalunya">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37" y="155864"/>
          <a:ext cx="3330864" cy="5310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ot%206%20Interurbans%20representaci&#24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t 6 Interurbans representació"/>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ula1" displayName="Taula1" ref="C84:C86" totalsRowShown="0" headerRowDxfId="5" dataDxfId="4">
  <autoFilter ref="C84:C86" xr:uid="{00000000-0009-0000-0100-000001000000}"/>
  <tableColumns count="1">
    <tableColumn id="1" xr3:uid="{00000000-0010-0000-0000-000001000000}" name="Columna1"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ula3" displayName="Taula3" ref="C106:C111" totalsRowShown="0" headerRowDxfId="2" dataDxfId="1">
  <autoFilter ref="C106:C111" xr:uid="{00000000-0009-0000-0100-000002000000}"/>
  <tableColumns count="1">
    <tableColumn id="1" xr3:uid="{00000000-0010-0000-0100-000001000000}" name="Columna1"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111"/>
  <sheetViews>
    <sheetView tabSelected="1" view="pageBreakPreview" topLeftCell="A69" zoomScale="40" zoomScaleNormal="70" zoomScaleSheetLayoutView="40" workbookViewId="0">
      <selection activeCell="E16" activeCellId="1" sqref="D6:E6 E16:E71"/>
    </sheetView>
  </sheetViews>
  <sheetFormatPr defaultColWidth="8.69140625" defaultRowHeight="12.45"/>
  <cols>
    <col min="1" max="1" width="8.69140625" style="3"/>
    <col min="2" max="2" width="26.61328125" style="3" customWidth="1"/>
    <col min="3" max="3" width="48.4609375" style="3" customWidth="1"/>
    <col min="4" max="4" width="71.23046875" style="3" customWidth="1"/>
    <col min="5" max="5" width="28.4609375" style="3" customWidth="1"/>
    <col min="6" max="6" width="49" style="3" bestFit="1" customWidth="1"/>
    <col min="7" max="7" width="20" style="3" customWidth="1"/>
    <col min="8" max="16384" width="8.69140625" style="3"/>
  </cols>
  <sheetData>
    <row r="3" spans="2:7" ht="17.600000000000001">
      <c r="D3" s="57"/>
    </row>
    <row r="6" spans="2:7" ht="24.9">
      <c r="B6" s="1"/>
      <c r="C6" s="2" t="s">
        <v>62</v>
      </c>
      <c r="D6" s="73" t="s">
        <v>46</v>
      </c>
      <c r="E6" s="74"/>
      <c r="F6" s="1"/>
      <c r="G6" s="1"/>
    </row>
    <row r="7" spans="2:7">
      <c r="B7" s="1"/>
      <c r="C7" s="4"/>
      <c r="D7" s="1"/>
      <c r="E7" s="1"/>
      <c r="F7" s="1"/>
      <c r="G7" s="1"/>
    </row>
    <row r="8" spans="2:7" ht="17.600000000000001">
      <c r="B8" s="5" t="s">
        <v>26</v>
      </c>
      <c r="C8" s="4"/>
      <c r="D8" s="1"/>
      <c r="E8" s="1"/>
      <c r="F8" s="1"/>
      <c r="G8" s="1"/>
    </row>
    <row r="9" spans="2:7" ht="17.600000000000001">
      <c r="B9" s="58" t="s">
        <v>70</v>
      </c>
      <c r="C9" s="4"/>
      <c r="D9" s="1"/>
      <c r="E9" s="1"/>
      <c r="F9" s="1"/>
      <c r="G9" s="1"/>
    </row>
    <row r="10" spans="2:7" ht="17.600000000000001">
      <c r="B10" s="6"/>
      <c r="C10" s="4"/>
      <c r="D10" s="1"/>
      <c r="E10" s="1"/>
      <c r="F10" s="1"/>
      <c r="G10" s="1"/>
    </row>
    <row r="11" spans="2:7" ht="17.600000000000001">
      <c r="B11" s="7" t="s">
        <v>76</v>
      </c>
      <c r="C11" s="4"/>
      <c r="D11" s="1"/>
      <c r="E11" s="1"/>
      <c r="F11" s="1"/>
      <c r="G11" s="1"/>
    </row>
    <row r="12" spans="2:7" ht="17.600000000000001">
      <c r="B12" s="8" t="s">
        <v>45</v>
      </c>
      <c r="C12" s="4"/>
      <c r="D12" s="1"/>
      <c r="E12" s="1"/>
      <c r="F12" s="1"/>
      <c r="G12" s="1"/>
    </row>
    <row r="13" spans="2:7" ht="20.6" thickBot="1">
      <c r="B13" s="9"/>
      <c r="C13" s="4"/>
      <c r="D13" s="1"/>
      <c r="E13" s="1"/>
      <c r="F13" s="1"/>
      <c r="G13" s="1"/>
    </row>
    <row r="14" spans="2:7" ht="40.75" thickBot="1">
      <c r="B14" s="75" t="s">
        <v>1</v>
      </c>
      <c r="C14" s="62" t="s">
        <v>2</v>
      </c>
      <c r="D14" s="56" t="s">
        <v>44</v>
      </c>
      <c r="E14" s="62" t="s">
        <v>27</v>
      </c>
      <c r="F14" s="62" t="s">
        <v>77</v>
      </c>
      <c r="G14" s="62" t="s">
        <v>30</v>
      </c>
    </row>
    <row r="15" spans="2:7" ht="20.6" thickBot="1">
      <c r="B15" s="76"/>
      <c r="C15" s="63"/>
      <c r="D15" s="10" t="s">
        <v>71</v>
      </c>
      <c r="E15" s="63"/>
      <c r="F15" s="63"/>
      <c r="G15" s="63"/>
    </row>
    <row r="16" spans="2:7" ht="55.75" customHeight="1">
      <c r="B16" s="64" t="s">
        <v>120</v>
      </c>
      <c r="C16" s="11" t="s">
        <v>22</v>
      </c>
      <c r="D16" s="12">
        <v>0.3</v>
      </c>
      <c r="E16" s="60"/>
      <c r="F16" s="13" t="s">
        <v>78</v>
      </c>
      <c r="G16" s="14">
        <f>IF(E16="Sí",0.3,0)</f>
        <v>0</v>
      </c>
    </row>
    <row r="17" spans="2:7" ht="55.75" customHeight="1">
      <c r="B17" s="65"/>
      <c r="C17" s="11" t="s">
        <v>18</v>
      </c>
      <c r="D17" s="12">
        <v>0.3</v>
      </c>
      <c r="E17" s="60"/>
      <c r="F17" s="13" t="s">
        <v>79</v>
      </c>
      <c r="G17" s="14">
        <f>IF(E17="Sí",0.3,0)</f>
        <v>0</v>
      </c>
    </row>
    <row r="18" spans="2:7" ht="59.15" customHeight="1">
      <c r="B18" s="65"/>
      <c r="C18" s="15" t="s">
        <v>55</v>
      </c>
      <c r="D18" s="16" t="s">
        <v>68</v>
      </c>
      <c r="E18" s="60"/>
      <c r="F18" s="13" t="s">
        <v>80</v>
      </c>
      <c r="G18" s="14">
        <f>IF(E18="Sí",0.5,0)</f>
        <v>0</v>
      </c>
    </row>
    <row r="19" spans="2:7" ht="116.15" customHeight="1" thickBot="1">
      <c r="B19" s="66"/>
      <c r="C19" s="17" t="s">
        <v>47</v>
      </c>
      <c r="D19" s="17" t="s">
        <v>122</v>
      </c>
      <c r="E19" s="60"/>
      <c r="F19" s="18" t="s">
        <v>81</v>
      </c>
      <c r="G19" s="19">
        <f>IF(E19="A",1,IF(E19="B",1.2,IF(E19="C",2, IF(E19="D",2.8,0))))</f>
        <v>0</v>
      </c>
    </row>
    <row r="20" spans="2:7" ht="39.450000000000003" customHeight="1" thickBot="1">
      <c r="B20" s="64" t="s">
        <v>119</v>
      </c>
      <c r="C20" s="20" t="s">
        <v>3</v>
      </c>
      <c r="D20" s="21">
        <v>0.3</v>
      </c>
      <c r="E20" s="60"/>
      <c r="F20" s="22" t="s">
        <v>82</v>
      </c>
      <c r="G20" s="23">
        <f>IF(E20="Sí",0.3,0)</f>
        <v>0</v>
      </c>
    </row>
    <row r="21" spans="2:7" ht="114.45" customHeight="1" thickBot="1">
      <c r="B21" s="65"/>
      <c r="C21" s="24" t="s">
        <v>48</v>
      </c>
      <c r="D21" s="24" t="s">
        <v>84</v>
      </c>
      <c r="E21" s="60"/>
      <c r="F21" s="22" t="s">
        <v>83</v>
      </c>
      <c r="G21" s="14">
        <f>IF(E21="A",0.1,IF(E21="B",0.2,IF(E21="C",0.3,0)))</f>
        <v>0</v>
      </c>
    </row>
    <row r="22" spans="2:7" ht="52.75">
      <c r="B22" s="65"/>
      <c r="C22" s="25" t="s">
        <v>49</v>
      </c>
      <c r="D22" s="26" t="s">
        <v>69</v>
      </c>
      <c r="E22" s="60"/>
      <c r="F22" s="22" t="s">
        <v>85</v>
      </c>
      <c r="G22" s="23">
        <f>IF(E22="Sí",0.3,0)</f>
        <v>0</v>
      </c>
    </row>
    <row r="23" spans="2:7" ht="57.9" customHeight="1" thickBot="1">
      <c r="B23" s="66"/>
      <c r="C23" s="27" t="s">
        <v>10</v>
      </c>
      <c r="D23" s="28">
        <v>0.6</v>
      </c>
      <c r="E23" s="60"/>
      <c r="F23" s="29" t="s">
        <v>86</v>
      </c>
      <c r="G23" s="19">
        <f>IF(E23="Sí",0.6,0)</f>
        <v>0</v>
      </c>
    </row>
    <row r="24" spans="2:7" ht="75.45" customHeight="1" thickBot="1">
      <c r="B24" s="67" t="s">
        <v>121</v>
      </c>
      <c r="C24" s="30" t="s">
        <v>31</v>
      </c>
      <c r="D24" s="21">
        <v>0.2</v>
      </c>
      <c r="E24" s="60"/>
      <c r="F24" s="22" t="s">
        <v>87</v>
      </c>
      <c r="G24" s="23">
        <f>IF(E24="Sí",0.2,0)</f>
        <v>0</v>
      </c>
    </row>
    <row r="25" spans="2:7" ht="40.299999999999997" customHeight="1" thickBot="1">
      <c r="B25" s="68"/>
      <c r="C25" s="31" t="s">
        <v>12</v>
      </c>
      <c r="D25" s="24">
        <v>0.2</v>
      </c>
      <c r="E25" s="60"/>
      <c r="F25" s="22" t="s">
        <v>87</v>
      </c>
      <c r="G25" s="14">
        <f>IF(E25="Sí",0.2,0)</f>
        <v>0</v>
      </c>
    </row>
    <row r="26" spans="2:7" ht="40.299999999999997" customHeight="1" thickBot="1">
      <c r="B26" s="68"/>
      <c r="C26" s="31" t="s">
        <v>67</v>
      </c>
      <c r="D26" s="24">
        <v>0.1</v>
      </c>
      <c r="E26" s="60"/>
      <c r="F26" s="22" t="s">
        <v>87</v>
      </c>
      <c r="G26" s="14">
        <f>IF(E26="Sí",0.1,0)</f>
        <v>0</v>
      </c>
    </row>
    <row r="27" spans="2:7" ht="60" customHeight="1" thickBot="1">
      <c r="B27" s="68"/>
      <c r="C27" s="31" t="s">
        <v>19</v>
      </c>
      <c r="D27" s="24">
        <v>0.1</v>
      </c>
      <c r="E27" s="60"/>
      <c r="F27" s="22" t="s">
        <v>87</v>
      </c>
      <c r="G27" s="14">
        <f>IF(E27="Sí",0.1,0)</f>
        <v>0</v>
      </c>
    </row>
    <row r="28" spans="2:7" ht="43.3" customHeight="1" thickBot="1">
      <c r="B28" s="68"/>
      <c r="C28" s="31" t="s">
        <v>20</v>
      </c>
      <c r="D28" s="24">
        <v>0.1</v>
      </c>
      <c r="E28" s="60"/>
      <c r="F28" s="22" t="s">
        <v>87</v>
      </c>
      <c r="G28" s="14">
        <f>IF(E28="Sí",0.1,0)</f>
        <v>0</v>
      </c>
    </row>
    <row r="29" spans="2:7" ht="45" customHeight="1" thickBot="1">
      <c r="B29" s="68"/>
      <c r="C29" s="31" t="s">
        <v>21</v>
      </c>
      <c r="D29" s="24">
        <v>0.1</v>
      </c>
      <c r="E29" s="60"/>
      <c r="F29" s="22" t="s">
        <v>87</v>
      </c>
      <c r="G29" s="14">
        <f>IF(E29="Sí",0.1,0)</f>
        <v>0</v>
      </c>
    </row>
    <row r="30" spans="2:7" ht="44.15" customHeight="1" thickBot="1">
      <c r="B30" s="68"/>
      <c r="C30" s="31" t="s">
        <v>63</v>
      </c>
      <c r="D30" s="24" t="s">
        <v>64</v>
      </c>
      <c r="E30" s="60"/>
      <c r="F30" s="22" t="s">
        <v>87</v>
      </c>
      <c r="G30" s="14">
        <f>IF(E30="Sí",0.3,0)</f>
        <v>0</v>
      </c>
    </row>
    <row r="31" spans="2:7" ht="113.15" customHeight="1">
      <c r="B31" s="68"/>
      <c r="C31" s="31" t="s">
        <v>66</v>
      </c>
      <c r="D31" s="24">
        <v>0.3</v>
      </c>
      <c r="E31" s="60"/>
      <c r="F31" s="22" t="s">
        <v>87</v>
      </c>
      <c r="G31" s="14">
        <f>IF(E31="Sí",0.3,0)</f>
        <v>0</v>
      </c>
    </row>
    <row r="32" spans="2:7" ht="153" customHeight="1" thickBot="1">
      <c r="B32" s="68"/>
      <c r="C32" s="31" t="s">
        <v>65</v>
      </c>
      <c r="D32" s="24" t="s">
        <v>88</v>
      </c>
      <c r="E32" s="60"/>
      <c r="F32" s="32" t="s">
        <v>89</v>
      </c>
      <c r="G32" s="14">
        <f>IF(E32="A",0.3,IF(E32="B",0.6,0))</f>
        <v>0</v>
      </c>
    </row>
    <row r="33" spans="2:7" ht="93.45" customHeight="1">
      <c r="B33" s="68"/>
      <c r="C33" s="31" t="s">
        <v>57</v>
      </c>
      <c r="D33" s="24">
        <v>0.3</v>
      </c>
      <c r="E33" s="60"/>
      <c r="F33" s="22" t="s">
        <v>87</v>
      </c>
      <c r="G33" s="14">
        <f>IF(E33="Sí",0.3,0)</f>
        <v>0</v>
      </c>
    </row>
    <row r="34" spans="2:7" ht="114.45" customHeight="1" thickBot="1">
      <c r="B34" s="68"/>
      <c r="C34" s="31" t="s">
        <v>50</v>
      </c>
      <c r="D34" s="24" t="s">
        <v>90</v>
      </c>
      <c r="E34" s="60"/>
      <c r="F34" s="32" t="s">
        <v>91</v>
      </c>
      <c r="G34" s="14">
        <f>IF(E34="A",0.3,IF(E34="B",0.6,IF(E34="C",0.9,0)))</f>
        <v>0</v>
      </c>
    </row>
    <row r="35" spans="2:7" ht="47.15" customHeight="1" thickBot="1">
      <c r="B35" s="68"/>
      <c r="C35" s="31" t="s">
        <v>14</v>
      </c>
      <c r="D35" s="24">
        <v>0.1</v>
      </c>
      <c r="E35" s="60"/>
      <c r="F35" s="22" t="s">
        <v>87</v>
      </c>
      <c r="G35" s="14">
        <f>IF(E35="Sí",0.1,0)</f>
        <v>0</v>
      </c>
    </row>
    <row r="36" spans="2:7" ht="40.299999999999997" customHeight="1" thickBot="1">
      <c r="B36" s="68"/>
      <c r="C36" s="31" t="s">
        <v>25</v>
      </c>
      <c r="D36" s="24">
        <v>0.1</v>
      </c>
      <c r="E36" s="60"/>
      <c r="F36" s="22" t="s">
        <v>87</v>
      </c>
      <c r="G36" s="14">
        <f>IF(E36="Sí",0.1,0)</f>
        <v>0</v>
      </c>
    </row>
    <row r="37" spans="2:7" ht="39.450000000000003" customHeight="1" thickBot="1">
      <c r="B37" s="68"/>
      <c r="C37" s="31" t="s">
        <v>15</v>
      </c>
      <c r="D37" s="24">
        <v>0.3</v>
      </c>
      <c r="E37" s="60"/>
      <c r="F37" s="22" t="s">
        <v>87</v>
      </c>
      <c r="G37" s="14">
        <f>IF(E37="Sí",0.3,0)</f>
        <v>0</v>
      </c>
    </row>
    <row r="38" spans="2:7" ht="44.15" customHeight="1">
      <c r="B38" s="68"/>
      <c r="C38" s="31" t="s">
        <v>4</v>
      </c>
      <c r="D38" s="24">
        <v>0.2</v>
      </c>
      <c r="E38" s="60"/>
      <c r="F38" s="22" t="s">
        <v>87</v>
      </c>
      <c r="G38" s="14">
        <f>IF(E38="Sí",0.2,0)</f>
        <v>0</v>
      </c>
    </row>
    <row r="39" spans="2:7" ht="270" customHeight="1" thickBot="1">
      <c r="B39" s="68"/>
      <c r="C39" s="31" t="s">
        <v>7</v>
      </c>
      <c r="D39" s="59" t="s">
        <v>92</v>
      </c>
      <c r="E39" s="60"/>
      <c r="F39" s="32" t="s">
        <v>93</v>
      </c>
      <c r="G39" s="14">
        <f>IF(E39="A",0.1,IF(E39="B",0.2,IF(E39="C",0.3,IF(E39="D",0.6,0))))</f>
        <v>0</v>
      </c>
    </row>
    <row r="40" spans="2:7" ht="87" customHeight="1" thickBot="1">
      <c r="B40" s="68"/>
      <c r="C40" s="31" t="s">
        <v>94</v>
      </c>
      <c r="D40" s="24">
        <v>0.1</v>
      </c>
      <c r="E40" s="60"/>
      <c r="F40" s="22" t="s">
        <v>87</v>
      </c>
      <c r="G40" s="14">
        <f>IF(E40="Sí",0.1,0)</f>
        <v>0</v>
      </c>
    </row>
    <row r="41" spans="2:7" ht="60.9" customHeight="1" thickBot="1">
      <c r="B41" s="68"/>
      <c r="C41" s="31" t="s">
        <v>34</v>
      </c>
      <c r="D41" s="24">
        <v>0.3</v>
      </c>
      <c r="E41" s="60"/>
      <c r="F41" s="22" t="s">
        <v>87</v>
      </c>
      <c r="G41" s="14">
        <f>IF(E41="Sí",0.3,0)</f>
        <v>0</v>
      </c>
    </row>
    <row r="42" spans="2:7" ht="44.15" customHeight="1" thickBot="1">
      <c r="B42" s="68"/>
      <c r="C42" s="31" t="s">
        <v>13</v>
      </c>
      <c r="D42" s="24">
        <v>0.1</v>
      </c>
      <c r="E42" s="60"/>
      <c r="F42" s="22" t="s">
        <v>87</v>
      </c>
      <c r="G42" s="14">
        <f>IF(E42="Sí",0.1,0)</f>
        <v>0</v>
      </c>
    </row>
    <row r="43" spans="2:7" ht="46.75" customHeight="1">
      <c r="B43" s="68"/>
      <c r="C43" s="34" t="s">
        <v>36</v>
      </c>
      <c r="D43" s="24">
        <v>0.1</v>
      </c>
      <c r="E43" s="60"/>
      <c r="F43" s="22" t="s">
        <v>87</v>
      </c>
      <c r="G43" s="14">
        <f>IF(E43="Sí",0.1,0)</f>
        <v>0</v>
      </c>
    </row>
    <row r="44" spans="2:7" ht="208.75" customHeight="1" thickBot="1">
      <c r="B44" s="68"/>
      <c r="C44" s="34" t="s">
        <v>11</v>
      </c>
      <c r="D44" s="33" t="s">
        <v>126</v>
      </c>
      <c r="E44" s="60"/>
      <c r="F44" s="32" t="s">
        <v>97</v>
      </c>
      <c r="G44" s="14">
        <f>IF(E44="A",0.1,IF(E44="B",0.3,IF(E44="C",0.6,IF(E44="D",0.9,0))))</f>
        <v>0</v>
      </c>
    </row>
    <row r="45" spans="2:7" ht="63.45" customHeight="1" thickBot="1">
      <c r="B45" s="68"/>
      <c r="C45" s="31" t="s">
        <v>35</v>
      </c>
      <c r="D45" s="33" t="s">
        <v>72</v>
      </c>
      <c r="E45" s="60"/>
      <c r="F45" s="22" t="s">
        <v>87</v>
      </c>
      <c r="G45" s="14">
        <f>IF(E45="Sí",0.6,0)</f>
        <v>0</v>
      </c>
    </row>
    <row r="46" spans="2:7" ht="41.15" customHeight="1" thickBot="1">
      <c r="B46" s="68"/>
      <c r="C46" s="31" t="s">
        <v>37</v>
      </c>
      <c r="D46" s="24">
        <v>0.1</v>
      </c>
      <c r="E46" s="60"/>
      <c r="F46" s="22" t="s">
        <v>87</v>
      </c>
      <c r="G46" s="14">
        <f>IF(E46="Sí",0.1,0)</f>
        <v>0</v>
      </c>
    </row>
    <row r="47" spans="2:7" ht="45" customHeight="1" thickBot="1">
      <c r="B47" s="68"/>
      <c r="C47" s="31" t="s">
        <v>95</v>
      </c>
      <c r="D47" s="24">
        <v>0.1</v>
      </c>
      <c r="E47" s="60"/>
      <c r="F47" s="22" t="s">
        <v>87</v>
      </c>
      <c r="G47" s="14">
        <f>IF(E47="Sí",0.1,0)</f>
        <v>0</v>
      </c>
    </row>
    <row r="48" spans="2:7" ht="48" customHeight="1" thickBot="1">
      <c r="B48" s="69"/>
      <c r="C48" s="35" t="s">
        <v>96</v>
      </c>
      <c r="D48" s="28">
        <v>0.1</v>
      </c>
      <c r="E48" s="60"/>
      <c r="F48" s="22" t="s">
        <v>87</v>
      </c>
      <c r="G48" s="19">
        <f>IF(E48="Sí",0.1,0)</f>
        <v>0</v>
      </c>
    </row>
    <row r="49" spans="2:7" ht="81.45" customHeight="1" thickBot="1">
      <c r="B49" s="67" t="s">
        <v>123</v>
      </c>
      <c r="C49" s="36" t="s">
        <v>51</v>
      </c>
      <c r="D49" s="37" t="s">
        <v>98</v>
      </c>
      <c r="E49" s="60"/>
      <c r="F49" s="38" t="s">
        <v>99</v>
      </c>
      <c r="G49" s="39">
        <f>IF(E49="A",0.4,IF(E49="B",0.6,0))</f>
        <v>0</v>
      </c>
    </row>
    <row r="50" spans="2:7" ht="44.15" customHeight="1" thickBot="1">
      <c r="B50" s="68"/>
      <c r="C50" s="31" t="s">
        <v>52</v>
      </c>
      <c r="D50" s="24">
        <v>0.3</v>
      </c>
      <c r="E50" s="60"/>
      <c r="F50" s="22" t="s">
        <v>87</v>
      </c>
      <c r="G50" s="14">
        <f>IF(E50="Sí",0.3,0)</f>
        <v>0</v>
      </c>
    </row>
    <row r="51" spans="2:7" ht="42.45" customHeight="1" thickBot="1">
      <c r="B51" s="68"/>
      <c r="C51" s="31" t="s">
        <v>17</v>
      </c>
      <c r="D51" s="24">
        <v>0.1</v>
      </c>
      <c r="E51" s="60"/>
      <c r="F51" s="22" t="s">
        <v>87</v>
      </c>
      <c r="G51" s="14">
        <f>IF(E51="Sí",0.1,0)</f>
        <v>0</v>
      </c>
    </row>
    <row r="52" spans="2:7" ht="44.15" customHeight="1" thickBot="1">
      <c r="B52" s="68"/>
      <c r="C52" s="31" t="s">
        <v>5</v>
      </c>
      <c r="D52" s="24">
        <v>0.1</v>
      </c>
      <c r="E52" s="60"/>
      <c r="F52" s="22" t="s">
        <v>87</v>
      </c>
      <c r="G52" s="14">
        <f>IF(E52="Sí",0.1,0)</f>
        <v>0</v>
      </c>
    </row>
    <row r="53" spans="2:7" ht="42.9" customHeight="1">
      <c r="B53" s="68"/>
      <c r="C53" s="31" t="s">
        <v>6</v>
      </c>
      <c r="D53" s="24">
        <v>0.1</v>
      </c>
      <c r="E53" s="60"/>
      <c r="F53" s="22" t="s">
        <v>87</v>
      </c>
      <c r="G53" s="14">
        <f>IF(E53="Sí",0.1,0)</f>
        <v>0</v>
      </c>
    </row>
    <row r="54" spans="2:7" ht="63.9" customHeight="1" thickBot="1">
      <c r="B54" s="68"/>
      <c r="C54" s="31" t="s">
        <v>24</v>
      </c>
      <c r="D54" s="24" t="s">
        <v>101</v>
      </c>
      <c r="E54" s="60"/>
      <c r="F54" s="32" t="s">
        <v>100</v>
      </c>
      <c r="G54" s="14">
        <f>IF(E54="A",0.2,IF(E54="B",0.3,0))</f>
        <v>0</v>
      </c>
    </row>
    <row r="55" spans="2:7" ht="43.3" customHeight="1" thickBot="1">
      <c r="B55" s="68"/>
      <c r="C55" s="31" t="s">
        <v>117</v>
      </c>
      <c r="D55" s="24">
        <v>0.9</v>
      </c>
      <c r="E55" s="60"/>
      <c r="F55" s="22" t="s">
        <v>87</v>
      </c>
      <c r="G55" s="14">
        <f>IF(E55="Sí",0.9,0)</f>
        <v>0</v>
      </c>
    </row>
    <row r="56" spans="2:7" ht="44.6" customHeight="1">
      <c r="B56" s="68"/>
      <c r="C56" s="31" t="s">
        <v>58</v>
      </c>
      <c r="D56" s="24">
        <v>0.6</v>
      </c>
      <c r="E56" s="60"/>
      <c r="F56" s="22" t="s">
        <v>87</v>
      </c>
      <c r="G56" s="14">
        <f>IF(E56="Sí",0.6,0)</f>
        <v>0</v>
      </c>
    </row>
    <row r="57" spans="2:7" ht="211.3" customHeight="1">
      <c r="B57" s="68"/>
      <c r="C57" s="31" t="s">
        <v>8</v>
      </c>
      <c r="D57" s="33" t="s">
        <v>102</v>
      </c>
      <c r="E57" s="60"/>
      <c r="F57" s="32" t="s">
        <v>103</v>
      </c>
      <c r="G57" s="14">
        <f>IF(E57="A",0.1,IF(E57="B",0.3,IF(E57="C",0.6,IF(E57="D",1.2,0))))</f>
        <v>0</v>
      </c>
    </row>
    <row r="58" spans="2:7" ht="153.44999999999999" customHeight="1" thickBot="1">
      <c r="B58" s="68"/>
      <c r="C58" s="31" t="s">
        <v>9</v>
      </c>
      <c r="D58" s="33" t="s">
        <v>106</v>
      </c>
      <c r="E58" s="60"/>
      <c r="F58" s="32" t="s">
        <v>104</v>
      </c>
      <c r="G58" s="14">
        <f>IF(E58="A",0.1,IF(E58="B",0.3,IF(E58="C",0.6,0)))</f>
        <v>0</v>
      </c>
    </row>
    <row r="59" spans="2:7" ht="45" customHeight="1" thickBot="1">
      <c r="B59" s="68"/>
      <c r="C59" s="31" t="s">
        <v>23</v>
      </c>
      <c r="D59" s="24">
        <v>0.6</v>
      </c>
      <c r="E59" s="60"/>
      <c r="F59" s="22" t="s">
        <v>87</v>
      </c>
      <c r="G59" s="14">
        <f>IF(E59="Sí",0.6,0)</f>
        <v>0</v>
      </c>
    </row>
    <row r="60" spans="2:7" ht="45" customHeight="1" thickBot="1">
      <c r="B60" s="68"/>
      <c r="C60" s="31" t="s">
        <v>16</v>
      </c>
      <c r="D60" s="24">
        <v>0.1</v>
      </c>
      <c r="E60" s="60"/>
      <c r="F60" s="22" t="s">
        <v>87</v>
      </c>
      <c r="G60" s="14">
        <f>IF(E60="Sí",0.1,0)</f>
        <v>0</v>
      </c>
    </row>
    <row r="61" spans="2:7" ht="62.6" customHeight="1" thickBot="1">
      <c r="B61" s="68"/>
      <c r="C61" s="34" t="s">
        <v>124</v>
      </c>
      <c r="D61" s="24">
        <v>0.6</v>
      </c>
      <c r="E61" s="60"/>
      <c r="F61" s="22" t="s">
        <v>87</v>
      </c>
      <c r="G61" s="14">
        <f>IF(E61="Sí",0.6,0)</f>
        <v>0</v>
      </c>
    </row>
    <row r="62" spans="2:7" ht="59.6" customHeight="1" thickBot="1">
      <c r="B62" s="68"/>
      <c r="C62" s="36" t="s">
        <v>125</v>
      </c>
      <c r="D62" s="24">
        <v>0.3</v>
      </c>
      <c r="E62" s="60"/>
      <c r="F62" s="22" t="s">
        <v>87</v>
      </c>
      <c r="G62" s="14">
        <f>IF(E62="Sí",0.3,0)</f>
        <v>0</v>
      </c>
    </row>
    <row r="63" spans="2:7" ht="132.9" customHeight="1" thickBot="1">
      <c r="B63" s="69"/>
      <c r="C63" s="40" t="s">
        <v>33</v>
      </c>
      <c r="D63" s="41" t="s">
        <v>105</v>
      </c>
      <c r="E63" s="60"/>
      <c r="F63" s="22" t="s">
        <v>107</v>
      </c>
      <c r="G63" s="14">
        <f>IF(E63="A",0.3,IF(E63="B",0.6,IF(E63="C",1.2,IF(E63="D",2.1,0))))</f>
        <v>0</v>
      </c>
    </row>
    <row r="64" spans="2:7" ht="53.15" thickBot="1">
      <c r="B64" s="70" t="s">
        <v>118</v>
      </c>
      <c r="C64" s="42" t="s">
        <v>38</v>
      </c>
      <c r="D64" s="20" t="s">
        <v>60</v>
      </c>
      <c r="E64" s="60"/>
      <c r="F64" s="22" t="s">
        <v>87</v>
      </c>
      <c r="G64" s="14">
        <f>IF(E64="Sí",0.6,0)</f>
        <v>0</v>
      </c>
    </row>
    <row r="65" spans="2:7" ht="260.60000000000002" customHeight="1" thickBot="1">
      <c r="B65" s="71"/>
      <c r="C65" s="43" t="s">
        <v>53</v>
      </c>
      <c r="D65" s="32" t="s">
        <v>108</v>
      </c>
      <c r="E65" s="60"/>
      <c r="F65" s="22" t="s">
        <v>109</v>
      </c>
      <c r="G65" s="14">
        <f>IF(E65="A",0.3,IF(E65="B",0.9,IF(E65="C",1.2,0)))</f>
        <v>0</v>
      </c>
    </row>
    <row r="66" spans="2:7" ht="231.9" customHeight="1">
      <c r="B66" s="71"/>
      <c r="C66" s="44" t="s">
        <v>41</v>
      </c>
      <c r="D66" s="33" t="s">
        <v>110</v>
      </c>
      <c r="E66" s="60"/>
      <c r="F66" s="22" t="s">
        <v>111</v>
      </c>
      <c r="G66" s="14">
        <f>IF(E66="A",0.6,IF(E66="B",1.2,IF(E66="C",2.1,0)))</f>
        <v>0</v>
      </c>
    </row>
    <row r="67" spans="2:7" ht="118.3" customHeight="1" thickBot="1">
      <c r="B67" s="71"/>
      <c r="C67" s="45" t="s">
        <v>42</v>
      </c>
      <c r="D67" s="33" t="s">
        <v>73</v>
      </c>
      <c r="E67" s="60"/>
      <c r="F67" s="32" t="s">
        <v>112</v>
      </c>
      <c r="G67" s="14">
        <f>IF(E67="Sí",0.9,0)</f>
        <v>0</v>
      </c>
    </row>
    <row r="68" spans="2:7" ht="298.75" customHeight="1" thickBot="1">
      <c r="B68" s="71"/>
      <c r="C68" s="44" t="s">
        <v>43</v>
      </c>
      <c r="D68" s="46" t="s">
        <v>113</v>
      </c>
      <c r="E68" s="60"/>
      <c r="F68" s="22" t="s">
        <v>75</v>
      </c>
      <c r="G68" s="14">
        <f>IF(E68="A",0.6,IF(E68="B",0.9,IF(E68="C",1.2,0)))</f>
        <v>0</v>
      </c>
    </row>
    <row r="69" spans="2:7" ht="391.3" customHeight="1" thickBot="1">
      <c r="B69" s="71"/>
      <c r="C69" s="44" t="s">
        <v>40</v>
      </c>
      <c r="D69" s="24" t="s">
        <v>114</v>
      </c>
      <c r="E69" s="60"/>
      <c r="F69" s="22" t="s">
        <v>115</v>
      </c>
      <c r="G69" s="14">
        <f>IF(E69="A",0.6,IF(E69="B",1.2,IF(E69="C",2.5,0)))</f>
        <v>0</v>
      </c>
    </row>
    <row r="70" spans="2:7" ht="83.6" customHeight="1" thickBot="1">
      <c r="B70" s="71"/>
      <c r="C70" s="45" t="s">
        <v>54</v>
      </c>
      <c r="D70" s="33" t="s">
        <v>74</v>
      </c>
      <c r="E70" s="60"/>
      <c r="F70" s="22" t="s">
        <v>87</v>
      </c>
      <c r="G70" s="14">
        <f>IF(E70="Sí",0.6,0)</f>
        <v>0</v>
      </c>
    </row>
    <row r="71" spans="2:7" ht="60.9" customHeight="1" thickBot="1">
      <c r="B71" s="72"/>
      <c r="C71" s="47" t="s">
        <v>39</v>
      </c>
      <c r="D71" s="28">
        <v>0.1</v>
      </c>
      <c r="E71" s="61"/>
      <c r="F71" s="22" t="s">
        <v>87</v>
      </c>
      <c r="G71" s="19">
        <f>IF(E71="Sí",0.1,0)</f>
        <v>0</v>
      </c>
    </row>
    <row r="72" spans="2:7" ht="18.75" customHeight="1" thickBot="1">
      <c r="C72" s="48"/>
      <c r="D72" s="48"/>
      <c r="E72" s="48"/>
      <c r="F72" s="49" t="s">
        <v>32</v>
      </c>
      <c r="G72" s="50">
        <f>SUM(G16:G71)</f>
        <v>0</v>
      </c>
    </row>
    <row r="73" spans="2:7">
      <c r="C73" s="51"/>
      <c r="F73" s="51"/>
    </row>
    <row r="75" spans="2:7" hidden="1"/>
    <row r="76" spans="2:7" hidden="1"/>
    <row r="77" spans="2:7" hidden="1"/>
    <row r="78" spans="2:7" hidden="1"/>
    <row r="79" spans="2:7" hidden="1"/>
    <row r="80" spans="2:7" hidden="1"/>
    <row r="81" spans="3:3" hidden="1"/>
    <row r="82" spans="3:3" hidden="1"/>
    <row r="83" spans="3:3" hidden="1"/>
    <row r="84" spans="3:3" hidden="1">
      <c r="C84" s="52" t="s">
        <v>61</v>
      </c>
    </row>
    <row r="85" spans="3:3" hidden="1">
      <c r="C85" s="52" t="s">
        <v>0</v>
      </c>
    </row>
    <row r="86" spans="3:3" hidden="1">
      <c r="C86" s="52" t="s">
        <v>28</v>
      </c>
    </row>
    <row r="87" spans="3:3" hidden="1"/>
    <row r="88" spans="3:3" hidden="1"/>
    <row r="89" spans="3:3" hidden="1"/>
    <row r="90" spans="3:3" ht="12.9" hidden="1" thickBot="1">
      <c r="C90" s="53" t="s">
        <v>61</v>
      </c>
    </row>
    <row r="91" spans="3:3" ht="12.9" hidden="1" thickTop="1">
      <c r="C91" s="54" t="s">
        <v>116</v>
      </c>
    </row>
    <row r="92" spans="3:3" hidden="1">
      <c r="C92" s="55" t="s">
        <v>29</v>
      </c>
    </row>
    <row r="93" spans="3:3" hidden="1">
      <c r="C93" s="52" t="s">
        <v>28</v>
      </c>
    </row>
    <row r="94" spans="3:3" hidden="1"/>
    <row r="95" spans="3:3" hidden="1"/>
    <row r="96" spans="3:3" hidden="1"/>
    <row r="97" spans="3:3" hidden="1"/>
    <row r="98" spans="3:3" ht="12.9" hidden="1" thickBot="1">
      <c r="C98" s="53" t="s">
        <v>61</v>
      </c>
    </row>
    <row r="99" spans="3:3" ht="12.9" hidden="1" thickTop="1">
      <c r="C99" s="54" t="s">
        <v>116</v>
      </c>
    </row>
    <row r="100" spans="3:3" hidden="1">
      <c r="C100" s="55" t="s">
        <v>29</v>
      </c>
    </row>
    <row r="101" spans="3:3" hidden="1">
      <c r="C101" s="54" t="s">
        <v>59</v>
      </c>
    </row>
    <row r="102" spans="3:3" hidden="1">
      <c r="C102" s="52" t="s">
        <v>28</v>
      </c>
    </row>
    <row r="103" spans="3:3" hidden="1"/>
    <row r="104" spans="3:3" hidden="1"/>
    <row r="105" spans="3:3" hidden="1"/>
    <row r="106" spans="3:3" hidden="1">
      <c r="C106" s="52" t="s">
        <v>61</v>
      </c>
    </row>
    <row r="107" spans="3:3" hidden="1">
      <c r="C107" s="52" t="s">
        <v>116</v>
      </c>
    </row>
    <row r="108" spans="3:3" hidden="1">
      <c r="C108" s="52" t="s">
        <v>29</v>
      </c>
    </row>
    <row r="109" spans="3:3" hidden="1">
      <c r="C109" s="52" t="s">
        <v>59</v>
      </c>
    </row>
    <row r="110" spans="3:3" hidden="1">
      <c r="C110" s="52" t="s">
        <v>56</v>
      </c>
    </row>
    <row r="111" spans="3:3" hidden="1">
      <c r="C111" s="52" t="s">
        <v>28</v>
      </c>
    </row>
  </sheetData>
  <sheetProtection algorithmName="SHA-512" hashValue="eoeHTxG38GkQR3URREOJqF/A90uYbM+a56Ejgptuv5AO3UHUkEw6jHz63+yt7sMYrDrVP+K8N+p69Lv+VTA5yw==" saltValue="pxmnZAPmqoAY3q8Da52zvg==" spinCount="100000" sheet="1" selectLockedCells="1"/>
  <mergeCells count="11">
    <mergeCell ref="D6:E6"/>
    <mergeCell ref="B14:B15"/>
    <mergeCell ref="C14:C15"/>
    <mergeCell ref="E14:E15"/>
    <mergeCell ref="F14:F15"/>
    <mergeCell ref="G14:G15"/>
    <mergeCell ref="B20:B23"/>
    <mergeCell ref="B24:B48"/>
    <mergeCell ref="B49:B63"/>
    <mergeCell ref="B64:B71"/>
    <mergeCell ref="B16:B19"/>
  </mergeCells>
  <dataValidations count="4">
    <dataValidation type="list" allowBlank="1" showInputMessage="1" showErrorMessage="1" error="No és un valor previst._x000a_" sqref="E16:E18 E67 E70:E71 E40:E43 E45:E48 E50:E53 E55:E56 E59:E62 E64 E20 E22:E31 E33 E35:E38" xr:uid="{00000000-0002-0000-0000-000000000000}">
      <formula1>$C$85:$C$86</formula1>
    </dataValidation>
    <dataValidation type="list" allowBlank="1" showInputMessage="1" showErrorMessage="1" error="No és un valor previst._x000a_" sqref="E49 E54 E32" xr:uid="{00000000-0002-0000-0000-000001000000}">
      <formula1>$C$91:$C$93</formula1>
    </dataValidation>
    <dataValidation type="list" allowBlank="1" showInputMessage="1" showErrorMessage="1" sqref="E19 E63 E57 E44 E39" xr:uid="{00000000-0002-0000-0000-000002000000}">
      <formula1>$C$107:$C$111</formula1>
    </dataValidation>
    <dataValidation type="list" allowBlank="1" showInputMessage="1" showErrorMessage="1" error="No és un valor previst._x000a_" sqref="E21 E58 E65:E66 E68:E69 E34" xr:uid="{00000000-0002-0000-0000-000003000000}">
      <formula1>$C$99:$C$102</formula1>
    </dataValidation>
  </dataValidations>
  <pageMargins left="0.7" right="0.7" top="0.75" bottom="0.75" header="0.3" footer="0.3"/>
  <pageSetup paperSize="9" scale="35"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Lote 6 Interurbanos representac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Sosu, Stefania Andreea</dc:creator>
  <cp:lastModifiedBy>Esteve Traveset, Anna</cp:lastModifiedBy>
  <cp:lastPrinted>2019-02-25T11:12:57Z</cp:lastPrinted>
  <dcterms:created xsi:type="dcterms:W3CDTF">2007-06-05T09:47:41Z</dcterms:created>
  <dcterms:modified xsi:type="dcterms:W3CDTF">2025-01-17T14:07:06Z</dcterms:modified>
</cp:coreProperties>
</file>