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Z:\QUOTA\ADMINISTRACIO\CONTRACTACIÓ\Plecs 2024\24000117 (OBERT H - R0152) Subministrament programari Microsoft\3.- Documentació definitiva\"/>
    </mc:Choice>
  </mc:AlternateContent>
  <xr:revisionPtr revIDLastSave="0" documentId="13_ncr:1_{114C421F-AE8C-4A39-B51F-D634AF3FBA0C}" xr6:coauthVersionLast="47" xr6:coauthVersionMax="47" xr10:uidLastSave="{00000000-0000-0000-0000-000000000000}"/>
  <bookViews>
    <workbookView xWindow="-28860" yWindow="-60" windowWidth="28920" windowHeight="15720" firstSheet="1" activeTab="3" xr2:uid="{00000000-000D-0000-FFFF-FFFF00000000}"/>
  </bookViews>
  <sheets>
    <sheet name="Sheet3" sheetId="14" state="hidden" r:id="rId1"/>
    <sheet name="Calcul Preu Licitacio MS" sheetId="21" r:id="rId2"/>
    <sheet name="Full1" sheetId="20" r:id="rId3"/>
    <sheet name="Full2" sheetId="22" r:id="rId4"/>
  </sheets>
  <externalReferences>
    <externalReference r:id="rId5"/>
    <externalReference r:id="rId6"/>
    <externalReference r:id="rId7"/>
  </externalReferences>
  <definedNames>
    <definedName name="_DB1">[1]Macros!$J$7</definedName>
    <definedName name="_DB2" localSheetId="1">#REF!</definedName>
    <definedName name="_DB2">#REF!</definedName>
    <definedName name="_DB3" localSheetId="1">#REF!</definedName>
    <definedName name="_DB3">#REF!</definedName>
    <definedName name="_xlnm._FilterDatabase" localSheetId="1" hidden="1">'Calcul Preu Licitacio MS'!$B$5:$P$5</definedName>
    <definedName name="aa" localSheetId="1">#REF!</definedName>
    <definedName name="aa">#REF!</definedName>
    <definedName name="AAAA" localSheetId="1">#REF!</definedName>
    <definedName name="AAAA">#REF!</definedName>
    <definedName name="ACP_BOU_SECTION" localSheetId="1">#REF!</definedName>
    <definedName name="ACP_BOU_SECTION">#REF!</definedName>
    <definedName name="ACP_HE_SECTION" localSheetId="1">#REF!</definedName>
    <definedName name="ACP_HE_SECTION">#REF!</definedName>
    <definedName name="ACP_SECTION" localSheetId="1">#REF!</definedName>
    <definedName name="ACP_SECTION">#REF!</definedName>
    <definedName name="ACP_SUP_SECTION" localSheetId="1">#REF!</definedName>
    <definedName name="ACP_SUP_SECTION">#REF!</definedName>
    <definedName name="ACP_TUP_SECTION" localSheetId="1">#REF!</definedName>
    <definedName name="ACP_TUP_SECTION">#REF!</definedName>
    <definedName name="Amendment" localSheetId="1">[2]Concessions!#REF!</definedName>
    <definedName name="Amendment">[2]Concessions!#REF!</definedName>
    <definedName name="Annual_Year_1" localSheetId="1">#REF!</definedName>
    <definedName name="Annual_Year_1">#REF!</definedName>
    <definedName name="Annual_Year_2" localSheetId="1">#REF!</definedName>
    <definedName name="Annual_Year_2">#REF!</definedName>
    <definedName name="Annual_Year_3" localSheetId="1">#REF!</definedName>
    <definedName name="Annual_Year_3">#REF!</definedName>
    <definedName name="AOCP_HE_SECTION" localSheetId="1">#REF!</definedName>
    <definedName name="AOCP_HE_SECTION">#REF!</definedName>
    <definedName name="AOCP_OLS_SECTION" localSheetId="1">#REF!</definedName>
    <definedName name="AOCP_OLS_SECTION">#REF!</definedName>
    <definedName name="AOCP_SECTION" localSheetId="1">#REF!</definedName>
    <definedName name="AOCP_SECTION">#REF!</definedName>
    <definedName name="AOCP_SUP_SECTION" localSheetId="1">#REF!</definedName>
    <definedName name="AOCP_SUP_SECTION">#REF!</definedName>
    <definedName name="CREDIT_SECTION" localSheetId="1">#REF!</definedName>
    <definedName name="CREDIT_SECTION">#REF!</definedName>
    <definedName name="CUS_SECTION" localSheetId="1">#REF!</definedName>
    <definedName name="CUS_SECTION">#REF!</definedName>
    <definedName name="CUSTOMER_EARNED_PRICE" localSheetId="1">#REF!</definedName>
    <definedName name="CUSTOMER_EARNED_PRICE">#REF!</definedName>
    <definedName name="ENTERPRISEBCTSECTION" localSheetId="1">#REF!</definedName>
    <definedName name="ENTERPRISEBCTSECTION">#REF!</definedName>
    <definedName name="ENTP_SECTION" localSheetId="1">#REF!</definedName>
    <definedName name="ENTP_SECTION">#REF!</definedName>
    <definedName name="EOS_CUSP" localSheetId="1">#REF!</definedName>
    <definedName name="EOS_CUSP">#REF!</definedName>
    <definedName name="FIN_TOT1" localSheetId="1">#REF!</definedName>
    <definedName name="FIN_TOT1">#REF!</definedName>
    <definedName name="FIN_TOT1_CPS" localSheetId="1">#REF!</definedName>
    <definedName name="FIN_TOT1_CPS">#REF!</definedName>
    <definedName name="FIN_TOT2" localSheetId="1">#REF!</definedName>
    <definedName name="FIN_TOT2">#REF!</definedName>
    <definedName name="FIN_TOT2_CPS" localSheetId="1">#REF!</definedName>
    <definedName name="FIN_TOT2_CPS">#REF!</definedName>
    <definedName name="PayTermSection" localSheetId="1">#REF!</definedName>
    <definedName name="PayTermSection">#REF!</definedName>
    <definedName name="PayTermSection0" localSheetId="1">#REF!</definedName>
    <definedName name="PayTermSection0">#REF!</definedName>
    <definedName name="PayTermSection1" localSheetId="1">#REF!</definedName>
    <definedName name="PayTermSection1">#REF!</definedName>
    <definedName name="PayTermSection2" localSheetId="1">#REF!</definedName>
    <definedName name="PayTermSection2">#REF!</definedName>
    <definedName name="Pool">OFFSET([1]Variables!$M$2,,,COUNTA([1]Variables!$M:$M)-1,2)</definedName>
    <definedName name="POSummary_Section" localSheetId="1">#REF!</definedName>
    <definedName name="POSummary_Section">#REF!</definedName>
    <definedName name="Product_Family">OFFSET([1]Variables!$G$2,,,COUNTA([1]Variables!$G:$G)-1,2)</definedName>
    <definedName name="Product_Type">OFFSET([1]Variables!$J$2,,,COUNTA([1]Variables!$J:$J)-1,2)</definedName>
    <definedName name="ProductNotes" localSheetId="1">#REF!</definedName>
    <definedName name="ProductNotes">#REF!</definedName>
    <definedName name="QS_DEAL_TOT" localSheetId="1">#REF!</definedName>
    <definedName name="QS_DEAL_TOT">#REF!</definedName>
    <definedName name="S1_INV_LINE" localSheetId="1">#REF!</definedName>
    <definedName name="S1_INV_LINE">#REF!</definedName>
    <definedName name="S1_INV_LINE0" localSheetId="1">#REF!</definedName>
    <definedName name="S1_INV_LINE0">#REF!</definedName>
    <definedName name="S1_INV_LINE1" localSheetId="1">#REF!</definedName>
    <definedName name="S1_INV_LINE1">#REF!</definedName>
    <definedName name="S1_INV_LINE2" localSheetId="1">#REF!</definedName>
    <definedName name="S1_INV_LINE2">#REF!</definedName>
    <definedName name="S1_SEC_TOT" localSheetId="1">#REF!</definedName>
    <definedName name="S1_SEC_TOT">#REF!</definedName>
    <definedName name="S1_SEC_TOT0" localSheetId="1">#REF!</definedName>
    <definedName name="S1_SEC_TOT0">#REF!</definedName>
    <definedName name="S1_SEC_TOT1" localSheetId="1">#REF!</definedName>
    <definedName name="S1_SEC_TOT1">#REF!</definedName>
    <definedName name="S1_SEC_TOT2" localSheetId="1">#REF!</definedName>
    <definedName name="S1_SEC_TOT2">#REF!</definedName>
    <definedName name="S1_T1_1_0_TOT" localSheetId="1">#REF!</definedName>
    <definedName name="S1_T1_1_0_TOT">#REF!</definedName>
    <definedName name="S1_T1_2_0_TOT" localSheetId="1">#REF!</definedName>
    <definedName name="S1_T1_2_0_TOT">#REF!</definedName>
    <definedName name="S1_T1_2_1_TOT" localSheetId="1">#REF!</definedName>
    <definedName name="S1_T1_2_1_TOT">#REF!</definedName>
    <definedName name="S1_T1_3_0_TOT" localSheetId="1">#REF!</definedName>
    <definedName name="S1_T1_3_0_TOT">#REF!</definedName>
    <definedName name="S1_T1_3_2_TOT" localSheetId="1">#REF!</definedName>
    <definedName name="S1_T1_3_2_TOT">#REF!</definedName>
    <definedName name="S1_T1_4_0_TOT" localSheetId="1">#REF!</definedName>
    <definedName name="S1_T1_4_0_TOT">#REF!</definedName>
    <definedName name="S1_T1_5_1_TOT" localSheetId="1">#REF!</definedName>
    <definedName name="S1_T1_5_1_TOT">#REF!</definedName>
    <definedName name="S1_T1_6_2_TOT" localSheetId="1">#REF!</definedName>
    <definedName name="S1_T1_6_2_TOT">#REF!</definedName>
    <definedName name="S2_DEAL_TOT" localSheetId="1">#REF!</definedName>
    <definedName name="S2_DEAL_TOT">#REF!</definedName>
    <definedName name="S2_INV_LINE" localSheetId="1">#REF!</definedName>
    <definedName name="S2_INV_LINE">#REF!</definedName>
    <definedName name="S2_INV_LINE0" localSheetId="1">#REF!</definedName>
    <definedName name="S2_INV_LINE0">#REF!</definedName>
    <definedName name="S2_INV_LINE1" localSheetId="1">#REF!</definedName>
    <definedName name="S2_INV_LINE1">#REF!</definedName>
    <definedName name="S2_INV_LINE2" localSheetId="1">#REF!</definedName>
    <definedName name="S2_INV_LINE2">#REF!</definedName>
    <definedName name="S2_SEC_TOT" localSheetId="1">#REF!</definedName>
    <definedName name="S2_SEC_TOT">#REF!</definedName>
    <definedName name="S2_SEC_TOT0" localSheetId="1">#REF!</definedName>
    <definedName name="S2_SEC_TOT0">#REF!</definedName>
    <definedName name="S2_SEC_TOT1" localSheetId="1">#REF!</definedName>
    <definedName name="S2_SEC_TOT1">#REF!</definedName>
    <definedName name="S2_SEC_TOT2" localSheetId="1">#REF!</definedName>
    <definedName name="S2_SEC_TOT2">#REF!</definedName>
    <definedName name="S2_T1_1_0_TOT" localSheetId="1">#REF!</definedName>
    <definedName name="S2_T1_1_0_TOT">#REF!</definedName>
    <definedName name="S2_T1_2_0_TOT" localSheetId="1">#REF!</definedName>
    <definedName name="S2_T1_2_0_TOT">#REF!</definedName>
    <definedName name="S2_T1_2_1_TOT" localSheetId="1">#REF!</definedName>
    <definedName name="S2_T1_2_1_TOT">#REF!</definedName>
    <definedName name="S2_T1_3_0_TOT" localSheetId="1">#REF!</definedName>
    <definedName name="S2_T1_3_0_TOT">#REF!</definedName>
    <definedName name="S2_T1_3_2_TOT" localSheetId="1">#REF!</definedName>
    <definedName name="S2_T1_3_2_TOT">#REF!</definedName>
    <definedName name="S2_T1_4_0_TOT" localSheetId="1">#REF!</definedName>
    <definedName name="S2_T1_4_0_TOT">#REF!</definedName>
    <definedName name="S2_T1_5_1_TOT" localSheetId="1">#REF!</definedName>
    <definedName name="S2_T1_5_1_TOT">#REF!</definedName>
    <definedName name="S2_T1_6_2_TOT" localSheetId="1">#REF!</definedName>
    <definedName name="S2_T1_6_2_TOT">#REF!</definedName>
    <definedName name="S2_T1_7_0_TOT" localSheetId="1">#REF!</definedName>
    <definedName name="S2_T1_7_0_TOT">#REF!</definedName>
    <definedName name="S2_T1_8_1_TOT" localSheetId="1">#REF!</definedName>
    <definedName name="S2_T1_8_1_TOT">#REF!</definedName>
    <definedName name="S2_T1_9_2_TOT" localSheetId="1">#REF!</definedName>
    <definedName name="S2_T1_9_2_TOT">#REF!</definedName>
    <definedName name="S3_T1_1_0_TOT" localSheetId="1">#REF!</definedName>
    <definedName name="S3_T1_1_0_TOT">#REF!</definedName>
    <definedName name="S3_T1_2_0_TOT" localSheetId="1">#REF!</definedName>
    <definedName name="S3_T1_2_0_TOT">#REF!</definedName>
    <definedName name="S3_T1_2_1_TOT" localSheetId="1">#REF!</definedName>
    <definedName name="S3_T1_2_1_TOT">#REF!</definedName>
    <definedName name="S3_T1_3_2_TOT" localSheetId="1">#REF!</definedName>
    <definedName name="S3_T1_3_2_TOT">#REF!</definedName>
    <definedName name="S3_T1_4_0_TOT" localSheetId="1">#REF!</definedName>
    <definedName name="S3_T1_4_0_TOT">#REF!</definedName>
    <definedName name="S3_T1_5_1_TOT" localSheetId="1">#REF!</definedName>
    <definedName name="S3_T1_5_1_TOT">#REF!</definedName>
    <definedName name="S3_T1_6_2_TOT" localSheetId="1">#REF!</definedName>
    <definedName name="S3_T1_6_2_TOT">#REF!</definedName>
    <definedName name="S3_T1_7_0_TOT" localSheetId="1">#REF!</definedName>
    <definedName name="S3_T1_7_0_TOT">#REF!</definedName>
    <definedName name="S3_T1_8_1_TOT" localSheetId="1">#REF!</definedName>
    <definedName name="S3_T1_8_1_TOT">#REF!</definedName>
    <definedName name="S3_T1_9_2_TOT" localSheetId="1">#REF!</definedName>
    <definedName name="S3_T1_9_2_TOT">#REF!</definedName>
    <definedName name="S4_T1_1_0_TOT" localSheetId="1">#REF!</definedName>
    <definedName name="S4_T1_1_0_TOT">#REF!</definedName>
    <definedName name="S4_T1_2_0_TOT" localSheetId="1">#REF!</definedName>
    <definedName name="S4_T1_2_0_TOT">#REF!</definedName>
    <definedName name="S4_T1_2_1_TOT" localSheetId="1">#REF!</definedName>
    <definedName name="S4_T1_2_1_TOT">#REF!</definedName>
    <definedName name="S4_T1_3_2_TOT" localSheetId="1">#REF!</definedName>
    <definedName name="S4_T1_3_2_TOT">#REF!</definedName>
    <definedName name="S4_T1_4_0_TOT" localSheetId="1">#REF!</definedName>
    <definedName name="S4_T1_4_0_TOT">#REF!</definedName>
    <definedName name="S4_T1_5_1_TOT" localSheetId="1">#REF!</definedName>
    <definedName name="S4_T1_5_1_TOT">#REF!</definedName>
    <definedName name="S4_T1_6_2_TOT" localSheetId="1">#REF!</definedName>
    <definedName name="S4_T1_6_2_TOT">#REF!</definedName>
    <definedName name="S5_T1_1_0_TOT" localSheetId="1">#REF!</definedName>
    <definedName name="S5_T1_1_0_TOT">#REF!</definedName>
    <definedName name="S5_T1_2_0_TOT" localSheetId="1">#REF!</definedName>
    <definedName name="S5_T1_2_0_TOT">#REF!</definedName>
    <definedName name="S5_T1_2_1_TOT" localSheetId="1">#REF!</definedName>
    <definedName name="S5_T1_2_1_TOT">#REF!</definedName>
    <definedName name="S5_T1_3_2_TOT" localSheetId="1">#REF!</definedName>
    <definedName name="S5_T1_3_2_TOT">#REF!</definedName>
    <definedName name="S5_T1_4_0_TOT" localSheetId="1">#REF!</definedName>
    <definedName name="S5_T1_4_0_TOT">#REF!</definedName>
    <definedName name="S5_T1_5_1_TOT" localSheetId="1">#REF!</definedName>
    <definedName name="S5_T1_5_1_TOT">#REF!</definedName>
    <definedName name="S5_T1_6_2_TOT" localSheetId="1">#REF!</definedName>
    <definedName name="S5_T1_6_2_TOT">#REF!</definedName>
    <definedName name="S6_T1_1_0_TOT" localSheetId="1">#REF!</definedName>
    <definedName name="S6_T1_1_0_TOT">#REF!</definedName>
    <definedName name="S6_T1_2_0_TOT" localSheetId="1">#REF!</definedName>
    <definedName name="S6_T1_2_0_TOT">#REF!</definedName>
    <definedName name="S6_T1_2_1_TOT" localSheetId="1">#REF!</definedName>
    <definedName name="S6_T1_2_1_TOT">#REF!</definedName>
    <definedName name="S6_T1_3_2_TOT" localSheetId="1">#REF!</definedName>
    <definedName name="S6_T1_3_2_TOT">#REF!</definedName>
    <definedName name="S7_T1_1_0_TOT">'[3]Products and Summary'!$M$78</definedName>
    <definedName name="S7_T1_2_1_TOT">'[3]Products and Summary'!$M$136</definedName>
    <definedName name="S7_T1_3_2_TOT">'[3]Products and Summary'!$M$194</definedName>
    <definedName name="S8_T1_1_0_TOT">'[3]Products and Summary'!$M$80</definedName>
    <definedName name="S8_T1_2_1_TOT">'[3]Products and Summary'!$M$138</definedName>
    <definedName name="S8_T1_3_2_TOT">'[3]Products and Summary'!$M$196</definedName>
    <definedName name="SCE_HE_SECTION" localSheetId="1">#REF!</definedName>
    <definedName name="SCE_HE_SECTION">#REF!</definedName>
    <definedName name="SCE_SECTION" localSheetId="1">#REF!</definedName>
    <definedName name="SCE_SECTION">#REF!</definedName>
    <definedName name="SCE_SUBSCRIPTIONS" localSheetId="1">#REF!</definedName>
    <definedName name="SCE_SUBSCRIPTIONS">#REF!</definedName>
    <definedName name="SCE_SUP_SECTION" localSheetId="1">#REF!</definedName>
    <definedName name="SCE_SUP_SECTION">#REF!</definedName>
    <definedName name="SCE_TUP_SECTION" localSheetId="1">#REF!</definedName>
    <definedName name="SCE_TUP_SECTION">#REF!</definedName>
    <definedName name="SEC1_DEAL_TOT">'[1]Win Only'!$K$144</definedName>
    <definedName name="SEC1_FIN_TOT">'[1]MS Quote Products and Summary'!$K$290</definedName>
    <definedName name="SEC1_FIN_TOT_U" localSheetId="1">#REF!</definedName>
    <definedName name="SEC1_FIN_TOT_U">#REF!</definedName>
    <definedName name="SEC1_SEC_TOT0_1">'[1]MS Quote Products and Summary'!$K$104</definedName>
    <definedName name="SEC1_SEC_TOT0_1_U" localSheetId="1">#REF!</definedName>
    <definedName name="SEC1_SEC_TOT0_1_U">#REF!</definedName>
    <definedName name="SEC1_SEC_TOT1_1">'[1]MS Quote Products and Summary'!$K$195</definedName>
    <definedName name="SEC1_SEC_TOT1_1_U" localSheetId="1">#REF!</definedName>
    <definedName name="SEC1_SEC_TOT1_1_U">#REF!</definedName>
    <definedName name="SEC1_SEC_TOT2_1">'[1]MS Quote Products and Summary'!$K$286</definedName>
    <definedName name="SEC1_SEC_TOT2_1_U" localSheetId="1">#REF!</definedName>
    <definedName name="SEC1_SEC_TOT2_1_U">#REF!</definedName>
    <definedName name="SEC2_DEAL_TOT">'[1]MS Quote Products and Summary'!$M$359</definedName>
    <definedName name="SEC2_DEAL_TOT_U" localSheetId="1">#REF!</definedName>
    <definedName name="SEC2_DEAL_TOT_U">#REF!</definedName>
    <definedName name="SEC2_FIN_TOT">'[1]MS Quote Products and Summary'!$M$357</definedName>
    <definedName name="SEC2_FIN_TOT_U" localSheetId="1">#REF!</definedName>
    <definedName name="SEC2_FIN_TOT_U">#REF!</definedName>
    <definedName name="SEC2_SEC_TOT0_1">'[1]MS Quote Products and Summary'!$M$313</definedName>
    <definedName name="SEC2_SEC_TOT0_1_U" localSheetId="1">#REF!</definedName>
    <definedName name="SEC2_SEC_TOT0_1_U">#REF!</definedName>
    <definedName name="SEC2_SEC_TOT1_1">'[1]MS Quote Products and Summary'!$M$333</definedName>
    <definedName name="SEC2_SEC_TOT1_1_U" localSheetId="1">#REF!</definedName>
    <definedName name="SEC2_SEC_TOT1_1_U">#REF!</definedName>
    <definedName name="SEC2_SEC_TOT2_1">'[1]MS Quote Products and Summary'!$M$353</definedName>
    <definedName name="SEC2_SEC_TOT2_1_U" localSheetId="1">#REF!</definedName>
    <definedName name="SEC2_SEC_TOT2_1_U">#REF!</definedName>
    <definedName name="Stage1_STATUS">[1]Variables!$B$9</definedName>
    <definedName name="Stage2_STATUS">[1]Variables!$B$10</definedName>
    <definedName name="Stage3_STATUS">[1]Variables!$B$11</definedName>
    <definedName name="Stage4_STATUS">[1]Variables!$B$12</definedName>
    <definedName name="Summary_Section" localSheetId="1">#REF!</definedName>
    <definedName name="Summary_Section">#REF!</definedName>
    <definedName name="Terms_Conditions" localSheetId="1">#REF!</definedName>
    <definedName name="Terms_Conditions">#REF!</definedName>
    <definedName name="TermSection" localSheetId="1">#REF!</definedName>
    <definedName name="TermSection">#REF!</definedName>
    <definedName name="TermSection0" localSheetId="1">#REF!</definedName>
    <definedName name="TermSection0">#REF!</definedName>
    <definedName name="TermSection1" localSheetId="1">#REF!</definedName>
    <definedName name="TermSection1">#REF!</definedName>
    <definedName name="TermSection2" localSheetId="1">#REF!</definedName>
    <definedName name="TermSection2">#REF!</definedName>
    <definedName name="Total_Annual_payment" localSheetId="1">#REF!</definedName>
    <definedName name="Total_Annual_payment">#REF!</definedName>
    <definedName name="Total_Discount" localSheetId="1">#REF!</definedName>
    <definedName name="Total_Discount">#REF!</definedName>
    <definedName name="Total_Section" localSheetId="1">#REF!</definedName>
    <definedName name="Total_Section">#REF!</definedName>
    <definedName name="UPSELL_STATUS">[1]Variables!$B$7</definedName>
    <definedName name="WithUpSell_Status" localSheetId="1">#REF!</definedName>
    <definedName name="WithUpSell_Statu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2" l="1"/>
  <c r="O26" i="21" l="1"/>
  <c r="N26" i="21"/>
  <c r="M26" i="21"/>
  <c r="O25" i="21"/>
  <c r="N25" i="21"/>
  <c r="M25" i="21"/>
  <c r="P25" i="21" s="1"/>
  <c r="O24" i="21"/>
  <c r="N24" i="21"/>
  <c r="M24" i="21"/>
  <c r="O23" i="21"/>
  <c r="N23" i="21"/>
  <c r="M23" i="21"/>
  <c r="O22" i="21"/>
  <c r="N22" i="21"/>
  <c r="M22" i="21"/>
  <c r="O21" i="21"/>
  <c r="O31" i="21" s="1"/>
  <c r="P36" i="21" s="1"/>
  <c r="P43" i="21" s="1"/>
  <c r="N21" i="21"/>
  <c r="N31" i="21" s="1"/>
  <c r="O36" i="21" s="1"/>
  <c r="O43" i="21" s="1"/>
  <c r="M21" i="21"/>
  <c r="O20" i="21"/>
  <c r="N20" i="21"/>
  <c r="M20" i="21"/>
  <c r="O18" i="21"/>
  <c r="N18" i="21"/>
  <c r="M18" i="21"/>
  <c r="O16" i="21"/>
  <c r="N16" i="21"/>
  <c r="M16" i="21"/>
  <c r="F14" i="21"/>
  <c r="O14" i="21" s="1"/>
  <c r="O13" i="21"/>
  <c r="N13" i="21"/>
  <c r="M13" i="21"/>
  <c r="F11" i="21"/>
  <c r="N11" i="21" s="1"/>
  <c r="O10" i="21"/>
  <c r="N10" i="21"/>
  <c r="M10" i="21"/>
  <c r="O9" i="21"/>
  <c r="N9" i="21"/>
  <c r="M9" i="21"/>
  <c r="O8" i="21"/>
  <c r="N8" i="21"/>
  <c r="M8" i="21"/>
  <c r="P16" i="21" l="1"/>
  <c r="M31" i="21"/>
  <c r="P24" i="21"/>
  <c r="P18" i="21"/>
  <c r="P23" i="21"/>
  <c r="P22" i="21"/>
  <c r="P13" i="21"/>
  <c r="P9" i="21"/>
  <c r="O11" i="21"/>
  <c r="O28" i="21" s="1"/>
  <c r="P20" i="21"/>
  <c r="P26" i="21"/>
  <c r="P8" i="21"/>
  <c r="P10" i="21"/>
  <c r="P21" i="21"/>
  <c r="M14" i="21"/>
  <c r="N14" i="21"/>
  <c r="N28" i="21" s="1"/>
  <c r="M11" i="21"/>
  <c r="M30" i="21" s="1"/>
  <c r="D30" i="20"/>
  <c r="E23" i="20"/>
  <c r="E24" i="20"/>
  <c r="E25" i="20"/>
  <c r="E26" i="20"/>
  <c r="E27" i="20"/>
  <c r="E28" i="20"/>
  <c r="E29" i="20"/>
  <c r="E22" i="20"/>
  <c r="E30" i="20" s="1"/>
  <c r="E35" i="20"/>
  <c r="D37" i="20"/>
  <c r="D36" i="20"/>
  <c r="D35" i="20"/>
  <c r="D34" i="20"/>
  <c r="D38" i="20" s="1"/>
  <c r="C37" i="20"/>
  <c r="E37" i="20" s="1"/>
  <c r="C36" i="20"/>
  <c r="E36" i="20" s="1"/>
  <c r="C35" i="20"/>
  <c r="C34" i="20"/>
  <c r="C38" i="20" s="1"/>
  <c r="C30" i="20"/>
  <c r="E15" i="20"/>
  <c r="E11" i="20"/>
  <c r="E8" i="20"/>
  <c r="F16" i="20"/>
  <c r="D15" i="20"/>
  <c r="D14" i="20"/>
  <c r="E14" i="20" s="1"/>
  <c r="D13" i="20"/>
  <c r="E13" i="20" s="1"/>
  <c r="D12" i="20"/>
  <c r="E12" i="20" s="1"/>
  <c r="D11" i="20"/>
  <c r="D10" i="20"/>
  <c r="E10" i="20" s="1"/>
  <c r="D9" i="20"/>
  <c r="D16" i="20" s="1"/>
  <c r="D8" i="20"/>
  <c r="E16" i="20" l="1"/>
  <c r="M35" i="21"/>
  <c r="M32" i="21"/>
  <c r="E9" i="20"/>
  <c r="P31" i="21"/>
  <c r="M36" i="21"/>
  <c r="N36" i="21"/>
  <c r="N43" i="21" s="1"/>
  <c r="E34" i="20"/>
  <c r="E38" i="20" s="1"/>
  <c r="O30" i="21"/>
  <c r="N30" i="21"/>
  <c r="P11" i="21"/>
  <c r="M28" i="21"/>
  <c r="P14" i="21"/>
  <c r="P32" i="21" l="1"/>
  <c r="M43" i="21"/>
  <c r="Q43" i="21" s="1"/>
  <c r="Q36" i="21"/>
  <c r="O35" i="21"/>
  <c r="N32" i="21"/>
  <c r="M37" i="21"/>
  <c r="M42" i="21"/>
  <c r="P35" i="21"/>
  <c r="O32" i="21"/>
  <c r="N35" i="21"/>
  <c r="Q35" i="21" s="1"/>
  <c r="Q37" i="21" s="1"/>
  <c r="P30" i="21"/>
  <c r="P28" i="21"/>
  <c r="P37" i="21" l="1"/>
  <c r="P42" i="21"/>
  <c r="P44" i="21" s="1"/>
  <c r="M44" i="21"/>
  <c r="O37" i="21"/>
  <c r="O42" i="21"/>
  <c r="O44" i="21" s="1"/>
  <c r="N37" i="21"/>
  <c r="N42" i="21"/>
  <c r="N44" i="21" s="1"/>
  <c r="Q42" i="21" l="1"/>
  <c r="Q44" i="21" s="1"/>
</calcChain>
</file>

<file path=xl/sharedStrings.xml><?xml version="1.0" encoding="utf-8"?>
<sst xmlns="http://schemas.openxmlformats.org/spreadsheetml/2006/main" count="103" uniqueCount="80">
  <si>
    <t>Propuesta de Renovación EAS Ajuntament de Barcelona</t>
  </si>
  <si>
    <t>Description</t>
  </si>
  <si>
    <t>SKU</t>
  </si>
  <si>
    <t>PL ERP</t>
  </si>
  <si>
    <t>M/Y</t>
  </si>
  <si>
    <t>TOTAL 3 AÑOS</t>
  </si>
  <si>
    <t>Online Services</t>
  </si>
  <si>
    <t>Perfil Suite M365</t>
  </si>
  <si>
    <t>AAA-28664</t>
  </si>
  <si>
    <t>M365 E5 Original Sub Per User</t>
  </si>
  <si>
    <t>AAA-28605</t>
  </si>
  <si>
    <t>M365 E3 Unified Sub Per User</t>
  </si>
  <si>
    <t>AAD-33204</t>
  </si>
  <si>
    <t>M365 E5 Security Sub Per User</t>
  </si>
  <si>
    <t>PEJ-00002</t>
  </si>
  <si>
    <t>Usuarios Frontline</t>
  </si>
  <si>
    <t>M365 F3 FUSL Sub Per User</t>
  </si>
  <si>
    <t>JFX-00003</t>
  </si>
  <si>
    <t>M365 F5 Security Sub Add-on</t>
  </si>
  <si>
    <t>8RQ-00005</t>
  </si>
  <si>
    <t>M365 Copilot Sub Add-on</t>
  </si>
  <si>
    <t>83I-00001</t>
  </si>
  <si>
    <t>Additional Online Services</t>
  </si>
  <si>
    <t>Teams Rooms Pro Sub Per Device</t>
  </si>
  <si>
    <t>V9B-00001</t>
  </si>
  <si>
    <t>Additional Products</t>
  </si>
  <si>
    <t>Visual Studio Pro MSDN ALng LSA</t>
  </si>
  <si>
    <t>77D-00110</t>
  </si>
  <si>
    <t>CIS Suite Standard Core ALng LSA 16L</t>
  </si>
  <si>
    <t>9GA-00308</t>
  </si>
  <si>
    <t>CIS Suite Standard Core ALng LSA 2L</t>
  </si>
  <si>
    <t>9GA-00006</t>
  </si>
  <si>
    <t>SQL CAL ALng LSA Device CAL</t>
  </si>
  <si>
    <t>359-00765</t>
  </si>
  <si>
    <t>SQL Server Enterprise Core ALng LSA 2L</t>
  </si>
  <si>
    <t>7JQ-00341</t>
  </si>
  <si>
    <t>SQL Server Standard ALng LSA</t>
  </si>
  <si>
    <t>228-04437</t>
  </si>
  <si>
    <t>SQL Server Standard Core ALng LSA 2L</t>
  </si>
  <si>
    <t>7NQ-00302</t>
  </si>
  <si>
    <t>Nov 23</t>
  </si>
  <si>
    <t>Dec 23</t>
  </si>
  <si>
    <t>Jan 24</t>
  </si>
  <si>
    <t>Feb 24</t>
  </si>
  <si>
    <t>Mar 24</t>
  </si>
  <si>
    <t>April 24</t>
  </si>
  <si>
    <t>May 24</t>
  </si>
  <si>
    <t>June 24</t>
  </si>
  <si>
    <t>July 24</t>
  </si>
  <si>
    <t>Aug 24</t>
  </si>
  <si>
    <t>Sept 24</t>
  </si>
  <si>
    <t>Oct 24</t>
  </si>
  <si>
    <t>Nov 24</t>
  </si>
  <si>
    <t>Dec 24</t>
  </si>
  <si>
    <t>MRP Unit sin IVA - Año 1</t>
  </si>
  <si>
    <t>MRP Unit sin IVA - Año 2</t>
  </si>
  <si>
    <t>MRP Unit sin IVA - Año 3</t>
  </si>
  <si>
    <t>Total año 1</t>
  </si>
  <si>
    <t>Total año 2</t>
  </si>
  <si>
    <t>Total Año 3</t>
  </si>
  <si>
    <t>Precio especial MRP (sin IVA)</t>
  </si>
  <si>
    <t>*</t>
  </si>
  <si>
    <t>Uds minimas año 1</t>
  </si>
  <si>
    <t>TOTAL MRP SIN IVA ANUAL:</t>
  </si>
  <si>
    <r>
      <t>M365 E5 Original</t>
    </r>
    <r>
      <rPr>
        <b/>
        <sz val="10"/>
        <color rgb="FF000000"/>
        <rFont val="Calibri"/>
        <family val="2"/>
      </rPr>
      <t xml:space="preserve"> FSA</t>
    </r>
    <r>
      <rPr>
        <sz val="10"/>
        <color rgb="FF000000"/>
        <rFont val="Calibri"/>
        <family val="2"/>
      </rPr>
      <t xml:space="preserve"> Renewal Sub Per User</t>
    </r>
  </si>
  <si>
    <t>Capítol 6 (P.11.6178.01)</t>
  </si>
  <si>
    <t>Capítol 2</t>
  </si>
  <si>
    <t>total</t>
  </si>
  <si>
    <t>TOTAL</t>
  </si>
  <si>
    <t>CAP 2</t>
  </si>
  <si>
    <t>CAP 6</t>
  </si>
  <si>
    <t>CAPITOL 2</t>
  </si>
  <si>
    <t>CAPITOL 6</t>
  </si>
  <si>
    <t>ANUALITATS</t>
  </si>
  <si>
    <t>TOTALS</t>
  </si>
  <si>
    <t>ANUALITATS (IVA INCLÒS)</t>
  </si>
  <si>
    <t>EAS MICROSOFT 2025-2028</t>
  </si>
  <si>
    <t>TOTAL         (IVA inclòs)</t>
  </si>
  <si>
    <t>EAS MICROSOFT 2024-2025</t>
  </si>
  <si>
    <t>TOTAL           (IVA inclòs)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</si>
</sst>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[$€-2]\ * #,##0.00_-;\-[$€-2]\ * #,##0.00_-;_-[$€-2]\ * &quot;-&quot;??_-;_-@_-"/>
    <numFmt numFmtId="165" formatCode="_-* #,##0.00\ [$€-C0A]_-;\-* #,##0.00\ [$€-C0A]_-;_-* &quot;-&quot;??\ [$€-C0A]_-;_-@_-"/>
    <numFmt numFmtId="166" formatCode="#,##0.00\ &quot;€&quot;"/>
  </numFmts>
  <fonts count="23" x14ac:knownFonts="1">
    <font>
      <sz val="11"/>
      <color rgb="FF000000"/>
      <name val="Calibri"/>
      <family val="2"/>
    </font>
    <font>
      <sz val="11"/>
      <color theme="1"/>
      <name val="Aptos Narrow"/>
      <family val="2"/>
      <scheme val="minor"/>
    </font>
    <font>
      <b/>
      <sz val="16"/>
      <color rgb="FFFFFFFF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b/>
      <sz val="9"/>
      <color theme="1"/>
      <name val="Calibri"/>
      <family val="2"/>
    </font>
    <font>
      <b/>
      <sz val="9"/>
      <color rgb="FFFFFFFF"/>
      <name val="Calibri"/>
      <family val="2"/>
    </font>
    <font>
      <i/>
      <sz val="9"/>
      <color theme="1"/>
      <name val="Calibri"/>
      <family val="2"/>
    </font>
    <font>
      <b/>
      <sz val="9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8"/>
      <name val="Calibri"/>
      <family val="2"/>
    </font>
    <font>
      <b/>
      <sz val="10"/>
      <color rgb="FF000000"/>
      <name val="Calibri"/>
      <family val="2"/>
    </font>
    <font>
      <b/>
      <sz val="18"/>
      <color theme="0"/>
      <name val="Calibri"/>
      <family val="2"/>
    </font>
    <font>
      <sz val="11"/>
      <color theme="0"/>
      <name val="Calibri"/>
      <family val="2"/>
    </font>
    <font>
      <b/>
      <i/>
      <sz val="10"/>
      <color theme="1"/>
      <name val="Calibri"/>
      <family val="2"/>
    </font>
    <font>
      <b/>
      <sz val="10"/>
      <name val="Calibri"/>
      <family val="2"/>
    </font>
    <font>
      <b/>
      <sz val="10"/>
      <color rgb="FFFF0000"/>
      <name val="Calibri"/>
      <family val="2"/>
    </font>
    <font>
      <sz val="12"/>
      <color rgb="FF000000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  <font>
      <b/>
      <i/>
      <sz val="11"/>
      <color rgb="FF000000"/>
      <name val="Calibri"/>
      <family val="2"/>
    </font>
    <font>
      <b/>
      <sz val="12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rgb="FF68217A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A9A9A9"/>
      </patternFill>
    </fill>
    <fill>
      <patternFill patternType="solid">
        <fgColor theme="2" tint="-0.249977111117893"/>
        <bgColor rgb="FFA9A9A9"/>
      </patternFill>
    </fill>
    <fill>
      <patternFill patternType="solid">
        <fgColor theme="2" tint="-0.249977111117893"/>
        <bgColor rgb="FF68217A"/>
      </patternFill>
    </fill>
    <fill>
      <patternFill patternType="solid">
        <fgColor rgb="FF99CCFF"/>
        <bgColor rgb="FFA9A9A9"/>
      </patternFill>
    </fill>
    <fill>
      <patternFill patternType="solid">
        <fgColor rgb="FFFF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7C8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 applyNumberFormat="0" applyBorder="0" applyAlignment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2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3" borderId="0" xfId="0" applyFill="1"/>
    <xf numFmtId="0" fontId="0" fillId="0" borderId="0" xfId="0" quotePrefix="1"/>
    <xf numFmtId="0" fontId="10" fillId="0" borderId="0" xfId="0" applyFont="1"/>
    <xf numFmtId="17" fontId="0" fillId="0" borderId="0" xfId="0" quotePrefix="1" applyNumberFormat="1"/>
    <xf numFmtId="0" fontId="6" fillId="2" borderId="0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indent="1"/>
    </xf>
    <xf numFmtId="0" fontId="5" fillId="6" borderId="1" xfId="0" applyFont="1" applyFill="1" applyBorder="1" applyAlignment="1">
      <alignment horizontal="center" vertical="center" wrapText="1"/>
    </xf>
    <xf numFmtId="164" fontId="8" fillId="3" borderId="0" xfId="1" applyNumberFormat="1" applyFont="1" applyFill="1" applyBorder="1"/>
    <xf numFmtId="0" fontId="9" fillId="3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vertical="center"/>
    </xf>
    <xf numFmtId="0" fontId="15" fillId="7" borderId="0" xfId="0" applyFont="1" applyFill="1" applyBorder="1" applyAlignment="1">
      <alignment vertical="center"/>
    </xf>
    <xf numFmtId="0" fontId="15" fillId="4" borderId="0" xfId="0" applyFont="1" applyFill="1" applyBorder="1" applyAlignment="1">
      <alignment vertical="center"/>
    </xf>
    <xf numFmtId="0" fontId="15" fillId="7" borderId="3" xfId="0" applyFont="1" applyFill="1" applyBorder="1" applyAlignment="1">
      <alignment vertical="center"/>
    </xf>
    <xf numFmtId="0" fontId="15" fillId="4" borderId="2" xfId="0" applyFont="1" applyFill="1" applyBorder="1" applyAlignment="1">
      <alignment vertical="center"/>
    </xf>
    <xf numFmtId="0" fontId="15" fillId="4" borderId="3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left" vertical="center" indent="1"/>
    </xf>
    <xf numFmtId="165" fontId="12" fillId="3" borderId="1" xfId="0" applyNumberFormat="1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/>
    </xf>
    <xf numFmtId="0" fontId="10" fillId="3" borderId="0" xfId="0" applyFont="1" applyFill="1" applyBorder="1"/>
    <xf numFmtId="165" fontId="12" fillId="3" borderId="0" xfId="0" applyNumberFormat="1" applyFont="1" applyFill="1" applyBorder="1" applyAlignment="1">
      <alignment vertical="center"/>
    </xf>
    <xf numFmtId="165" fontId="10" fillId="3" borderId="1" xfId="0" applyNumberFormat="1" applyFont="1" applyFill="1" applyBorder="1" applyAlignment="1">
      <alignment vertical="center"/>
    </xf>
    <xf numFmtId="165" fontId="12" fillId="3" borderId="1" xfId="0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3" fillId="10" borderId="4" xfId="0" applyFont="1" applyFill="1" applyBorder="1"/>
    <xf numFmtId="0" fontId="14" fillId="10" borderId="5" xfId="0" applyFont="1" applyFill="1" applyBorder="1"/>
    <xf numFmtId="0" fontId="14" fillId="10" borderId="6" xfId="0" applyFont="1" applyFill="1" applyBorder="1"/>
    <xf numFmtId="165" fontId="10" fillId="3" borderId="7" xfId="0" applyNumberFormat="1" applyFont="1" applyFill="1" applyBorder="1" applyAlignment="1">
      <alignment vertical="center"/>
    </xf>
    <xf numFmtId="165" fontId="10" fillId="3" borderId="8" xfId="0" applyNumberFormat="1" applyFont="1" applyFill="1" applyBorder="1" applyAlignment="1">
      <alignment vertical="center"/>
    </xf>
    <xf numFmtId="165" fontId="10" fillId="3" borderId="9" xfId="0" applyNumberFormat="1" applyFont="1" applyFill="1" applyBorder="1" applyAlignment="1">
      <alignment vertical="center"/>
    </xf>
    <xf numFmtId="165" fontId="10" fillId="3" borderId="10" xfId="0" applyNumberFormat="1" applyFont="1" applyFill="1" applyBorder="1" applyAlignment="1">
      <alignment vertical="center"/>
    </xf>
    <xf numFmtId="165" fontId="10" fillId="3" borderId="11" xfId="0" applyNumberFormat="1" applyFont="1" applyFill="1" applyBorder="1" applyAlignment="1">
      <alignment vertical="center"/>
    </xf>
    <xf numFmtId="0" fontId="15" fillId="4" borderId="12" xfId="0" applyFont="1" applyFill="1" applyBorder="1" applyAlignment="1">
      <alignment vertical="center"/>
    </xf>
    <xf numFmtId="0" fontId="15" fillId="4" borderId="13" xfId="0" applyFont="1" applyFill="1" applyBorder="1" applyAlignment="1">
      <alignment vertical="center"/>
    </xf>
    <xf numFmtId="165" fontId="12" fillId="3" borderId="14" xfId="0" applyNumberFormat="1" applyFont="1" applyFill="1" applyBorder="1" applyAlignment="1">
      <alignment vertical="center"/>
    </xf>
    <xf numFmtId="165" fontId="12" fillId="3" borderId="15" xfId="0" applyNumberFormat="1" applyFont="1" applyFill="1" applyBorder="1" applyAlignment="1">
      <alignment vertical="center"/>
    </xf>
    <xf numFmtId="0" fontId="15" fillId="4" borderId="16" xfId="0" applyFont="1" applyFill="1" applyBorder="1" applyAlignment="1">
      <alignment vertical="center"/>
    </xf>
    <xf numFmtId="165" fontId="12" fillId="3" borderId="10" xfId="0" applyNumberFormat="1" applyFont="1" applyFill="1" applyBorder="1" applyAlignment="1">
      <alignment vertical="center"/>
    </xf>
    <xf numFmtId="165" fontId="12" fillId="3" borderId="11" xfId="0" applyNumberFormat="1" applyFont="1" applyFill="1" applyBorder="1" applyAlignment="1">
      <alignment vertical="center"/>
    </xf>
    <xf numFmtId="0" fontId="10" fillId="3" borderId="7" xfId="0" applyFont="1" applyFill="1" applyBorder="1" applyAlignment="1">
      <alignment horizontal="left" vertical="center" indent="1"/>
    </xf>
    <xf numFmtId="0" fontId="10" fillId="3" borderId="8" xfId="0" applyFont="1" applyFill="1" applyBorder="1" applyAlignment="1">
      <alignment horizontal="left" vertical="center" indent="1"/>
    </xf>
    <xf numFmtId="165" fontId="12" fillId="3" borderId="8" xfId="0" applyNumberFormat="1" applyFont="1" applyFill="1" applyBorder="1" applyAlignment="1">
      <alignment horizontal="center" vertical="center"/>
    </xf>
    <xf numFmtId="0" fontId="10" fillId="3" borderId="8" xfId="0" applyNumberFormat="1" applyFont="1" applyFill="1" applyBorder="1" applyAlignment="1">
      <alignment horizontal="center" vertical="center"/>
    </xf>
    <xf numFmtId="1" fontId="16" fillId="3" borderId="9" xfId="2" applyNumberFormat="1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left" vertical="center" indent="1"/>
    </xf>
    <xf numFmtId="1" fontId="16" fillId="3" borderId="11" xfId="2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left" vertical="center" indent="1"/>
    </xf>
    <xf numFmtId="0" fontId="5" fillId="4" borderId="0" xfId="0" applyFont="1" applyFill="1" applyBorder="1" applyAlignment="1">
      <alignment horizontal="left" vertical="center"/>
    </xf>
    <xf numFmtId="165" fontId="10" fillId="3" borderId="0" xfId="0" applyNumberFormat="1" applyFont="1" applyFill="1" applyBorder="1" applyAlignment="1">
      <alignment vertical="center"/>
    </xf>
    <xf numFmtId="1" fontId="17" fillId="8" borderId="11" xfId="2" applyNumberFormat="1" applyFont="1" applyFill="1" applyBorder="1" applyAlignment="1">
      <alignment horizontal="center" vertical="center"/>
    </xf>
    <xf numFmtId="165" fontId="0" fillId="0" borderId="0" xfId="0" applyNumberFormat="1"/>
    <xf numFmtId="0" fontId="10" fillId="3" borderId="17" xfId="0" applyFont="1" applyFill="1" applyBorder="1" applyAlignment="1">
      <alignment horizontal="left" vertical="center" wrapText="1"/>
    </xf>
    <xf numFmtId="0" fontId="10" fillId="3" borderId="18" xfId="0" applyFont="1" applyFill="1" applyBorder="1" applyAlignment="1">
      <alignment horizontal="left" vertical="center" indent="1"/>
    </xf>
    <xf numFmtId="165" fontId="12" fillId="3" borderId="18" xfId="0" applyNumberFormat="1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1" fontId="16" fillId="3" borderId="19" xfId="2" applyNumberFormat="1" applyFont="1" applyFill="1" applyBorder="1" applyAlignment="1">
      <alignment horizontal="center" vertical="center"/>
    </xf>
    <xf numFmtId="165" fontId="10" fillId="3" borderId="17" xfId="0" applyNumberFormat="1" applyFont="1" applyFill="1" applyBorder="1" applyAlignment="1">
      <alignment vertical="center"/>
    </xf>
    <xf numFmtId="165" fontId="10" fillId="3" borderId="18" xfId="0" applyNumberFormat="1" applyFont="1" applyFill="1" applyBorder="1" applyAlignment="1">
      <alignment vertical="center"/>
    </xf>
    <xf numFmtId="165" fontId="10" fillId="3" borderId="19" xfId="0" applyNumberFormat="1" applyFont="1" applyFill="1" applyBorder="1" applyAlignment="1">
      <alignment vertical="center"/>
    </xf>
    <xf numFmtId="165" fontId="12" fillId="3" borderId="20" xfId="0" applyNumberFormat="1" applyFont="1" applyFill="1" applyBorder="1" applyAlignment="1">
      <alignment vertical="center"/>
    </xf>
    <xf numFmtId="164" fontId="9" fillId="11" borderId="21" xfId="1" applyNumberFormat="1" applyFont="1" applyFill="1" applyBorder="1"/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8" fontId="18" fillId="0" borderId="22" xfId="0" applyNumberFormat="1" applyFont="1" applyBorder="1" applyAlignment="1">
      <alignment horizontal="center" vertical="center"/>
    </xf>
    <xf numFmtId="8" fontId="18" fillId="0" borderId="2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10" fillId="12" borderId="10" xfId="0" applyFont="1" applyFill="1" applyBorder="1" applyAlignment="1">
      <alignment horizontal="left" vertical="center" indent="1"/>
    </xf>
    <xf numFmtId="0" fontId="10" fillId="12" borderId="1" xfId="0" applyFont="1" applyFill="1" applyBorder="1" applyAlignment="1">
      <alignment horizontal="left" vertical="center" indent="1"/>
    </xf>
    <xf numFmtId="165" fontId="12" fillId="12" borderId="1" xfId="0" applyNumberFormat="1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center"/>
    </xf>
    <xf numFmtId="1" fontId="16" fillId="12" borderId="11" xfId="2" applyNumberFormat="1" applyFont="1" applyFill="1" applyBorder="1" applyAlignment="1">
      <alignment horizontal="center" vertical="center"/>
    </xf>
    <xf numFmtId="0" fontId="10" fillId="12" borderId="0" xfId="0" applyFont="1" applyFill="1" applyBorder="1"/>
    <xf numFmtId="165" fontId="12" fillId="12" borderId="0" xfId="0" applyNumberFormat="1" applyFont="1" applyFill="1" applyBorder="1" applyAlignment="1">
      <alignment vertical="center"/>
    </xf>
    <xf numFmtId="165" fontId="10" fillId="12" borderId="10" xfId="0" applyNumberFormat="1" applyFont="1" applyFill="1" applyBorder="1" applyAlignment="1">
      <alignment vertical="center"/>
    </xf>
    <xf numFmtId="165" fontId="10" fillId="12" borderId="1" xfId="0" applyNumberFormat="1" applyFont="1" applyFill="1" applyBorder="1" applyAlignment="1">
      <alignment vertical="center"/>
    </xf>
    <xf numFmtId="165" fontId="10" fillId="12" borderId="11" xfId="0" applyNumberFormat="1" applyFont="1" applyFill="1" applyBorder="1" applyAlignment="1">
      <alignment vertical="center"/>
    </xf>
    <xf numFmtId="165" fontId="12" fillId="12" borderId="15" xfId="0" applyNumberFormat="1" applyFont="1" applyFill="1" applyBorder="1" applyAlignment="1">
      <alignment vertical="center"/>
    </xf>
    <xf numFmtId="165" fontId="9" fillId="0" borderId="0" xfId="0" applyNumberFormat="1" applyFont="1"/>
    <xf numFmtId="0" fontId="9" fillId="0" borderId="0" xfId="0" applyFont="1"/>
    <xf numFmtId="166" fontId="0" fillId="0" borderId="0" xfId="0" applyNumberFormat="1"/>
    <xf numFmtId="166" fontId="0" fillId="0" borderId="1" xfId="0" applyNumberFormat="1" applyBorder="1"/>
    <xf numFmtId="166" fontId="9" fillId="0" borderId="1" xfId="0" applyNumberFormat="1" applyFont="1" applyBorder="1"/>
    <xf numFmtId="0" fontId="9" fillId="13" borderId="1" xfId="0" applyFont="1" applyFill="1" applyBorder="1" applyAlignment="1">
      <alignment horizontal="center"/>
    </xf>
    <xf numFmtId="166" fontId="9" fillId="14" borderId="1" xfId="0" applyNumberFormat="1" applyFont="1" applyFill="1" applyBorder="1"/>
    <xf numFmtId="166" fontId="9" fillId="15" borderId="1" xfId="0" applyNumberFormat="1" applyFont="1" applyFill="1" applyBorder="1"/>
    <xf numFmtId="0" fontId="9" fillId="0" borderId="0" xfId="0" applyFont="1" applyAlignment="1">
      <alignment horizontal="right"/>
    </xf>
    <xf numFmtId="0" fontId="9" fillId="14" borderId="1" xfId="0" applyFont="1" applyFill="1" applyBorder="1" applyAlignment="1">
      <alignment horizontal="center"/>
    </xf>
    <xf numFmtId="0" fontId="9" fillId="12" borderId="0" xfId="0" applyFont="1" applyFill="1"/>
    <xf numFmtId="165" fontId="0" fillId="12" borderId="0" xfId="0" applyNumberFormat="1" applyFill="1"/>
    <xf numFmtId="165" fontId="9" fillId="12" borderId="0" xfId="0" applyNumberFormat="1" applyFont="1" applyFill="1"/>
    <xf numFmtId="0" fontId="9" fillId="9" borderId="1" xfId="0" applyFont="1" applyFill="1" applyBorder="1" applyAlignment="1">
      <alignment horizontal="center" vertical="center"/>
    </xf>
    <xf numFmtId="0" fontId="9" fillId="11" borderId="21" xfId="0" applyFont="1" applyFill="1" applyBorder="1" applyAlignment="1">
      <alignment horizontal="left"/>
    </xf>
    <xf numFmtId="0" fontId="19" fillId="16" borderId="0" xfId="0" applyFont="1" applyFill="1" applyAlignment="1">
      <alignment horizontal="center"/>
    </xf>
    <xf numFmtId="4" fontId="20" fillId="16" borderId="0" xfId="0" applyNumberFormat="1" applyFont="1" applyFill="1"/>
    <xf numFmtId="4" fontId="0" fillId="0" borderId="0" xfId="0" applyNumberFormat="1" applyFill="1"/>
    <xf numFmtId="4" fontId="9" fillId="0" borderId="0" xfId="0" applyNumberFormat="1" applyFont="1" applyFill="1"/>
    <xf numFmtId="0" fontId="20" fillId="17" borderId="0" xfId="0" applyFont="1" applyFill="1" applyAlignment="1">
      <alignment horizontal="center"/>
    </xf>
    <xf numFmtId="4" fontId="20" fillId="17" borderId="0" xfId="0" applyNumberFormat="1" applyFont="1" applyFill="1"/>
    <xf numFmtId="0" fontId="20" fillId="0" borderId="0" xfId="0" applyFont="1" applyFill="1"/>
    <xf numFmtId="0" fontId="20" fillId="16" borderId="0" xfId="0" applyFont="1" applyFill="1" applyAlignment="1">
      <alignment horizontal="center" wrapText="1"/>
    </xf>
    <xf numFmtId="0" fontId="21" fillId="0" borderId="0" xfId="0" applyFont="1" applyFill="1"/>
    <xf numFmtId="0" fontId="19" fillId="0" borderId="0" xfId="0" applyFont="1" applyFill="1" applyAlignment="1"/>
    <xf numFmtId="4" fontId="18" fillId="0" borderId="0" xfId="0" applyNumberFormat="1" applyFont="1" applyFill="1"/>
    <xf numFmtId="4" fontId="22" fillId="0" borderId="0" xfId="0" applyNumberFormat="1" applyFont="1" applyFill="1"/>
  </cellXfs>
  <cellStyles count="6">
    <cellStyle name="Hyperlink 3" xfId="4" xr:uid="{00000000-0005-0000-0000-000000000000}"/>
    <cellStyle name="Moneda" xfId="1" builtinId="4"/>
    <cellStyle name="Normal" xfId="0" builtinId="0"/>
    <cellStyle name="Normal 2 3" xfId="3" xr:uid="{00000000-0005-0000-0000-000003000000}"/>
    <cellStyle name="Percent 2 2" xfId="5" xr:uid="{00000000-0005-0000-0000-000004000000}"/>
    <cellStyle name="Percentatge" xfId="2" builtinId="5"/>
  </cellStyles>
  <dxfs count="0"/>
  <tableStyles count="0" defaultTableStyle="TableStyleMedium2" defaultPivotStyle="PivotStyleLight16"/>
  <colors>
    <mruColors>
      <color rgb="FFFF7C80"/>
      <color rgb="FFFF9999"/>
      <color rgb="FFFF5050"/>
      <color rgb="FFCCFFFF"/>
      <color rgb="FF99CCFF"/>
      <color rgb="FFFFCC99"/>
      <color rgb="FF0C0F92"/>
      <color rgb="FFC2C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819150</xdr:colOff>
      <xdr:row>1</xdr:row>
      <xdr:rowOff>38100</xdr:rowOff>
    </xdr:from>
    <xdr:to>
      <xdr:col>15</xdr:col>
      <xdr:colOff>694419</xdr:colOff>
      <xdr:row>1</xdr:row>
      <xdr:rowOff>387967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C87ADB8B-44FA-4310-BA9E-CDA35C176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12800" y="209550"/>
          <a:ext cx="980169" cy="3498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nkrist/AppData/Local/Microsoft/Windows/INetCache/Content.Outlook/U7SL9193/64825207_Dealbook_20150330-0136%20PM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anlefevr_microsoft_com/Documents/CUSTOMERS/Euroclear/Euroclear_Renewal%20Scenarios_Dealbook_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anlefevr_microsoft_com/Documents/CUSTOMERS/FY21/UCB/Deal%20Books%20Renewal/UCB_Deal%20Book_E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s"/>
      <sheetName val="Variables"/>
      <sheetName val="Introduction"/>
      <sheetName val="Introduction E3"/>
      <sheetName val="E3 Modifable"/>
      <sheetName val="Upsell Modifiable"/>
      <sheetName val="MS Quote Cover Page"/>
      <sheetName val="MS Quote Products and Summary"/>
      <sheetName val="Upsell Cover Page"/>
      <sheetName val="Upsell Products and Summary"/>
      <sheetName val="Quote Notes (VLA)"/>
      <sheetName val="Agreement Details (Explore)"/>
      <sheetName val="License Summary"/>
      <sheetName val="True Up History"/>
      <sheetName val="SA Usage &amp; Valuation"/>
      <sheetName val="Calculation"/>
      <sheetName val="Past SAB &amp; Valuation"/>
      <sheetName val="Amendment Summary"/>
      <sheetName val="Health Index Report"/>
      <sheetName val="Invoice Details"/>
      <sheetName val="Win Only"/>
      <sheetName val="E3&amp;E1"/>
      <sheetName val="E3 wo OPP E3"/>
      <sheetName val="Full E3&amp;EMS"/>
      <sheetName val="Discount"/>
      <sheetName val="BD Full E3&amp;EMS"/>
      <sheetName val="Inv1"/>
      <sheetName val="Inv2"/>
      <sheetName val="Inv3"/>
      <sheetName val="Introduction_E3"/>
      <sheetName val="E3_Modifable"/>
      <sheetName val="Upsell_Modifiable"/>
      <sheetName val="MS_Quote_Cover_Page"/>
      <sheetName val="MS_Quote_Products_and_Summary"/>
      <sheetName val="Upsell_Cover_Page"/>
      <sheetName val="Upsell_Products_and_Summary"/>
      <sheetName val="Quote_Notes_(VLA)"/>
      <sheetName val="Agreement_Details_(Explore)"/>
      <sheetName val="License_Summary"/>
      <sheetName val="True_Up_History"/>
      <sheetName val="SA_Usage_&amp;_Valuation"/>
      <sheetName val="Past_SAB_&amp;_Valuation"/>
      <sheetName val="Amendment_Summary"/>
      <sheetName val="Health_Index_Report"/>
      <sheetName val="Invoice_Details"/>
      <sheetName val="Win_Only"/>
      <sheetName val="E3_wo_OPP_E3"/>
      <sheetName val="Full_E3&amp;EMS"/>
      <sheetName val="BD_Full_E3&amp;EM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enario - Testing the water"/>
      <sheetName val="Summary"/>
      <sheetName val="Concessions"/>
      <sheetName val="EA - S0 - Current"/>
      <sheetName val="EA - S0 - Current (2)"/>
      <sheetName val="EA - What Euroclear asks"/>
      <sheetName val="EA - S1 - Renew to M365 E5"/>
      <sheetName val="EA - S2 - + PA"/>
      <sheetName val="EA - S3 - + PA + WPA"/>
      <sheetName val="SCE - S0 - Current"/>
      <sheetName val="SCE - S0 - Current (2)"/>
      <sheetName val="SCE - S1 - AS I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oncessions"/>
      <sheetName val="Bid Strategy"/>
      <sheetName val="draft"/>
      <sheetName val="Scenario 0"/>
      <sheetName val="Scenario 1"/>
      <sheetName val="Scenario NEW BASELINE"/>
      <sheetName val="Import"/>
      <sheetName val="Products and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14"/>
  <sheetViews>
    <sheetView workbookViewId="0">
      <selection activeCell="D11" sqref="D11"/>
    </sheetView>
  </sheetViews>
  <sheetFormatPr defaultColWidth="8.7265625" defaultRowHeight="14.5" x14ac:dyDescent="0.35"/>
  <sheetData>
    <row r="1" spans="1:1" x14ac:dyDescent="0.35">
      <c r="A1" s="5" t="s">
        <v>40</v>
      </c>
    </row>
    <row r="2" spans="1:1" x14ac:dyDescent="0.35">
      <c r="A2" s="5" t="s">
        <v>41</v>
      </c>
    </row>
    <row r="3" spans="1:1" x14ac:dyDescent="0.35">
      <c r="A3" s="7" t="s">
        <v>42</v>
      </c>
    </row>
    <row r="4" spans="1:1" x14ac:dyDescent="0.35">
      <c r="A4" s="7" t="s">
        <v>43</v>
      </c>
    </row>
    <row r="5" spans="1:1" x14ac:dyDescent="0.35">
      <c r="A5" s="7" t="s">
        <v>44</v>
      </c>
    </row>
    <row r="6" spans="1:1" x14ac:dyDescent="0.35">
      <c r="A6" s="7" t="s">
        <v>45</v>
      </c>
    </row>
    <row r="7" spans="1:1" x14ac:dyDescent="0.35">
      <c r="A7" s="7" t="s">
        <v>46</v>
      </c>
    </row>
    <row r="8" spans="1:1" x14ac:dyDescent="0.35">
      <c r="A8" s="7" t="s">
        <v>47</v>
      </c>
    </row>
    <row r="9" spans="1:1" x14ac:dyDescent="0.35">
      <c r="A9" s="7" t="s">
        <v>48</v>
      </c>
    </row>
    <row r="10" spans="1:1" x14ac:dyDescent="0.35">
      <c r="A10" s="7" t="s">
        <v>49</v>
      </c>
    </row>
    <row r="11" spans="1:1" x14ac:dyDescent="0.35">
      <c r="A11" s="7" t="s">
        <v>50</v>
      </c>
    </row>
    <row r="12" spans="1:1" x14ac:dyDescent="0.35">
      <c r="A12" s="7" t="s">
        <v>51</v>
      </c>
    </row>
    <row r="13" spans="1:1" x14ac:dyDescent="0.35">
      <c r="A13" s="7" t="s">
        <v>52</v>
      </c>
    </row>
    <row r="14" spans="1:1" x14ac:dyDescent="0.35">
      <c r="A14" s="7" t="s">
        <v>53</v>
      </c>
    </row>
  </sheetData>
  <phoneticPr fontId="1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44"/>
  <sheetViews>
    <sheetView showGridLines="0" zoomScaleNormal="100" workbookViewId="0">
      <pane ySplit="2415" topLeftCell="A23" activePane="bottomLeft"/>
      <selection activeCell="B1" sqref="B1:M1048576"/>
      <selection pane="bottomLeft" activeCell="D41" sqref="D41"/>
    </sheetView>
  </sheetViews>
  <sheetFormatPr defaultColWidth="8.7265625" defaultRowHeight="14.5" x14ac:dyDescent="0.35"/>
  <cols>
    <col min="1" max="1" width="5.26953125" customWidth="1"/>
    <col min="2" max="2" width="65.1796875" customWidth="1"/>
    <col min="3" max="3" width="12.81640625" customWidth="1"/>
    <col min="4" max="4" width="12" customWidth="1"/>
    <col min="5" max="5" width="7.54296875" customWidth="1"/>
    <col min="6" max="6" width="10.453125" customWidth="1"/>
    <col min="7" max="8" width="2.1796875" style="4" customWidth="1"/>
    <col min="9" max="9" width="1.7265625" customWidth="1"/>
    <col min="10" max="10" width="10.7265625" customWidth="1"/>
    <col min="11" max="11" width="11.1796875" customWidth="1"/>
    <col min="12" max="12" width="10.1796875" customWidth="1"/>
    <col min="13" max="13" width="15" bestFit="1" customWidth="1"/>
    <col min="14" max="14" width="15.26953125" customWidth="1"/>
    <col min="15" max="15" width="15.81640625" customWidth="1"/>
    <col min="16" max="16" width="16.453125" customWidth="1"/>
    <col min="17" max="17" width="14.7265625" customWidth="1"/>
  </cols>
  <sheetData>
    <row r="1" spans="2:16" ht="13.5" customHeight="1" thickBot="1" x14ac:dyDescent="0.4"/>
    <row r="2" spans="2:16" ht="34" customHeight="1" thickBot="1" x14ac:dyDescent="0.6">
      <c r="B2" s="28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</row>
    <row r="3" spans="2:16" ht="19" customHeight="1" x14ac:dyDescent="0.35"/>
    <row r="4" spans="2:16" ht="16.5" customHeight="1" x14ac:dyDescent="0.35">
      <c r="B4" s="1"/>
      <c r="C4" s="1"/>
      <c r="D4" s="1"/>
      <c r="E4" s="1"/>
      <c r="I4" s="12"/>
      <c r="J4" s="97" t="s">
        <v>60</v>
      </c>
      <c r="K4" s="97"/>
      <c r="L4" s="97"/>
      <c r="M4" s="97"/>
      <c r="N4" s="97"/>
      <c r="O4" s="97"/>
      <c r="P4" s="97"/>
    </row>
    <row r="5" spans="2:16" ht="26.25" customHeight="1" x14ac:dyDescent="0.35">
      <c r="B5" s="9" t="s">
        <v>1</v>
      </c>
      <c r="C5" s="9" t="s">
        <v>2</v>
      </c>
      <c r="D5" s="10" t="s">
        <v>3</v>
      </c>
      <c r="E5" s="10" t="s">
        <v>4</v>
      </c>
      <c r="F5" s="10" t="s">
        <v>62</v>
      </c>
      <c r="G5" s="8"/>
      <c r="H5" s="8"/>
      <c r="I5" s="13"/>
      <c r="J5" s="10" t="s">
        <v>54</v>
      </c>
      <c r="K5" s="10" t="s">
        <v>55</v>
      </c>
      <c r="L5" s="10" t="s">
        <v>56</v>
      </c>
      <c r="M5" s="10" t="s">
        <v>57</v>
      </c>
      <c r="N5" s="10" t="s">
        <v>58</v>
      </c>
      <c r="O5" s="10" t="s">
        <v>59</v>
      </c>
      <c r="P5" s="10" t="s">
        <v>5</v>
      </c>
    </row>
    <row r="6" spans="2:16" ht="13.5" hidden="1" customHeight="1" x14ac:dyDescent="0.35">
      <c r="B6" s="14" t="s">
        <v>6</v>
      </c>
      <c r="C6" s="15"/>
      <c r="D6" s="15"/>
      <c r="E6" s="15"/>
      <c r="F6" s="15"/>
      <c r="G6" s="16"/>
      <c r="H6" s="16"/>
      <c r="I6" s="6"/>
      <c r="J6" s="15"/>
      <c r="K6" s="15"/>
      <c r="L6" s="15"/>
      <c r="M6" s="15"/>
      <c r="N6" s="15"/>
      <c r="O6" s="15"/>
      <c r="P6" s="17"/>
    </row>
    <row r="7" spans="2:16" ht="15" thickBot="1" x14ac:dyDescent="0.4">
      <c r="B7" s="18" t="s">
        <v>7</v>
      </c>
      <c r="C7" s="16"/>
      <c r="D7" s="16"/>
      <c r="E7" s="16"/>
      <c r="F7" s="16"/>
      <c r="G7" s="16"/>
      <c r="H7" s="16"/>
      <c r="I7" s="6"/>
      <c r="J7" s="16"/>
      <c r="K7" s="16"/>
      <c r="L7" s="16"/>
      <c r="M7" s="16"/>
      <c r="N7" s="16"/>
      <c r="O7" s="16"/>
      <c r="P7" s="19"/>
    </row>
    <row r="8" spans="2:16" x14ac:dyDescent="0.35">
      <c r="B8" s="43" t="s">
        <v>64</v>
      </c>
      <c r="C8" s="44" t="s">
        <v>8</v>
      </c>
      <c r="D8" s="45">
        <v>48.6</v>
      </c>
      <c r="E8" s="46">
        <v>12</v>
      </c>
      <c r="F8" s="47">
        <v>250</v>
      </c>
      <c r="G8" s="23"/>
      <c r="H8" s="23"/>
      <c r="I8" s="24"/>
      <c r="J8" s="31">
        <v>41.54</v>
      </c>
      <c r="K8" s="32">
        <v>41.54</v>
      </c>
      <c r="L8" s="33">
        <v>41.54</v>
      </c>
      <c r="M8" s="31">
        <f>J8*F8*E8</f>
        <v>124620</v>
      </c>
      <c r="N8" s="32">
        <f>K8*F8*E8</f>
        <v>124620</v>
      </c>
      <c r="O8" s="33">
        <f>L8*F8*E8</f>
        <v>124620</v>
      </c>
      <c r="P8" s="38">
        <f>SUM(M8:O8)</f>
        <v>373860</v>
      </c>
    </row>
    <row r="9" spans="2:16" x14ac:dyDescent="0.35">
      <c r="B9" s="48" t="s">
        <v>9</v>
      </c>
      <c r="C9" s="20" t="s">
        <v>10</v>
      </c>
      <c r="D9" s="21">
        <v>53.6</v>
      </c>
      <c r="E9" s="22">
        <v>12</v>
      </c>
      <c r="F9" s="49">
        <v>1</v>
      </c>
      <c r="G9" s="23"/>
      <c r="H9" s="23"/>
      <c r="I9" s="24"/>
      <c r="J9" s="34">
        <v>45.81</v>
      </c>
      <c r="K9" s="25">
        <v>45.81</v>
      </c>
      <c r="L9" s="35">
        <v>45.81</v>
      </c>
      <c r="M9" s="34">
        <f>J9*F9*E9</f>
        <v>549.72</v>
      </c>
      <c r="N9" s="25">
        <f>K9*F9*E9</f>
        <v>549.72</v>
      </c>
      <c r="O9" s="35">
        <f>L9*F9*E9</f>
        <v>549.72</v>
      </c>
      <c r="P9" s="39">
        <f t="shared" ref="P9:P11" si="0">SUM(M9:O9)</f>
        <v>1649.16</v>
      </c>
    </row>
    <row r="10" spans="2:16" x14ac:dyDescent="0.35">
      <c r="B10" s="48" t="s">
        <v>11</v>
      </c>
      <c r="C10" s="20" t="s">
        <v>12</v>
      </c>
      <c r="D10" s="21">
        <v>34.200000000000003</v>
      </c>
      <c r="E10" s="22">
        <v>12</v>
      </c>
      <c r="F10" s="49">
        <v>7712</v>
      </c>
      <c r="G10" s="23"/>
      <c r="H10" s="23"/>
      <c r="I10" s="24"/>
      <c r="J10" s="34">
        <v>27.57</v>
      </c>
      <c r="K10" s="25">
        <v>27.57</v>
      </c>
      <c r="L10" s="35">
        <v>27.57</v>
      </c>
      <c r="M10" s="34">
        <f>J10*F10*E10</f>
        <v>2551438.08</v>
      </c>
      <c r="N10" s="25">
        <f>K10*F10*E10</f>
        <v>2551438.08</v>
      </c>
      <c r="O10" s="35">
        <f>L10*F10*E10</f>
        <v>2551438.08</v>
      </c>
      <c r="P10" s="39">
        <f t="shared" si="0"/>
        <v>7654314.2400000002</v>
      </c>
    </row>
    <row r="11" spans="2:16" x14ac:dyDescent="0.35">
      <c r="B11" s="48" t="s">
        <v>13</v>
      </c>
      <c r="C11" s="20" t="s">
        <v>14</v>
      </c>
      <c r="D11" s="21">
        <v>10.199999999999999</v>
      </c>
      <c r="E11" s="22">
        <v>12</v>
      </c>
      <c r="F11" s="53">
        <f>F10</f>
        <v>7712</v>
      </c>
      <c r="I11" s="23" t="s">
        <v>61</v>
      </c>
      <c r="J11" s="41">
        <v>6.24</v>
      </c>
      <c r="K11" s="26">
        <v>6.74</v>
      </c>
      <c r="L11" s="42">
        <v>7.23</v>
      </c>
      <c r="M11" s="34">
        <f>J11*F11*E11</f>
        <v>577474.56000000006</v>
      </c>
      <c r="N11" s="25">
        <f>K11*F11*E11</f>
        <v>623746.56000000006</v>
      </c>
      <c r="O11" s="35">
        <f>L11*F11*E11</f>
        <v>669093.12</v>
      </c>
      <c r="P11" s="39">
        <f t="shared" si="0"/>
        <v>1870314.2400000002</v>
      </c>
    </row>
    <row r="12" spans="2:16" ht="13.5" hidden="1" customHeight="1" x14ac:dyDescent="0.35">
      <c r="B12" s="36" t="s">
        <v>15</v>
      </c>
      <c r="C12" s="16"/>
      <c r="D12" s="16"/>
      <c r="E12" s="16"/>
      <c r="F12" s="37"/>
      <c r="G12" s="16"/>
      <c r="H12" s="16"/>
      <c r="I12" s="24"/>
      <c r="J12" s="36"/>
      <c r="K12" s="16"/>
      <c r="L12" s="37"/>
      <c r="M12" s="36"/>
      <c r="N12" s="16"/>
      <c r="O12" s="37"/>
      <c r="P12" s="40"/>
    </row>
    <row r="13" spans="2:16" x14ac:dyDescent="0.35">
      <c r="B13" s="48" t="s">
        <v>16</v>
      </c>
      <c r="C13" s="20" t="s">
        <v>17</v>
      </c>
      <c r="D13" s="21">
        <v>6.6</v>
      </c>
      <c r="E13" s="22">
        <v>12</v>
      </c>
      <c r="F13" s="49">
        <v>7271</v>
      </c>
      <c r="G13" s="23"/>
      <c r="H13" s="23"/>
      <c r="I13" s="24"/>
      <c r="J13" s="34">
        <v>5</v>
      </c>
      <c r="K13" s="25">
        <v>5</v>
      </c>
      <c r="L13" s="35">
        <v>5</v>
      </c>
      <c r="M13" s="34">
        <f>J13*F13*E13</f>
        <v>436260</v>
      </c>
      <c r="N13" s="25">
        <f>K13*F13*E13</f>
        <v>436260</v>
      </c>
      <c r="O13" s="35">
        <f>L13*F13*E13</f>
        <v>436260</v>
      </c>
      <c r="P13" s="39">
        <f t="shared" ref="P13:P16" si="1">SUM(M13:O13)</f>
        <v>1308780</v>
      </c>
    </row>
    <row r="14" spans="2:16" x14ac:dyDescent="0.35">
      <c r="B14" s="48" t="s">
        <v>18</v>
      </c>
      <c r="C14" s="20" t="s">
        <v>19</v>
      </c>
      <c r="D14" s="21">
        <v>6.6</v>
      </c>
      <c r="E14" s="22">
        <v>12</v>
      </c>
      <c r="F14" s="53">
        <f>F13</f>
        <v>7271</v>
      </c>
      <c r="H14" s="23"/>
      <c r="I14" s="23" t="s">
        <v>61</v>
      </c>
      <c r="J14" s="41">
        <v>4.04</v>
      </c>
      <c r="K14" s="26">
        <v>4.3600000000000003</v>
      </c>
      <c r="L14" s="42">
        <v>4.68</v>
      </c>
      <c r="M14" s="34">
        <f>J14*F14*E14</f>
        <v>352498.08</v>
      </c>
      <c r="N14" s="25">
        <f>K14*F14*E14</f>
        <v>380418.72000000003</v>
      </c>
      <c r="O14" s="35">
        <f>L14*F14*E14</f>
        <v>408339.36</v>
      </c>
      <c r="P14" s="39">
        <f t="shared" si="1"/>
        <v>1141256.1600000001</v>
      </c>
    </row>
    <row r="15" spans="2:16" x14ac:dyDescent="0.35">
      <c r="B15" s="48"/>
      <c r="C15" s="20"/>
      <c r="D15" s="21"/>
      <c r="E15" s="22"/>
      <c r="F15" s="49"/>
      <c r="G15" s="23"/>
      <c r="H15" s="23"/>
      <c r="I15" s="24"/>
      <c r="J15" s="34"/>
      <c r="K15" s="25"/>
      <c r="L15" s="35"/>
      <c r="M15" s="34"/>
      <c r="N15" s="25"/>
      <c r="O15" s="35"/>
      <c r="P15" s="39"/>
    </row>
    <row r="16" spans="2:16" x14ac:dyDescent="0.35">
      <c r="B16" s="48" t="s">
        <v>20</v>
      </c>
      <c r="C16" s="20" t="s">
        <v>21</v>
      </c>
      <c r="D16" s="21">
        <v>29</v>
      </c>
      <c r="E16" s="22">
        <v>12</v>
      </c>
      <c r="F16" s="49">
        <v>250</v>
      </c>
      <c r="G16" s="23"/>
      <c r="H16" s="23"/>
      <c r="I16" s="24"/>
      <c r="J16" s="34">
        <v>29</v>
      </c>
      <c r="K16" s="25">
        <v>29</v>
      </c>
      <c r="L16" s="35">
        <v>29</v>
      </c>
      <c r="M16" s="34">
        <f>J16*F16*E16</f>
        <v>87000</v>
      </c>
      <c r="N16" s="25">
        <f>K16*F16*E16</f>
        <v>87000</v>
      </c>
      <c r="O16" s="35">
        <f>L16*F16*E16</f>
        <v>87000</v>
      </c>
      <c r="P16" s="39">
        <f t="shared" si="1"/>
        <v>261000</v>
      </c>
    </row>
    <row r="17" spans="2:16" ht="20.5" customHeight="1" x14ac:dyDescent="0.35">
      <c r="B17" s="36" t="s">
        <v>22</v>
      </c>
      <c r="C17" s="16"/>
      <c r="D17" s="16"/>
      <c r="E17" s="16"/>
      <c r="F17" s="37"/>
      <c r="G17" s="16"/>
      <c r="H17" s="16"/>
      <c r="I17" s="24"/>
      <c r="J17" s="36"/>
      <c r="K17" s="16"/>
      <c r="L17" s="37"/>
      <c r="M17" s="36"/>
      <c r="N17" s="16"/>
      <c r="O17" s="37"/>
      <c r="P17" s="40"/>
    </row>
    <row r="18" spans="2:16" x14ac:dyDescent="0.35">
      <c r="B18" s="48" t="s">
        <v>23</v>
      </c>
      <c r="C18" s="20" t="s">
        <v>24</v>
      </c>
      <c r="D18" s="21">
        <v>34</v>
      </c>
      <c r="E18" s="22">
        <v>12</v>
      </c>
      <c r="F18" s="49">
        <v>25</v>
      </c>
      <c r="G18" s="23"/>
      <c r="H18" s="23"/>
      <c r="I18" s="24"/>
      <c r="J18" s="34">
        <v>32.299999999999997</v>
      </c>
      <c r="K18" s="25">
        <v>32.299999999999997</v>
      </c>
      <c r="L18" s="35">
        <v>32.299999999999997</v>
      </c>
      <c r="M18" s="34">
        <f>J18*F18*E18</f>
        <v>9689.9999999999982</v>
      </c>
      <c r="N18" s="25">
        <f>K18*F18*E18</f>
        <v>9689.9999999999982</v>
      </c>
      <c r="O18" s="35">
        <f>L18*F18*E18</f>
        <v>9689.9999999999982</v>
      </c>
      <c r="P18" s="39">
        <f t="shared" ref="P18" si="2">SUM(M18:O18)</f>
        <v>29069.999999999993</v>
      </c>
    </row>
    <row r="19" spans="2:16" x14ac:dyDescent="0.35">
      <c r="B19" s="36" t="s">
        <v>25</v>
      </c>
      <c r="C19" s="16"/>
      <c r="D19" s="16"/>
      <c r="E19" s="16"/>
      <c r="F19" s="37"/>
      <c r="G19" s="16"/>
      <c r="H19" s="16"/>
      <c r="I19" s="24"/>
      <c r="J19" s="36"/>
      <c r="K19" s="16"/>
      <c r="L19" s="37"/>
      <c r="M19" s="36"/>
      <c r="N19" s="16"/>
      <c r="O19" s="37"/>
      <c r="P19" s="40"/>
    </row>
    <row r="20" spans="2:16" x14ac:dyDescent="0.35">
      <c r="B20" s="48" t="s">
        <v>26</v>
      </c>
      <c r="C20" s="20" t="s">
        <v>27</v>
      </c>
      <c r="D20" s="21">
        <v>383</v>
      </c>
      <c r="E20" s="27">
        <v>1</v>
      </c>
      <c r="F20" s="49">
        <v>4</v>
      </c>
      <c r="G20" s="23"/>
      <c r="H20" s="23"/>
      <c r="I20" s="24"/>
      <c r="J20" s="34">
        <v>367.26</v>
      </c>
      <c r="K20" s="25">
        <v>367.26</v>
      </c>
      <c r="L20" s="35">
        <v>367.26</v>
      </c>
      <c r="M20" s="34">
        <f t="shared" ref="M20:M26" si="3">J20*F20*E20</f>
        <v>1469.04</v>
      </c>
      <c r="N20" s="25">
        <f t="shared" ref="N20:N26" si="4">K20*F20*E20</f>
        <v>1469.04</v>
      </c>
      <c r="O20" s="35">
        <f t="shared" ref="O20:O26" si="5">L20*F20*E20</f>
        <v>1469.04</v>
      </c>
      <c r="P20" s="39">
        <f t="shared" ref="P20:P26" si="6">SUM(M20:O20)</f>
        <v>4407.12</v>
      </c>
    </row>
    <row r="21" spans="2:16" x14ac:dyDescent="0.35">
      <c r="B21" s="73" t="s">
        <v>28</v>
      </c>
      <c r="C21" s="74" t="s">
        <v>29</v>
      </c>
      <c r="D21" s="75">
        <v>606</v>
      </c>
      <c r="E21" s="76">
        <v>1</v>
      </c>
      <c r="F21" s="77">
        <v>2</v>
      </c>
      <c r="G21" s="78"/>
      <c r="H21" s="78"/>
      <c r="I21" s="79"/>
      <c r="J21" s="80">
        <v>531.29999999999995</v>
      </c>
      <c r="K21" s="81">
        <v>531.29999999999995</v>
      </c>
      <c r="L21" s="82">
        <v>531.29999999999995</v>
      </c>
      <c r="M21" s="80">
        <f t="shared" si="3"/>
        <v>1062.5999999999999</v>
      </c>
      <c r="N21" s="81">
        <f t="shared" si="4"/>
        <v>1062.5999999999999</v>
      </c>
      <c r="O21" s="82">
        <f t="shared" si="5"/>
        <v>1062.5999999999999</v>
      </c>
      <c r="P21" s="83">
        <f t="shared" si="6"/>
        <v>3187.7999999999997</v>
      </c>
    </row>
    <row r="22" spans="2:16" x14ac:dyDescent="0.35">
      <c r="B22" s="73" t="s">
        <v>30</v>
      </c>
      <c r="C22" s="74" t="s">
        <v>31</v>
      </c>
      <c r="D22" s="75">
        <v>77</v>
      </c>
      <c r="E22" s="76">
        <v>1</v>
      </c>
      <c r="F22" s="77">
        <v>713</v>
      </c>
      <c r="G22" s="78"/>
      <c r="H22" s="78"/>
      <c r="I22" s="79"/>
      <c r="J22" s="80">
        <v>67.59</v>
      </c>
      <c r="K22" s="81">
        <v>67.59</v>
      </c>
      <c r="L22" s="82">
        <v>67.59</v>
      </c>
      <c r="M22" s="80">
        <f t="shared" si="3"/>
        <v>48191.670000000006</v>
      </c>
      <c r="N22" s="81">
        <f t="shared" si="4"/>
        <v>48191.670000000006</v>
      </c>
      <c r="O22" s="82">
        <f t="shared" si="5"/>
        <v>48191.670000000006</v>
      </c>
      <c r="P22" s="83">
        <f t="shared" si="6"/>
        <v>144575.01</v>
      </c>
    </row>
    <row r="23" spans="2:16" x14ac:dyDescent="0.35">
      <c r="B23" s="73" t="s">
        <v>32</v>
      </c>
      <c r="C23" s="74" t="s">
        <v>33</v>
      </c>
      <c r="D23" s="75">
        <v>80</v>
      </c>
      <c r="E23" s="76">
        <v>1</v>
      </c>
      <c r="F23" s="77">
        <v>12</v>
      </c>
      <c r="G23" s="78"/>
      <c r="H23" s="78"/>
      <c r="I23" s="79"/>
      <c r="J23" s="80">
        <v>76.709999999999994</v>
      </c>
      <c r="K23" s="81">
        <v>76.709999999999994</v>
      </c>
      <c r="L23" s="82">
        <v>76.709999999999994</v>
      </c>
      <c r="M23" s="80">
        <f t="shared" si="3"/>
        <v>920.52</v>
      </c>
      <c r="N23" s="81">
        <f t="shared" si="4"/>
        <v>920.52</v>
      </c>
      <c r="O23" s="82">
        <f t="shared" si="5"/>
        <v>920.52</v>
      </c>
      <c r="P23" s="83">
        <f t="shared" si="6"/>
        <v>2761.56</v>
      </c>
    </row>
    <row r="24" spans="2:16" x14ac:dyDescent="0.35">
      <c r="B24" s="73" t="s">
        <v>34</v>
      </c>
      <c r="C24" s="74" t="s">
        <v>35</v>
      </c>
      <c r="D24" s="75">
        <v>5267</v>
      </c>
      <c r="E24" s="76">
        <v>1</v>
      </c>
      <c r="F24" s="77">
        <v>35</v>
      </c>
      <c r="G24" s="78"/>
      <c r="H24" s="78"/>
      <c r="I24" s="79"/>
      <c r="J24" s="80">
        <v>4833.6099999999997</v>
      </c>
      <c r="K24" s="81">
        <v>4833.6099999999997</v>
      </c>
      <c r="L24" s="82">
        <v>4833.6099999999997</v>
      </c>
      <c r="M24" s="80">
        <f t="shared" si="3"/>
        <v>169176.34999999998</v>
      </c>
      <c r="N24" s="81">
        <f t="shared" si="4"/>
        <v>169176.34999999998</v>
      </c>
      <c r="O24" s="82">
        <f t="shared" si="5"/>
        <v>169176.34999999998</v>
      </c>
      <c r="P24" s="83">
        <f t="shared" si="6"/>
        <v>507529.04999999993</v>
      </c>
    </row>
    <row r="25" spans="2:16" x14ac:dyDescent="0.35">
      <c r="B25" s="73" t="s">
        <v>36</v>
      </c>
      <c r="C25" s="74" t="s">
        <v>37</v>
      </c>
      <c r="D25" s="75">
        <v>345</v>
      </c>
      <c r="E25" s="76">
        <v>1</v>
      </c>
      <c r="F25" s="77">
        <v>1</v>
      </c>
      <c r="G25" s="78"/>
      <c r="H25" s="78"/>
      <c r="I25" s="79"/>
      <c r="J25" s="80">
        <v>345</v>
      </c>
      <c r="K25" s="81">
        <v>345</v>
      </c>
      <c r="L25" s="82">
        <v>345</v>
      </c>
      <c r="M25" s="80">
        <f t="shared" si="3"/>
        <v>345</v>
      </c>
      <c r="N25" s="81">
        <f t="shared" si="4"/>
        <v>345</v>
      </c>
      <c r="O25" s="82">
        <f t="shared" si="5"/>
        <v>345</v>
      </c>
      <c r="P25" s="83">
        <f t="shared" si="6"/>
        <v>1035</v>
      </c>
    </row>
    <row r="26" spans="2:16" x14ac:dyDescent="0.35">
      <c r="B26" s="73" t="s">
        <v>38</v>
      </c>
      <c r="C26" s="74" t="s">
        <v>39</v>
      </c>
      <c r="D26" s="75">
        <v>1374</v>
      </c>
      <c r="E26" s="76">
        <v>1</v>
      </c>
      <c r="F26" s="77">
        <v>53</v>
      </c>
      <c r="G26" s="78"/>
      <c r="H26" s="78"/>
      <c r="I26" s="79"/>
      <c r="J26" s="80">
        <v>1260.98</v>
      </c>
      <c r="K26" s="81">
        <v>1260.98</v>
      </c>
      <c r="L26" s="82">
        <v>1260.98</v>
      </c>
      <c r="M26" s="80">
        <f t="shared" si="3"/>
        <v>66831.94</v>
      </c>
      <c r="N26" s="81">
        <f t="shared" si="4"/>
        <v>66831.94</v>
      </c>
      <c r="O26" s="82">
        <f t="shared" si="5"/>
        <v>66831.94</v>
      </c>
      <c r="P26" s="83">
        <f t="shared" si="6"/>
        <v>200495.82</v>
      </c>
    </row>
    <row r="27" spans="2:16" ht="15.65" customHeight="1" x14ac:dyDescent="0.35">
      <c r="B27" s="55"/>
      <c r="C27" s="56"/>
      <c r="D27" s="57"/>
      <c r="E27" s="58"/>
      <c r="F27" s="59"/>
      <c r="G27" s="23"/>
      <c r="H27" s="23"/>
      <c r="I27" s="24"/>
      <c r="J27" s="52"/>
      <c r="K27" s="52"/>
      <c r="L27" s="52"/>
      <c r="M27" s="60"/>
      <c r="N27" s="61"/>
      <c r="O27" s="62"/>
      <c r="P27" s="63"/>
    </row>
    <row r="28" spans="2:16" ht="13.5" customHeight="1" x14ac:dyDescent="0.35">
      <c r="B28" s="98" t="s">
        <v>63</v>
      </c>
      <c r="C28" s="98"/>
      <c r="D28" s="98"/>
      <c r="E28" s="98"/>
      <c r="F28" s="98"/>
      <c r="I28" s="11"/>
      <c r="J28" s="11"/>
      <c r="K28" s="11"/>
      <c r="L28" s="11"/>
      <c r="M28" s="64">
        <f>SUM(M8:M27)</f>
        <v>4427527.5600000005</v>
      </c>
      <c r="N28" s="64">
        <f>SUM(N8:N27)</f>
        <v>4501720.1999999993</v>
      </c>
      <c r="O28" s="64">
        <f>SUM(O8:O27)</f>
        <v>4574987.3999999994</v>
      </c>
      <c r="P28" s="64">
        <f>SUM(P8:P27)</f>
        <v>13504235.160000002</v>
      </c>
    </row>
    <row r="29" spans="2:16" ht="23.15" customHeight="1" x14ac:dyDescent="0.35">
      <c r="B29" s="50"/>
      <c r="C29" s="51"/>
      <c r="D29" s="13"/>
      <c r="E29" s="13"/>
      <c r="F29" s="3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2:16" x14ac:dyDescent="0.35">
      <c r="L30" s="85" t="s">
        <v>69</v>
      </c>
      <c r="M30" s="54">
        <f>SUM(M8:M20)</f>
        <v>4140999.4800000004</v>
      </c>
      <c r="N30" s="54">
        <f t="shared" ref="N30:O30" si="7">SUM(N8:N20)</f>
        <v>4215192.12</v>
      </c>
      <c r="O30" s="54">
        <f t="shared" si="7"/>
        <v>4288459.32</v>
      </c>
      <c r="P30" s="84">
        <f>SUM(M30:O30)</f>
        <v>12644650.920000002</v>
      </c>
    </row>
    <row r="31" spans="2:16" x14ac:dyDescent="0.35">
      <c r="L31" s="94" t="s">
        <v>70</v>
      </c>
      <c r="M31" s="95">
        <f>SUM(M21:M26)</f>
        <v>286528.07999999996</v>
      </c>
      <c r="N31" s="95">
        <f t="shared" ref="N31:O31" si="8">SUM(N21:N26)</f>
        <v>286528.07999999996</v>
      </c>
      <c r="O31" s="95">
        <f t="shared" si="8"/>
        <v>286528.07999999996</v>
      </c>
      <c r="P31" s="96">
        <f t="shared" ref="P31:P32" si="9">SUM(M31:O31)</f>
        <v>859584.23999999987</v>
      </c>
    </row>
    <row r="32" spans="2:16" x14ac:dyDescent="0.35">
      <c r="M32" s="84">
        <f>SUM(M30:M31)</f>
        <v>4427527.5600000005</v>
      </c>
      <c r="N32" s="84">
        <f t="shared" ref="N32:O32" si="10">SUM(N30:N31)</f>
        <v>4501720.2</v>
      </c>
      <c r="O32" s="84">
        <f t="shared" si="10"/>
        <v>4574987.4000000004</v>
      </c>
      <c r="P32" s="84">
        <f t="shared" si="9"/>
        <v>13504235.160000002</v>
      </c>
    </row>
    <row r="34" spans="12:17" ht="24" customHeight="1" x14ac:dyDescent="0.35">
      <c r="L34" s="92" t="s">
        <v>73</v>
      </c>
      <c r="M34" s="89">
        <v>2025</v>
      </c>
      <c r="N34" s="89">
        <v>2026</v>
      </c>
      <c r="O34" s="89">
        <v>2027</v>
      </c>
      <c r="P34" s="89">
        <v>2028</v>
      </c>
      <c r="Q34" s="93" t="s">
        <v>68</v>
      </c>
    </row>
    <row r="35" spans="12:17" ht="24" customHeight="1" x14ac:dyDescent="0.35">
      <c r="L35" s="85" t="s">
        <v>71</v>
      </c>
      <c r="M35" s="87">
        <f>M30/12*9</f>
        <v>3105749.6100000003</v>
      </c>
      <c r="N35" s="87">
        <f>(M30/12*3)+(N30/12*9)</f>
        <v>4196643.96</v>
      </c>
      <c r="O35" s="87">
        <f>(N30/12*3)+(O30/12*9)</f>
        <v>4270142.5200000005</v>
      </c>
      <c r="P35" s="87">
        <f>O30/12*3</f>
        <v>1072114.83</v>
      </c>
      <c r="Q35" s="88">
        <f>SUM(M35:P35)</f>
        <v>12644650.92</v>
      </c>
    </row>
    <row r="36" spans="12:17" ht="24" customHeight="1" x14ac:dyDescent="0.35">
      <c r="L36" s="85" t="s">
        <v>72</v>
      </c>
      <c r="M36" s="87">
        <f>M31/12*9</f>
        <v>214896.05999999997</v>
      </c>
      <c r="N36" s="87">
        <f>(M31/12*3)+(N31/12*9)</f>
        <v>286528.07999999996</v>
      </c>
      <c r="O36" s="87">
        <f>(N31/12*3)+(O31/12*9)</f>
        <v>286528.07999999996</v>
      </c>
      <c r="P36" s="87">
        <f>O31/12*3</f>
        <v>71632.01999999999</v>
      </c>
      <c r="Q36" s="88">
        <f>SUM(M36:P36)</f>
        <v>859584.23999999987</v>
      </c>
    </row>
    <row r="37" spans="12:17" ht="24" customHeight="1" x14ac:dyDescent="0.35">
      <c r="L37" s="85" t="s">
        <v>74</v>
      </c>
      <c r="M37" s="90">
        <f>SUM(M35:M36)</f>
        <v>3320645.6700000004</v>
      </c>
      <c r="N37" s="90">
        <f t="shared" ref="N37:Q37" si="11">SUM(N35:N36)</f>
        <v>4483172.04</v>
      </c>
      <c r="O37" s="90">
        <f t="shared" si="11"/>
        <v>4556670.6000000006</v>
      </c>
      <c r="P37" s="90">
        <f t="shared" si="11"/>
        <v>1143746.8500000001</v>
      </c>
      <c r="Q37" s="91">
        <f t="shared" si="11"/>
        <v>13504235.16</v>
      </c>
    </row>
    <row r="38" spans="12:17" x14ac:dyDescent="0.35">
      <c r="M38" s="86"/>
      <c r="N38" s="86"/>
      <c r="O38" s="86"/>
      <c r="P38" s="86"/>
      <c r="Q38" s="86"/>
    </row>
    <row r="39" spans="12:17" x14ac:dyDescent="0.35">
      <c r="M39" s="86"/>
      <c r="N39" s="86"/>
      <c r="O39" s="86"/>
      <c r="P39" s="86"/>
      <c r="Q39" s="86"/>
    </row>
    <row r="40" spans="12:17" x14ac:dyDescent="0.35">
      <c r="M40" s="86"/>
      <c r="N40" s="86"/>
      <c r="O40" s="86"/>
      <c r="P40" s="86"/>
      <c r="Q40" s="86"/>
    </row>
    <row r="41" spans="12:17" ht="21" customHeight="1" x14ac:dyDescent="0.35">
      <c r="L41" s="92" t="s">
        <v>75</v>
      </c>
      <c r="M41" s="89">
        <v>2025</v>
      </c>
      <c r="N41" s="89">
        <v>2026</v>
      </c>
      <c r="O41" s="89">
        <v>2027</v>
      </c>
      <c r="P41" s="89">
        <v>2028</v>
      </c>
      <c r="Q41" s="93" t="s">
        <v>68</v>
      </c>
    </row>
    <row r="42" spans="12:17" ht="21" customHeight="1" x14ac:dyDescent="0.35">
      <c r="L42" s="85" t="s">
        <v>71</v>
      </c>
      <c r="M42" s="87">
        <f>M35*1.21</f>
        <v>3757957.0281000002</v>
      </c>
      <c r="N42" s="87">
        <f t="shared" ref="N42:P42" si="12">N35*1.21</f>
        <v>5077939.1915999996</v>
      </c>
      <c r="O42" s="87">
        <f t="shared" si="12"/>
        <v>5166872.4492000006</v>
      </c>
      <c r="P42" s="87">
        <f t="shared" si="12"/>
        <v>1297258.9443000001</v>
      </c>
      <c r="Q42" s="88">
        <f>SUM(M42:P42)</f>
        <v>15300027.6132</v>
      </c>
    </row>
    <row r="43" spans="12:17" ht="21" customHeight="1" x14ac:dyDescent="0.35">
      <c r="L43" s="85" t="s">
        <v>72</v>
      </c>
      <c r="M43" s="87">
        <f>M36*1.21</f>
        <v>260024.23259999996</v>
      </c>
      <c r="N43" s="87">
        <f t="shared" ref="N43:P43" si="13">N36*1.21</f>
        <v>346698.97679999995</v>
      </c>
      <c r="O43" s="87">
        <f t="shared" si="13"/>
        <v>346698.97679999995</v>
      </c>
      <c r="P43" s="87">
        <f t="shared" si="13"/>
        <v>86674.744199999986</v>
      </c>
      <c r="Q43" s="88">
        <f>SUM(M43:P43)</f>
        <v>1040096.9303999998</v>
      </c>
    </row>
    <row r="44" spans="12:17" ht="21" customHeight="1" x14ac:dyDescent="0.35">
      <c r="L44" s="85" t="s">
        <v>74</v>
      </c>
      <c r="M44" s="90">
        <f>SUM(M42:M43)</f>
        <v>4017981.2607</v>
      </c>
      <c r="N44" s="90">
        <f t="shared" ref="N44" si="14">SUM(N42:N43)</f>
        <v>5424638.1683999998</v>
      </c>
      <c r="O44" s="90">
        <f t="shared" ref="O44" si="15">SUM(O42:O43)</f>
        <v>5513571.4260000009</v>
      </c>
      <c r="P44" s="90">
        <f t="shared" ref="P44" si="16">SUM(P42:P43)</f>
        <v>1383933.6885000002</v>
      </c>
      <c r="Q44" s="91">
        <f t="shared" ref="Q44" si="17">SUM(Q42:Q43)</f>
        <v>16340124.543599999</v>
      </c>
    </row>
  </sheetData>
  <mergeCells count="2">
    <mergeCell ref="J4:P4"/>
    <mergeCell ref="B28:F2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7:F38"/>
  <sheetViews>
    <sheetView topLeftCell="A7" workbookViewId="0">
      <selection activeCell="B44" sqref="B44"/>
    </sheetView>
  </sheetViews>
  <sheetFormatPr defaultColWidth="15.81640625" defaultRowHeight="14.5" x14ac:dyDescent="0.35"/>
  <cols>
    <col min="1" max="1" width="15.81640625" style="71"/>
    <col min="2" max="2" width="20.81640625" style="71" customWidth="1"/>
    <col min="3" max="6" width="24.1796875" style="71" customWidth="1"/>
    <col min="7" max="16384" width="15.81640625" style="71"/>
  </cols>
  <sheetData>
    <row r="7" spans="2:6" ht="15" thickBot="1" x14ac:dyDescent="0.4"/>
    <row r="8" spans="2:6" ht="16" thickBot="1" x14ac:dyDescent="0.4">
      <c r="B8" s="67">
        <v>2025</v>
      </c>
      <c r="C8" s="65" t="s">
        <v>65</v>
      </c>
      <c r="D8" s="69">
        <f>F8/1.21</f>
        <v>214896.05785123969</v>
      </c>
      <c r="E8" s="69">
        <f>F8-D8</f>
        <v>45128.172148760321</v>
      </c>
      <c r="F8" s="69">
        <v>260024.23</v>
      </c>
    </row>
    <row r="9" spans="2:6" ht="16" thickBot="1" x14ac:dyDescent="0.4">
      <c r="B9" s="68">
        <v>2025</v>
      </c>
      <c r="C9" s="66" t="s">
        <v>66</v>
      </c>
      <c r="D9" s="69">
        <f t="shared" ref="D9:D15" si="0">F9/1.21</f>
        <v>3105749.6115702479</v>
      </c>
      <c r="E9" s="69">
        <f t="shared" ref="E9:E15" si="1">F9-D9</f>
        <v>652207.41842975188</v>
      </c>
      <c r="F9" s="70">
        <v>3757957.03</v>
      </c>
    </row>
    <row r="10" spans="2:6" ht="16" thickBot="1" x14ac:dyDescent="0.4">
      <c r="B10" s="68">
        <v>2026</v>
      </c>
      <c r="C10" s="66" t="s">
        <v>65</v>
      </c>
      <c r="D10" s="69">
        <f t="shared" si="0"/>
        <v>286528.08264462807</v>
      </c>
      <c r="E10" s="69">
        <f t="shared" si="1"/>
        <v>60170.897355371912</v>
      </c>
      <c r="F10" s="70">
        <v>346698.98</v>
      </c>
    </row>
    <row r="11" spans="2:6" ht="16" thickBot="1" x14ac:dyDescent="0.4">
      <c r="B11" s="68">
        <v>2026</v>
      </c>
      <c r="C11" s="66" t="s">
        <v>66</v>
      </c>
      <c r="D11" s="69">
        <f t="shared" si="0"/>
        <v>4196643.9586776868</v>
      </c>
      <c r="E11" s="69">
        <f t="shared" si="1"/>
        <v>881295.23132231366</v>
      </c>
      <c r="F11" s="70">
        <v>5077939.1900000004</v>
      </c>
    </row>
    <row r="12" spans="2:6" ht="16" thickBot="1" x14ac:dyDescent="0.4">
      <c r="B12" s="68">
        <v>2027</v>
      </c>
      <c r="C12" s="66" t="s">
        <v>65</v>
      </c>
      <c r="D12" s="69">
        <f t="shared" si="0"/>
        <v>286528.08264462807</v>
      </c>
      <c r="E12" s="69">
        <f t="shared" si="1"/>
        <v>60170.897355371912</v>
      </c>
      <c r="F12" s="70">
        <v>346698.98</v>
      </c>
    </row>
    <row r="13" spans="2:6" ht="16" thickBot="1" x14ac:dyDescent="0.4">
      <c r="B13" s="68">
        <v>2027</v>
      </c>
      <c r="C13" s="66" t="s">
        <v>66</v>
      </c>
      <c r="D13" s="69">
        <f t="shared" si="0"/>
        <v>4270142.5206611576</v>
      </c>
      <c r="E13" s="69">
        <f t="shared" si="1"/>
        <v>896729.92933884263</v>
      </c>
      <c r="F13" s="70">
        <v>5166872.45</v>
      </c>
    </row>
    <row r="14" spans="2:6" ht="16" thickBot="1" x14ac:dyDescent="0.4">
      <c r="B14" s="68">
        <v>2028</v>
      </c>
      <c r="C14" s="66" t="s">
        <v>65</v>
      </c>
      <c r="D14" s="69">
        <f t="shared" si="0"/>
        <v>71632.016528925626</v>
      </c>
      <c r="E14" s="69">
        <f t="shared" si="1"/>
        <v>15042.72347107438</v>
      </c>
      <c r="F14" s="70">
        <v>86674.74</v>
      </c>
    </row>
    <row r="15" spans="2:6" ht="16" thickBot="1" x14ac:dyDescent="0.4">
      <c r="B15" s="68">
        <v>2028</v>
      </c>
      <c r="C15" s="66" t="s">
        <v>66</v>
      </c>
      <c r="D15" s="69">
        <f t="shared" si="0"/>
        <v>1072114.8347107437</v>
      </c>
      <c r="E15" s="69">
        <f t="shared" si="1"/>
        <v>225144.11528925621</v>
      </c>
      <c r="F15" s="70">
        <v>1297258.95</v>
      </c>
    </row>
    <row r="16" spans="2:6" x14ac:dyDescent="0.35">
      <c r="D16" s="72">
        <f t="shared" ref="D16:F16" si="2">SUM(D8:D15)</f>
        <v>13504235.165289255</v>
      </c>
      <c r="E16" s="72">
        <f>SUM(E8:E15)</f>
        <v>2835889.3847107431</v>
      </c>
      <c r="F16" s="72">
        <f t="shared" si="2"/>
        <v>16340124.549999999</v>
      </c>
    </row>
    <row r="21" spans="2:6" ht="15" thickBot="1" x14ac:dyDescent="0.4"/>
    <row r="22" spans="2:6" ht="16" thickBot="1" x14ac:dyDescent="0.4">
      <c r="B22" s="67">
        <v>2025</v>
      </c>
      <c r="C22" s="69">
        <v>214896.06</v>
      </c>
      <c r="D22" s="69">
        <v>45128.17</v>
      </c>
      <c r="E22" s="69">
        <f>C22+D22</f>
        <v>260024.22999999998</v>
      </c>
      <c r="F22" s="65" t="s">
        <v>65</v>
      </c>
    </row>
    <row r="23" spans="2:6" ht="16" thickBot="1" x14ac:dyDescent="0.4">
      <c r="B23" s="68">
        <v>2025</v>
      </c>
      <c r="C23" s="69">
        <v>3105749.61</v>
      </c>
      <c r="D23" s="69">
        <v>652207.42000000004</v>
      </c>
      <c r="E23" s="69">
        <f t="shared" ref="E23:E29" si="3">C23+D23</f>
        <v>3757957.03</v>
      </c>
      <c r="F23" s="66" t="s">
        <v>66</v>
      </c>
    </row>
    <row r="24" spans="2:6" ht="16" thickBot="1" x14ac:dyDescent="0.4">
      <c r="B24" s="68">
        <v>2026</v>
      </c>
      <c r="C24" s="69">
        <v>286528.08</v>
      </c>
      <c r="D24" s="69">
        <v>60170.9</v>
      </c>
      <c r="E24" s="69">
        <f t="shared" si="3"/>
        <v>346698.98000000004</v>
      </c>
      <c r="F24" s="66" t="s">
        <v>65</v>
      </c>
    </row>
    <row r="25" spans="2:6" ht="16" thickBot="1" x14ac:dyDescent="0.4">
      <c r="B25" s="68">
        <v>2026</v>
      </c>
      <c r="C25" s="69">
        <v>4196643.96</v>
      </c>
      <c r="D25" s="69">
        <v>881295.23</v>
      </c>
      <c r="E25" s="69">
        <f t="shared" si="3"/>
        <v>5077939.1899999995</v>
      </c>
      <c r="F25" s="66" t="s">
        <v>66</v>
      </c>
    </row>
    <row r="26" spans="2:6" ht="16" thickBot="1" x14ac:dyDescent="0.4">
      <c r="B26" s="68">
        <v>2027</v>
      </c>
      <c r="C26" s="69">
        <v>286528.08</v>
      </c>
      <c r="D26" s="69">
        <v>60170.9</v>
      </c>
      <c r="E26" s="69">
        <f t="shared" si="3"/>
        <v>346698.98000000004</v>
      </c>
      <c r="F26" s="66" t="s">
        <v>65</v>
      </c>
    </row>
    <row r="27" spans="2:6" ht="16" thickBot="1" x14ac:dyDescent="0.4">
      <c r="B27" s="68">
        <v>2027</v>
      </c>
      <c r="C27" s="69">
        <v>4270142.5199999996</v>
      </c>
      <c r="D27" s="69">
        <v>896729.93</v>
      </c>
      <c r="E27" s="69">
        <f t="shared" si="3"/>
        <v>5166872.4499999993</v>
      </c>
      <c r="F27" s="66" t="s">
        <v>66</v>
      </c>
    </row>
    <row r="28" spans="2:6" ht="16" thickBot="1" x14ac:dyDescent="0.4">
      <c r="B28" s="68">
        <v>2028</v>
      </c>
      <c r="C28" s="69">
        <v>71632.02</v>
      </c>
      <c r="D28" s="69">
        <v>15042.72</v>
      </c>
      <c r="E28" s="69">
        <f t="shared" si="3"/>
        <v>86674.74</v>
      </c>
      <c r="F28" s="66" t="s">
        <v>65</v>
      </c>
    </row>
    <row r="29" spans="2:6" ht="16" thickBot="1" x14ac:dyDescent="0.4">
      <c r="B29" s="68">
        <v>2028</v>
      </c>
      <c r="C29" s="69">
        <v>1072114.83</v>
      </c>
      <c r="D29" s="69">
        <v>225144.12</v>
      </c>
      <c r="E29" s="69">
        <f t="shared" si="3"/>
        <v>1297258.9500000002</v>
      </c>
      <c r="F29" s="66" t="s">
        <v>66</v>
      </c>
    </row>
    <row r="30" spans="2:6" ht="16" thickBot="1" x14ac:dyDescent="0.4">
      <c r="B30" s="71" t="s">
        <v>67</v>
      </c>
      <c r="C30" s="69">
        <f>SUM(C22:C29)</f>
        <v>13504235.159999998</v>
      </c>
      <c r="D30" s="69">
        <f>SUM(D22:D29)</f>
        <v>2835889.3900000006</v>
      </c>
      <c r="E30" s="69">
        <f>SUM(E22:E29)</f>
        <v>16340124.550000001</v>
      </c>
    </row>
    <row r="34" spans="2:5" x14ac:dyDescent="0.35">
      <c r="B34" s="71">
        <v>2025</v>
      </c>
      <c r="C34" s="72">
        <f>C22+C23</f>
        <v>3320645.67</v>
      </c>
      <c r="D34" s="72">
        <f>D22+D23</f>
        <v>697335.59000000008</v>
      </c>
      <c r="E34" s="72">
        <f>C34+D34</f>
        <v>4017981.26</v>
      </c>
    </row>
    <row r="35" spans="2:5" x14ac:dyDescent="0.35">
      <c r="B35" s="71">
        <v>2026</v>
      </c>
      <c r="C35" s="72">
        <f>C24+C25</f>
        <v>4483172.04</v>
      </c>
      <c r="D35" s="72">
        <f>D24+D25</f>
        <v>941466.13</v>
      </c>
      <c r="E35" s="72">
        <f t="shared" ref="E35:E37" si="4">C35+D35</f>
        <v>5424638.1699999999</v>
      </c>
    </row>
    <row r="36" spans="2:5" x14ac:dyDescent="0.35">
      <c r="B36" s="71">
        <v>2027</v>
      </c>
      <c r="C36" s="72">
        <f>C26+C27</f>
        <v>4556670.5999999996</v>
      </c>
      <c r="D36" s="72">
        <f>D26+D27</f>
        <v>956900.83000000007</v>
      </c>
      <c r="E36" s="72">
        <f t="shared" si="4"/>
        <v>5513571.4299999997</v>
      </c>
    </row>
    <row r="37" spans="2:5" x14ac:dyDescent="0.35">
      <c r="B37" s="71">
        <v>2028</v>
      </c>
      <c r="C37" s="72">
        <f>C28+C29</f>
        <v>1143746.8500000001</v>
      </c>
      <c r="D37" s="72">
        <f>D28+D29</f>
        <v>240186.84</v>
      </c>
      <c r="E37" s="72">
        <f t="shared" si="4"/>
        <v>1383933.6900000002</v>
      </c>
    </row>
    <row r="38" spans="2:5" x14ac:dyDescent="0.35">
      <c r="B38" s="71" t="s">
        <v>67</v>
      </c>
      <c r="C38" s="72">
        <f>SUM(C34:C37)</f>
        <v>13504235.159999998</v>
      </c>
      <c r="D38" s="72">
        <f>SUM(D34:D37)</f>
        <v>2835889.39</v>
      </c>
      <c r="E38" s="72">
        <f>SUM(E34:E37)</f>
        <v>16340124.549999999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200FF-E352-4E99-BF54-A8DB79564987}">
  <dimension ref="D1:I15"/>
  <sheetViews>
    <sheetView tabSelected="1" workbookViewId="0">
      <selection activeCell="D12" sqref="D12:G15"/>
    </sheetView>
  </sheetViews>
  <sheetFormatPr defaultRowHeight="14.5" x14ac:dyDescent="0.35"/>
  <cols>
    <col min="4" max="4" width="11.453125" customWidth="1"/>
    <col min="5" max="8" width="15.453125" customWidth="1"/>
    <col min="9" max="9" width="14.1796875" customWidth="1"/>
  </cols>
  <sheetData>
    <row r="1" spans="4:9" ht="26" customHeight="1" x14ac:dyDescent="0.35"/>
    <row r="2" spans="4:9" ht="19" customHeight="1" x14ac:dyDescent="0.45">
      <c r="D2" s="99" t="s">
        <v>76</v>
      </c>
      <c r="E2" s="99"/>
      <c r="F2" s="99"/>
      <c r="G2" s="99"/>
      <c r="H2" s="99"/>
      <c r="I2" s="99"/>
    </row>
    <row r="3" spans="4:9" ht="13" customHeight="1" x14ac:dyDescent="0.35"/>
    <row r="4" spans="4:9" ht="34" customHeight="1" x14ac:dyDescent="0.35">
      <c r="D4" s="85"/>
      <c r="E4" s="103">
        <v>2025</v>
      </c>
      <c r="F4" s="103">
        <v>2026</v>
      </c>
      <c r="G4" s="103">
        <v>2027</v>
      </c>
      <c r="H4" s="103">
        <v>2028</v>
      </c>
      <c r="I4" s="106" t="s">
        <v>77</v>
      </c>
    </row>
    <row r="5" spans="4:9" ht="24.5" customHeight="1" x14ac:dyDescent="0.35">
      <c r="D5" s="107" t="s">
        <v>71</v>
      </c>
      <c r="E5" s="101">
        <v>3757957.0281000002</v>
      </c>
      <c r="F5" s="101">
        <v>5077939.1915999996</v>
      </c>
      <c r="G5" s="101">
        <v>5166872.4492000006</v>
      </c>
      <c r="H5" s="101">
        <v>1297258.9443000001</v>
      </c>
      <c r="I5" s="102">
        <v>15300027.6132</v>
      </c>
    </row>
    <row r="6" spans="4:9" ht="24.5" customHeight="1" x14ac:dyDescent="0.35">
      <c r="D6" s="107" t="s">
        <v>72</v>
      </c>
      <c r="E6" s="101">
        <v>260024.23259999996</v>
      </c>
      <c r="F6" s="101">
        <v>346698.97679999995</v>
      </c>
      <c r="G6" s="101">
        <v>346698.97679999995</v>
      </c>
      <c r="H6" s="101">
        <v>86674.744199999986</v>
      </c>
      <c r="I6" s="102">
        <v>1040096.9303999998</v>
      </c>
    </row>
    <row r="7" spans="4:9" ht="24.5" customHeight="1" x14ac:dyDescent="0.35">
      <c r="D7" s="105"/>
      <c r="E7" s="104">
        <v>4017981.2607</v>
      </c>
      <c r="F7" s="104">
        <v>5424638.1683999998</v>
      </c>
      <c r="G7" s="104">
        <v>5513571.4260000009</v>
      </c>
      <c r="H7" s="104">
        <v>1383933.6885000002</v>
      </c>
      <c r="I7" s="100">
        <v>16340124.543599999</v>
      </c>
    </row>
    <row r="12" spans="4:9" ht="18.5" x14ac:dyDescent="0.45">
      <c r="D12" s="99" t="s">
        <v>78</v>
      </c>
      <c r="E12" s="99"/>
      <c r="F12" s="99"/>
      <c r="G12" s="99"/>
      <c r="H12" s="108"/>
      <c r="I12" s="108"/>
    </row>
    <row r="14" spans="4:9" ht="31" x14ac:dyDescent="0.35">
      <c r="D14" s="85"/>
      <c r="E14" s="103">
        <v>2024</v>
      </c>
      <c r="F14" s="103">
        <v>2025</v>
      </c>
      <c r="G14" s="106" t="s">
        <v>79</v>
      </c>
    </row>
    <row r="15" spans="4:9" ht="21.5" customHeight="1" x14ac:dyDescent="0.35">
      <c r="D15" s="107" t="s">
        <v>71</v>
      </c>
      <c r="E15" s="109">
        <v>4344318.4800000004</v>
      </c>
      <c r="F15" s="109">
        <v>1448106.16</v>
      </c>
      <c r="G15" s="110">
        <f>SUM(E15:F15)</f>
        <v>5792424.6400000006</v>
      </c>
    </row>
  </sheetData>
  <mergeCells count="2">
    <mergeCell ref="D2:I2"/>
    <mergeCell ref="D12:G12"/>
  </mergeCells>
  <conditionalFormatting sqref="G18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87867195-f2b8-4ac2-b0b6-6bb73cb33afc}" enabled="1" method="Privileged" siteId="{72f988bf-86f1-41af-91ab-2d7cd011db4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Sheet3</vt:lpstr>
      <vt:lpstr>Calcul Preu Licitacio MS</vt:lpstr>
      <vt:lpstr>Full1</vt:lpstr>
      <vt:lpstr>Full2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Annelien Lefevre</dc:creator>
  <cp:lastModifiedBy>FERNANDEZ SOLE, IGNASI</cp:lastModifiedBy>
  <cp:revision/>
  <dcterms:created xsi:type="dcterms:W3CDTF">2024-02-06T12:04:40Z</dcterms:created>
  <dcterms:modified xsi:type="dcterms:W3CDTF">2025-01-29T08:16:26Z</dcterms:modified>
</cp:coreProperties>
</file>