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04\T\plan\LICITA\0_FITXERS_TREBALL\MCB-22363\1 lic OP\"/>
    </mc:Choice>
  </mc:AlternateContent>
  <xr:revisionPtr revIDLastSave="0" documentId="13_ncr:1_{DCD77111-B682-47B4-A505-EA1ED6978F5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 econòmica" sheetId="1" r:id="rId1"/>
  </sheets>
  <definedNames>
    <definedName name="_xlnm.Print_Area" localSheetId="0">'Proposta econòmica'!$B$2:$I$45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F39" i="1" s="1"/>
  <c r="D40" i="1" l="1"/>
  <c r="F38" i="1"/>
  <c r="F37" i="1"/>
  <c r="F36" i="1" l="1"/>
  <c r="F40" i="1" s="1"/>
  <c r="F41" i="1" s="1"/>
  <c r="F42" i="1" s="1"/>
  <c r="D41" i="1"/>
  <c r="D42" i="1" s="1"/>
  <c r="D44" i="1" l="1"/>
  <c r="D26" i="1"/>
</calcChain>
</file>

<file path=xl/sharedStrings.xml><?xml version="1.0" encoding="utf-8"?>
<sst xmlns="http://schemas.openxmlformats.org/spreadsheetml/2006/main" count="32" uniqueCount="32">
  <si>
    <t>PROPOSTA ECONÒMICA</t>
  </si>
  <si>
    <t>El Sr./Sra.</t>
  </si>
  <si>
    <t>amb DNI/NIF</t>
  </si>
  <si>
    <t xml:space="preserve">amb residència a </t>
  </si>
  <si>
    <t>Empresa</t>
  </si>
  <si>
    <t>NIF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</si>
  <si>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</si>
  <si>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</si>
  <si>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</si>
  <si>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</si>
  <si>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</si>
  <si>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Import de Licitació</t>
  </si>
  <si>
    <t>Import de l'oferta</t>
  </si>
  <si>
    <t>Concepte</t>
  </si>
  <si>
    <t>IVA (21%)</t>
  </si>
  <si>
    <t>PRESSUPOST EXECUCIÓ PER CONTRACTE (iva inclòs)</t>
  </si>
  <si>
    <t>% de Baixa respecte a licitació</t>
  </si>
  <si>
    <t>%</t>
  </si>
  <si>
    <t>€</t>
  </si>
  <si>
    <t xml:space="preserve">Justificació de l'import de l'obra:   </t>
  </si>
  <si>
    <t>% DE BAIXA OFERTAT SOBRE ELS PREUS DEL PROJECTE DE L'OBRA</t>
  </si>
  <si>
    <t xml:space="preserve">(aquest percentatge de baixa, amb aproximació de dos decimals, </t>
  </si>
  <si>
    <t>dels relatius a Seguretat i Salut, i de les partides alçades a justificar)</t>
  </si>
  <si>
    <t>INCREMENT DE LA PARTIDA DE SEGURETAT I SALUT (iva no inclòs) (1)</t>
  </si>
  <si>
    <t xml:space="preserve">afecta a la totalitat de preus del projecte de l'obra, excepció feta  </t>
  </si>
  <si>
    <t>TOTAL (IVA no inclòs)</t>
  </si>
  <si>
    <t>Euros (IVA no inclòs)</t>
  </si>
  <si>
    <t xml:space="preserve">P2: Pressupost (IVA no inclòs) corresponent a Seguretat i Salut </t>
  </si>
  <si>
    <t xml:space="preserve">P1: Pressupost del projecte de les obres (IVA no inclòs) on serà d’aplicació la baixa lineal ofertada sobre el preus </t>
  </si>
  <si>
    <t>PA Acció Cultural (1,5%)</t>
  </si>
  <si>
    <t>P3 : Pressupost (IVA no inclòs) corresponent a partides alçades a justificar (excepte Acció Cultural).</t>
  </si>
  <si>
    <t>Assabentat de l'anunci publicat al perfil d'Infraestructures.cat i de les condicions i requisits que s'exigeixen per a l'adjudicació del contracte per "Execució de l'obra Millora connectivitat. Pas de fauna. Carretera N-150 pk 15+900 al Torrent de la Grípia". Clau: MCB-22363,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</si>
</sst>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</numFmts>
  <fonts count="1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6" fillId="0" borderId="0" xfId="0" applyNumberFormat="1" applyFont="1"/>
    <xf numFmtId="2" fontId="156" fillId="0" borderId="0" xfId="0" applyNumberFormat="1" applyFont="1"/>
    <xf numFmtId="0" fontId="152" fillId="0" borderId="0" xfId="0" applyFont="1" applyAlignment="1">
      <alignment horizontal="right"/>
    </xf>
    <xf numFmtId="4" fontId="158" fillId="0" borderId="0" xfId="0" applyNumberFormat="1" applyFont="1"/>
    <xf numFmtId="0" fontId="0" fillId="0" borderId="0" xfId="0" applyAlignment="1">
      <alignment horizontal="left" wrapText="1"/>
    </xf>
    <xf numFmtId="0" fontId="152" fillId="0" borderId="0" xfId="0" applyFont="1" applyAlignment="1">
      <alignment horizontal="center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 applyAlignment="1" applyProtection="1">
      <alignment horizontal="left" vertical="center" wrapText="1"/>
      <protection locked="0"/>
    </xf>
    <xf numFmtId="4" fontId="159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" fontId="158" fillId="0" borderId="40" xfId="0" applyNumberFormat="1" applyFont="1" applyBorder="1"/>
    <xf numFmtId="4" fontId="158" fillId="0" borderId="0" xfId="0" applyNumberFormat="1" applyFont="1" applyAlignment="1">
      <alignment horizontal="right"/>
    </xf>
    <xf numFmtId="4" fontId="158" fillId="0" borderId="78" xfId="0" applyNumberFormat="1" applyFont="1" applyBorder="1"/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0"/>
      <tableStyleElement type="headerRow" dxfId="19"/>
      <tableStyleElement type="totalRow" dxfId="18"/>
      <tableStyleElement type="firstRowStripe" dxfId="17"/>
      <tableStyleElement type="firstColumnStripe" dxfId="16"/>
      <tableStyleElement type="secondColumnStripe" dxfId="15"/>
      <tableStyleElement type="firstHeaderCell" dxfId="14"/>
      <tableStyleElement type="firstSubtotalRow" dxfId="13"/>
      <tableStyleElement type="secondSubtotalRow" dxfId="12"/>
      <tableStyleElement type="firstColumnSubheading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  <tableStyle name="CTTI2" table="0" count="4" xr9:uid="{00000000-0011-0000-FFFF-FFFF01000000}">
      <tableStyleElement type="wholeTable" dxfId="6"/>
      <tableStyleElement type="headerRow" dxfId="5"/>
      <tableStyleElement type="totalRow" dxfId="4"/>
      <tableStyleElement type="firstRowSubheading" dxfId="3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48"/>
  <sheetViews>
    <sheetView tabSelected="1" zoomScale="115" zoomScaleNormal="115" zoomScalePageLayoutView="60" workbookViewId="0">
      <selection activeCell="D26" sqref="D26:E26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3" t="s">
        <v>0</v>
      </c>
      <c r="C3" s="24"/>
      <c r="D3" s="24"/>
      <c r="E3" s="24"/>
      <c r="F3" s="24"/>
      <c r="G3" s="24"/>
      <c r="H3" s="24"/>
      <c r="I3" s="24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7"/>
      <c r="D5" s="27"/>
      <c r="E5" s="27"/>
      <c r="F5" s="27"/>
      <c r="G5" s="27"/>
      <c r="H5" s="27"/>
      <c r="I5" s="27"/>
    </row>
    <row r="6" spans="2:9">
      <c r="B6" s="3" t="s">
        <v>5</v>
      </c>
      <c r="C6" s="12"/>
      <c r="D6" s="2"/>
      <c r="E6" s="2"/>
      <c r="F6" s="2"/>
      <c r="G6" s="2"/>
      <c r="H6" s="2"/>
      <c r="I6" s="2"/>
    </row>
    <row r="9" spans="2:9">
      <c r="B9" s="3" t="s">
        <v>1</v>
      </c>
      <c r="C9" s="28"/>
      <c r="D9" s="28"/>
      <c r="E9" s="11" t="s">
        <v>2</v>
      </c>
      <c r="F9" s="28"/>
      <c r="G9" s="28"/>
      <c r="H9" s="28"/>
      <c r="I9" s="28"/>
    </row>
    <row r="10" spans="2:9">
      <c r="B10" s="3" t="s">
        <v>3</v>
      </c>
      <c r="C10" s="28"/>
      <c r="D10" s="28"/>
      <c r="E10" s="28"/>
      <c r="F10" s="28"/>
      <c r="G10" s="28"/>
      <c r="H10" s="28"/>
      <c r="I10" s="28"/>
    </row>
    <row r="11" spans="2:9" ht="61.5" customHeight="1">
      <c r="B11" s="25" t="s">
        <v>31</v>
      </c>
      <c r="C11" s="25"/>
      <c r="D11" s="25"/>
      <c r="E11" s="25"/>
      <c r="F11" s="25"/>
      <c r="G11" s="25"/>
      <c r="H11" s="25"/>
      <c r="I11" s="25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20</v>
      </c>
      <c r="G13" s="14">
        <v>0</v>
      </c>
      <c r="H13" s="3" t="s">
        <v>17</v>
      </c>
    </row>
    <row r="14" spans="2:9">
      <c r="C14" t="s">
        <v>21</v>
      </c>
      <c r="G14" s="4"/>
    </row>
    <row r="15" spans="2:9">
      <c r="C15" t="s">
        <v>24</v>
      </c>
      <c r="G15" s="4"/>
    </row>
    <row r="16" spans="2:9">
      <c r="C16" t="s">
        <v>22</v>
      </c>
    </row>
    <row r="18" spans="2:8">
      <c r="C18" s="3" t="s">
        <v>23</v>
      </c>
      <c r="G18" s="15">
        <v>0</v>
      </c>
      <c r="H18" s="3" t="s">
        <v>18</v>
      </c>
    </row>
    <row r="20" spans="2:8">
      <c r="C20" t="s">
        <v>8</v>
      </c>
    </row>
    <row r="21" spans="2:8">
      <c r="C21" t="s">
        <v>6</v>
      </c>
    </row>
    <row r="22" spans="2:8">
      <c r="C22" t="s">
        <v>7</v>
      </c>
    </row>
    <row r="26" spans="2:8">
      <c r="C26" s="5" t="s">
        <v>9</v>
      </c>
      <c r="D26" s="26">
        <f>F40</f>
        <v>235191.48</v>
      </c>
      <c r="E26" s="26"/>
      <c r="F26" s="10" t="s">
        <v>26</v>
      </c>
      <c r="G26" s="8"/>
    </row>
    <row r="27" spans="2:8">
      <c r="C27" s="6" t="s">
        <v>10</v>
      </c>
      <c r="D27" s="10"/>
      <c r="E27" s="10"/>
      <c r="F27" s="10"/>
      <c r="G27" s="8"/>
    </row>
    <row r="28" spans="2:8">
      <c r="C28" s="6"/>
      <c r="D28" s="10"/>
      <c r="E28" s="10"/>
      <c r="F28" s="10"/>
      <c r="G28" s="8"/>
    </row>
    <row r="29" spans="2:8">
      <c r="C29" s="6"/>
      <c r="E29" s="10"/>
      <c r="F29" s="10"/>
      <c r="G29" s="8"/>
    </row>
    <row r="30" spans="2:8">
      <c r="C30" s="6"/>
      <c r="E30" s="10"/>
      <c r="F30" s="10"/>
      <c r="G30" s="8"/>
    </row>
    <row r="31" spans="2:8">
      <c r="C31" s="6"/>
      <c r="E31" s="10"/>
      <c r="F31" s="17"/>
      <c r="G31" s="8"/>
    </row>
    <row r="32" spans="2:8">
      <c r="B32" s="21" t="s">
        <v>19</v>
      </c>
      <c r="C32" s="21"/>
      <c r="D32" s="22"/>
      <c r="E32" s="22"/>
    </row>
    <row r="35" spans="3:7">
      <c r="C35" s="11" t="s">
        <v>13</v>
      </c>
      <c r="D35" s="19" t="s">
        <v>11</v>
      </c>
      <c r="E35" s="19"/>
      <c r="F35" s="19" t="s">
        <v>12</v>
      </c>
      <c r="G35" s="19"/>
    </row>
    <row r="36" spans="3:7" ht="44.25" customHeight="1">
      <c r="C36" s="7" t="s">
        <v>28</v>
      </c>
      <c r="D36" s="20">
        <f>235191.48-D37-D38-D39</f>
        <v>224250.6</v>
      </c>
      <c r="E36" s="20"/>
      <c r="F36" s="20">
        <f>+ROUND(D36*(100-G13)/100,2)</f>
        <v>224250.6</v>
      </c>
      <c r="G36" s="20"/>
    </row>
    <row r="37" spans="3:7" ht="44.25" customHeight="1">
      <c r="C37" s="7" t="s">
        <v>27</v>
      </c>
      <c r="D37" s="20">
        <f>ROUND(3194.02*1.19,2)</f>
        <v>3800.88</v>
      </c>
      <c r="E37" s="20"/>
      <c r="F37" s="20">
        <f>ROUND(D37+G18,2)</f>
        <v>3800.88</v>
      </c>
      <c r="G37" s="20"/>
    </row>
    <row r="38" spans="3:7" ht="40.5" customHeight="1">
      <c r="C38" s="7" t="s">
        <v>30</v>
      </c>
      <c r="D38" s="20">
        <f>ROUND(6000*1.19,2)</f>
        <v>7140</v>
      </c>
      <c r="E38" s="20"/>
      <c r="F38" s="20">
        <f>+D38</f>
        <v>7140</v>
      </c>
      <c r="G38" s="20"/>
    </row>
    <row r="39" spans="3:7" ht="30" customHeight="1">
      <c r="C39" s="7" t="s">
        <v>29</v>
      </c>
      <c r="D39" s="31">
        <f>ROUND(0*1.19,2)</f>
        <v>0</v>
      </c>
      <c r="E39" s="31"/>
      <c r="F39" s="31">
        <f>ROUND(IF(D39=0,0,ROUND((F36+F37+F38)*0.015,2)/(1-0.015)),2)</f>
        <v>0</v>
      </c>
      <c r="G39" s="31"/>
    </row>
    <row r="40" spans="3:7" ht="21" customHeight="1">
      <c r="C40" s="7" t="s">
        <v>25</v>
      </c>
      <c r="D40" s="30">
        <f>+D36+D37+D38+D39</f>
        <v>235191.48</v>
      </c>
      <c r="E40" s="30"/>
      <c r="F40" s="30">
        <f>+F36+F37+F38+F39</f>
        <v>235191.48</v>
      </c>
      <c r="G40" s="30"/>
    </row>
    <row r="41" spans="3:7">
      <c r="C41" s="7" t="s">
        <v>14</v>
      </c>
      <c r="D41" s="29">
        <f>ROUND(D40*0.21,2)</f>
        <v>49390.21</v>
      </c>
      <c r="E41" s="29"/>
      <c r="F41" s="29">
        <f>ROUND(F40*0.21,2)</f>
        <v>49390.21</v>
      </c>
      <c r="G41" s="29"/>
    </row>
    <row r="42" spans="3:7" ht="31.15" customHeight="1">
      <c r="C42" s="7" t="s">
        <v>15</v>
      </c>
      <c r="D42" s="20">
        <f>SUM(D40:E41)</f>
        <v>284581.69</v>
      </c>
      <c r="E42" s="20"/>
      <c r="F42" s="20">
        <f>SUM(F40:G41)</f>
        <v>284581.69</v>
      </c>
      <c r="G42" s="20"/>
    </row>
    <row r="43" spans="3:7">
      <c r="C43" s="7"/>
      <c r="G43" s="13"/>
    </row>
    <row r="44" spans="3:7">
      <c r="C44" s="9" t="s">
        <v>16</v>
      </c>
      <c r="D44" s="18">
        <f>ROUND((D42-F42)*100/D42,2)</f>
        <v>0</v>
      </c>
    </row>
    <row r="46" spans="3:7">
      <c r="E46" s="16"/>
    </row>
    <row r="48" spans="3:7">
      <c r="D48" s="20"/>
      <c r="E48" s="20"/>
    </row>
  </sheetData>
  <mergeCells count="26">
    <mergeCell ref="D37:E37"/>
    <mergeCell ref="F37:G37"/>
    <mergeCell ref="D48:E48"/>
    <mergeCell ref="D42:E42"/>
    <mergeCell ref="F42:G42"/>
    <mergeCell ref="D41:E41"/>
    <mergeCell ref="F41:G41"/>
    <mergeCell ref="D40:E40"/>
    <mergeCell ref="F40:G40"/>
    <mergeCell ref="D38:E38"/>
    <mergeCell ref="F38:G38"/>
    <mergeCell ref="D39:E39"/>
    <mergeCell ref="F39:G39"/>
    <mergeCell ref="B3:I3"/>
    <mergeCell ref="B11:I11"/>
    <mergeCell ref="D26:E26"/>
    <mergeCell ref="C5:I5"/>
    <mergeCell ref="F9:I9"/>
    <mergeCell ref="C9:D9"/>
    <mergeCell ref="C10:I10"/>
    <mergeCell ref="D35:E35"/>
    <mergeCell ref="F35:G35"/>
    <mergeCell ref="D36:E36"/>
    <mergeCell ref="F36:G36"/>
    <mergeCell ref="B32:C32"/>
    <mergeCell ref="D32:E32"/>
  </mergeCells>
  <conditionalFormatting sqref="C5:I5 C6 C9:D9 F9:I9 C10:I10">
    <cfRule type="containsBlanks" dxfId="2" priority="18">
      <formula>LEN(TRIM(C5))=0</formula>
    </cfRule>
  </conditionalFormatting>
  <conditionalFormatting sqref="G13">
    <cfRule type="containsBlanks" dxfId="1" priority="17">
      <formula>LEN(TRIM(G13))=0</formula>
    </cfRule>
  </conditionalFormatting>
  <conditionalFormatting sqref="G18">
    <cfRule type="containsBlanks" dxfId="0" priority="16">
      <formula>LEN(TRIM(G18))=0</formula>
    </cfRule>
  </conditionalFormatting>
  <dataValidations count="1">
    <dataValidation type="decimal" operator="greaterThanOrEqual" allowBlank="1" showInputMessage="1" showErrorMessage="1" sqref="D39:E39" xr:uid="{2325994B-A901-427E-8CB9-1C088824AFFD}">
      <formula1>0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Perez Lopez, Eduard</cp:lastModifiedBy>
  <cp:lastPrinted>2022-06-17T08:04:24Z</cp:lastPrinted>
  <dcterms:created xsi:type="dcterms:W3CDTF">2019-11-08T16:55:15Z</dcterms:created>
  <dcterms:modified xsi:type="dcterms:W3CDTF">2025-01-15T11:11:25Z</dcterms:modified>
</cp:coreProperties>
</file>