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5_GSS\CAPITOL_2\SUBM\GSS_2025-XX_N_A2C\"/>
    </mc:Choice>
  </mc:AlternateContent>
  <bookViews>
    <workbookView xWindow="0" yWindow="0" windowWidth="28800" windowHeight="11700" activeTab="3"/>
  </bookViews>
  <sheets>
    <sheet name="SAP" sheetId="1" r:id="rId1"/>
    <sheet name="ICS" sheetId="2" r:id="rId2"/>
    <sheet name="GSS" sheetId="4" r:id="rId3"/>
    <sheet name="IMPORTS ICS - GSS" sheetId="3"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8" i="3" l="1"/>
  <c r="J44" i="3"/>
  <c r="J43" i="3"/>
  <c r="J42" i="3"/>
  <c r="J39" i="3"/>
  <c r="J38" i="3"/>
  <c r="J37" i="3"/>
  <c r="J34" i="3"/>
  <c r="J33" i="3"/>
  <c r="J30" i="3"/>
  <c r="J29" i="3"/>
  <c r="J25" i="3"/>
  <c r="J24" i="3"/>
  <c r="J23" i="3"/>
  <c r="J22" i="3"/>
  <c r="J21" i="3"/>
  <c r="J17" i="3"/>
  <c r="J31" i="3"/>
  <c r="J13" i="3"/>
  <c r="I54" i="3" l="1"/>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53" i="3"/>
  <c r="D54" i="3"/>
  <c r="H54" i="3" s="1"/>
  <c r="J54" i="3" s="1"/>
  <c r="D55" i="3"/>
  <c r="H55" i="3" s="1"/>
  <c r="J55" i="3" s="1"/>
  <c r="D56" i="3"/>
  <c r="H56" i="3" s="1"/>
  <c r="J56" i="3" s="1"/>
  <c r="D57" i="3"/>
  <c r="H57" i="3" s="1"/>
  <c r="J57" i="3" s="1"/>
  <c r="D58" i="3"/>
  <c r="H58" i="3" s="1"/>
  <c r="J58" i="3" s="1"/>
  <c r="D59" i="3"/>
  <c r="H59" i="3" s="1"/>
  <c r="J59" i="3" s="1"/>
  <c r="D60" i="3"/>
  <c r="H60" i="3" s="1"/>
  <c r="J60" i="3" s="1"/>
  <c r="D61" i="3"/>
  <c r="H61" i="3" s="1"/>
  <c r="J61" i="3" s="1"/>
  <c r="D62" i="3"/>
  <c r="H62" i="3" s="1"/>
  <c r="J62" i="3" s="1"/>
  <c r="D63" i="3"/>
  <c r="H63" i="3" s="1"/>
  <c r="J63" i="3" s="1"/>
  <c r="D64" i="3"/>
  <c r="H64" i="3" s="1"/>
  <c r="J64" i="3" s="1"/>
  <c r="D65" i="3"/>
  <c r="H65" i="3" s="1"/>
  <c r="J65" i="3" s="1"/>
  <c r="D66" i="3"/>
  <c r="H66" i="3" s="1"/>
  <c r="J66" i="3" s="1"/>
  <c r="D67" i="3"/>
  <c r="H67" i="3" s="1"/>
  <c r="J67" i="3" s="1"/>
  <c r="D68" i="3"/>
  <c r="H68" i="3" s="1"/>
  <c r="J68" i="3" s="1"/>
  <c r="D69" i="3"/>
  <c r="H69" i="3" s="1"/>
  <c r="J69" i="3" s="1"/>
  <c r="D70" i="3"/>
  <c r="H70" i="3" s="1"/>
  <c r="J70" i="3" s="1"/>
  <c r="D71" i="3"/>
  <c r="H71" i="3" s="1"/>
  <c r="J71" i="3" s="1"/>
  <c r="D72" i="3"/>
  <c r="H72" i="3" s="1"/>
  <c r="J72" i="3" s="1"/>
  <c r="D73" i="3"/>
  <c r="H73" i="3" s="1"/>
  <c r="J73" i="3" s="1"/>
  <c r="D74" i="3"/>
  <c r="H74" i="3" s="1"/>
  <c r="J74" i="3" s="1"/>
  <c r="D75" i="3"/>
  <c r="H75" i="3" s="1"/>
  <c r="J75" i="3" s="1"/>
  <c r="D76" i="3"/>
  <c r="H76" i="3" s="1"/>
  <c r="J76" i="3" s="1"/>
  <c r="D77" i="3"/>
  <c r="H77" i="3" s="1"/>
  <c r="J77" i="3" s="1"/>
  <c r="D78" i="3"/>
  <c r="H78" i="3" s="1"/>
  <c r="J78" i="3" s="1"/>
  <c r="D79" i="3"/>
  <c r="H79" i="3" s="1"/>
  <c r="J79" i="3" s="1"/>
  <c r="D80" i="3"/>
  <c r="H80" i="3" s="1"/>
  <c r="J80" i="3" s="1"/>
  <c r="D81" i="3"/>
  <c r="H81" i="3" s="1"/>
  <c r="J81" i="3" s="1"/>
  <c r="D82" i="3"/>
  <c r="H82" i="3" s="1"/>
  <c r="J82" i="3" s="1"/>
  <c r="D83" i="3"/>
  <c r="H83" i="3" s="1"/>
  <c r="J83" i="3" s="1"/>
  <c r="D84" i="3"/>
  <c r="H84" i="3" s="1"/>
  <c r="J84" i="3" s="1"/>
  <c r="D85" i="3"/>
  <c r="H85" i="3" s="1"/>
  <c r="J85" i="3" s="1"/>
  <c r="D86" i="3"/>
  <c r="H86" i="3" s="1"/>
  <c r="J86" i="3" s="1"/>
  <c r="D87" i="3"/>
  <c r="H87" i="3" s="1"/>
  <c r="J87" i="3" s="1"/>
  <c r="D88" i="3"/>
  <c r="H88" i="3" s="1"/>
  <c r="J88" i="3" s="1"/>
  <c r="D53" i="3"/>
  <c r="H53" i="3" s="1"/>
  <c r="J53" i="3" s="1"/>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53" i="3"/>
  <c r="H89" i="3" l="1"/>
  <c r="J89" i="3"/>
  <c r="H14" i="3" l="1"/>
  <c r="J14" i="3" s="1"/>
  <c r="H15" i="3"/>
  <c r="J15" i="3" s="1"/>
  <c r="H16" i="3"/>
  <c r="J16" i="3" s="1"/>
  <c r="H17" i="3"/>
  <c r="H18" i="3"/>
  <c r="J18" i="3" s="1"/>
  <c r="H19" i="3"/>
  <c r="J19" i="3" s="1"/>
  <c r="H20" i="3"/>
  <c r="J20" i="3" s="1"/>
  <c r="H21" i="3"/>
  <c r="H22" i="3"/>
  <c r="H23" i="3"/>
  <c r="H24" i="3"/>
  <c r="H25" i="3"/>
  <c r="H26" i="3"/>
  <c r="J26" i="3" s="1"/>
  <c r="H27" i="3"/>
  <c r="J27" i="3" s="1"/>
  <c r="H28" i="3"/>
  <c r="J28" i="3" s="1"/>
  <c r="H29" i="3"/>
  <c r="H30" i="3"/>
  <c r="H31" i="3"/>
  <c r="H32" i="3"/>
  <c r="J32" i="3" s="1"/>
  <c r="H33" i="3"/>
  <c r="H34" i="3"/>
  <c r="H35" i="3"/>
  <c r="J35" i="3" s="1"/>
  <c r="H36" i="3"/>
  <c r="J36" i="3" s="1"/>
  <c r="H37" i="3"/>
  <c r="H38" i="3"/>
  <c r="H39" i="3"/>
  <c r="H40" i="3"/>
  <c r="J40" i="3" s="1"/>
  <c r="H41" i="3"/>
  <c r="J41" i="3" s="1"/>
  <c r="H42" i="3"/>
  <c r="H43" i="3"/>
  <c r="H44" i="3"/>
  <c r="H45" i="3"/>
  <c r="J45" i="3" s="1"/>
  <c r="H46" i="3"/>
  <c r="J46" i="3" s="1"/>
  <c r="H47" i="3"/>
  <c r="J47" i="3" s="1"/>
  <c r="H48" i="3"/>
  <c r="H13" i="3"/>
  <c r="J49" i="3" l="1"/>
  <c r="H49" i="3"/>
  <c r="X8" i="4" l="1"/>
  <c r="W8" i="4"/>
  <c r="W7" i="4"/>
  <c r="X9" i="4" l="1"/>
  <c r="W9" i="4"/>
  <c r="T9" i="4"/>
  <c r="X7" i="4"/>
  <c r="T5" i="1" l="1"/>
</calcChain>
</file>

<file path=xl/sharedStrings.xml><?xml version="1.0" encoding="utf-8"?>
<sst xmlns="http://schemas.openxmlformats.org/spreadsheetml/2006/main" count="301" uniqueCount="168">
  <si>
    <t>Estat</t>
  </si>
  <si>
    <t>Pos.sol.comanda</t>
  </si>
  <si>
    <t>Tipus d'imputació</t>
  </si>
  <si>
    <t>Material</t>
  </si>
  <si>
    <t>Text breu</t>
  </si>
  <si>
    <t>Qtt.sol·licitada</t>
  </si>
  <si>
    <t>Preu de valoració</t>
  </si>
  <si>
    <t>Tipus de posició</t>
  </si>
  <si>
    <t>Grup de mercaderies</t>
  </si>
  <si>
    <t>Data de lliurament</t>
  </si>
  <si>
    <t>Centre</t>
  </si>
  <si>
    <t>Magatzem</t>
  </si>
  <si>
    <t>Grup de compres</t>
  </si>
  <si>
    <t>Sol·licitant</t>
  </si>
  <si>
    <t>Proveïdor desitjat</t>
  </si>
  <si>
    <t>Núm.material proveïdor</t>
  </si>
  <si>
    <t>Unitat de mesura</t>
  </si>
  <si>
    <t>Tipus data lliur.</t>
  </si>
  <si>
    <t>Unitat de preu</t>
  </si>
  <si>
    <t>Valor total</t>
  </si>
  <si>
    <t>Proveïdor fix</t>
  </si>
  <si>
    <t>Centre subministr.</t>
  </si>
  <si>
    <t>Organització compres</t>
  </si>
  <si>
    <t>Comanda</t>
  </si>
  <si>
    <t>10</t>
  </si>
  <si>
    <t>U</t>
  </si>
  <si>
    <t>20094512</t>
  </si>
  <si>
    <t>Implant glaucoma MIGS Ø150/45μm prec XEN</t>
  </si>
  <si>
    <t>E20041001</t>
  </si>
  <si>
    <t>31.12.2025</t>
  </si>
  <si>
    <t>Hospital Arnau de Vilanova</t>
  </si>
  <si>
    <t>General</t>
  </si>
  <si>
    <t>HGC</t>
  </si>
  <si>
    <t>B86418787</t>
  </si>
  <si>
    <t>5507-001</t>
  </si>
  <si>
    <t>UNI</t>
  </si>
  <si>
    <t>D</t>
  </si>
  <si>
    <t>AH06</t>
  </si>
  <si>
    <t>20</t>
  </si>
  <si>
    <t>20147330</t>
  </si>
  <si>
    <t>Implant MIGS Ø170/63¿m XEN-63 5501-001</t>
  </si>
  <si>
    <t>5501-001</t>
  </si>
  <si>
    <t>Qtt. sol·licitada</t>
  </si>
  <si>
    <t>DRA CANTO</t>
  </si>
  <si>
    <t>ABBVIE SPAIN SL</t>
  </si>
  <si>
    <t>EUR</t>
  </si>
  <si>
    <t>10%-IVA reduït</t>
  </si>
  <si>
    <t xml:space="preserve">Valor total </t>
  </si>
  <si>
    <t>Valor total 
IVA exclòs</t>
  </si>
  <si>
    <t>Valor total 
IVA inclòs</t>
  </si>
  <si>
    <t>Les quantitats estimades de consum corresponen a un període de 12 mesos</t>
  </si>
  <si>
    <t xml:space="preserve">Tipus d'IVA </t>
  </si>
  <si>
    <t>TOTAL :</t>
  </si>
  <si>
    <t>PRESSUPOST BASE DE LICITACIÓ</t>
  </si>
  <si>
    <t>OFERTA ECONÒMICA</t>
  </si>
  <si>
    <t>Caldrà omplir les cel·les ombrejades en groc</t>
  </si>
  <si>
    <t>L'oferta econòmica de no podrà superar el pressupost base de licitació, ni de cadascun dels articles establerts, en cas contrari serà motiu d'exclusió de la licitació</t>
  </si>
  <si>
    <t>Licitador</t>
  </si>
  <si>
    <t>NIF</t>
  </si>
  <si>
    <t>Nom i cognoms Representant 1</t>
  </si>
  <si>
    <t>DNI Representant 1</t>
  </si>
  <si>
    <t>Nom i cognoms Representant 2</t>
  </si>
  <si>
    <t>DNI Representant 2</t>
  </si>
  <si>
    <t>Lloc</t>
  </si>
  <si>
    <t>Data</t>
  </si>
  <si>
    <r>
      <t xml:space="preserve">D'acord amb el que s'estableix plec de
clàusules administrativesparticulars,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2"/>
        <color rgb="FFFF0000"/>
        <rFont val="Calibri"/>
        <family val="2"/>
        <scheme val="minor"/>
      </rPr>
      <t>Per aquest motiu, no és necessari passar
aquest document a PDF i signar-l'ho
electrònicament, ja que es suficient amb
signar el document "resum" de les ofertes
per mitjà de l'eina Sobre Digital.</t>
    </r>
  </si>
  <si>
    <t>CAL PRESENTAR AQUESTA OFERTA 
EN FORMAT DE FULL DE CÀLCUL</t>
  </si>
  <si>
    <t>-</t>
  </si>
  <si>
    <t>1100400341</t>
  </si>
  <si>
    <t>1100400577</t>
  </si>
  <si>
    <t>1100400575</t>
  </si>
  <si>
    <t>1100400585</t>
  </si>
  <si>
    <t>1100400576</t>
  </si>
  <si>
    <t>1100400598</t>
  </si>
  <si>
    <t>1100400584</t>
  </si>
  <si>
    <t>1100400582</t>
  </si>
  <si>
    <t>1100400583</t>
  </si>
  <si>
    <t>1100400592</t>
  </si>
  <si>
    <t>1100400586</t>
  </si>
  <si>
    <t>1100400588</t>
  </si>
  <si>
    <t>1100400589</t>
  </si>
  <si>
    <t>1100400760</t>
  </si>
  <si>
    <t>1100400600</t>
  </si>
  <si>
    <t>1100400727</t>
  </si>
  <si>
    <t>1100400720</t>
  </si>
  <si>
    <t>1100400721</t>
  </si>
  <si>
    <t>1100400723</t>
  </si>
  <si>
    <t>1100400596</t>
  </si>
  <si>
    <t>1100400595</t>
  </si>
  <si>
    <t>1100400659</t>
  </si>
  <si>
    <t>1100400355</t>
  </si>
  <si>
    <t>1100400356</t>
  </si>
  <si>
    <t>1100400359</t>
  </si>
  <si>
    <t>1100400660</t>
  </si>
  <si>
    <t>1100400358</t>
  </si>
  <si>
    <t>1100400762</t>
  </si>
  <si>
    <t>1100400763</t>
  </si>
  <si>
    <t>1100400764</t>
  </si>
  <si>
    <t>AGULLA KIRSCHNER 100MM</t>
  </si>
  <si>
    <t>CARGOL SNAP-OFF NEXIS 2 X 11</t>
  </si>
  <si>
    <t>CARGOL SNAP-OFF NEXIS 2 X 12</t>
  </si>
  <si>
    <t>CARGOL SNAP-OFF NEXIS 2*13</t>
  </si>
  <si>
    <t>CARGOL SNAP-OFF NEXIS 2 X 14</t>
  </si>
  <si>
    <t>CARGOL COMPRESSIO NEXIS 2,9X12MM</t>
  </si>
  <si>
    <t>CARGOL COMPRESSIO NEXIS 2.9 x 14</t>
  </si>
  <si>
    <t>CARGOL COMPRESSIO NEXIS 2.9 x 16</t>
  </si>
  <si>
    <t>CARGOL COMPRESSIO NEXIS 2.9 x 18</t>
  </si>
  <si>
    <t>CARGOL COMPRESSIO NEXIS 2.9 x 20</t>
  </si>
  <si>
    <t>CARGOL COMPRESSIO NEXIS2,9X22MM</t>
  </si>
  <si>
    <t>CARGOL COMPRESSIO NEXIS 2,9X24MM</t>
  </si>
  <si>
    <t>CARGOL COMPRESSIO NEXIS 2,9X28MM</t>
  </si>
  <si>
    <t>CARGOL COMPRESSIO NEXIS 2,9X30MM</t>
  </si>
  <si>
    <t>CARGOL COMPRESSIO NEXIS 2,9X34MM</t>
  </si>
  <si>
    <t>CARGOL COMPRESSIO NEXIS 2,9X32MM</t>
  </si>
  <si>
    <t>CARGOL COMPRESSIO NEXIS 4 x 48MM</t>
  </si>
  <si>
    <t>GRAPA VARITZACIO 26º L.80 ESTERIL</t>
  </si>
  <si>
    <t>AGULLA KIRSCHNER 2,2*200MM</t>
  </si>
  <si>
    <t>CARGOL BLOQUEIG METAFIX TTF 3,8</t>
  </si>
  <si>
    <t>CARGOL COMPRESSIO NEXIS 7*40MM</t>
  </si>
  <si>
    <t>AGULLA KIRSCHNER 1.4 X 150MM</t>
  </si>
  <si>
    <t>AGULLA KIRSCHNER 1.4 X 100 REDO/TROCAR</t>
  </si>
  <si>
    <t>CARGOL COMPRESSIO NEXIS 4 x 36</t>
  </si>
  <si>
    <t>CARGOL COMPRESSIO NEXIS 7*45MM</t>
  </si>
  <si>
    <t>PLACA AIRLOCK MTP SHORT RIGHT STE</t>
  </si>
  <si>
    <t>CARGOL MONOAXIAL STE 3.5MM X 10MM</t>
  </si>
  <si>
    <t>AGULLA KIRSCHNER 1.6 X 150 REDO/TROCAR</t>
  </si>
  <si>
    <t>CARGOL COMPRESSIO NEXIS 7*50MM</t>
  </si>
  <si>
    <t>CARGOL MONOAXIAL STE 3MM * XX MM</t>
  </si>
  <si>
    <t>CARGOL POLIAXIAL  STE 3MM * XX MM</t>
  </si>
  <si>
    <t>CARGOL COMPRESSIO NEXIS 7*95MM</t>
  </si>
  <si>
    <t>CARGOL COMPRESSIO NEXIS 7*100MM</t>
  </si>
  <si>
    <t>CARGOL COMPRESSIO NEXIS 7*110MM</t>
  </si>
  <si>
    <t>004-0320-010</t>
  </si>
  <si>
    <t>SC040011</t>
  </si>
  <si>
    <t>SC040012</t>
  </si>
  <si>
    <t>SC040013</t>
  </si>
  <si>
    <t>SC040014</t>
  </si>
  <si>
    <t>SC020012</t>
  </si>
  <si>
    <t>SC020014</t>
  </si>
  <si>
    <t>SC020016</t>
  </si>
  <si>
    <t>SC020018</t>
  </si>
  <si>
    <t>SC020020</t>
  </si>
  <si>
    <t>SC020022</t>
  </si>
  <si>
    <t>SC020024</t>
  </si>
  <si>
    <t>SC020028</t>
  </si>
  <si>
    <t>SC020030</t>
  </si>
  <si>
    <t>SC020034</t>
  </si>
  <si>
    <t>SC020032</t>
  </si>
  <si>
    <t>SC050048</t>
  </si>
  <si>
    <t>ST-25-0500-080</t>
  </si>
  <si>
    <t>004-0300-022-200</t>
  </si>
  <si>
    <t>FH38012 FH38048</t>
  </si>
  <si>
    <t>SC070040</t>
  </si>
  <si>
    <t>CK14007-CK14015</t>
  </si>
  <si>
    <t>004-0320-014</t>
  </si>
  <si>
    <t>SC050018/60</t>
  </si>
  <si>
    <t>PL010134/140/234/240</t>
  </si>
  <si>
    <t>SP013510</t>
  </si>
  <si>
    <t>004-0310-016</t>
  </si>
  <si>
    <t>SC070050</t>
  </si>
  <si>
    <t>SP013010</t>
  </si>
  <si>
    <t>SP023010</t>
  </si>
  <si>
    <t>SC070045</t>
  </si>
  <si>
    <t>SC070095</t>
  </si>
  <si>
    <t>SC070100</t>
  </si>
  <si>
    <t>SC070110</t>
  </si>
  <si>
    <t xml:space="preserve"> </t>
  </si>
  <si>
    <t>Subministrament d’implants Nexis i del sistema Metafix per Gestió de Serveis Sanitaris.
GSS-2025-234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</si>
</sst>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4" x14ac:knownFonts="1">
    <font>
      <sz val="11"/>
      <color theme="1"/>
      <name val="Calibri"/>
      <family val="2"/>
      <scheme val="minor"/>
    </font>
    <font>
      <sz val="10"/>
      <name val="Arial"/>
      <family val="2"/>
    </font>
    <font>
      <sz val="8"/>
      <color theme="1"/>
      <name val="Calibri"/>
      <family val="2"/>
      <scheme val="minor"/>
    </font>
    <font>
      <sz val="8"/>
      <name val="Arial"/>
      <family val="2"/>
    </font>
    <font>
      <sz val="11"/>
      <color theme="1"/>
      <name val="Calibri"/>
      <family val="2"/>
      <scheme val="minor"/>
    </font>
    <font>
      <b/>
      <sz val="11"/>
      <color theme="1"/>
      <name val="Calibri"/>
      <family val="2"/>
      <scheme val="minor"/>
    </font>
    <font>
      <sz val="11"/>
      <name val="Calibri"/>
      <family val="2"/>
      <scheme val="minor"/>
    </font>
    <font>
      <b/>
      <sz val="12"/>
      <color theme="1"/>
      <name val="Calibri Light"/>
      <family val="2"/>
      <scheme val="major"/>
    </font>
    <font>
      <sz val="12"/>
      <color theme="1"/>
      <name val="Calibri Light"/>
      <family val="2"/>
      <scheme val="major"/>
    </font>
    <font>
      <b/>
      <sz val="11"/>
      <color theme="1"/>
      <name val="Calibri Light"/>
      <family val="2"/>
      <scheme val="major"/>
    </font>
    <font>
      <sz val="12"/>
      <color indexed="8"/>
      <name val="Calibri Light"/>
      <family val="2"/>
      <scheme val="major"/>
    </font>
    <font>
      <b/>
      <sz val="12"/>
      <color theme="1"/>
      <name val="Calibri"/>
      <family val="2"/>
      <scheme val="minor"/>
    </font>
    <font>
      <b/>
      <sz val="12"/>
      <color rgb="FFFF0000"/>
      <name val="Calibri"/>
      <family val="2"/>
      <scheme val="minor"/>
    </font>
    <font>
      <b/>
      <sz val="14"/>
      <name val="Calibri Light"/>
      <family val="2"/>
      <scheme val="major"/>
    </font>
  </fonts>
  <fills count="9">
    <fill>
      <patternFill patternType="none"/>
    </fill>
    <fill>
      <patternFill patternType="gray125"/>
    </fill>
    <fill>
      <patternFill patternType="solid">
        <fgColor rgb="FFDDDDDD"/>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C000"/>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02">
    <xf numFmtId="0" fontId="0" fillId="0" borderId="0" xfId="0"/>
    <xf numFmtId="0" fontId="0" fillId="2" borderId="1" xfId="0" applyFont="1" applyFill="1" applyBorder="1"/>
    <xf numFmtId="0" fontId="1" fillId="0" borderId="0" xfId="0" applyFont="1"/>
    <xf numFmtId="0" fontId="0" fillId="0" borderId="0" xfId="0" applyFont="1"/>
    <xf numFmtId="3" fontId="0" fillId="0" borderId="0" xfId="0" applyNumberFormat="1" applyFont="1" applyAlignment="1">
      <alignment horizontal="right"/>
    </xf>
    <xf numFmtId="4" fontId="0" fillId="0" borderId="0" xfId="0" applyNumberFormat="1" applyFont="1" applyAlignment="1">
      <alignment horizontal="right"/>
    </xf>
    <xf numFmtId="0" fontId="2" fillId="0" borderId="0" xfId="0" applyFont="1"/>
    <xf numFmtId="3" fontId="2" fillId="0" borderId="0" xfId="0" applyNumberFormat="1" applyFont="1" applyAlignment="1">
      <alignment horizontal="right"/>
    </xf>
    <xf numFmtId="4" fontId="2" fillId="0" borderId="0" xfId="0" applyNumberFormat="1" applyFont="1" applyAlignment="1">
      <alignment horizontal="right"/>
    </xf>
    <xf numFmtId="0" fontId="2" fillId="2" borderId="1" xfId="0" applyFont="1" applyFill="1" applyBorder="1" applyAlignment="1">
      <alignment horizontal="center" vertical="center" wrapText="1"/>
    </xf>
    <xf numFmtId="0" fontId="3" fillId="0" borderId="0" xfId="0" applyFont="1" applyAlignment="1">
      <alignment horizontal="center" vertical="center" wrapText="1"/>
    </xf>
    <xf numFmtId="4" fontId="1" fillId="0" borderId="0" xfId="0" applyNumberFormat="1" applyFont="1"/>
    <xf numFmtId="0" fontId="6" fillId="0" borderId="0" xfId="0" applyFont="1"/>
    <xf numFmtId="4" fontId="0" fillId="0" borderId="0" xfId="0" applyNumberFormat="1"/>
    <xf numFmtId="0" fontId="0" fillId="3" borderId="0" xfId="0" applyFill="1"/>
    <xf numFmtId="44" fontId="0" fillId="0" borderId="0" xfId="1" applyFont="1"/>
    <xf numFmtId="0" fontId="5" fillId="0" borderId="0" xfId="0" applyFont="1"/>
    <xf numFmtId="4" fontId="5" fillId="0" borderId="0" xfId="0" applyNumberFormat="1" applyFont="1"/>
    <xf numFmtId="44" fontId="5" fillId="0" borderId="0" xfId="1" applyFont="1"/>
    <xf numFmtId="44" fontId="5" fillId="0" borderId="0" xfId="0" applyNumberFormat="1" applyFont="1"/>
    <xf numFmtId="0" fontId="10" fillId="5" borderId="28" xfId="0" applyFont="1" applyFill="1" applyBorder="1" applyAlignment="1" applyProtection="1">
      <alignment horizontal="center" vertical="center" wrapText="1"/>
    </xf>
    <xf numFmtId="0" fontId="10" fillId="5" borderId="29" xfId="0" applyFont="1" applyFill="1" applyBorder="1" applyAlignment="1" applyProtection="1">
      <alignment horizontal="center" vertical="center" wrapText="1"/>
    </xf>
    <xf numFmtId="0" fontId="10" fillId="5" borderId="30" xfId="0" applyFont="1" applyFill="1" applyBorder="1" applyAlignment="1" applyProtection="1">
      <alignment horizontal="center" vertical="center" wrapText="1"/>
    </xf>
    <xf numFmtId="0" fontId="0" fillId="0" borderId="0" xfId="0" applyProtection="1"/>
    <xf numFmtId="0" fontId="0" fillId="0" borderId="0" xfId="0" applyAlignment="1" applyProtection="1">
      <alignment horizontal="center" vertical="center"/>
    </xf>
    <xf numFmtId="44" fontId="0" fillId="0" borderId="0" xfId="0" applyNumberFormat="1" applyProtection="1"/>
    <xf numFmtId="0" fontId="7" fillId="2" borderId="10" xfId="0" applyFont="1" applyFill="1" applyBorder="1" applyAlignment="1" applyProtection="1">
      <alignment horizontal="center" vertical="center" wrapText="1"/>
    </xf>
    <xf numFmtId="0" fontId="7" fillId="2" borderId="11"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8" fillId="0" borderId="13" xfId="0" applyFont="1" applyBorder="1" applyAlignment="1" applyProtection="1">
      <alignment horizontal="center" vertical="center" wrapText="1"/>
    </xf>
    <xf numFmtId="0" fontId="8" fillId="0" borderId="1" xfId="0" applyFont="1" applyBorder="1" applyAlignment="1" applyProtection="1">
      <alignment horizontal="center" vertical="center"/>
    </xf>
    <xf numFmtId="44" fontId="8" fillId="0" borderId="1" xfId="1" applyFont="1" applyBorder="1" applyAlignment="1" applyProtection="1">
      <alignment horizontal="center" vertical="center"/>
    </xf>
    <xf numFmtId="9" fontId="8" fillId="0" borderId="1" xfId="2" applyFont="1" applyBorder="1" applyAlignment="1" applyProtection="1">
      <alignment horizontal="center" vertical="center"/>
    </xf>
    <xf numFmtId="44" fontId="8" fillId="0" borderId="14" xfId="1" applyFont="1" applyBorder="1" applyAlignment="1" applyProtection="1">
      <alignment horizontal="center" vertical="center"/>
    </xf>
    <xf numFmtId="0" fontId="8" fillId="0" borderId="0" xfId="0" applyFont="1" applyProtection="1"/>
    <xf numFmtId="44" fontId="7" fillId="0" borderId="17" xfId="1" applyFont="1" applyBorder="1" applyAlignment="1" applyProtection="1">
      <alignment horizontal="center" vertical="center"/>
    </xf>
    <xf numFmtId="9" fontId="8" fillId="0" borderId="17" xfId="2" applyFont="1" applyBorder="1" applyAlignment="1" applyProtection="1">
      <alignment horizontal="center" vertical="center"/>
    </xf>
    <xf numFmtId="44" fontId="7" fillId="0" borderId="18" xfId="1" applyFont="1" applyBorder="1" applyAlignment="1" applyProtection="1">
      <alignment horizontal="center" vertical="center"/>
    </xf>
    <xf numFmtId="44" fontId="8" fillId="0" borderId="0" xfId="0" applyNumberFormat="1" applyFont="1" applyProtection="1"/>
    <xf numFmtId="0" fontId="8" fillId="0" borderId="0" xfId="0" applyFont="1" applyAlignment="1" applyProtection="1">
      <alignment horizontal="center" vertical="center"/>
    </xf>
    <xf numFmtId="0" fontId="8" fillId="0" borderId="0" xfId="0" applyFont="1" applyAlignment="1" applyProtection="1">
      <alignment horizontal="center" vertical="center" wrapText="1"/>
    </xf>
    <xf numFmtId="3" fontId="8" fillId="0" borderId="0" xfId="0" applyNumberFormat="1" applyFont="1" applyAlignment="1" applyProtection="1">
      <alignment horizontal="center" vertical="center"/>
    </xf>
    <xf numFmtId="4" fontId="8" fillId="0" borderId="0" xfId="0" applyNumberFormat="1" applyFont="1" applyAlignment="1" applyProtection="1">
      <alignment horizontal="center" vertical="center"/>
    </xf>
    <xf numFmtId="4" fontId="8" fillId="0" borderId="0" xfId="0" applyNumberFormat="1" applyFont="1" applyAlignment="1" applyProtection="1">
      <alignment horizontal="right"/>
    </xf>
    <xf numFmtId="0" fontId="8" fillId="0" borderId="0" xfId="0" applyFont="1" applyBorder="1" applyProtection="1"/>
    <xf numFmtId="0" fontId="0" fillId="0" borderId="0" xfId="0" applyFont="1" applyProtection="1"/>
    <xf numFmtId="44" fontId="8" fillId="6" borderId="1" xfId="1" applyFont="1" applyFill="1" applyBorder="1" applyAlignment="1" applyProtection="1">
      <alignment horizontal="center" vertical="center"/>
      <protection locked="0"/>
    </xf>
    <xf numFmtId="0" fontId="5" fillId="7" borderId="19" xfId="0" applyFont="1" applyFill="1" applyBorder="1" applyAlignment="1" applyProtection="1">
      <alignment horizontal="center" vertical="center"/>
    </xf>
    <xf numFmtId="0" fontId="5" fillId="7" borderId="20" xfId="0" applyFont="1" applyFill="1" applyBorder="1" applyAlignment="1" applyProtection="1">
      <alignment horizontal="center" vertical="center"/>
    </xf>
    <xf numFmtId="0" fontId="5" fillId="7" borderId="21" xfId="0" applyFont="1" applyFill="1" applyBorder="1" applyAlignment="1" applyProtection="1">
      <alignment horizontal="center" vertical="center"/>
    </xf>
    <xf numFmtId="0" fontId="7" fillId="4" borderId="16" xfId="0" applyFont="1" applyFill="1" applyBorder="1" applyAlignment="1" applyProtection="1">
      <alignment horizontal="right" vertical="center"/>
    </xf>
    <xf numFmtId="0" fontId="7" fillId="4" borderId="17" xfId="0" applyFont="1" applyFill="1" applyBorder="1" applyAlignment="1" applyProtection="1">
      <alignment horizontal="right" vertical="center"/>
    </xf>
    <xf numFmtId="0" fontId="9" fillId="0" borderId="2" xfId="0"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8" xfId="0" applyFont="1" applyFill="1" applyBorder="1" applyAlignment="1" applyProtection="1">
      <alignment horizontal="center" vertical="center"/>
    </xf>
    <xf numFmtId="0" fontId="9" fillId="0" borderId="9" xfId="0" applyFont="1" applyFill="1" applyBorder="1" applyAlignment="1" applyProtection="1">
      <alignment horizontal="center" vertical="center"/>
    </xf>
    <xf numFmtId="0" fontId="5" fillId="8" borderId="19" xfId="0" applyFont="1" applyFill="1" applyBorder="1" applyAlignment="1" applyProtection="1">
      <alignment horizontal="center" vertical="center"/>
    </xf>
    <xf numFmtId="0" fontId="0" fillId="8" borderId="20" xfId="0" applyFill="1" applyBorder="1" applyAlignment="1" applyProtection="1">
      <alignment horizontal="center" vertical="center"/>
    </xf>
    <xf numFmtId="0" fontId="0" fillId="8" borderId="21" xfId="0" applyFill="1" applyBorder="1" applyAlignment="1" applyProtection="1">
      <alignment horizontal="center" vertical="center"/>
    </xf>
    <xf numFmtId="0" fontId="12" fillId="0" borderId="19" xfId="0" applyFont="1" applyBorder="1" applyAlignment="1" applyProtection="1">
      <alignment horizontal="center" vertical="center" wrapText="1"/>
    </xf>
    <xf numFmtId="0" fontId="12" fillId="0" borderId="20" xfId="0" applyFont="1" applyBorder="1" applyAlignment="1" applyProtection="1">
      <alignment horizontal="center" vertical="center" wrapText="1"/>
    </xf>
    <xf numFmtId="0" fontId="12" fillId="0" borderId="21" xfId="0" applyFont="1" applyBorder="1" applyAlignment="1" applyProtection="1">
      <alignment horizontal="center" vertical="center" wrapText="1"/>
    </xf>
    <xf numFmtId="0" fontId="5" fillId="6" borderId="19" xfId="0" applyFont="1" applyFill="1" applyBorder="1" applyAlignment="1" applyProtection="1">
      <alignment horizontal="center" vertical="center"/>
    </xf>
    <xf numFmtId="0" fontId="5" fillId="6" borderId="20" xfId="0" applyFont="1" applyFill="1" applyBorder="1" applyAlignment="1" applyProtection="1">
      <alignment horizontal="center" vertical="center"/>
    </xf>
    <xf numFmtId="0" fontId="5" fillId="6" borderId="21" xfId="0" applyFont="1" applyFill="1" applyBorder="1" applyAlignment="1" applyProtection="1">
      <alignment horizontal="center" vertical="center"/>
    </xf>
    <xf numFmtId="0" fontId="5" fillId="0" borderId="19" xfId="0" applyFont="1" applyBorder="1" applyAlignment="1" applyProtection="1">
      <alignment horizontal="center" vertical="center"/>
    </xf>
    <xf numFmtId="0" fontId="5" fillId="0" borderId="20" xfId="0" applyFont="1" applyBorder="1" applyAlignment="1" applyProtection="1">
      <alignment horizontal="center" vertical="center"/>
    </xf>
    <xf numFmtId="0" fontId="5" fillId="0" borderId="21" xfId="0" applyFont="1" applyBorder="1" applyAlignment="1" applyProtection="1">
      <alignment horizontal="center" vertical="center"/>
    </xf>
    <xf numFmtId="0" fontId="11" fillId="0" borderId="2" xfId="0" applyFont="1" applyBorder="1" applyAlignment="1" applyProtection="1">
      <alignment horizontal="center" vertical="center" wrapText="1"/>
    </xf>
    <xf numFmtId="0" fontId="11" fillId="0" borderId="3" xfId="0" applyFont="1" applyBorder="1" applyAlignment="1" applyProtection="1">
      <alignment horizontal="center" vertical="center" wrapText="1"/>
    </xf>
    <xf numFmtId="0" fontId="11" fillId="0" borderId="4"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6" xfId="0" applyFont="1" applyBorder="1" applyAlignment="1" applyProtection="1">
      <alignment horizontal="center" vertical="center" wrapText="1"/>
    </xf>
    <xf numFmtId="0" fontId="11" fillId="0" borderId="7" xfId="0" applyFont="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0" fillId="6" borderId="25" xfId="0" applyFont="1" applyFill="1" applyBorder="1" applyAlignment="1" applyProtection="1">
      <alignment horizontal="center"/>
      <protection locked="0"/>
    </xf>
    <xf numFmtId="0" fontId="0" fillId="6" borderId="11" xfId="0" applyFont="1" applyFill="1" applyBorder="1" applyAlignment="1" applyProtection="1">
      <alignment horizontal="center"/>
      <protection locked="0"/>
    </xf>
    <xf numFmtId="0" fontId="0" fillId="6" borderId="22" xfId="0" applyFont="1" applyFill="1" applyBorder="1" applyAlignment="1" applyProtection="1">
      <alignment horizontal="center"/>
      <protection locked="0"/>
    </xf>
    <xf numFmtId="0" fontId="0" fillId="6" borderId="26" xfId="0" applyFont="1" applyFill="1" applyBorder="1" applyAlignment="1" applyProtection="1">
      <alignment horizontal="center"/>
      <protection locked="0"/>
    </xf>
    <xf numFmtId="0" fontId="0" fillId="6" borderId="1" xfId="0" applyFont="1" applyFill="1" applyBorder="1" applyAlignment="1" applyProtection="1">
      <alignment horizontal="center"/>
      <protection locked="0"/>
    </xf>
    <xf numFmtId="0" fontId="0" fillId="6" borderId="23" xfId="0" applyFont="1" applyFill="1" applyBorder="1" applyAlignment="1" applyProtection="1">
      <alignment horizontal="center"/>
      <protection locked="0"/>
    </xf>
    <xf numFmtId="0" fontId="0" fillId="6" borderId="27" xfId="0" applyFont="1" applyFill="1" applyBorder="1" applyAlignment="1" applyProtection="1">
      <alignment horizontal="center"/>
      <protection locked="0"/>
    </xf>
    <xf numFmtId="0" fontId="0" fillId="6" borderId="15" xfId="0" applyFont="1" applyFill="1" applyBorder="1" applyAlignment="1" applyProtection="1">
      <alignment horizontal="center"/>
      <protection locked="0"/>
    </xf>
    <xf numFmtId="0" fontId="0" fillId="6" borderId="24" xfId="0" applyFont="1" applyFill="1" applyBorder="1" applyAlignment="1" applyProtection="1">
      <alignment horizontal="center"/>
      <protection locked="0"/>
    </xf>
    <xf numFmtId="0" fontId="13" fillId="4" borderId="2"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4" borderId="5" xfId="0" applyFont="1" applyFill="1" applyBorder="1" applyAlignment="1" applyProtection="1">
      <alignment horizontal="center" vertical="center" wrapText="1"/>
    </xf>
    <xf numFmtId="0" fontId="13" fillId="4" borderId="0"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13" fillId="4" borderId="9" xfId="0" applyFont="1" applyFill="1" applyBorder="1" applyAlignment="1" applyProtection="1">
      <alignment horizontal="center" vertical="center" wrapText="1"/>
    </xf>
    <xf numFmtId="0" fontId="8" fillId="0" borderId="31" xfId="0" applyFont="1" applyBorder="1" applyAlignment="1" applyProtection="1">
      <alignment horizontal="center" vertical="center"/>
    </xf>
    <xf numFmtId="0" fontId="8" fillId="0" borderId="32" xfId="0" applyFont="1" applyBorder="1" applyAlignment="1" applyProtection="1">
      <alignment horizontal="center" vertical="center"/>
    </xf>
    <xf numFmtId="44" fontId="8" fillId="0" borderId="32" xfId="1" applyFont="1" applyBorder="1" applyAlignment="1" applyProtection="1">
      <alignment horizontal="center" vertical="center"/>
    </xf>
    <xf numFmtId="9" fontId="8" fillId="0" borderId="32" xfId="2" applyFont="1" applyBorder="1" applyAlignment="1" applyProtection="1">
      <alignment horizontal="center" vertical="center"/>
    </xf>
  </cellXfs>
  <cellStyles count="3">
    <cellStyle name="Moneda" xfId="1" builtinId="4"/>
    <cellStyle name="Normal" xfId="0" builtinId="0"/>
    <cellStyle name="Percentat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
  <sheetViews>
    <sheetView topLeftCell="G1" workbookViewId="0">
      <selection activeCell="C33" sqref="C33"/>
    </sheetView>
  </sheetViews>
  <sheetFormatPr defaultColWidth="11.42578125" defaultRowHeight="12.75" x14ac:dyDescent="0.2"/>
  <cols>
    <col min="1" max="1" width="5.42578125" style="2" bestFit="1" customWidth="1"/>
    <col min="2" max="2" width="15.5703125" style="2" bestFit="1" customWidth="1"/>
    <col min="3" max="3" width="15.42578125" style="2" bestFit="1" customWidth="1"/>
    <col min="4" max="4" width="9" style="2" bestFit="1" customWidth="1"/>
    <col min="5" max="5" width="40.28515625" style="2" bestFit="1" customWidth="1"/>
    <col min="6" max="6" width="13.140625" style="2" bestFit="1" customWidth="1"/>
    <col min="7" max="7" width="15.28515625" style="2" bestFit="1" customWidth="1"/>
    <col min="8" max="8" width="14.5703125" style="2" bestFit="1" customWidth="1"/>
    <col min="9" max="9" width="18.5703125" style="2" bestFit="1" customWidth="1"/>
    <col min="10" max="10" width="16.140625" style="2" bestFit="1" customWidth="1"/>
    <col min="11" max="11" width="23.5703125" style="2" bestFit="1" customWidth="1"/>
    <col min="12" max="12" width="9.7109375" style="2" bestFit="1" customWidth="1"/>
    <col min="13" max="13" width="15.42578125" style="2" bestFit="1" customWidth="1"/>
    <col min="14" max="14" width="9.7109375" style="2" bestFit="1" customWidth="1"/>
    <col min="15" max="15" width="15.28515625" style="2" bestFit="1" customWidth="1"/>
    <col min="16" max="16" width="20.140625" style="2" bestFit="1" customWidth="1"/>
    <col min="17" max="17" width="15.28515625" style="2" bestFit="1" customWidth="1"/>
    <col min="18" max="18" width="13.7109375" style="2" bestFit="1" customWidth="1"/>
    <col min="19" max="19" width="12.5703125" style="2" bestFit="1" customWidth="1"/>
    <col min="20" max="20" width="9.42578125" style="2" bestFit="1" customWidth="1"/>
    <col min="21" max="21" width="11" style="2" bestFit="1" customWidth="1"/>
    <col min="22" max="22" width="16.28515625" style="2" bestFit="1" customWidth="1"/>
    <col min="23" max="23" width="19.42578125" style="2" bestFit="1" customWidth="1"/>
    <col min="24" max="24" width="8.85546875" style="2" bestFit="1" customWidth="1"/>
    <col min="25" max="16384" width="11.42578125" style="2"/>
  </cols>
  <sheetData>
    <row r="1" spans="1:24" ht="15"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row>
    <row r="2" spans="1:24" ht="15" x14ac:dyDescent="0.25">
      <c r="A2" s="3"/>
      <c r="B2" s="3" t="s">
        <v>24</v>
      </c>
      <c r="C2" s="3" t="s">
        <v>25</v>
      </c>
      <c r="D2" s="3" t="s">
        <v>26</v>
      </c>
      <c r="E2" s="3" t="s">
        <v>27</v>
      </c>
      <c r="F2" s="4">
        <v>2</v>
      </c>
      <c r="G2" s="5">
        <v>790</v>
      </c>
      <c r="H2" s="3"/>
      <c r="I2" s="3" t="s">
        <v>28</v>
      </c>
      <c r="J2" s="3" t="s">
        <v>29</v>
      </c>
      <c r="K2" s="3" t="s">
        <v>30</v>
      </c>
      <c r="L2" s="3" t="s">
        <v>31</v>
      </c>
      <c r="M2" s="3" t="s">
        <v>32</v>
      </c>
      <c r="N2" s="3"/>
      <c r="O2" s="3" t="s">
        <v>33</v>
      </c>
      <c r="P2" s="3" t="s">
        <v>34</v>
      </c>
      <c r="Q2" s="3" t="s">
        <v>35</v>
      </c>
      <c r="R2" s="3" t="s">
        <v>36</v>
      </c>
      <c r="S2" s="4">
        <v>1</v>
      </c>
      <c r="T2" s="5">
        <v>1580</v>
      </c>
      <c r="U2" s="3"/>
      <c r="V2" s="3"/>
      <c r="W2" s="3" t="s">
        <v>37</v>
      </c>
      <c r="X2" s="3"/>
    </row>
    <row r="3" spans="1:24" ht="15" x14ac:dyDescent="0.25">
      <c r="A3" s="3"/>
      <c r="B3" s="3" t="s">
        <v>38</v>
      </c>
      <c r="C3" s="3" t="s">
        <v>25</v>
      </c>
      <c r="D3" s="3" t="s">
        <v>39</v>
      </c>
      <c r="E3" s="3" t="s">
        <v>40</v>
      </c>
      <c r="F3" s="4">
        <v>55</v>
      </c>
      <c r="G3" s="5">
        <v>790</v>
      </c>
      <c r="H3" s="3"/>
      <c r="I3" s="3" t="s">
        <v>28</v>
      </c>
      <c r="J3" s="3" t="s">
        <v>29</v>
      </c>
      <c r="K3" s="3" t="s">
        <v>30</v>
      </c>
      <c r="L3" s="3" t="s">
        <v>31</v>
      </c>
      <c r="M3" s="3" t="s">
        <v>32</v>
      </c>
      <c r="N3" s="3"/>
      <c r="O3" s="3" t="s">
        <v>33</v>
      </c>
      <c r="P3" s="3" t="s">
        <v>41</v>
      </c>
      <c r="Q3" s="3" t="s">
        <v>35</v>
      </c>
      <c r="R3" s="3" t="s">
        <v>36</v>
      </c>
      <c r="S3" s="4">
        <v>1</v>
      </c>
      <c r="T3" s="5">
        <v>43450</v>
      </c>
      <c r="U3" s="3"/>
      <c r="V3" s="3"/>
      <c r="W3" s="3" t="s">
        <v>37</v>
      </c>
      <c r="X3" s="3"/>
    </row>
    <row r="5" spans="1:24" x14ac:dyDescent="0.2">
      <c r="T5" s="11">
        <f>T2+T3</f>
        <v>45030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zoomScaleNormal="100" workbookViewId="0">
      <selection activeCell="B16" sqref="B16"/>
    </sheetView>
  </sheetViews>
  <sheetFormatPr defaultColWidth="11.42578125" defaultRowHeight="12.75" x14ac:dyDescent="0.2"/>
  <cols>
    <col min="1" max="1" width="9" style="2" bestFit="1" customWidth="1"/>
    <col min="2" max="2" width="31.28515625" style="2" customWidth="1"/>
    <col min="3" max="8" width="10.7109375" style="2" customWidth="1"/>
    <col min="9" max="16384" width="11.42578125" style="2"/>
  </cols>
  <sheetData>
    <row r="1" spans="1:8" s="10" customFormat="1" ht="30" customHeight="1" x14ac:dyDescent="0.25">
      <c r="A1" s="9" t="s">
        <v>3</v>
      </c>
      <c r="B1" s="9" t="s">
        <v>4</v>
      </c>
      <c r="C1" s="9" t="s">
        <v>42</v>
      </c>
      <c r="D1" s="9" t="s">
        <v>16</v>
      </c>
      <c r="E1" s="9" t="s">
        <v>6</v>
      </c>
      <c r="F1" s="9" t="s">
        <v>15</v>
      </c>
      <c r="G1" s="9" t="s">
        <v>18</v>
      </c>
      <c r="H1" s="9" t="s">
        <v>47</v>
      </c>
    </row>
    <row r="2" spans="1:8" ht="30" customHeight="1" x14ac:dyDescent="0.2">
      <c r="A2" s="6" t="s">
        <v>26</v>
      </c>
      <c r="B2" s="6" t="s">
        <v>27</v>
      </c>
      <c r="C2" s="7">
        <v>2</v>
      </c>
      <c r="D2" s="6" t="s">
        <v>35</v>
      </c>
      <c r="E2" s="8">
        <v>790</v>
      </c>
      <c r="F2" s="6" t="s">
        <v>34</v>
      </c>
      <c r="G2" s="7">
        <v>1</v>
      </c>
      <c r="H2" s="8">
        <v>1580</v>
      </c>
    </row>
    <row r="3" spans="1:8" ht="30" customHeight="1" x14ac:dyDescent="0.2">
      <c r="A3" s="6" t="s">
        <v>39</v>
      </c>
      <c r="B3" s="6" t="s">
        <v>40</v>
      </c>
      <c r="C3" s="7">
        <v>55</v>
      </c>
      <c r="D3" s="6" t="s">
        <v>35</v>
      </c>
      <c r="E3" s="8">
        <v>790</v>
      </c>
      <c r="F3" s="6" t="s">
        <v>41</v>
      </c>
      <c r="G3" s="7">
        <v>1</v>
      </c>
      <c r="H3" s="8">
        <v>43450</v>
      </c>
    </row>
  </sheetData>
  <pageMargins left="0.7" right="0.7" top="0.75" bottom="0.75" header="0.3" footer="0.3"/>
  <pageSetup paperSize="9" scale="84"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Z9"/>
  <sheetViews>
    <sheetView topLeftCell="E1" workbookViewId="0">
      <selection activeCell="W7" sqref="W7"/>
    </sheetView>
  </sheetViews>
  <sheetFormatPr defaultRowHeight="15" x14ac:dyDescent="0.25"/>
  <cols>
    <col min="5" max="5" width="13.7109375" customWidth="1"/>
    <col min="23" max="23" width="11.7109375" customWidth="1"/>
    <col min="24" max="24" width="12.7109375" customWidth="1"/>
    <col min="25" max="25" width="18.140625" customWidth="1"/>
  </cols>
  <sheetData>
    <row r="7" spans="1:26" x14ac:dyDescent="0.25">
      <c r="B7" t="s">
        <v>43</v>
      </c>
      <c r="E7" s="12">
        <v>1100200032</v>
      </c>
      <c r="F7" t="s">
        <v>27</v>
      </c>
      <c r="K7" t="s">
        <v>33</v>
      </c>
      <c r="M7" t="s">
        <v>44</v>
      </c>
      <c r="N7" t="s">
        <v>34</v>
      </c>
      <c r="O7" s="13">
        <v>790</v>
      </c>
      <c r="P7" t="s">
        <v>45</v>
      </c>
      <c r="R7">
        <v>2024</v>
      </c>
      <c r="S7" t="s">
        <v>35</v>
      </c>
      <c r="T7" s="14">
        <v>2</v>
      </c>
      <c r="U7" s="13">
        <v>790</v>
      </c>
      <c r="V7" s="13">
        <v>869</v>
      </c>
      <c r="W7" s="15">
        <f>SUM(T7*U7)</f>
        <v>1580</v>
      </c>
      <c r="X7" s="15">
        <f>SUM(T7*V7)</f>
        <v>1738</v>
      </c>
      <c r="Y7" t="s">
        <v>46</v>
      </c>
      <c r="Z7" t="s">
        <v>35</v>
      </c>
    </row>
    <row r="8" spans="1:26" x14ac:dyDescent="0.25">
      <c r="B8" t="s">
        <v>43</v>
      </c>
      <c r="E8" s="12">
        <v>1100200034</v>
      </c>
      <c r="F8" t="s">
        <v>40</v>
      </c>
      <c r="K8" t="s">
        <v>33</v>
      </c>
      <c r="M8" t="s">
        <v>44</v>
      </c>
      <c r="N8" t="s">
        <v>41</v>
      </c>
      <c r="O8" s="13">
        <v>790</v>
      </c>
      <c r="P8" t="s">
        <v>45</v>
      </c>
      <c r="R8">
        <v>2024</v>
      </c>
      <c r="S8" t="s">
        <v>35</v>
      </c>
      <c r="T8" s="14">
        <v>48</v>
      </c>
      <c r="U8" s="13">
        <v>790</v>
      </c>
      <c r="V8" s="13">
        <v>869</v>
      </c>
      <c r="W8" s="15">
        <f>SUM(T8*U8)</f>
        <v>37920</v>
      </c>
      <c r="X8" s="15">
        <f>SUM(T8*V8)</f>
        <v>41712</v>
      </c>
      <c r="Y8" t="s">
        <v>46</v>
      </c>
      <c r="Z8" t="s">
        <v>35</v>
      </c>
    </row>
    <row r="9" spans="1:26" x14ac:dyDescent="0.25">
      <c r="A9" s="16"/>
      <c r="B9" s="16"/>
      <c r="C9" s="16"/>
      <c r="D9" s="16"/>
      <c r="E9" s="16"/>
      <c r="F9" s="16"/>
      <c r="G9" s="16"/>
      <c r="H9" s="16"/>
      <c r="I9" s="16"/>
      <c r="J9" s="16"/>
      <c r="K9" s="16"/>
      <c r="L9" s="16"/>
      <c r="M9" s="16"/>
      <c r="N9" s="16"/>
      <c r="O9" s="17"/>
      <c r="P9" s="16"/>
      <c r="Q9" s="16"/>
      <c r="R9" s="16"/>
      <c r="S9" s="16"/>
      <c r="T9" s="16">
        <f>SUM(T7:T8)</f>
        <v>50</v>
      </c>
      <c r="U9" s="17"/>
      <c r="V9" s="17"/>
      <c r="W9" s="18">
        <f>SUM(W7:W8)</f>
        <v>39500</v>
      </c>
      <c r="X9" s="19">
        <f>SUM(X7:X8)</f>
        <v>43450</v>
      </c>
      <c r="Y9" s="16"/>
      <c r="Z9"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4"/>
  <sheetViews>
    <sheetView showGridLines="0" tabSelected="1" zoomScaleNormal="100" workbookViewId="0">
      <selection activeCell="F87" sqref="F87"/>
    </sheetView>
  </sheetViews>
  <sheetFormatPr defaultRowHeight="15" x14ac:dyDescent="0.25"/>
  <cols>
    <col min="1" max="1" width="9.140625" style="23"/>
    <col min="2" max="2" width="17.140625" style="23" customWidth="1"/>
    <col min="3" max="3" width="48.42578125" style="23" customWidth="1"/>
    <col min="4" max="4" width="12.140625" style="24" customWidth="1"/>
    <col min="5" max="5" width="9.140625" style="24"/>
    <col min="6" max="6" width="15" style="24" customWidth="1"/>
    <col min="7" max="7" width="27" style="24" customWidth="1"/>
    <col min="8" max="10" width="19.7109375" style="23" customWidth="1"/>
    <col min="11" max="11" width="9.140625" style="23"/>
    <col min="12" max="12" width="14.5703125" style="23" bestFit="1" customWidth="1"/>
    <col min="13" max="13" width="13.42578125" style="23" bestFit="1" customWidth="1"/>
    <col min="14" max="14" width="14.5703125" style="23" bestFit="1" customWidth="1"/>
    <col min="15" max="15" width="18.28515625" style="23" customWidth="1"/>
    <col min="16" max="16384" width="9.140625" style="23"/>
  </cols>
  <sheetData>
    <row r="1" spans="2:12" ht="15.75" thickBot="1" x14ac:dyDescent="0.3"/>
    <row r="2" spans="2:12" ht="15" customHeight="1" x14ac:dyDescent="0.25">
      <c r="B2" s="89" t="s">
        <v>167</v>
      </c>
      <c r="C2" s="90"/>
      <c r="D2" s="90"/>
      <c r="E2" s="90"/>
      <c r="F2" s="90"/>
      <c r="G2" s="90"/>
      <c r="H2" s="90"/>
      <c r="I2" s="90"/>
      <c r="J2" s="91"/>
    </row>
    <row r="3" spans="2:12" ht="15" customHeight="1" x14ac:dyDescent="0.25">
      <c r="B3" s="92"/>
      <c r="C3" s="93"/>
      <c r="D3" s="93"/>
      <c r="E3" s="93"/>
      <c r="F3" s="93"/>
      <c r="G3" s="93"/>
      <c r="H3" s="93"/>
      <c r="I3" s="93"/>
      <c r="J3" s="94"/>
    </row>
    <row r="4" spans="2:12" ht="15" customHeight="1" x14ac:dyDescent="0.25">
      <c r="B4" s="92"/>
      <c r="C4" s="93"/>
      <c r="D4" s="93"/>
      <c r="E4" s="93"/>
      <c r="F4" s="93"/>
      <c r="G4" s="93"/>
      <c r="H4" s="93"/>
      <c r="I4" s="93"/>
      <c r="J4" s="94"/>
    </row>
    <row r="5" spans="2:12" ht="15.75" customHeight="1" thickBot="1" x14ac:dyDescent="0.3">
      <c r="B5" s="95"/>
      <c r="C5" s="96"/>
      <c r="D5" s="96"/>
      <c r="E5" s="96"/>
      <c r="F5" s="96"/>
      <c r="G5" s="96"/>
      <c r="H5" s="96"/>
      <c r="I5" s="96"/>
      <c r="J5" s="97"/>
    </row>
    <row r="6" spans="2:12" ht="15.75" thickBot="1" x14ac:dyDescent="0.3">
      <c r="L6" s="25"/>
    </row>
    <row r="7" spans="2:12" x14ac:dyDescent="0.25">
      <c r="B7" s="53" t="s">
        <v>50</v>
      </c>
      <c r="C7" s="54"/>
      <c r="D7" s="54"/>
      <c r="E7" s="54"/>
      <c r="F7" s="54"/>
      <c r="G7" s="54"/>
      <c r="H7" s="54"/>
      <c r="I7" s="54"/>
      <c r="J7" s="55"/>
    </row>
    <row r="8" spans="2:12" ht="15.75" thickBot="1" x14ac:dyDescent="0.3">
      <c r="B8" s="56"/>
      <c r="C8" s="57"/>
      <c r="D8" s="57"/>
      <c r="E8" s="57"/>
      <c r="F8" s="57"/>
      <c r="G8" s="57"/>
      <c r="H8" s="57"/>
      <c r="I8" s="57"/>
      <c r="J8" s="58"/>
    </row>
    <row r="10" spans="2:12" ht="15.75" thickBot="1" x14ac:dyDescent="0.3"/>
    <row r="11" spans="2:12" ht="26.25" customHeight="1" thickBot="1" x14ac:dyDescent="0.3">
      <c r="B11" s="59" t="s">
        <v>53</v>
      </c>
      <c r="C11" s="60"/>
      <c r="D11" s="60"/>
      <c r="E11" s="60"/>
      <c r="F11" s="60"/>
      <c r="G11" s="60"/>
      <c r="H11" s="60"/>
      <c r="I11" s="60"/>
      <c r="J11" s="61"/>
    </row>
    <row r="12" spans="2:12" s="29" customFormat="1" ht="30" customHeight="1" x14ac:dyDescent="0.25">
      <c r="B12" s="26" t="s">
        <v>3</v>
      </c>
      <c r="C12" s="27" t="s">
        <v>4</v>
      </c>
      <c r="D12" s="27" t="s">
        <v>42</v>
      </c>
      <c r="E12" s="27" t="s">
        <v>16</v>
      </c>
      <c r="F12" s="27" t="s">
        <v>6</v>
      </c>
      <c r="G12" s="27" t="s">
        <v>15</v>
      </c>
      <c r="H12" s="27" t="s">
        <v>48</v>
      </c>
      <c r="I12" s="27" t="s">
        <v>51</v>
      </c>
      <c r="J12" s="28" t="s">
        <v>49</v>
      </c>
    </row>
    <row r="13" spans="2:12" s="35" customFormat="1" ht="30" customHeight="1" x14ac:dyDescent="0.25">
      <c r="B13" s="98" t="s">
        <v>68</v>
      </c>
      <c r="C13" s="98" t="s">
        <v>98</v>
      </c>
      <c r="D13" s="99">
        <v>141</v>
      </c>
      <c r="E13" s="31" t="s">
        <v>35</v>
      </c>
      <c r="F13" s="100">
        <v>11.34</v>
      </c>
      <c r="G13" s="31" t="s">
        <v>132</v>
      </c>
      <c r="H13" s="32">
        <f>F13*D13</f>
        <v>1598.94</v>
      </c>
      <c r="I13" s="101">
        <v>0.21</v>
      </c>
      <c r="J13" s="32">
        <f>H13*1.21</f>
        <v>1934.7174</v>
      </c>
    </row>
    <row r="14" spans="2:12" s="35" customFormat="1" ht="30" customHeight="1" x14ac:dyDescent="0.25">
      <c r="B14" s="98" t="s">
        <v>69</v>
      </c>
      <c r="C14" s="98" t="s">
        <v>99</v>
      </c>
      <c r="D14" s="99">
        <v>29</v>
      </c>
      <c r="E14" s="31" t="s">
        <v>35</v>
      </c>
      <c r="F14" s="100">
        <v>116.8</v>
      </c>
      <c r="G14" s="31" t="s">
        <v>133</v>
      </c>
      <c r="H14" s="32">
        <f t="shared" ref="H14:H48" si="0">F14*D14</f>
        <v>3387.2</v>
      </c>
      <c r="I14" s="33">
        <v>0.1</v>
      </c>
      <c r="J14" s="32">
        <f t="shared" ref="J14:J47" si="1">H14*1.1</f>
        <v>3725.92</v>
      </c>
    </row>
    <row r="15" spans="2:12" s="35" customFormat="1" ht="30" customHeight="1" x14ac:dyDescent="0.25">
      <c r="B15" s="98" t="s">
        <v>70</v>
      </c>
      <c r="C15" s="98" t="s">
        <v>100</v>
      </c>
      <c r="D15" s="99">
        <v>25</v>
      </c>
      <c r="E15" s="31" t="s">
        <v>35</v>
      </c>
      <c r="F15" s="100">
        <v>116.8</v>
      </c>
      <c r="G15" s="31" t="s">
        <v>134</v>
      </c>
      <c r="H15" s="32">
        <f t="shared" si="0"/>
        <v>2920</v>
      </c>
      <c r="I15" s="33">
        <v>0.1</v>
      </c>
      <c r="J15" s="32">
        <f t="shared" si="1"/>
        <v>3212.0000000000005</v>
      </c>
    </row>
    <row r="16" spans="2:12" s="35" customFormat="1" ht="30" customHeight="1" x14ac:dyDescent="0.25">
      <c r="B16" s="98" t="s">
        <v>71</v>
      </c>
      <c r="C16" s="98" t="s">
        <v>101</v>
      </c>
      <c r="D16" s="99">
        <v>3</v>
      </c>
      <c r="E16" s="31" t="s">
        <v>35</v>
      </c>
      <c r="F16" s="100">
        <v>116.8</v>
      </c>
      <c r="G16" s="31" t="s">
        <v>135</v>
      </c>
      <c r="H16" s="32">
        <f t="shared" si="0"/>
        <v>350.4</v>
      </c>
      <c r="I16" s="33">
        <v>0.1</v>
      </c>
      <c r="J16" s="32">
        <f t="shared" si="1"/>
        <v>385.44</v>
      </c>
    </row>
    <row r="17" spans="2:10" s="35" customFormat="1" ht="30" customHeight="1" x14ac:dyDescent="0.25">
      <c r="B17" s="98" t="s">
        <v>72</v>
      </c>
      <c r="C17" s="98" t="s">
        <v>102</v>
      </c>
      <c r="D17" s="99">
        <v>2</v>
      </c>
      <c r="E17" s="31" t="s">
        <v>35</v>
      </c>
      <c r="F17" s="100">
        <v>116.8</v>
      </c>
      <c r="G17" s="31" t="s">
        <v>136</v>
      </c>
      <c r="H17" s="32">
        <f t="shared" si="0"/>
        <v>233.6</v>
      </c>
      <c r="I17" s="33">
        <v>0.1</v>
      </c>
      <c r="J17" s="32">
        <f>H17*1.1</f>
        <v>256.96000000000004</v>
      </c>
    </row>
    <row r="18" spans="2:10" s="35" customFormat="1" ht="30" customHeight="1" x14ac:dyDescent="0.25">
      <c r="B18" s="98" t="s">
        <v>73</v>
      </c>
      <c r="C18" s="98" t="s">
        <v>103</v>
      </c>
      <c r="D18" s="99">
        <v>11</v>
      </c>
      <c r="E18" s="31" t="s">
        <v>35</v>
      </c>
      <c r="F18" s="100">
        <v>128.47999999999999</v>
      </c>
      <c r="G18" s="31" t="s">
        <v>137</v>
      </c>
      <c r="H18" s="32">
        <f t="shared" si="0"/>
        <v>1413.28</v>
      </c>
      <c r="I18" s="33">
        <v>0.1</v>
      </c>
      <c r="J18" s="32">
        <f t="shared" si="1"/>
        <v>1554.6080000000002</v>
      </c>
    </row>
    <row r="19" spans="2:10" s="35" customFormat="1" ht="30" customHeight="1" x14ac:dyDescent="0.25">
      <c r="B19" s="98" t="s">
        <v>74</v>
      </c>
      <c r="C19" s="98" t="s">
        <v>104</v>
      </c>
      <c r="D19" s="99">
        <v>25</v>
      </c>
      <c r="E19" s="31" t="s">
        <v>35</v>
      </c>
      <c r="F19" s="100">
        <v>128.47999999999999</v>
      </c>
      <c r="G19" s="31" t="s">
        <v>138</v>
      </c>
      <c r="H19" s="32">
        <f t="shared" si="0"/>
        <v>3211.9999999999995</v>
      </c>
      <c r="I19" s="33">
        <v>0.1</v>
      </c>
      <c r="J19" s="32">
        <f t="shared" si="1"/>
        <v>3533.2</v>
      </c>
    </row>
    <row r="20" spans="2:10" s="35" customFormat="1" ht="30" customHeight="1" x14ac:dyDescent="0.25">
      <c r="B20" s="98" t="s">
        <v>75</v>
      </c>
      <c r="C20" s="98" t="s">
        <v>105</v>
      </c>
      <c r="D20" s="99">
        <v>16</v>
      </c>
      <c r="E20" s="31" t="s">
        <v>35</v>
      </c>
      <c r="F20" s="100">
        <v>128.47999999999999</v>
      </c>
      <c r="G20" s="31" t="s">
        <v>139</v>
      </c>
      <c r="H20" s="32">
        <f t="shared" si="0"/>
        <v>2055.6799999999998</v>
      </c>
      <c r="I20" s="33">
        <v>0.1</v>
      </c>
      <c r="J20" s="32">
        <f t="shared" si="1"/>
        <v>2261.248</v>
      </c>
    </row>
    <row r="21" spans="2:10" s="35" customFormat="1" ht="30" customHeight="1" x14ac:dyDescent="0.25">
      <c r="B21" s="98" t="s">
        <v>76</v>
      </c>
      <c r="C21" s="98" t="s">
        <v>106</v>
      </c>
      <c r="D21" s="99">
        <v>15</v>
      </c>
      <c r="E21" s="31" t="s">
        <v>35</v>
      </c>
      <c r="F21" s="100">
        <v>128.47999999999999</v>
      </c>
      <c r="G21" s="31" t="s">
        <v>140</v>
      </c>
      <c r="H21" s="32">
        <f t="shared" si="0"/>
        <v>1927.1999999999998</v>
      </c>
      <c r="I21" s="33">
        <v>0.1</v>
      </c>
      <c r="J21" s="32">
        <f>H21*1.1</f>
        <v>2119.92</v>
      </c>
    </row>
    <row r="22" spans="2:10" s="35" customFormat="1" ht="30" customHeight="1" x14ac:dyDescent="0.25">
      <c r="B22" s="98" t="s">
        <v>77</v>
      </c>
      <c r="C22" s="98" t="s">
        <v>107</v>
      </c>
      <c r="D22" s="99">
        <v>21</v>
      </c>
      <c r="E22" s="31" t="s">
        <v>35</v>
      </c>
      <c r="F22" s="100">
        <v>128.47999999999999</v>
      </c>
      <c r="G22" s="31" t="s">
        <v>141</v>
      </c>
      <c r="H22" s="32">
        <f t="shared" si="0"/>
        <v>2698.08</v>
      </c>
      <c r="I22" s="33">
        <v>0.1</v>
      </c>
      <c r="J22" s="32">
        <f>H22*1.1</f>
        <v>2967.8880000000004</v>
      </c>
    </row>
    <row r="23" spans="2:10" s="35" customFormat="1" ht="30" customHeight="1" x14ac:dyDescent="0.25">
      <c r="B23" s="98" t="s">
        <v>78</v>
      </c>
      <c r="C23" s="98" t="s">
        <v>108</v>
      </c>
      <c r="D23" s="99">
        <v>14</v>
      </c>
      <c r="E23" s="31" t="s">
        <v>35</v>
      </c>
      <c r="F23" s="100">
        <v>128.47999999999999</v>
      </c>
      <c r="G23" s="31" t="s">
        <v>142</v>
      </c>
      <c r="H23" s="32">
        <f t="shared" si="0"/>
        <v>1798.7199999999998</v>
      </c>
      <c r="I23" s="33">
        <v>0.1</v>
      </c>
      <c r="J23" s="32">
        <f>H23*1.1</f>
        <v>1978.5919999999999</v>
      </c>
    </row>
    <row r="24" spans="2:10" s="35" customFormat="1" ht="30" customHeight="1" x14ac:dyDescent="0.25">
      <c r="B24" s="98" t="s">
        <v>79</v>
      </c>
      <c r="C24" s="98" t="s">
        <v>109</v>
      </c>
      <c r="D24" s="99">
        <v>4</v>
      </c>
      <c r="E24" s="31" t="s">
        <v>35</v>
      </c>
      <c r="F24" s="100">
        <v>128.47999999999999</v>
      </c>
      <c r="G24" s="31" t="s">
        <v>143</v>
      </c>
      <c r="H24" s="32">
        <f t="shared" si="0"/>
        <v>513.91999999999996</v>
      </c>
      <c r="I24" s="33">
        <v>0.1</v>
      </c>
      <c r="J24" s="32">
        <f>H24*1.1</f>
        <v>565.31200000000001</v>
      </c>
    </row>
    <row r="25" spans="2:10" s="35" customFormat="1" ht="30" customHeight="1" x14ac:dyDescent="0.25">
      <c r="B25" s="98" t="s">
        <v>80</v>
      </c>
      <c r="C25" s="98" t="s">
        <v>110</v>
      </c>
      <c r="D25" s="99">
        <v>2</v>
      </c>
      <c r="E25" s="31" t="s">
        <v>35</v>
      </c>
      <c r="F25" s="100">
        <v>128.47999999999999</v>
      </c>
      <c r="G25" s="31" t="s">
        <v>144</v>
      </c>
      <c r="H25" s="32">
        <f t="shared" si="0"/>
        <v>256.95999999999998</v>
      </c>
      <c r="I25" s="33">
        <v>0.1</v>
      </c>
      <c r="J25" s="32">
        <f>H25*1.1</f>
        <v>282.65600000000001</v>
      </c>
    </row>
    <row r="26" spans="2:10" s="35" customFormat="1" ht="30" customHeight="1" x14ac:dyDescent="0.25">
      <c r="B26" s="98">
        <v>1100400704</v>
      </c>
      <c r="C26" s="98" t="s">
        <v>111</v>
      </c>
      <c r="D26" s="99">
        <v>1</v>
      </c>
      <c r="E26" s="31" t="s">
        <v>35</v>
      </c>
      <c r="F26" s="100">
        <v>128.47999999999999</v>
      </c>
      <c r="G26" s="31" t="s">
        <v>145</v>
      </c>
      <c r="H26" s="32">
        <f t="shared" si="0"/>
        <v>128.47999999999999</v>
      </c>
      <c r="I26" s="33">
        <v>0.1</v>
      </c>
      <c r="J26" s="32">
        <f t="shared" si="1"/>
        <v>141.328</v>
      </c>
    </row>
    <row r="27" spans="2:10" s="35" customFormat="1" ht="30" customHeight="1" x14ac:dyDescent="0.25">
      <c r="B27" s="98">
        <v>1100400719</v>
      </c>
      <c r="C27" s="98" t="s">
        <v>112</v>
      </c>
      <c r="D27" s="99">
        <v>2</v>
      </c>
      <c r="E27" s="31" t="s">
        <v>35</v>
      </c>
      <c r="F27" s="100">
        <v>128.47999999999999</v>
      </c>
      <c r="G27" s="31" t="s">
        <v>146</v>
      </c>
      <c r="H27" s="32">
        <f t="shared" si="0"/>
        <v>256.95999999999998</v>
      </c>
      <c r="I27" s="33">
        <v>0.1</v>
      </c>
      <c r="J27" s="32">
        <f t="shared" si="1"/>
        <v>282.65600000000001</v>
      </c>
    </row>
    <row r="28" spans="2:10" s="35" customFormat="1" ht="30" customHeight="1" x14ac:dyDescent="0.25">
      <c r="B28" s="98" t="s">
        <v>81</v>
      </c>
      <c r="C28" s="98" t="s">
        <v>113</v>
      </c>
      <c r="D28" s="99">
        <v>1</v>
      </c>
      <c r="E28" s="31" t="s">
        <v>35</v>
      </c>
      <c r="F28" s="100">
        <v>128.47999999999999</v>
      </c>
      <c r="G28" s="31" t="s">
        <v>147</v>
      </c>
      <c r="H28" s="32">
        <f t="shared" si="0"/>
        <v>128.47999999999999</v>
      </c>
      <c r="I28" s="33">
        <v>0.1</v>
      </c>
      <c r="J28" s="32">
        <f t="shared" si="1"/>
        <v>141.328</v>
      </c>
    </row>
    <row r="29" spans="2:10" s="35" customFormat="1" ht="30" customHeight="1" x14ac:dyDescent="0.25">
      <c r="B29" s="98" t="s">
        <v>82</v>
      </c>
      <c r="C29" s="98" t="s">
        <v>114</v>
      </c>
      <c r="D29" s="99">
        <v>2</v>
      </c>
      <c r="E29" s="31" t="s">
        <v>35</v>
      </c>
      <c r="F29" s="100">
        <v>128.47999999999999</v>
      </c>
      <c r="G29" s="31" t="s">
        <v>148</v>
      </c>
      <c r="H29" s="32">
        <f t="shared" si="0"/>
        <v>256.95999999999998</v>
      </c>
      <c r="I29" s="33">
        <v>0.1</v>
      </c>
      <c r="J29" s="32">
        <f>H29*1.1</f>
        <v>282.65600000000001</v>
      </c>
    </row>
    <row r="30" spans="2:10" s="35" customFormat="1" ht="30" customHeight="1" x14ac:dyDescent="0.25">
      <c r="B30" s="98" t="s">
        <v>83</v>
      </c>
      <c r="C30" s="98" t="s">
        <v>115</v>
      </c>
      <c r="D30" s="99">
        <v>1</v>
      </c>
      <c r="E30" s="31" t="s">
        <v>35</v>
      </c>
      <c r="F30" s="100">
        <v>80.650000000000006</v>
      </c>
      <c r="G30" s="31" t="s">
        <v>149</v>
      </c>
      <c r="H30" s="32">
        <f t="shared" si="0"/>
        <v>80.650000000000006</v>
      </c>
      <c r="I30" s="33">
        <v>0.1</v>
      </c>
      <c r="J30" s="32">
        <f>H30*1.1</f>
        <v>88.715000000000018</v>
      </c>
    </row>
    <row r="31" spans="2:10" s="35" customFormat="1" ht="30" customHeight="1" x14ac:dyDescent="0.25">
      <c r="B31" s="98">
        <v>1100400661</v>
      </c>
      <c r="C31" s="98" t="s">
        <v>116</v>
      </c>
      <c r="D31" s="99">
        <v>6</v>
      </c>
      <c r="E31" s="31" t="s">
        <v>35</v>
      </c>
      <c r="F31" s="100">
        <v>7.24</v>
      </c>
      <c r="G31" s="31" t="s">
        <v>150</v>
      </c>
      <c r="H31" s="32">
        <f t="shared" si="0"/>
        <v>43.44</v>
      </c>
      <c r="I31" s="33">
        <v>0.21</v>
      </c>
      <c r="J31" s="32">
        <f>H31*1.21</f>
        <v>52.562399999999997</v>
      </c>
    </row>
    <row r="32" spans="2:10" s="35" customFormat="1" ht="30" customHeight="1" x14ac:dyDescent="0.25">
      <c r="B32" s="98" t="s">
        <v>84</v>
      </c>
      <c r="C32" s="98" t="s">
        <v>117</v>
      </c>
      <c r="D32" s="99">
        <v>5</v>
      </c>
      <c r="E32" s="31" t="s">
        <v>35</v>
      </c>
      <c r="F32" s="100">
        <v>113.48</v>
      </c>
      <c r="G32" s="31" t="s">
        <v>151</v>
      </c>
      <c r="H32" s="32">
        <f t="shared" si="0"/>
        <v>567.4</v>
      </c>
      <c r="I32" s="33">
        <v>0.1</v>
      </c>
      <c r="J32" s="32">
        <f t="shared" si="1"/>
        <v>624.14</v>
      </c>
    </row>
    <row r="33" spans="2:10" s="35" customFormat="1" ht="30" customHeight="1" x14ac:dyDescent="0.25">
      <c r="B33" s="98" t="s">
        <v>85</v>
      </c>
      <c r="C33" s="98" t="s">
        <v>118</v>
      </c>
      <c r="D33" s="99">
        <v>1</v>
      </c>
      <c r="E33" s="31" t="s">
        <v>35</v>
      </c>
      <c r="F33" s="100">
        <v>241.21</v>
      </c>
      <c r="G33" s="31" t="s">
        <v>152</v>
      </c>
      <c r="H33" s="32">
        <f t="shared" si="0"/>
        <v>241.21</v>
      </c>
      <c r="I33" s="33">
        <v>0.1</v>
      </c>
      <c r="J33" s="32">
        <f>H33*1.1</f>
        <v>265.33100000000002</v>
      </c>
    </row>
    <row r="34" spans="2:10" s="35" customFormat="1" ht="30" customHeight="1" x14ac:dyDescent="0.25">
      <c r="B34" s="98" t="s">
        <v>86</v>
      </c>
      <c r="C34" s="98" t="s">
        <v>119</v>
      </c>
      <c r="D34" s="99">
        <v>2</v>
      </c>
      <c r="E34" s="31" t="s">
        <v>35</v>
      </c>
      <c r="F34" s="100">
        <v>16.739999999999998</v>
      </c>
      <c r="G34" s="31" t="s">
        <v>153</v>
      </c>
      <c r="H34" s="32">
        <f t="shared" si="0"/>
        <v>33.479999999999997</v>
      </c>
      <c r="I34" s="33">
        <v>0.1</v>
      </c>
      <c r="J34" s="32">
        <f>H34*1.1</f>
        <v>36.828000000000003</v>
      </c>
    </row>
    <row r="35" spans="2:10" s="35" customFormat="1" ht="30" customHeight="1" x14ac:dyDescent="0.25">
      <c r="B35" s="98" t="s">
        <v>87</v>
      </c>
      <c r="C35" s="98" t="s">
        <v>120</v>
      </c>
      <c r="D35" s="99">
        <v>5</v>
      </c>
      <c r="E35" s="31" t="s">
        <v>35</v>
      </c>
      <c r="F35" s="100">
        <v>11.34</v>
      </c>
      <c r="G35" s="31" t="s">
        <v>154</v>
      </c>
      <c r="H35" s="32">
        <f t="shared" si="0"/>
        <v>56.7</v>
      </c>
      <c r="I35" s="33">
        <v>0.21</v>
      </c>
      <c r="J35" s="32">
        <f>H35*1.21</f>
        <v>68.606999999999999</v>
      </c>
    </row>
    <row r="36" spans="2:10" s="35" customFormat="1" ht="30" customHeight="1" x14ac:dyDescent="0.25">
      <c r="B36" s="98" t="s">
        <v>88</v>
      </c>
      <c r="C36" s="98" t="s">
        <v>121</v>
      </c>
      <c r="D36" s="99">
        <v>1</v>
      </c>
      <c r="E36" s="31" t="s">
        <v>35</v>
      </c>
      <c r="F36" s="100">
        <v>128.47999999999999</v>
      </c>
      <c r="G36" s="31" t="s">
        <v>155</v>
      </c>
      <c r="H36" s="32">
        <f t="shared" si="0"/>
        <v>128.47999999999999</v>
      </c>
      <c r="I36" s="33">
        <v>0.1</v>
      </c>
      <c r="J36" s="32">
        <f t="shared" si="1"/>
        <v>141.328</v>
      </c>
    </row>
    <row r="37" spans="2:10" s="35" customFormat="1" ht="30" customHeight="1" x14ac:dyDescent="0.25">
      <c r="B37" s="98" t="s">
        <v>89</v>
      </c>
      <c r="C37" s="98" t="s">
        <v>122</v>
      </c>
      <c r="D37" s="99">
        <v>3</v>
      </c>
      <c r="E37" s="31" t="s">
        <v>35</v>
      </c>
      <c r="F37" s="100">
        <v>241.21</v>
      </c>
      <c r="G37" s="31" t="s">
        <v>152</v>
      </c>
      <c r="H37" s="32">
        <f t="shared" si="0"/>
        <v>723.63</v>
      </c>
      <c r="I37" s="33">
        <v>0.1</v>
      </c>
      <c r="J37" s="32">
        <f>H37*1.1</f>
        <v>795.99300000000005</v>
      </c>
    </row>
    <row r="38" spans="2:10" s="35" customFormat="1" ht="30" customHeight="1" x14ac:dyDescent="0.25">
      <c r="B38" s="98" t="s">
        <v>90</v>
      </c>
      <c r="C38" s="98" t="s">
        <v>123</v>
      </c>
      <c r="D38" s="99">
        <v>1</v>
      </c>
      <c r="E38" s="31" t="s">
        <v>35</v>
      </c>
      <c r="F38" s="100">
        <v>372.45</v>
      </c>
      <c r="G38" s="31" t="s">
        <v>156</v>
      </c>
      <c r="H38" s="32">
        <f t="shared" si="0"/>
        <v>372.45</v>
      </c>
      <c r="I38" s="33">
        <v>0.1</v>
      </c>
      <c r="J38" s="32">
        <f>H38*1.1</f>
        <v>409.69499999999999</v>
      </c>
    </row>
    <row r="39" spans="2:10" s="35" customFormat="1" ht="30" customHeight="1" x14ac:dyDescent="0.25">
      <c r="B39" s="98" t="s">
        <v>91</v>
      </c>
      <c r="C39" s="98" t="s">
        <v>124</v>
      </c>
      <c r="D39" s="99">
        <v>1</v>
      </c>
      <c r="E39" s="31" t="s">
        <v>35</v>
      </c>
      <c r="F39" s="100">
        <v>116.39</v>
      </c>
      <c r="G39" s="31" t="s">
        <v>157</v>
      </c>
      <c r="H39" s="32">
        <f t="shared" si="0"/>
        <v>116.39</v>
      </c>
      <c r="I39" s="33">
        <v>0.1</v>
      </c>
      <c r="J39" s="32">
        <f>H39*1.1</f>
        <v>128.02900000000002</v>
      </c>
    </row>
    <row r="40" spans="2:10" s="35" customFormat="1" ht="30" customHeight="1" x14ac:dyDescent="0.25">
      <c r="B40" s="98" t="s">
        <v>92</v>
      </c>
      <c r="C40" s="98" t="s">
        <v>125</v>
      </c>
      <c r="D40" s="99">
        <v>1</v>
      </c>
      <c r="E40" s="31" t="s">
        <v>35</v>
      </c>
      <c r="F40" s="100">
        <v>7.24</v>
      </c>
      <c r="G40" s="31" t="s">
        <v>158</v>
      </c>
      <c r="H40" s="32">
        <f t="shared" si="0"/>
        <v>7.24</v>
      </c>
      <c r="I40" s="33">
        <v>0.21</v>
      </c>
      <c r="J40" s="32">
        <f>H40*1.21</f>
        <v>8.7604000000000006</v>
      </c>
    </row>
    <row r="41" spans="2:10" s="35" customFormat="1" ht="30" customHeight="1" x14ac:dyDescent="0.25">
      <c r="B41" s="98" t="s">
        <v>93</v>
      </c>
      <c r="C41" s="98" t="s">
        <v>126</v>
      </c>
      <c r="D41" s="99">
        <v>2</v>
      </c>
      <c r="E41" s="31" t="s">
        <v>35</v>
      </c>
      <c r="F41" s="100">
        <v>241.21</v>
      </c>
      <c r="G41" s="31" t="s">
        <v>159</v>
      </c>
      <c r="H41" s="32">
        <f t="shared" si="0"/>
        <v>482.42</v>
      </c>
      <c r="I41" s="33">
        <v>0.1</v>
      </c>
      <c r="J41" s="32">
        <f t="shared" si="1"/>
        <v>530.66200000000003</v>
      </c>
    </row>
    <row r="42" spans="2:10" s="35" customFormat="1" ht="30" customHeight="1" x14ac:dyDescent="0.25">
      <c r="B42" s="98">
        <v>1100400357</v>
      </c>
      <c r="C42" s="98" t="s">
        <v>127</v>
      </c>
      <c r="D42" s="99">
        <v>2</v>
      </c>
      <c r="E42" s="31" t="s">
        <v>35</v>
      </c>
      <c r="F42" s="100">
        <v>116.39</v>
      </c>
      <c r="G42" s="31" t="s">
        <v>160</v>
      </c>
      <c r="H42" s="32">
        <f t="shared" si="0"/>
        <v>232.78</v>
      </c>
      <c r="I42" s="33">
        <v>0.1</v>
      </c>
      <c r="J42" s="32">
        <f>H42*1.1</f>
        <v>256.05800000000005</v>
      </c>
    </row>
    <row r="43" spans="2:10" s="35" customFormat="1" ht="30" customHeight="1" x14ac:dyDescent="0.25">
      <c r="B43" s="98" t="s">
        <v>94</v>
      </c>
      <c r="C43" s="98" t="s">
        <v>128</v>
      </c>
      <c r="D43" s="99">
        <v>3</v>
      </c>
      <c r="E43" s="31" t="s">
        <v>35</v>
      </c>
      <c r="F43" s="100">
        <v>116.39</v>
      </c>
      <c r="G43" s="31" t="s">
        <v>161</v>
      </c>
      <c r="H43" s="32">
        <f t="shared" si="0"/>
        <v>349.17</v>
      </c>
      <c r="I43" s="33">
        <v>0.1</v>
      </c>
      <c r="J43" s="32">
        <f>H43*1.1</f>
        <v>384.08700000000005</v>
      </c>
    </row>
    <row r="44" spans="2:10" s="35" customFormat="1" ht="30" customHeight="1" x14ac:dyDescent="0.25">
      <c r="B44" s="98" t="s">
        <v>88</v>
      </c>
      <c r="C44" s="98" t="s">
        <v>121</v>
      </c>
      <c r="D44" s="99">
        <v>1</v>
      </c>
      <c r="E44" s="31" t="s">
        <v>35</v>
      </c>
      <c r="F44" s="100">
        <v>128.47999999999999</v>
      </c>
      <c r="G44" s="31" t="s">
        <v>155</v>
      </c>
      <c r="H44" s="32">
        <f t="shared" si="0"/>
        <v>128.47999999999999</v>
      </c>
      <c r="I44" s="33">
        <v>0.1</v>
      </c>
      <c r="J44" s="32">
        <f>H44*1.1</f>
        <v>141.328</v>
      </c>
    </row>
    <row r="45" spans="2:10" s="35" customFormat="1" ht="30" customHeight="1" x14ac:dyDescent="0.25">
      <c r="B45" s="98" t="s">
        <v>89</v>
      </c>
      <c r="C45" s="98" t="s">
        <v>122</v>
      </c>
      <c r="D45" s="99">
        <v>3</v>
      </c>
      <c r="E45" s="31" t="s">
        <v>35</v>
      </c>
      <c r="F45" s="100">
        <v>241.21</v>
      </c>
      <c r="G45" s="31" t="s">
        <v>162</v>
      </c>
      <c r="H45" s="32">
        <f t="shared" si="0"/>
        <v>723.63</v>
      </c>
      <c r="I45" s="33">
        <v>0.1</v>
      </c>
      <c r="J45" s="32">
        <f t="shared" si="1"/>
        <v>795.99300000000005</v>
      </c>
    </row>
    <row r="46" spans="2:10" s="35" customFormat="1" ht="30" customHeight="1" x14ac:dyDescent="0.25">
      <c r="B46" s="98" t="s">
        <v>95</v>
      </c>
      <c r="C46" s="98" t="s">
        <v>129</v>
      </c>
      <c r="D46" s="99">
        <v>1</v>
      </c>
      <c r="E46" s="31" t="s">
        <v>35</v>
      </c>
      <c r="F46" s="100">
        <v>241.21</v>
      </c>
      <c r="G46" s="31" t="s">
        <v>163</v>
      </c>
      <c r="H46" s="32">
        <f t="shared" si="0"/>
        <v>241.21</v>
      </c>
      <c r="I46" s="33">
        <v>0.1</v>
      </c>
      <c r="J46" s="32">
        <f t="shared" si="1"/>
        <v>265.33100000000002</v>
      </c>
    </row>
    <row r="47" spans="2:10" s="35" customFormat="1" ht="30" customHeight="1" x14ac:dyDescent="0.25">
      <c r="B47" s="98" t="s">
        <v>96</v>
      </c>
      <c r="C47" s="98" t="s">
        <v>130</v>
      </c>
      <c r="D47" s="99">
        <v>1</v>
      </c>
      <c r="E47" s="31" t="s">
        <v>35</v>
      </c>
      <c r="F47" s="100">
        <v>241.21</v>
      </c>
      <c r="G47" s="31" t="s">
        <v>164</v>
      </c>
      <c r="H47" s="32">
        <f t="shared" si="0"/>
        <v>241.21</v>
      </c>
      <c r="I47" s="33">
        <v>0.1</v>
      </c>
      <c r="J47" s="32">
        <f t="shared" si="1"/>
        <v>265.33100000000002</v>
      </c>
    </row>
    <row r="48" spans="2:10" s="35" customFormat="1" ht="30" customHeight="1" x14ac:dyDescent="0.25">
      <c r="B48" s="98" t="s">
        <v>97</v>
      </c>
      <c r="C48" s="98" t="s">
        <v>131</v>
      </c>
      <c r="D48" s="99">
        <v>1</v>
      </c>
      <c r="E48" s="31" t="s">
        <v>35</v>
      </c>
      <c r="F48" s="100">
        <v>241.21</v>
      </c>
      <c r="G48" s="31" t="s">
        <v>165</v>
      </c>
      <c r="H48" s="32">
        <f t="shared" si="0"/>
        <v>241.21</v>
      </c>
      <c r="I48" s="33">
        <v>0.1</v>
      </c>
      <c r="J48" s="32">
        <f>H48*1.1</f>
        <v>265.33100000000002</v>
      </c>
    </row>
    <row r="49" spans="2:24" s="35" customFormat="1" ht="30" customHeight="1" thickBot="1" x14ac:dyDescent="0.3">
      <c r="B49" s="51" t="s">
        <v>52</v>
      </c>
      <c r="C49" s="52"/>
      <c r="D49" s="52"/>
      <c r="E49" s="52"/>
      <c r="F49" s="52"/>
      <c r="G49" s="52"/>
      <c r="H49" s="36">
        <f>SUM(H13:H48)</f>
        <v>28148.03999999999</v>
      </c>
      <c r="I49" s="37" t="s">
        <v>67</v>
      </c>
      <c r="J49" s="38">
        <f>SUM(J13:J48)</f>
        <v>31150.539199999996</v>
      </c>
      <c r="O49" s="39"/>
    </row>
    <row r="50" spans="2:24" s="35" customFormat="1" ht="30" customHeight="1" thickBot="1" x14ac:dyDescent="0.3">
      <c r="B50" s="40"/>
      <c r="C50" s="41"/>
      <c r="D50" s="42"/>
      <c r="E50" s="40"/>
      <c r="F50" s="43"/>
      <c r="G50" s="40"/>
      <c r="H50" s="44"/>
      <c r="L50" s="35" t="s">
        <v>166</v>
      </c>
      <c r="N50" s="45"/>
      <c r="O50" s="45"/>
      <c r="P50" s="45"/>
      <c r="Q50" s="45"/>
      <c r="R50" s="45"/>
      <c r="S50" s="45"/>
      <c r="T50" s="45"/>
      <c r="U50" s="45"/>
      <c r="V50" s="45"/>
      <c r="W50" s="45"/>
      <c r="X50" s="45"/>
    </row>
    <row r="51" spans="2:24" s="35" customFormat="1" ht="30" customHeight="1" thickBot="1" x14ac:dyDescent="0.3">
      <c r="B51" s="48" t="s">
        <v>54</v>
      </c>
      <c r="C51" s="49"/>
      <c r="D51" s="49"/>
      <c r="E51" s="49"/>
      <c r="F51" s="49"/>
      <c r="G51" s="49"/>
      <c r="H51" s="49"/>
      <c r="I51" s="49"/>
      <c r="J51" s="50"/>
      <c r="N51" s="45"/>
      <c r="O51" s="45"/>
      <c r="P51" s="45"/>
      <c r="Q51" s="45"/>
      <c r="R51" s="45"/>
      <c r="S51" s="45"/>
      <c r="T51" s="45"/>
      <c r="U51" s="45"/>
      <c r="V51" s="45"/>
      <c r="W51" s="45"/>
      <c r="X51" s="45"/>
    </row>
    <row r="52" spans="2:24" s="35" customFormat="1" ht="30" customHeight="1" x14ac:dyDescent="0.25">
      <c r="B52" s="26" t="s">
        <v>3</v>
      </c>
      <c r="C52" s="27" t="s">
        <v>4</v>
      </c>
      <c r="D52" s="27" t="s">
        <v>42</v>
      </c>
      <c r="E52" s="27" t="s">
        <v>16</v>
      </c>
      <c r="F52" s="27" t="s">
        <v>6</v>
      </c>
      <c r="G52" s="27" t="s">
        <v>15</v>
      </c>
      <c r="H52" s="27" t="s">
        <v>48</v>
      </c>
      <c r="I52" s="27" t="s">
        <v>51</v>
      </c>
      <c r="J52" s="28" t="s">
        <v>49</v>
      </c>
      <c r="N52" s="45"/>
      <c r="O52" s="45"/>
      <c r="P52" s="45"/>
      <c r="Q52" s="45"/>
      <c r="R52" s="45"/>
      <c r="S52" s="45"/>
      <c r="T52" s="45"/>
      <c r="U52" s="45"/>
      <c r="V52" s="45"/>
      <c r="W52" s="45"/>
      <c r="X52" s="45"/>
    </row>
    <row r="53" spans="2:24" s="35" customFormat="1" ht="30" customHeight="1" x14ac:dyDescent="0.25">
      <c r="B53" s="30" t="str">
        <f t="shared" ref="B53:D72" si="2">B13</f>
        <v>1100400341</v>
      </c>
      <c r="C53" s="31" t="str">
        <f t="shared" si="2"/>
        <v>AGULLA KIRSCHNER 100MM</v>
      </c>
      <c r="D53" s="31">
        <f t="shared" si="2"/>
        <v>141</v>
      </c>
      <c r="E53" s="31" t="s">
        <v>35</v>
      </c>
      <c r="F53" s="47">
        <v>0</v>
      </c>
      <c r="G53" s="31" t="str">
        <f t="shared" ref="G53:G88" si="3">G13</f>
        <v>004-0320-010</v>
      </c>
      <c r="H53" s="32">
        <f>F53*D53</f>
        <v>0</v>
      </c>
      <c r="I53" s="33">
        <f t="shared" ref="I53:I88" si="4">I13</f>
        <v>0.21</v>
      </c>
      <c r="J53" s="34">
        <f>H53*1.21</f>
        <v>0</v>
      </c>
      <c r="N53" s="45"/>
      <c r="O53" s="45"/>
      <c r="P53" s="45"/>
      <c r="Q53" s="45"/>
      <c r="R53" s="45"/>
      <c r="S53" s="45"/>
      <c r="T53" s="45"/>
      <c r="U53" s="45"/>
      <c r="V53" s="45"/>
      <c r="W53" s="45"/>
      <c r="X53" s="45"/>
    </row>
    <row r="54" spans="2:24" s="35" customFormat="1" ht="30" customHeight="1" x14ac:dyDescent="0.25">
      <c r="B54" s="30" t="str">
        <f t="shared" si="2"/>
        <v>1100400577</v>
      </c>
      <c r="C54" s="31" t="str">
        <f t="shared" si="2"/>
        <v>CARGOL SNAP-OFF NEXIS 2 X 11</v>
      </c>
      <c r="D54" s="31">
        <f t="shared" si="2"/>
        <v>29</v>
      </c>
      <c r="E54" s="31" t="s">
        <v>35</v>
      </c>
      <c r="F54" s="47">
        <v>0</v>
      </c>
      <c r="G54" s="31" t="str">
        <f t="shared" si="3"/>
        <v>SC040011</v>
      </c>
      <c r="H54" s="32">
        <f t="shared" ref="H54:H88" si="5">F54*D54</f>
        <v>0</v>
      </c>
      <c r="I54" s="33">
        <f t="shared" si="4"/>
        <v>0.1</v>
      </c>
      <c r="J54" s="34">
        <f t="shared" ref="J54:J87" si="6">H54*1.1</f>
        <v>0</v>
      </c>
      <c r="N54" s="45"/>
      <c r="O54" s="45"/>
      <c r="P54" s="45"/>
      <c r="Q54" s="45"/>
      <c r="R54" s="45"/>
      <c r="S54" s="45"/>
      <c r="T54" s="45"/>
      <c r="U54" s="45"/>
      <c r="V54" s="45"/>
      <c r="W54" s="45"/>
      <c r="X54" s="45"/>
    </row>
    <row r="55" spans="2:24" s="35" customFormat="1" ht="30" customHeight="1" x14ac:dyDescent="0.25">
      <c r="B55" s="30" t="str">
        <f t="shared" si="2"/>
        <v>1100400575</v>
      </c>
      <c r="C55" s="31" t="str">
        <f t="shared" si="2"/>
        <v>CARGOL SNAP-OFF NEXIS 2 X 12</v>
      </c>
      <c r="D55" s="31">
        <f t="shared" si="2"/>
        <v>25</v>
      </c>
      <c r="E55" s="31" t="s">
        <v>35</v>
      </c>
      <c r="F55" s="47">
        <v>0</v>
      </c>
      <c r="G55" s="31" t="str">
        <f t="shared" si="3"/>
        <v>SC040012</v>
      </c>
      <c r="H55" s="32">
        <f t="shared" si="5"/>
        <v>0</v>
      </c>
      <c r="I55" s="33">
        <f t="shared" si="4"/>
        <v>0.1</v>
      </c>
      <c r="J55" s="34">
        <f t="shared" si="6"/>
        <v>0</v>
      </c>
      <c r="N55" s="45"/>
      <c r="O55" s="45"/>
      <c r="P55" s="45"/>
      <c r="Q55" s="45"/>
      <c r="R55" s="45"/>
      <c r="S55" s="45"/>
      <c r="T55" s="45"/>
      <c r="U55" s="45"/>
      <c r="V55" s="45"/>
      <c r="W55" s="45"/>
      <c r="X55" s="45"/>
    </row>
    <row r="56" spans="2:24" s="35" customFormat="1" ht="30" customHeight="1" x14ac:dyDescent="0.25">
      <c r="B56" s="30" t="str">
        <f t="shared" si="2"/>
        <v>1100400585</v>
      </c>
      <c r="C56" s="31" t="str">
        <f t="shared" si="2"/>
        <v>CARGOL SNAP-OFF NEXIS 2*13</v>
      </c>
      <c r="D56" s="31">
        <f t="shared" si="2"/>
        <v>3</v>
      </c>
      <c r="E56" s="31" t="s">
        <v>35</v>
      </c>
      <c r="F56" s="47">
        <v>0</v>
      </c>
      <c r="G56" s="31" t="str">
        <f t="shared" si="3"/>
        <v>SC040013</v>
      </c>
      <c r="H56" s="32">
        <f t="shared" si="5"/>
        <v>0</v>
      </c>
      <c r="I56" s="33">
        <f t="shared" si="4"/>
        <v>0.1</v>
      </c>
      <c r="J56" s="34">
        <f t="shared" si="6"/>
        <v>0</v>
      </c>
      <c r="N56" s="45"/>
      <c r="O56" s="45"/>
      <c r="P56" s="45"/>
      <c r="Q56" s="45"/>
      <c r="R56" s="45"/>
      <c r="S56" s="45"/>
      <c r="T56" s="45"/>
      <c r="U56" s="45"/>
      <c r="V56" s="45"/>
      <c r="W56" s="45"/>
      <c r="X56" s="45"/>
    </row>
    <row r="57" spans="2:24" s="35" customFormat="1" ht="30" customHeight="1" x14ac:dyDescent="0.25">
      <c r="B57" s="30" t="str">
        <f t="shared" si="2"/>
        <v>1100400576</v>
      </c>
      <c r="C57" s="31" t="str">
        <f t="shared" si="2"/>
        <v>CARGOL SNAP-OFF NEXIS 2 X 14</v>
      </c>
      <c r="D57" s="31">
        <f t="shared" si="2"/>
        <v>2</v>
      </c>
      <c r="E57" s="31" t="s">
        <v>35</v>
      </c>
      <c r="F57" s="47">
        <v>0</v>
      </c>
      <c r="G57" s="31" t="str">
        <f t="shared" si="3"/>
        <v>SC040014</v>
      </c>
      <c r="H57" s="32">
        <f t="shared" si="5"/>
        <v>0</v>
      </c>
      <c r="I57" s="33">
        <f t="shared" si="4"/>
        <v>0.1</v>
      </c>
      <c r="J57" s="34">
        <f>H57*1.1</f>
        <v>0</v>
      </c>
      <c r="N57" s="45"/>
      <c r="O57" s="45"/>
      <c r="P57" s="45"/>
      <c r="Q57" s="45"/>
      <c r="R57" s="45"/>
      <c r="S57" s="45"/>
      <c r="T57" s="45"/>
      <c r="U57" s="45"/>
      <c r="V57" s="45"/>
      <c r="W57" s="45"/>
      <c r="X57" s="45"/>
    </row>
    <row r="58" spans="2:24" s="35" customFormat="1" ht="30" customHeight="1" x14ac:dyDescent="0.25">
      <c r="B58" s="30" t="str">
        <f t="shared" si="2"/>
        <v>1100400598</v>
      </c>
      <c r="C58" s="31" t="str">
        <f t="shared" si="2"/>
        <v>CARGOL COMPRESSIO NEXIS 2,9X12MM</v>
      </c>
      <c r="D58" s="31">
        <f t="shared" si="2"/>
        <v>11</v>
      </c>
      <c r="E58" s="31" t="s">
        <v>35</v>
      </c>
      <c r="F58" s="47">
        <v>0</v>
      </c>
      <c r="G58" s="31" t="str">
        <f t="shared" si="3"/>
        <v>SC020012</v>
      </c>
      <c r="H58" s="32">
        <f t="shared" si="5"/>
        <v>0</v>
      </c>
      <c r="I58" s="33">
        <f t="shared" si="4"/>
        <v>0.1</v>
      </c>
      <c r="J58" s="34">
        <f t="shared" si="6"/>
        <v>0</v>
      </c>
      <c r="N58" s="45"/>
      <c r="O58" s="45"/>
      <c r="P58" s="45"/>
      <c r="Q58" s="45"/>
      <c r="R58" s="45"/>
      <c r="S58" s="45"/>
      <c r="T58" s="45"/>
      <c r="U58" s="45"/>
      <c r="V58" s="45"/>
      <c r="W58" s="45"/>
      <c r="X58" s="45"/>
    </row>
    <row r="59" spans="2:24" s="35" customFormat="1" ht="30" customHeight="1" x14ac:dyDescent="0.25">
      <c r="B59" s="30" t="str">
        <f t="shared" si="2"/>
        <v>1100400584</v>
      </c>
      <c r="C59" s="31" t="str">
        <f t="shared" si="2"/>
        <v>CARGOL COMPRESSIO NEXIS 2.9 x 14</v>
      </c>
      <c r="D59" s="31">
        <f t="shared" si="2"/>
        <v>25</v>
      </c>
      <c r="E59" s="31" t="s">
        <v>35</v>
      </c>
      <c r="F59" s="47">
        <v>0</v>
      </c>
      <c r="G59" s="31" t="str">
        <f t="shared" si="3"/>
        <v>SC020014</v>
      </c>
      <c r="H59" s="32">
        <f t="shared" si="5"/>
        <v>0</v>
      </c>
      <c r="I59" s="33">
        <f t="shared" si="4"/>
        <v>0.1</v>
      </c>
      <c r="J59" s="34">
        <f t="shared" si="6"/>
        <v>0</v>
      </c>
      <c r="N59" s="45"/>
      <c r="O59" s="45"/>
      <c r="P59" s="45"/>
      <c r="Q59" s="45"/>
      <c r="R59" s="45"/>
      <c r="S59" s="45"/>
      <c r="T59" s="45"/>
      <c r="U59" s="45"/>
      <c r="V59" s="45"/>
      <c r="W59" s="45"/>
      <c r="X59" s="45"/>
    </row>
    <row r="60" spans="2:24" s="35" customFormat="1" ht="30" customHeight="1" x14ac:dyDescent="0.25">
      <c r="B60" s="30" t="str">
        <f t="shared" si="2"/>
        <v>1100400582</v>
      </c>
      <c r="C60" s="31" t="str">
        <f t="shared" si="2"/>
        <v>CARGOL COMPRESSIO NEXIS 2.9 x 16</v>
      </c>
      <c r="D60" s="31">
        <f t="shared" si="2"/>
        <v>16</v>
      </c>
      <c r="E60" s="31" t="s">
        <v>35</v>
      </c>
      <c r="F60" s="47">
        <v>0</v>
      </c>
      <c r="G60" s="31" t="str">
        <f t="shared" si="3"/>
        <v>SC020016</v>
      </c>
      <c r="H60" s="32">
        <f t="shared" si="5"/>
        <v>0</v>
      </c>
      <c r="I60" s="33">
        <f t="shared" si="4"/>
        <v>0.1</v>
      </c>
      <c r="J60" s="34">
        <f t="shared" si="6"/>
        <v>0</v>
      </c>
      <c r="N60" s="45"/>
      <c r="O60" s="45"/>
      <c r="P60" s="45"/>
      <c r="Q60" s="45"/>
      <c r="R60" s="45"/>
      <c r="S60" s="45"/>
      <c r="T60" s="45"/>
      <c r="U60" s="45"/>
      <c r="V60" s="45"/>
      <c r="W60" s="45"/>
      <c r="X60" s="45"/>
    </row>
    <row r="61" spans="2:24" s="35" customFormat="1" ht="30" customHeight="1" x14ac:dyDescent="0.25">
      <c r="B61" s="30" t="str">
        <f t="shared" si="2"/>
        <v>1100400583</v>
      </c>
      <c r="C61" s="31" t="str">
        <f t="shared" si="2"/>
        <v>CARGOL COMPRESSIO NEXIS 2.9 x 18</v>
      </c>
      <c r="D61" s="31">
        <f t="shared" si="2"/>
        <v>15</v>
      </c>
      <c r="E61" s="31" t="s">
        <v>35</v>
      </c>
      <c r="F61" s="47">
        <v>0</v>
      </c>
      <c r="G61" s="31" t="str">
        <f t="shared" si="3"/>
        <v>SC020018</v>
      </c>
      <c r="H61" s="32">
        <f t="shared" si="5"/>
        <v>0</v>
      </c>
      <c r="I61" s="33">
        <f t="shared" si="4"/>
        <v>0.1</v>
      </c>
      <c r="J61" s="34">
        <f>H61*1.1</f>
        <v>0</v>
      </c>
      <c r="N61" s="45"/>
      <c r="O61" s="45"/>
      <c r="P61" s="45"/>
      <c r="Q61" s="45"/>
      <c r="R61" s="45"/>
      <c r="S61" s="45"/>
      <c r="T61" s="45"/>
      <c r="U61" s="45"/>
      <c r="V61" s="45"/>
      <c r="W61" s="45"/>
      <c r="X61" s="45"/>
    </row>
    <row r="62" spans="2:24" s="35" customFormat="1" ht="30" customHeight="1" x14ac:dyDescent="0.25">
      <c r="B62" s="30" t="str">
        <f t="shared" si="2"/>
        <v>1100400592</v>
      </c>
      <c r="C62" s="31" t="str">
        <f t="shared" si="2"/>
        <v>CARGOL COMPRESSIO NEXIS 2.9 x 20</v>
      </c>
      <c r="D62" s="31">
        <f t="shared" si="2"/>
        <v>21</v>
      </c>
      <c r="E62" s="31" t="s">
        <v>35</v>
      </c>
      <c r="F62" s="47">
        <v>0</v>
      </c>
      <c r="G62" s="31" t="str">
        <f t="shared" si="3"/>
        <v>SC020020</v>
      </c>
      <c r="H62" s="32">
        <f t="shared" si="5"/>
        <v>0</v>
      </c>
      <c r="I62" s="33">
        <f t="shared" si="4"/>
        <v>0.1</v>
      </c>
      <c r="J62" s="34">
        <f>H62*1.1</f>
        <v>0</v>
      </c>
      <c r="N62" s="45"/>
      <c r="O62" s="45"/>
      <c r="P62" s="45"/>
      <c r="Q62" s="45"/>
      <c r="R62" s="45"/>
      <c r="S62" s="45"/>
      <c r="T62" s="45"/>
      <c r="U62" s="45"/>
      <c r="V62" s="45"/>
      <c r="W62" s="45"/>
      <c r="X62" s="45"/>
    </row>
    <row r="63" spans="2:24" s="35" customFormat="1" ht="30" customHeight="1" x14ac:dyDescent="0.25">
      <c r="B63" s="30" t="str">
        <f t="shared" si="2"/>
        <v>1100400586</v>
      </c>
      <c r="C63" s="31" t="str">
        <f t="shared" si="2"/>
        <v>CARGOL COMPRESSIO NEXIS2,9X22MM</v>
      </c>
      <c r="D63" s="31">
        <f t="shared" si="2"/>
        <v>14</v>
      </c>
      <c r="E63" s="31" t="s">
        <v>35</v>
      </c>
      <c r="F63" s="47">
        <v>0</v>
      </c>
      <c r="G63" s="31" t="str">
        <f t="shared" si="3"/>
        <v>SC020022</v>
      </c>
      <c r="H63" s="32">
        <f t="shared" si="5"/>
        <v>0</v>
      </c>
      <c r="I63" s="33">
        <f t="shared" si="4"/>
        <v>0.1</v>
      </c>
      <c r="J63" s="34">
        <f>H63*1.1</f>
        <v>0</v>
      </c>
      <c r="N63" s="45"/>
      <c r="O63" s="45"/>
      <c r="P63" s="45"/>
      <c r="Q63" s="45"/>
      <c r="R63" s="45"/>
      <c r="S63" s="45"/>
      <c r="T63" s="45"/>
      <c r="U63" s="45"/>
      <c r="V63" s="45"/>
      <c r="W63" s="45"/>
      <c r="X63" s="45"/>
    </row>
    <row r="64" spans="2:24" s="35" customFormat="1" ht="30" customHeight="1" x14ac:dyDescent="0.25">
      <c r="B64" s="30" t="str">
        <f t="shared" si="2"/>
        <v>1100400588</v>
      </c>
      <c r="C64" s="31" t="str">
        <f t="shared" si="2"/>
        <v>CARGOL COMPRESSIO NEXIS 2,9X24MM</v>
      </c>
      <c r="D64" s="31">
        <f t="shared" si="2"/>
        <v>4</v>
      </c>
      <c r="E64" s="31" t="s">
        <v>35</v>
      </c>
      <c r="F64" s="47">
        <v>0</v>
      </c>
      <c r="G64" s="31" t="str">
        <f t="shared" si="3"/>
        <v>SC020024</v>
      </c>
      <c r="H64" s="32">
        <f t="shared" si="5"/>
        <v>0</v>
      </c>
      <c r="I64" s="33">
        <f t="shared" si="4"/>
        <v>0.1</v>
      </c>
      <c r="J64" s="34">
        <f>H64*1.1</f>
        <v>0</v>
      </c>
      <c r="N64" s="45"/>
      <c r="O64" s="45"/>
      <c r="P64" s="45"/>
      <c r="Q64" s="45"/>
      <c r="R64" s="45"/>
      <c r="S64" s="45"/>
      <c r="T64" s="45"/>
      <c r="U64" s="45"/>
      <c r="V64" s="45"/>
      <c r="W64" s="45"/>
      <c r="X64" s="45"/>
    </row>
    <row r="65" spans="2:24" s="35" customFormat="1" ht="30" customHeight="1" x14ac:dyDescent="0.25">
      <c r="B65" s="30" t="str">
        <f t="shared" si="2"/>
        <v>1100400589</v>
      </c>
      <c r="C65" s="31" t="str">
        <f t="shared" si="2"/>
        <v>CARGOL COMPRESSIO NEXIS 2,9X28MM</v>
      </c>
      <c r="D65" s="31">
        <f t="shared" si="2"/>
        <v>2</v>
      </c>
      <c r="E65" s="31" t="s">
        <v>35</v>
      </c>
      <c r="F65" s="47">
        <v>0</v>
      </c>
      <c r="G65" s="31" t="str">
        <f t="shared" si="3"/>
        <v>SC020028</v>
      </c>
      <c r="H65" s="32">
        <f t="shared" si="5"/>
        <v>0</v>
      </c>
      <c r="I65" s="33">
        <f t="shared" si="4"/>
        <v>0.1</v>
      </c>
      <c r="J65" s="34">
        <f>H65*1.1</f>
        <v>0</v>
      </c>
      <c r="N65" s="45"/>
      <c r="O65" s="45"/>
      <c r="P65" s="45"/>
      <c r="Q65" s="45"/>
      <c r="R65" s="45"/>
      <c r="S65" s="45"/>
      <c r="T65" s="45"/>
      <c r="U65" s="45"/>
      <c r="V65" s="45"/>
      <c r="W65" s="45"/>
      <c r="X65" s="45"/>
    </row>
    <row r="66" spans="2:24" s="35" customFormat="1" ht="30" customHeight="1" x14ac:dyDescent="0.25">
      <c r="B66" s="30">
        <f t="shared" si="2"/>
        <v>1100400704</v>
      </c>
      <c r="C66" s="31" t="str">
        <f t="shared" si="2"/>
        <v>CARGOL COMPRESSIO NEXIS 2,9X30MM</v>
      </c>
      <c r="D66" s="31">
        <f t="shared" si="2"/>
        <v>1</v>
      </c>
      <c r="E66" s="31" t="s">
        <v>35</v>
      </c>
      <c r="F66" s="47">
        <v>0</v>
      </c>
      <c r="G66" s="31" t="str">
        <f t="shared" si="3"/>
        <v>SC020030</v>
      </c>
      <c r="H66" s="32">
        <f t="shared" si="5"/>
        <v>0</v>
      </c>
      <c r="I66" s="33">
        <f t="shared" si="4"/>
        <v>0.1</v>
      </c>
      <c r="J66" s="34">
        <f t="shared" si="6"/>
        <v>0</v>
      </c>
      <c r="N66" s="45"/>
      <c r="O66" s="45"/>
      <c r="P66" s="45"/>
      <c r="Q66" s="45"/>
      <c r="R66" s="45"/>
      <c r="S66" s="45"/>
      <c r="T66" s="45"/>
      <c r="U66" s="45"/>
      <c r="V66" s="45"/>
      <c r="W66" s="45"/>
      <c r="X66" s="45"/>
    </row>
    <row r="67" spans="2:24" s="35" customFormat="1" ht="30" customHeight="1" x14ac:dyDescent="0.25">
      <c r="B67" s="30">
        <f t="shared" si="2"/>
        <v>1100400719</v>
      </c>
      <c r="C67" s="31" t="str">
        <f t="shared" si="2"/>
        <v>CARGOL COMPRESSIO NEXIS 2,9X34MM</v>
      </c>
      <c r="D67" s="31">
        <f t="shared" si="2"/>
        <v>2</v>
      </c>
      <c r="E67" s="31" t="s">
        <v>35</v>
      </c>
      <c r="F67" s="47">
        <v>0</v>
      </c>
      <c r="G67" s="31" t="str">
        <f t="shared" si="3"/>
        <v>SC020034</v>
      </c>
      <c r="H67" s="32">
        <f t="shared" si="5"/>
        <v>0</v>
      </c>
      <c r="I67" s="33">
        <f t="shared" si="4"/>
        <v>0.1</v>
      </c>
      <c r="J67" s="34">
        <f t="shared" si="6"/>
        <v>0</v>
      </c>
      <c r="N67" s="45"/>
      <c r="O67" s="45"/>
      <c r="P67" s="45"/>
      <c r="Q67" s="45"/>
      <c r="R67" s="45"/>
      <c r="S67" s="45"/>
      <c r="T67" s="45"/>
      <c r="U67" s="45"/>
      <c r="V67" s="45"/>
      <c r="W67" s="45"/>
      <c r="X67" s="45"/>
    </row>
    <row r="68" spans="2:24" s="35" customFormat="1" ht="30" customHeight="1" x14ac:dyDescent="0.25">
      <c r="B68" s="30" t="str">
        <f t="shared" si="2"/>
        <v>1100400760</v>
      </c>
      <c r="C68" s="31" t="str">
        <f t="shared" si="2"/>
        <v>CARGOL COMPRESSIO NEXIS 2,9X32MM</v>
      </c>
      <c r="D68" s="31">
        <f t="shared" si="2"/>
        <v>1</v>
      </c>
      <c r="E68" s="31" t="s">
        <v>35</v>
      </c>
      <c r="F68" s="47">
        <v>0</v>
      </c>
      <c r="G68" s="31" t="str">
        <f t="shared" si="3"/>
        <v>SC020032</v>
      </c>
      <c r="H68" s="32">
        <f t="shared" si="5"/>
        <v>0</v>
      </c>
      <c r="I68" s="33">
        <f t="shared" si="4"/>
        <v>0.1</v>
      </c>
      <c r="J68" s="34">
        <f t="shared" si="6"/>
        <v>0</v>
      </c>
      <c r="N68" s="45"/>
      <c r="O68" s="45"/>
      <c r="P68" s="45"/>
      <c r="Q68" s="45"/>
      <c r="R68" s="45"/>
      <c r="S68" s="45"/>
      <c r="T68" s="45"/>
      <c r="U68" s="45"/>
      <c r="V68" s="45"/>
      <c r="W68" s="45"/>
      <c r="X68" s="45"/>
    </row>
    <row r="69" spans="2:24" s="35" customFormat="1" ht="30" customHeight="1" x14ac:dyDescent="0.25">
      <c r="B69" s="30" t="str">
        <f t="shared" si="2"/>
        <v>1100400600</v>
      </c>
      <c r="C69" s="31" t="str">
        <f t="shared" si="2"/>
        <v>CARGOL COMPRESSIO NEXIS 4 x 48MM</v>
      </c>
      <c r="D69" s="31">
        <f t="shared" si="2"/>
        <v>2</v>
      </c>
      <c r="E69" s="31" t="s">
        <v>35</v>
      </c>
      <c r="F69" s="47">
        <v>0</v>
      </c>
      <c r="G69" s="31" t="str">
        <f t="shared" si="3"/>
        <v>SC050048</v>
      </c>
      <c r="H69" s="32">
        <f t="shared" si="5"/>
        <v>0</v>
      </c>
      <c r="I69" s="33">
        <f t="shared" si="4"/>
        <v>0.1</v>
      </c>
      <c r="J69" s="34">
        <f>H69*1.1</f>
        <v>0</v>
      </c>
      <c r="N69" s="45"/>
      <c r="O69" s="45"/>
      <c r="P69" s="45"/>
      <c r="Q69" s="45"/>
      <c r="R69" s="45"/>
      <c r="S69" s="45"/>
      <c r="T69" s="45"/>
      <c r="U69" s="45"/>
      <c r="V69" s="45"/>
      <c r="W69" s="45"/>
      <c r="X69" s="45"/>
    </row>
    <row r="70" spans="2:24" s="35" customFormat="1" ht="30" customHeight="1" x14ac:dyDescent="0.25">
      <c r="B70" s="30" t="str">
        <f t="shared" si="2"/>
        <v>1100400727</v>
      </c>
      <c r="C70" s="31" t="str">
        <f t="shared" si="2"/>
        <v>GRAPA VARITZACIO 26º L.80 ESTERIL</v>
      </c>
      <c r="D70" s="31">
        <f t="shared" si="2"/>
        <v>1</v>
      </c>
      <c r="E70" s="31" t="s">
        <v>35</v>
      </c>
      <c r="F70" s="47">
        <v>0</v>
      </c>
      <c r="G70" s="31" t="str">
        <f t="shared" si="3"/>
        <v>ST-25-0500-080</v>
      </c>
      <c r="H70" s="32">
        <f t="shared" si="5"/>
        <v>0</v>
      </c>
      <c r="I70" s="33">
        <f t="shared" si="4"/>
        <v>0.1</v>
      </c>
      <c r="J70" s="34">
        <f>H70*1.1</f>
        <v>0</v>
      </c>
      <c r="N70" s="45"/>
      <c r="O70" s="45"/>
      <c r="P70" s="45"/>
      <c r="Q70" s="45"/>
      <c r="R70" s="45"/>
      <c r="S70" s="45"/>
      <c r="T70" s="45"/>
      <c r="U70" s="45"/>
      <c r="V70" s="45"/>
      <c r="W70" s="45"/>
      <c r="X70" s="45"/>
    </row>
    <row r="71" spans="2:24" s="35" customFormat="1" ht="30" customHeight="1" x14ac:dyDescent="0.25">
      <c r="B71" s="30">
        <f t="shared" si="2"/>
        <v>1100400661</v>
      </c>
      <c r="C71" s="31" t="str">
        <f t="shared" si="2"/>
        <v>AGULLA KIRSCHNER 2,2*200MM</v>
      </c>
      <c r="D71" s="31">
        <f t="shared" si="2"/>
        <v>6</v>
      </c>
      <c r="E71" s="31" t="s">
        <v>35</v>
      </c>
      <c r="F71" s="47">
        <v>0</v>
      </c>
      <c r="G71" s="31" t="str">
        <f t="shared" si="3"/>
        <v>004-0300-022-200</v>
      </c>
      <c r="H71" s="32">
        <f t="shared" si="5"/>
        <v>0</v>
      </c>
      <c r="I71" s="33">
        <f t="shared" si="4"/>
        <v>0.21</v>
      </c>
      <c r="J71" s="34">
        <f>H71*1.21</f>
        <v>0</v>
      </c>
      <c r="N71" s="45"/>
      <c r="O71" s="45"/>
      <c r="P71" s="45"/>
      <c r="Q71" s="45"/>
      <c r="R71" s="45"/>
      <c r="S71" s="45"/>
      <c r="T71" s="45"/>
      <c r="U71" s="45"/>
      <c r="V71" s="45"/>
      <c r="W71" s="45"/>
      <c r="X71" s="45"/>
    </row>
    <row r="72" spans="2:24" s="35" customFormat="1" ht="30" customHeight="1" x14ac:dyDescent="0.25">
      <c r="B72" s="30" t="str">
        <f t="shared" si="2"/>
        <v>1100400720</v>
      </c>
      <c r="C72" s="31" t="str">
        <f t="shared" si="2"/>
        <v>CARGOL BLOQUEIG METAFIX TTF 3,8</v>
      </c>
      <c r="D72" s="31">
        <f t="shared" si="2"/>
        <v>5</v>
      </c>
      <c r="E72" s="31" t="s">
        <v>35</v>
      </c>
      <c r="F72" s="47">
        <v>0</v>
      </c>
      <c r="G72" s="31" t="str">
        <f t="shared" si="3"/>
        <v>FH38012 FH38048</v>
      </c>
      <c r="H72" s="32">
        <f t="shared" si="5"/>
        <v>0</v>
      </c>
      <c r="I72" s="33">
        <f t="shared" si="4"/>
        <v>0.1</v>
      </c>
      <c r="J72" s="34">
        <f t="shared" si="6"/>
        <v>0</v>
      </c>
      <c r="N72" s="45"/>
      <c r="O72" s="45"/>
      <c r="P72" s="45"/>
      <c r="Q72" s="45"/>
      <c r="R72" s="45"/>
      <c r="S72" s="45"/>
      <c r="T72" s="45"/>
      <c r="U72" s="45"/>
      <c r="V72" s="45"/>
      <c r="W72" s="45"/>
      <c r="X72" s="45"/>
    </row>
    <row r="73" spans="2:24" s="35" customFormat="1" ht="30" customHeight="1" x14ac:dyDescent="0.25">
      <c r="B73" s="30" t="str">
        <f t="shared" ref="B73:D92" si="7">B33</f>
        <v>1100400721</v>
      </c>
      <c r="C73" s="31" t="str">
        <f t="shared" si="7"/>
        <v>CARGOL COMPRESSIO NEXIS 7*40MM</v>
      </c>
      <c r="D73" s="31">
        <f t="shared" si="7"/>
        <v>1</v>
      </c>
      <c r="E73" s="31" t="s">
        <v>35</v>
      </c>
      <c r="F73" s="47">
        <v>0</v>
      </c>
      <c r="G73" s="31" t="str">
        <f t="shared" si="3"/>
        <v>SC070040</v>
      </c>
      <c r="H73" s="32">
        <f t="shared" si="5"/>
        <v>0</v>
      </c>
      <c r="I73" s="33">
        <f t="shared" si="4"/>
        <v>0.1</v>
      </c>
      <c r="J73" s="34">
        <f>H73*1.1</f>
        <v>0</v>
      </c>
      <c r="N73" s="45"/>
      <c r="O73" s="45"/>
      <c r="P73" s="45"/>
      <c r="Q73" s="45"/>
      <c r="R73" s="45"/>
      <c r="S73" s="45"/>
      <c r="T73" s="45"/>
      <c r="U73" s="45"/>
      <c r="V73" s="45"/>
      <c r="W73" s="45"/>
      <c r="X73" s="45"/>
    </row>
    <row r="74" spans="2:24" s="35" customFormat="1" ht="30" customHeight="1" x14ac:dyDescent="0.25">
      <c r="B74" s="30" t="str">
        <f t="shared" si="7"/>
        <v>1100400723</v>
      </c>
      <c r="C74" s="31" t="str">
        <f t="shared" si="7"/>
        <v>AGULLA KIRSCHNER 1.4 X 150MM</v>
      </c>
      <c r="D74" s="31">
        <f t="shared" si="7"/>
        <v>2</v>
      </c>
      <c r="E74" s="31" t="s">
        <v>35</v>
      </c>
      <c r="F74" s="47">
        <v>0</v>
      </c>
      <c r="G74" s="31" t="str">
        <f t="shared" si="3"/>
        <v>CK14007-CK14015</v>
      </c>
      <c r="H74" s="32">
        <f t="shared" si="5"/>
        <v>0</v>
      </c>
      <c r="I74" s="33">
        <f t="shared" si="4"/>
        <v>0.1</v>
      </c>
      <c r="J74" s="34">
        <f>H74*1.1</f>
        <v>0</v>
      </c>
      <c r="N74" s="45"/>
      <c r="O74" s="45"/>
      <c r="P74" s="45"/>
      <c r="Q74" s="45"/>
      <c r="R74" s="45"/>
      <c r="S74" s="45"/>
      <c r="T74" s="45"/>
      <c r="U74" s="45"/>
      <c r="V74" s="45"/>
      <c r="W74" s="45"/>
      <c r="X74" s="45"/>
    </row>
    <row r="75" spans="2:24" s="35" customFormat="1" ht="30" customHeight="1" x14ac:dyDescent="0.25">
      <c r="B75" s="30" t="str">
        <f t="shared" si="7"/>
        <v>1100400596</v>
      </c>
      <c r="C75" s="31" t="str">
        <f t="shared" si="7"/>
        <v>AGULLA KIRSCHNER 1.4 X 100 REDO/TROCAR</v>
      </c>
      <c r="D75" s="31">
        <f t="shared" si="7"/>
        <v>5</v>
      </c>
      <c r="E75" s="31" t="s">
        <v>35</v>
      </c>
      <c r="F75" s="47">
        <v>0</v>
      </c>
      <c r="G75" s="31" t="str">
        <f t="shared" si="3"/>
        <v>004-0320-014</v>
      </c>
      <c r="H75" s="32">
        <f t="shared" si="5"/>
        <v>0</v>
      </c>
      <c r="I75" s="33">
        <f t="shared" si="4"/>
        <v>0.21</v>
      </c>
      <c r="J75" s="34">
        <f>H75*1.21</f>
        <v>0</v>
      </c>
      <c r="N75" s="45"/>
      <c r="O75" s="45"/>
      <c r="P75" s="45"/>
      <c r="Q75" s="45"/>
      <c r="R75" s="45"/>
      <c r="S75" s="45"/>
      <c r="T75" s="45"/>
      <c r="U75" s="45"/>
      <c r="V75" s="45"/>
      <c r="W75" s="45"/>
      <c r="X75" s="45"/>
    </row>
    <row r="76" spans="2:24" s="35" customFormat="1" ht="30" customHeight="1" x14ac:dyDescent="0.25">
      <c r="B76" s="30" t="str">
        <f t="shared" si="7"/>
        <v>1100400595</v>
      </c>
      <c r="C76" s="31" t="str">
        <f t="shared" si="7"/>
        <v>CARGOL COMPRESSIO NEXIS 4 x 36</v>
      </c>
      <c r="D76" s="31">
        <f t="shared" si="7"/>
        <v>1</v>
      </c>
      <c r="E76" s="31" t="s">
        <v>35</v>
      </c>
      <c r="F76" s="47">
        <v>0</v>
      </c>
      <c r="G76" s="31" t="str">
        <f t="shared" si="3"/>
        <v>SC050018/60</v>
      </c>
      <c r="H76" s="32">
        <f t="shared" si="5"/>
        <v>0</v>
      </c>
      <c r="I76" s="33">
        <f t="shared" si="4"/>
        <v>0.1</v>
      </c>
      <c r="J76" s="34">
        <f t="shared" si="6"/>
        <v>0</v>
      </c>
      <c r="N76" s="45"/>
      <c r="O76" s="45"/>
      <c r="P76" s="45"/>
      <c r="Q76" s="45"/>
      <c r="R76" s="45"/>
      <c r="S76" s="45"/>
      <c r="T76" s="45"/>
      <c r="U76" s="45"/>
      <c r="V76" s="45"/>
      <c r="W76" s="45"/>
      <c r="X76" s="45"/>
    </row>
    <row r="77" spans="2:24" s="35" customFormat="1" ht="30" customHeight="1" x14ac:dyDescent="0.25">
      <c r="B77" s="30" t="str">
        <f t="shared" si="7"/>
        <v>1100400659</v>
      </c>
      <c r="C77" s="31" t="str">
        <f t="shared" si="7"/>
        <v>CARGOL COMPRESSIO NEXIS 7*45MM</v>
      </c>
      <c r="D77" s="31">
        <f t="shared" si="7"/>
        <v>3</v>
      </c>
      <c r="E77" s="31" t="s">
        <v>35</v>
      </c>
      <c r="F77" s="47">
        <v>0</v>
      </c>
      <c r="G77" s="31" t="str">
        <f t="shared" si="3"/>
        <v>SC070040</v>
      </c>
      <c r="H77" s="32">
        <f t="shared" si="5"/>
        <v>0</v>
      </c>
      <c r="I77" s="33">
        <f t="shared" si="4"/>
        <v>0.1</v>
      </c>
      <c r="J77" s="34">
        <f>H77*1.1</f>
        <v>0</v>
      </c>
      <c r="N77" s="45"/>
      <c r="O77" s="45"/>
      <c r="P77" s="45"/>
      <c r="Q77" s="45"/>
      <c r="R77" s="45"/>
      <c r="S77" s="45"/>
      <c r="T77" s="45"/>
      <c r="U77" s="45"/>
      <c r="V77" s="45"/>
      <c r="W77" s="45"/>
      <c r="X77" s="45"/>
    </row>
    <row r="78" spans="2:24" s="35" customFormat="1" ht="30" customHeight="1" x14ac:dyDescent="0.25">
      <c r="B78" s="30" t="str">
        <f t="shared" si="7"/>
        <v>1100400355</v>
      </c>
      <c r="C78" s="31" t="str">
        <f t="shared" si="7"/>
        <v>PLACA AIRLOCK MTP SHORT RIGHT STE</v>
      </c>
      <c r="D78" s="31">
        <f t="shared" si="7"/>
        <v>1</v>
      </c>
      <c r="E78" s="31" t="s">
        <v>35</v>
      </c>
      <c r="F78" s="47">
        <v>0</v>
      </c>
      <c r="G78" s="31" t="str">
        <f t="shared" si="3"/>
        <v>PL010134/140/234/240</v>
      </c>
      <c r="H78" s="32">
        <f t="shared" si="5"/>
        <v>0</v>
      </c>
      <c r="I78" s="33">
        <f t="shared" si="4"/>
        <v>0.1</v>
      </c>
      <c r="J78" s="34">
        <f>H78*1.1</f>
        <v>0</v>
      </c>
      <c r="N78" s="45"/>
      <c r="O78" s="45"/>
      <c r="P78" s="45"/>
      <c r="Q78" s="45"/>
      <c r="R78" s="45"/>
      <c r="S78" s="45"/>
      <c r="T78" s="45"/>
      <c r="U78" s="45"/>
      <c r="V78" s="45"/>
      <c r="W78" s="45"/>
      <c r="X78" s="45"/>
    </row>
    <row r="79" spans="2:24" s="35" customFormat="1" ht="30" customHeight="1" x14ac:dyDescent="0.25">
      <c r="B79" s="30" t="str">
        <f t="shared" si="7"/>
        <v>1100400356</v>
      </c>
      <c r="C79" s="31" t="str">
        <f t="shared" si="7"/>
        <v>CARGOL MONOAXIAL STE 3.5MM X 10MM</v>
      </c>
      <c r="D79" s="31">
        <f t="shared" si="7"/>
        <v>1</v>
      </c>
      <c r="E79" s="31" t="s">
        <v>35</v>
      </c>
      <c r="F79" s="47">
        <v>0</v>
      </c>
      <c r="G79" s="31" t="str">
        <f t="shared" si="3"/>
        <v>SP013510</v>
      </c>
      <c r="H79" s="32">
        <f t="shared" si="5"/>
        <v>0</v>
      </c>
      <c r="I79" s="33">
        <f t="shared" si="4"/>
        <v>0.1</v>
      </c>
      <c r="J79" s="34">
        <f>H79*1.1</f>
        <v>0</v>
      </c>
      <c r="N79" s="45"/>
      <c r="O79" s="45"/>
      <c r="P79" s="45"/>
      <c r="Q79" s="45"/>
      <c r="R79" s="45"/>
      <c r="S79" s="45"/>
      <c r="T79" s="45"/>
      <c r="U79" s="45"/>
      <c r="V79" s="45"/>
      <c r="W79" s="45"/>
      <c r="X79" s="45"/>
    </row>
    <row r="80" spans="2:24" s="35" customFormat="1" ht="30" customHeight="1" x14ac:dyDescent="0.25">
      <c r="B80" s="30" t="str">
        <f t="shared" si="7"/>
        <v>1100400359</v>
      </c>
      <c r="C80" s="31" t="str">
        <f t="shared" si="7"/>
        <v>AGULLA KIRSCHNER 1.6 X 150 REDO/TROCAR</v>
      </c>
      <c r="D80" s="31">
        <f t="shared" si="7"/>
        <v>1</v>
      </c>
      <c r="E80" s="31" t="s">
        <v>35</v>
      </c>
      <c r="F80" s="47">
        <v>0</v>
      </c>
      <c r="G80" s="31" t="str">
        <f t="shared" si="3"/>
        <v>004-0310-016</v>
      </c>
      <c r="H80" s="32">
        <f t="shared" si="5"/>
        <v>0</v>
      </c>
      <c r="I80" s="33">
        <f t="shared" si="4"/>
        <v>0.21</v>
      </c>
      <c r="J80" s="34">
        <f>H80*1.21</f>
        <v>0</v>
      </c>
      <c r="N80" s="45"/>
      <c r="O80" s="45"/>
      <c r="P80" s="45"/>
      <c r="Q80" s="45"/>
      <c r="R80" s="45"/>
      <c r="S80" s="45"/>
      <c r="T80" s="45"/>
      <c r="U80" s="45"/>
      <c r="V80" s="45"/>
      <c r="W80" s="45"/>
      <c r="X80" s="45"/>
    </row>
    <row r="81" spans="2:24" s="35" customFormat="1" ht="30" customHeight="1" x14ac:dyDescent="0.25">
      <c r="B81" s="30" t="str">
        <f t="shared" si="7"/>
        <v>1100400660</v>
      </c>
      <c r="C81" s="31" t="str">
        <f t="shared" si="7"/>
        <v>CARGOL COMPRESSIO NEXIS 7*50MM</v>
      </c>
      <c r="D81" s="31">
        <f t="shared" si="7"/>
        <v>2</v>
      </c>
      <c r="E81" s="31" t="s">
        <v>35</v>
      </c>
      <c r="F81" s="47">
        <v>0</v>
      </c>
      <c r="G81" s="31" t="str">
        <f t="shared" si="3"/>
        <v>SC070050</v>
      </c>
      <c r="H81" s="32">
        <f t="shared" si="5"/>
        <v>0</v>
      </c>
      <c r="I81" s="33">
        <f t="shared" si="4"/>
        <v>0.1</v>
      </c>
      <c r="J81" s="34">
        <f t="shared" si="6"/>
        <v>0</v>
      </c>
      <c r="N81" s="45"/>
      <c r="O81" s="45"/>
      <c r="P81" s="45"/>
      <c r="Q81" s="45"/>
      <c r="R81" s="45"/>
      <c r="S81" s="45"/>
      <c r="T81" s="45"/>
      <c r="U81" s="45"/>
      <c r="V81" s="45"/>
      <c r="W81" s="45"/>
      <c r="X81" s="45"/>
    </row>
    <row r="82" spans="2:24" s="35" customFormat="1" ht="30" customHeight="1" x14ac:dyDescent="0.25">
      <c r="B82" s="30">
        <f t="shared" si="7"/>
        <v>1100400357</v>
      </c>
      <c r="C82" s="31" t="str">
        <f t="shared" si="7"/>
        <v>CARGOL MONOAXIAL STE 3MM * XX MM</v>
      </c>
      <c r="D82" s="31">
        <f t="shared" si="7"/>
        <v>2</v>
      </c>
      <c r="E82" s="31" t="s">
        <v>35</v>
      </c>
      <c r="F82" s="47">
        <v>0</v>
      </c>
      <c r="G82" s="31" t="str">
        <f t="shared" si="3"/>
        <v>SP013010</v>
      </c>
      <c r="H82" s="32">
        <f t="shared" si="5"/>
        <v>0</v>
      </c>
      <c r="I82" s="33">
        <f t="shared" si="4"/>
        <v>0.1</v>
      </c>
      <c r="J82" s="34">
        <f>H82*1.1</f>
        <v>0</v>
      </c>
      <c r="N82" s="45"/>
      <c r="O82" s="45"/>
      <c r="P82" s="45"/>
      <c r="Q82" s="45"/>
      <c r="R82" s="45"/>
      <c r="S82" s="45"/>
      <c r="T82" s="45"/>
      <c r="U82" s="45"/>
      <c r="V82" s="45"/>
      <c r="W82" s="45"/>
      <c r="X82" s="45"/>
    </row>
    <row r="83" spans="2:24" s="35" customFormat="1" ht="30" customHeight="1" x14ac:dyDescent="0.25">
      <c r="B83" s="30" t="str">
        <f t="shared" si="7"/>
        <v>1100400358</v>
      </c>
      <c r="C83" s="31" t="str">
        <f t="shared" si="7"/>
        <v>CARGOL POLIAXIAL  STE 3MM * XX MM</v>
      </c>
      <c r="D83" s="31">
        <f t="shared" si="7"/>
        <v>3</v>
      </c>
      <c r="E83" s="31" t="s">
        <v>35</v>
      </c>
      <c r="F83" s="47">
        <v>0</v>
      </c>
      <c r="G83" s="31" t="str">
        <f t="shared" si="3"/>
        <v>SP023010</v>
      </c>
      <c r="H83" s="32">
        <f t="shared" si="5"/>
        <v>0</v>
      </c>
      <c r="I83" s="33">
        <f t="shared" si="4"/>
        <v>0.1</v>
      </c>
      <c r="J83" s="34">
        <f>H83*1.1</f>
        <v>0</v>
      </c>
      <c r="N83" s="45"/>
      <c r="O83" s="45"/>
      <c r="P83" s="45"/>
      <c r="Q83" s="45"/>
      <c r="R83" s="45"/>
      <c r="S83" s="45"/>
      <c r="T83" s="45"/>
      <c r="U83" s="45"/>
      <c r="V83" s="45"/>
      <c r="W83" s="45"/>
      <c r="X83" s="45"/>
    </row>
    <row r="84" spans="2:24" s="35" customFormat="1" ht="30" customHeight="1" x14ac:dyDescent="0.25">
      <c r="B84" s="30" t="str">
        <f t="shared" si="7"/>
        <v>1100400595</v>
      </c>
      <c r="C84" s="31" t="str">
        <f t="shared" si="7"/>
        <v>CARGOL COMPRESSIO NEXIS 4 x 36</v>
      </c>
      <c r="D84" s="31">
        <f t="shared" si="7"/>
        <v>1</v>
      </c>
      <c r="E84" s="31" t="s">
        <v>35</v>
      </c>
      <c r="F84" s="47">
        <v>0</v>
      </c>
      <c r="G84" s="31" t="str">
        <f t="shared" si="3"/>
        <v>SC050018/60</v>
      </c>
      <c r="H84" s="32">
        <f t="shared" si="5"/>
        <v>0</v>
      </c>
      <c r="I84" s="33">
        <f t="shared" si="4"/>
        <v>0.1</v>
      </c>
      <c r="J84" s="34">
        <f>H84*1.1</f>
        <v>0</v>
      </c>
      <c r="N84" s="45"/>
      <c r="O84" s="45"/>
      <c r="P84" s="45"/>
      <c r="Q84" s="45"/>
      <c r="R84" s="45"/>
      <c r="S84" s="45"/>
      <c r="T84" s="45"/>
      <c r="U84" s="45"/>
      <c r="V84" s="45"/>
      <c r="W84" s="45"/>
      <c r="X84" s="45"/>
    </row>
    <row r="85" spans="2:24" s="35" customFormat="1" ht="30" customHeight="1" x14ac:dyDescent="0.25">
      <c r="B85" s="30" t="str">
        <f t="shared" si="7"/>
        <v>1100400659</v>
      </c>
      <c r="C85" s="31" t="str">
        <f t="shared" si="7"/>
        <v>CARGOL COMPRESSIO NEXIS 7*45MM</v>
      </c>
      <c r="D85" s="31">
        <f t="shared" si="7"/>
        <v>3</v>
      </c>
      <c r="E85" s="31" t="s">
        <v>35</v>
      </c>
      <c r="F85" s="47">
        <v>0</v>
      </c>
      <c r="G85" s="31" t="str">
        <f t="shared" si="3"/>
        <v>SC070045</v>
      </c>
      <c r="H85" s="32">
        <f t="shared" si="5"/>
        <v>0</v>
      </c>
      <c r="I85" s="33">
        <f t="shared" si="4"/>
        <v>0.1</v>
      </c>
      <c r="J85" s="34">
        <f t="shared" si="6"/>
        <v>0</v>
      </c>
      <c r="N85" s="45"/>
      <c r="O85" s="45"/>
      <c r="P85" s="45"/>
      <c r="Q85" s="45"/>
      <c r="R85" s="45"/>
      <c r="S85" s="45"/>
      <c r="T85" s="45"/>
      <c r="U85" s="45"/>
      <c r="V85" s="45"/>
      <c r="W85" s="45"/>
      <c r="X85" s="45"/>
    </row>
    <row r="86" spans="2:24" s="35" customFormat="1" ht="30" customHeight="1" x14ac:dyDescent="0.25">
      <c r="B86" s="30" t="str">
        <f t="shared" si="7"/>
        <v>1100400762</v>
      </c>
      <c r="C86" s="31" t="str">
        <f t="shared" si="7"/>
        <v>CARGOL COMPRESSIO NEXIS 7*95MM</v>
      </c>
      <c r="D86" s="31">
        <f t="shared" si="7"/>
        <v>1</v>
      </c>
      <c r="E86" s="31" t="s">
        <v>35</v>
      </c>
      <c r="F86" s="47">
        <v>0</v>
      </c>
      <c r="G86" s="31" t="str">
        <f t="shared" si="3"/>
        <v>SC070095</v>
      </c>
      <c r="H86" s="32">
        <f t="shared" si="5"/>
        <v>0</v>
      </c>
      <c r="I86" s="33">
        <f t="shared" si="4"/>
        <v>0.1</v>
      </c>
      <c r="J86" s="34">
        <f t="shared" si="6"/>
        <v>0</v>
      </c>
      <c r="N86" s="45"/>
      <c r="O86" s="45"/>
      <c r="P86" s="45"/>
      <c r="Q86" s="45"/>
      <c r="R86" s="45"/>
      <c r="S86" s="45"/>
      <c r="T86" s="45"/>
      <c r="U86" s="45"/>
      <c r="V86" s="45"/>
      <c r="W86" s="45"/>
      <c r="X86" s="45"/>
    </row>
    <row r="87" spans="2:24" s="35" customFormat="1" ht="30" customHeight="1" x14ac:dyDescent="0.25">
      <c r="B87" s="30" t="str">
        <f t="shared" si="7"/>
        <v>1100400763</v>
      </c>
      <c r="C87" s="31" t="str">
        <f t="shared" si="7"/>
        <v>CARGOL COMPRESSIO NEXIS 7*100MM</v>
      </c>
      <c r="D87" s="31">
        <f t="shared" si="7"/>
        <v>1</v>
      </c>
      <c r="E87" s="31" t="s">
        <v>35</v>
      </c>
      <c r="F87" s="47">
        <v>0</v>
      </c>
      <c r="G87" s="31" t="str">
        <f t="shared" si="3"/>
        <v>SC070100</v>
      </c>
      <c r="H87" s="32">
        <f t="shared" si="5"/>
        <v>0</v>
      </c>
      <c r="I87" s="33">
        <f t="shared" si="4"/>
        <v>0.1</v>
      </c>
      <c r="J87" s="34">
        <f t="shared" si="6"/>
        <v>0</v>
      </c>
      <c r="N87" s="45"/>
      <c r="O87" s="45"/>
      <c r="P87" s="45"/>
      <c r="Q87" s="45"/>
      <c r="R87" s="45"/>
      <c r="S87" s="45"/>
      <c r="T87" s="45"/>
      <c r="U87" s="45"/>
      <c r="V87" s="45"/>
      <c r="W87" s="45"/>
      <c r="X87" s="45"/>
    </row>
    <row r="88" spans="2:24" s="35" customFormat="1" ht="30" customHeight="1" x14ac:dyDescent="0.25">
      <c r="B88" s="30" t="str">
        <f t="shared" si="7"/>
        <v>1100400764</v>
      </c>
      <c r="C88" s="31" t="str">
        <f t="shared" si="7"/>
        <v>CARGOL COMPRESSIO NEXIS 7*110MM</v>
      </c>
      <c r="D88" s="31">
        <f t="shared" si="7"/>
        <v>1</v>
      </c>
      <c r="E88" s="31" t="s">
        <v>35</v>
      </c>
      <c r="F88" s="47">
        <v>0</v>
      </c>
      <c r="G88" s="31" t="str">
        <f t="shared" si="3"/>
        <v>SC070110</v>
      </c>
      <c r="H88" s="32">
        <f t="shared" si="5"/>
        <v>0</v>
      </c>
      <c r="I88" s="33">
        <f t="shared" si="4"/>
        <v>0.1</v>
      </c>
      <c r="J88" s="34">
        <f>H88*1.1</f>
        <v>0</v>
      </c>
      <c r="N88" s="45"/>
      <c r="O88" s="45"/>
      <c r="P88" s="45"/>
      <c r="Q88" s="45"/>
      <c r="R88" s="45"/>
      <c r="S88" s="45"/>
      <c r="T88" s="45"/>
      <c r="U88" s="45"/>
      <c r="V88" s="45"/>
      <c r="W88" s="45"/>
      <c r="X88" s="45"/>
    </row>
    <row r="89" spans="2:24" s="35" customFormat="1" ht="30" customHeight="1" thickBot="1" x14ac:dyDescent="0.3">
      <c r="B89" s="51" t="s">
        <v>52</v>
      </c>
      <c r="C89" s="52"/>
      <c r="D89" s="52"/>
      <c r="E89" s="52"/>
      <c r="F89" s="52"/>
      <c r="G89" s="52"/>
      <c r="H89" s="36">
        <f>SUM(H53:H88)</f>
        <v>0</v>
      </c>
      <c r="I89" s="37" t="s">
        <v>67</v>
      </c>
      <c r="J89" s="38">
        <f>SUM(J53:J88)</f>
        <v>0</v>
      </c>
      <c r="N89" s="45"/>
      <c r="O89" s="45"/>
      <c r="P89" s="45"/>
      <c r="Q89" s="45"/>
      <c r="R89" s="45"/>
      <c r="S89" s="45"/>
      <c r="T89" s="45"/>
      <c r="U89" s="45"/>
      <c r="V89" s="45"/>
      <c r="W89" s="45"/>
      <c r="X89" s="45"/>
    </row>
    <row r="90" spans="2:24" s="35" customFormat="1" ht="30" customHeight="1" thickBot="1" x14ac:dyDescent="0.3">
      <c r="B90" s="40"/>
      <c r="D90" s="40"/>
      <c r="E90" s="40"/>
      <c r="F90" s="40"/>
      <c r="G90" s="40"/>
    </row>
    <row r="91" spans="2:24" ht="30" customHeight="1" thickBot="1" x14ac:dyDescent="0.3">
      <c r="B91" s="65" t="s">
        <v>55</v>
      </c>
      <c r="C91" s="66"/>
      <c r="D91" s="66"/>
      <c r="E91" s="66"/>
      <c r="F91" s="66"/>
      <c r="G91" s="66"/>
      <c r="H91" s="66"/>
      <c r="I91" s="66"/>
      <c r="J91" s="67"/>
      <c r="L91" s="25"/>
    </row>
    <row r="92" spans="2:24" ht="30" customHeight="1" thickBot="1" x14ac:dyDescent="0.3">
      <c r="B92" s="68" t="s">
        <v>56</v>
      </c>
      <c r="C92" s="69"/>
      <c r="D92" s="69"/>
      <c r="E92" s="69"/>
      <c r="F92" s="69"/>
      <c r="G92" s="69"/>
      <c r="H92" s="69"/>
      <c r="I92" s="69"/>
      <c r="J92" s="70"/>
    </row>
    <row r="94" spans="2:24" ht="15.75" thickBot="1" x14ac:dyDescent="0.3"/>
    <row r="95" spans="2:24" s="46" customFormat="1" ht="39.950000000000003" customHeight="1" x14ac:dyDescent="0.25">
      <c r="B95" s="20" t="s">
        <v>57</v>
      </c>
      <c r="C95" s="80"/>
      <c r="D95" s="81"/>
      <c r="E95" s="81"/>
      <c r="F95" s="81"/>
      <c r="G95" s="82"/>
      <c r="H95" s="71" t="s">
        <v>65</v>
      </c>
      <c r="I95" s="72"/>
      <c r="J95" s="73"/>
    </row>
    <row r="96" spans="2:24" s="46" customFormat="1" ht="39.950000000000003" customHeight="1" x14ac:dyDescent="0.25">
      <c r="B96" s="21" t="s">
        <v>58</v>
      </c>
      <c r="C96" s="83"/>
      <c r="D96" s="84"/>
      <c r="E96" s="84"/>
      <c r="F96" s="84"/>
      <c r="G96" s="85"/>
      <c r="H96" s="74"/>
      <c r="I96" s="75"/>
      <c r="J96" s="76"/>
    </row>
    <row r="97" spans="2:10" s="46" customFormat="1" ht="39.950000000000003" customHeight="1" x14ac:dyDescent="0.25">
      <c r="B97" s="21" t="s">
        <v>59</v>
      </c>
      <c r="C97" s="83"/>
      <c r="D97" s="84"/>
      <c r="E97" s="84"/>
      <c r="F97" s="84"/>
      <c r="G97" s="85"/>
      <c r="H97" s="74"/>
      <c r="I97" s="75"/>
      <c r="J97" s="76"/>
    </row>
    <row r="98" spans="2:10" s="46" customFormat="1" ht="39.950000000000003" customHeight="1" x14ac:dyDescent="0.25">
      <c r="B98" s="21" t="s">
        <v>60</v>
      </c>
      <c r="C98" s="83"/>
      <c r="D98" s="84"/>
      <c r="E98" s="84"/>
      <c r="F98" s="84"/>
      <c r="G98" s="85"/>
      <c r="H98" s="74"/>
      <c r="I98" s="75"/>
      <c r="J98" s="76"/>
    </row>
    <row r="99" spans="2:10" s="46" customFormat="1" ht="39.950000000000003" customHeight="1" x14ac:dyDescent="0.25">
      <c r="B99" s="21" t="s">
        <v>61</v>
      </c>
      <c r="C99" s="83"/>
      <c r="D99" s="84"/>
      <c r="E99" s="84"/>
      <c r="F99" s="84"/>
      <c r="G99" s="85"/>
      <c r="H99" s="74"/>
      <c r="I99" s="75"/>
      <c r="J99" s="76"/>
    </row>
    <row r="100" spans="2:10" s="46" customFormat="1" ht="39.950000000000003" customHeight="1" x14ac:dyDescent="0.25">
      <c r="B100" s="21" t="s">
        <v>62</v>
      </c>
      <c r="C100" s="83"/>
      <c r="D100" s="84"/>
      <c r="E100" s="84"/>
      <c r="F100" s="84"/>
      <c r="G100" s="85"/>
      <c r="H100" s="74"/>
      <c r="I100" s="75"/>
      <c r="J100" s="76"/>
    </row>
    <row r="101" spans="2:10" s="46" customFormat="1" ht="39.950000000000003" customHeight="1" x14ac:dyDescent="0.25">
      <c r="B101" s="21" t="s">
        <v>63</v>
      </c>
      <c r="C101" s="83"/>
      <c r="D101" s="84"/>
      <c r="E101" s="84"/>
      <c r="F101" s="84"/>
      <c r="G101" s="85"/>
      <c r="H101" s="74"/>
      <c r="I101" s="75"/>
      <c r="J101" s="76"/>
    </row>
    <row r="102" spans="2:10" s="46" customFormat="1" ht="39.950000000000003" customHeight="1" thickBot="1" x14ac:dyDescent="0.3">
      <c r="B102" s="22" t="s">
        <v>64</v>
      </c>
      <c r="C102" s="86"/>
      <c r="D102" s="87"/>
      <c r="E102" s="87"/>
      <c r="F102" s="87"/>
      <c r="G102" s="88"/>
      <c r="H102" s="77"/>
      <c r="I102" s="78"/>
      <c r="J102" s="79"/>
    </row>
    <row r="103" spans="2:10" ht="15.75" thickBot="1" x14ac:dyDescent="0.3"/>
    <row r="104" spans="2:10" ht="48" customHeight="1" thickBot="1" x14ac:dyDescent="0.3">
      <c r="B104" s="62" t="s">
        <v>66</v>
      </c>
      <c r="C104" s="63"/>
      <c r="D104" s="63"/>
      <c r="E104" s="63"/>
      <c r="F104" s="63"/>
      <c r="G104" s="63"/>
      <c r="H104" s="63"/>
      <c r="I104" s="63"/>
      <c r="J104" s="64"/>
    </row>
  </sheetData>
  <sheetProtection algorithmName="SHA-512" hashValue="y2izsnDA1V4mAb81onVlSBaz8owet5XwNrC7KAvuU49I4HibWZF417KOyivPHkkGsES0mkOPURtKAY2UI6av0A==" saltValue="x28cWMn6ElCAxj89xhYXJg==" spinCount="100000" sheet="1" selectLockedCells="1"/>
  <mergeCells count="18">
    <mergeCell ref="B104:J104"/>
    <mergeCell ref="B91:J91"/>
    <mergeCell ref="B92:J92"/>
    <mergeCell ref="H95:J102"/>
    <mergeCell ref="C95:G95"/>
    <mergeCell ref="C96:G96"/>
    <mergeCell ref="C97:G97"/>
    <mergeCell ref="C98:G98"/>
    <mergeCell ref="C99:G99"/>
    <mergeCell ref="C100:G100"/>
    <mergeCell ref="C101:G101"/>
    <mergeCell ref="C102:G102"/>
    <mergeCell ref="B51:J51"/>
    <mergeCell ref="B89:G89"/>
    <mergeCell ref="B2:J5"/>
    <mergeCell ref="B7:J8"/>
    <mergeCell ref="B49:G49"/>
    <mergeCell ref="B11:J11"/>
  </mergeCells>
  <dataValidations count="1">
    <dataValidation type="decimal" operator="lessThanOrEqual" allowBlank="1" showInputMessage="1" showErrorMessage="1" error="S'ha superat l'import unitari de licitació" sqref="F53:F88">
      <formula1>F13</formula1>
    </dataValidation>
  </dataValidations>
  <pageMargins left="0.7" right="0.7" top="0.75" bottom="0.75" header="0.3" footer="0.3"/>
  <pageSetup paperSize="9" scale="41" orientation="portrait" r:id="rId1"/>
  <ignoredErrors>
    <ignoredError sqref="H53:H88 J80 J75" formula="1"/>
    <ignoredError sqref="B13:B4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4</vt:i4>
      </vt:variant>
    </vt:vector>
  </HeadingPairs>
  <TitlesOfParts>
    <vt:vector size="4" baseType="lpstr">
      <vt:lpstr>SAP</vt:lpstr>
      <vt:lpstr>ICS</vt:lpstr>
      <vt:lpstr>GSS</vt:lpstr>
      <vt:lpstr>IMPORTS ICS - GSS</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2024-11-20T14:25:34Z</cp:lastPrinted>
  <dcterms:created xsi:type="dcterms:W3CDTF">2024-11-13T09:07:17Z</dcterms:created>
  <dcterms:modified xsi:type="dcterms:W3CDTF">2025-01-22T11:35:15Z</dcterms:modified>
</cp:coreProperties>
</file>