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belix\e\DireccioEconomicoFinancera\DEF\Gestio_Economica\Contractacio\2025_GSS\CAPITOL_2\SUBM\GSS_2025-XX_N_NEWCLIP\"/>
    </mc:Choice>
  </mc:AlternateContent>
  <bookViews>
    <workbookView xWindow="0" yWindow="0" windowWidth="28800" windowHeight="11700" activeTab="3"/>
  </bookViews>
  <sheets>
    <sheet name="SAP" sheetId="1" r:id="rId1"/>
    <sheet name="ICS" sheetId="2" r:id="rId2"/>
    <sheet name="GSS" sheetId="4" r:id="rId3"/>
    <sheet name="IMPORTS ICS - GSS" sheetId="3"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2" i="3" l="1"/>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46" i="3"/>
  <c r="H47" i="3"/>
  <c r="J47" i="3" s="1"/>
  <c r="H48" i="3"/>
  <c r="J48" i="3" s="1"/>
  <c r="H49" i="3"/>
  <c r="J49" i="3" s="1"/>
  <c r="H50" i="3"/>
  <c r="J50" i="3" s="1"/>
  <c r="H51" i="3"/>
  <c r="J51" i="3" s="1"/>
  <c r="H52" i="3"/>
  <c r="J52" i="3" s="1"/>
  <c r="H53" i="3"/>
  <c r="J53" i="3" s="1"/>
  <c r="H54" i="3"/>
  <c r="J54" i="3" s="1"/>
  <c r="H55" i="3"/>
  <c r="J55" i="3" s="1"/>
  <c r="H56" i="3"/>
  <c r="J56" i="3" s="1"/>
  <c r="H57" i="3"/>
  <c r="J57" i="3" s="1"/>
  <c r="H58" i="3"/>
  <c r="J58" i="3" s="1"/>
  <c r="H59" i="3"/>
  <c r="J59" i="3" s="1"/>
  <c r="H60" i="3"/>
  <c r="J60" i="3" s="1"/>
  <c r="H61" i="3"/>
  <c r="J61" i="3" s="1"/>
  <c r="H62" i="3"/>
  <c r="J62" i="3" s="1"/>
  <c r="H63" i="3"/>
  <c r="J63" i="3" s="1"/>
  <c r="H64" i="3"/>
  <c r="J64" i="3" s="1"/>
  <c r="H65" i="3"/>
  <c r="J65" i="3" s="1"/>
  <c r="H66" i="3"/>
  <c r="J66" i="3" s="1"/>
  <c r="H67" i="3"/>
  <c r="J67" i="3" s="1"/>
  <c r="H68" i="3"/>
  <c r="J68" i="3" s="1"/>
  <c r="H69" i="3"/>
  <c r="J69" i="3" s="1"/>
  <c r="H70" i="3"/>
  <c r="J70" i="3" s="1"/>
  <c r="H71" i="3"/>
  <c r="J71" i="3" s="1"/>
  <c r="H72" i="3"/>
  <c r="H73" i="3"/>
  <c r="J73" i="3" s="1"/>
  <c r="H74" i="3"/>
  <c r="J74" i="3" s="1"/>
  <c r="H46" i="3"/>
  <c r="J46" i="3" s="1"/>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46" i="3"/>
  <c r="J42" i="3"/>
  <c r="H42" i="3"/>
  <c r="J75" i="3" l="1"/>
  <c r="H75" i="3"/>
  <c r="X8" i="4"/>
  <c r="W8" i="4"/>
  <c r="W7" i="4"/>
  <c r="X9" i="4" l="1"/>
  <c r="W9" i="4"/>
  <c r="T9" i="4"/>
  <c r="X7" i="4"/>
  <c r="T5" i="1" l="1"/>
</calcChain>
</file>

<file path=xl/sharedStrings.xml><?xml version="1.0" encoding="utf-8"?>
<sst xmlns="http://schemas.openxmlformats.org/spreadsheetml/2006/main" count="234" uniqueCount="120">
  <si>
    <t>Estat</t>
  </si>
  <si>
    <t>Pos.sol.comanda</t>
  </si>
  <si>
    <t>Tipus d'imputació</t>
  </si>
  <si>
    <t>Material</t>
  </si>
  <si>
    <t>Text breu</t>
  </si>
  <si>
    <t>Qtt.sol·licitada</t>
  </si>
  <si>
    <t>Preu de valoració</t>
  </si>
  <si>
    <t>Tipus de posició</t>
  </si>
  <si>
    <t>Grup de mercaderies</t>
  </si>
  <si>
    <t>Data de lliurament</t>
  </si>
  <si>
    <t>Centre</t>
  </si>
  <si>
    <t>Magatzem</t>
  </si>
  <si>
    <t>Grup de compres</t>
  </si>
  <si>
    <t>Sol·licitant</t>
  </si>
  <si>
    <t>Proveïdor desitjat</t>
  </si>
  <si>
    <t>Núm.material proveïdor</t>
  </si>
  <si>
    <t>Unitat de mesura</t>
  </si>
  <si>
    <t>Tipus data lliur.</t>
  </si>
  <si>
    <t>Unitat de preu</t>
  </si>
  <si>
    <t>Valor total</t>
  </si>
  <si>
    <t>Proveïdor fix</t>
  </si>
  <si>
    <t>Centre subministr.</t>
  </si>
  <si>
    <t>Organització compres</t>
  </si>
  <si>
    <t>Comanda</t>
  </si>
  <si>
    <t>10</t>
  </si>
  <si>
    <t>U</t>
  </si>
  <si>
    <t>20094512</t>
  </si>
  <si>
    <t>Implant glaucoma MIGS Ø150/45μm prec XEN</t>
  </si>
  <si>
    <t>E20041001</t>
  </si>
  <si>
    <t>31.12.2025</t>
  </si>
  <si>
    <t>Hospital Arnau de Vilanova</t>
  </si>
  <si>
    <t>General</t>
  </si>
  <si>
    <t>HGC</t>
  </si>
  <si>
    <t>B86418787</t>
  </si>
  <si>
    <t>5507-001</t>
  </si>
  <si>
    <t>UNI</t>
  </si>
  <si>
    <t>D</t>
  </si>
  <si>
    <t>AH06</t>
  </si>
  <si>
    <t>20</t>
  </si>
  <si>
    <t>20147330</t>
  </si>
  <si>
    <t>Implant MIGS Ø170/63¿m XEN-63 5501-001</t>
  </si>
  <si>
    <t>5501-001</t>
  </si>
  <si>
    <t>Qtt. sol·licitada</t>
  </si>
  <si>
    <t>DRA CANTO</t>
  </si>
  <si>
    <t>ABBVIE SPAIN SL</t>
  </si>
  <si>
    <t>EUR</t>
  </si>
  <si>
    <t>10%-IVA reduït</t>
  </si>
  <si>
    <t xml:space="preserve">Valor total </t>
  </si>
  <si>
    <t>Valor total 
IVA exclòs</t>
  </si>
  <si>
    <t>Valor total 
IVA inclòs</t>
  </si>
  <si>
    <t>Les quantitats estimades de consum corresponen a un període de 12 mesos</t>
  </si>
  <si>
    <t xml:space="preserve">Tipus d'IVA </t>
  </si>
  <si>
    <t>TOTAL :</t>
  </si>
  <si>
    <t>PRESSUPOST BASE DE LICITACIÓ</t>
  </si>
  <si>
    <t>OFERTA ECONÒMICA</t>
  </si>
  <si>
    <t>Caldrà omplir les cel·les ombrejades en groc</t>
  </si>
  <si>
    <t>L'oferta econòmica de no podrà superar el pressupost base de licitació, ni de cadascun dels articles establerts, en cas contrari serà motiu d'exclusió de la licitació</t>
  </si>
  <si>
    <t>Licitador</t>
  </si>
  <si>
    <t>NIF</t>
  </si>
  <si>
    <t>Nom i cognoms Representant 1</t>
  </si>
  <si>
    <t>DNI Representant 1</t>
  </si>
  <si>
    <t>Nom i cognoms Representant 2</t>
  </si>
  <si>
    <t>DNI Representant 2</t>
  </si>
  <si>
    <t>Lloc</t>
  </si>
  <si>
    <t>Data</t>
  </si>
  <si>
    <r>
      <t xml:space="preserve">D'acord amb el que s'estableix plec de
clàusules administrativesparticulars,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12"/>
        <color rgb="FFFF0000"/>
        <rFont val="Calibri"/>
        <family val="2"/>
        <scheme val="minor"/>
      </rPr>
      <t>Per aquest motiu, no és necessari passar
aquest document a PDF i signar-l'ho
electrònicament, ja que es suficient amb
signar el document "resum" de les ofertes
per mitjà de l'eina Sobre Digital.</t>
    </r>
  </si>
  <si>
    <t>CAL PRESENTAR AQUESTA OFERTA 
EN FORMAT DE FULL DE CÀLCUL</t>
  </si>
  <si>
    <t>AGULLA KIRSCHNER D 1.4 X L 120mm</t>
  </si>
  <si>
    <t>CARGOL CORTICAL STANDARD 2.4mm</t>
  </si>
  <si>
    <t>CT2.4L14</t>
  </si>
  <si>
    <t>CARGOL BLOQUEIG CANULAT ROSCAT</t>
  </si>
  <si>
    <t>H1.3BDT2/4GFT4.0LXX-ST</t>
  </si>
  <si>
    <t>CARGOL FIXACIO DTS2 2.4mm</t>
  </si>
  <si>
    <t>SDT2.4L12</t>
  </si>
  <si>
    <t>PLACA EXTRA DISTAL PER RADI</t>
  </si>
  <si>
    <t xml:space="preserve"> DETDVN1</t>
  </si>
  <si>
    <t>PLACA POLIAXIAL 2.4</t>
  </si>
  <si>
    <t>DTDVS1</t>
  </si>
  <si>
    <t>CARGOL BLOQUEIG 1.8</t>
  </si>
  <si>
    <t>BDT1.8L16</t>
  </si>
  <si>
    <t>PLACA HTO APERTURA MEDIAL</t>
  </si>
  <si>
    <t>ATDP2D-ST</t>
  </si>
  <si>
    <t>CARGOL AUTORROSC DTS 4.5 ESTERIL</t>
  </si>
  <si>
    <t>ST4.5LXXD-ST</t>
  </si>
  <si>
    <t>CARGOL CORTICAL ESTANDARD 4.5 ESTERIL</t>
  </si>
  <si>
    <t>CT4.5LXXD-ST</t>
  </si>
  <si>
    <t>AGULLA KIRSCHNNER 2.2</t>
  </si>
  <si>
    <t>PLACA OSTEOTOMIA TIBIAL SUSTRACCIO</t>
  </si>
  <si>
    <t>BTDBD1D-ST</t>
  </si>
  <si>
    <t>PLACA DFO DE APERTURA LATERAL</t>
  </si>
  <si>
    <t>JATDL1D-ST/JATGL1D-ST</t>
  </si>
  <si>
    <t>PLACA HTO APERTURA MEDIAL TAMANY 1</t>
  </si>
  <si>
    <t>ATDP1D-ST/ATGP1D-ST</t>
  </si>
  <si>
    <t>PLACA POLIAXIAL RADIO DISTAL</t>
  </si>
  <si>
    <t>DTGVN2</t>
  </si>
  <si>
    <t>CUÑA HIDROXIAPATITA x OSTEOTOMIA GENOLL</t>
  </si>
  <si>
    <t>0108C01</t>
  </si>
  <si>
    <t>PLACA HTO APERTURA MEDIAL ACTIVMOTION</t>
  </si>
  <si>
    <t>ALTGP1D-ST</t>
  </si>
  <si>
    <t>AGULLA DIAMETRE 1.2 L 70MM</t>
  </si>
  <si>
    <t>AGULLA KIRSCHNER DIAMETRE 2.5MM L 180MM</t>
  </si>
  <si>
    <t>PLACA DE OSTEOTOMIA DE COTTON 4,5MM</t>
  </si>
  <si>
    <t>FCTSM4.5</t>
  </si>
  <si>
    <t>CARGOL DE BLOQUEIX DIAMETRE 3.5MM L 22MM</t>
  </si>
  <si>
    <t>SLT3.5L22</t>
  </si>
  <si>
    <t>CARGOL NO BLOQUEIX DIAMETRE 3.5MM L22MM</t>
  </si>
  <si>
    <t>RLT3.5L22</t>
  </si>
  <si>
    <t>CARGOL NO BLOQUEIX 3.5MM L26MM / L40MM</t>
  </si>
  <si>
    <t>RLT3.5L26 /5L40</t>
  </si>
  <si>
    <t>CARGOL CANULAT AUTOCOMPRE 8.0MM L40/L100</t>
  </si>
  <si>
    <t>H2.7IFT8.0L40-ST</t>
  </si>
  <si>
    <t>PLACA PERIPROTESICA DISTAL FEMUR 6 ORIFI</t>
  </si>
  <si>
    <t>QTGE1D-ST</t>
  </si>
  <si>
    <t>GUIA TALL PER OSTEOTOMIA I OSTEOSINTESIS</t>
  </si>
  <si>
    <t>ANC656</t>
  </si>
  <si>
    <t>AGULLA KIRSCHNER  1.3MM L 150MM</t>
  </si>
  <si>
    <t>CARGOL COMPRESIO CANULAT 6MM ESTERIL</t>
  </si>
  <si>
    <t>H1.7IFT6.0L80-ST</t>
  </si>
  <si>
    <t>-</t>
  </si>
  <si>
    <r>
      <rPr>
        <b/>
        <sz val="14"/>
        <rFont val="Calibri Light"/>
        <family val="2"/>
        <scheme val="major"/>
      </rPr>
      <t>Subministrament d’implants quirúrgics terapèutics XPERT, ALIANS,MIDSHAFT, ACTIVMOTION per Gestió de Serveis Sanitaris.</t>
    </r>
    <r>
      <rPr>
        <b/>
        <sz val="14"/>
        <color rgb="FFFF0000"/>
        <rFont val="Calibri Light"/>
        <family val="2"/>
        <scheme val="major"/>
      </rPr>
      <t xml:space="preserve">
</t>
    </r>
    <r>
      <rPr>
        <b/>
        <sz val="14"/>
        <rFont val="Calibri Light"/>
        <family val="2"/>
        <scheme val="major"/>
      </rPr>
      <t>GSS-2025-227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</si>
</sst>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6" x14ac:knownFonts="1">
    <font>
      <sz val="11"/>
      <color theme="1"/>
      <name val="Calibri"/>
      <family val="2"/>
      <scheme val="minor"/>
    </font>
    <font>
      <sz val="10"/>
      <name val="Arial"/>
      <family val="2"/>
    </font>
    <font>
      <sz val="8"/>
      <color theme="1"/>
      <name val="Calibri"/>
      <family val="2"/>
      <scheme val="minor"/>
    </font>
    <font>
      <sz val="8"/>
      <name val="Arial"/>
      <family val="2"/>
    </font>
    <font>
      <sz val="11"/>
      <color theme="1"/>
      <name val="Calibri"/>
      <family val="2"/>
      <scheme val="minor"/>
    </font>
    <font>
      <b/>
      <sz val="11"/>
      <color theme="1"/>
      <name val="Calibri"/>
      <family val="2"/>
      <scheme val="minor"/>
    </font>
    <font>
      <sz val="11"/>
      <name val="Calibri"/>
      <family val="2"/>
      <scheme val="minor"/>
    </font>
    <font>
      <b/>
      <sz val="12"/>
      <color theme="1"/>
      <name val="Calibri Light"/>
      <family val="2"/>
      <scheme val="major"/>
    </font>
    <font>
      <b/>
      <sz val="14"/>
      <color theme="1"/>
      <name val="Calibri Light"/>
      <family val="2"/>
      <scheme val="major"/>
    </font>
    <font>
      <sz val="12"/>
      <color theme="1"/>
      <name val="Calibri Light"/>
      <family val="2"/>
      <scheme val="major"/>
    </font>
    <font>
      <b/>
      <sz val="11"/>
      <color theme="1"/>
      <name val="Calibri Light"/>
      <family val="2"/>
      <scheme val="major"/>
    </font>
    <font>
      <sz val="12"/>
      <color indexed="8"/>
      <name val="Calibri Light"/>
      <family val="2"/>
      <scheme val="major"/>
    </font>
    <font>
      <b/>
      <sz val="12"/>
      <color theme="1"/>
      <name val="Calibri"/>
      <family val="2"/>
      <scheme val="minor"/>
    </font>
    <font>
      <b/>
      <sz val="12"/>
      <color rgb="FFFF0000"/>
      <name val="Calibri"/>
      <family val="2"/>
      <scheme val="minor"/>
    </font>
    <font>
      <b/>
      <sz val="14"/>
      <color rgb="FFFF0000"/>
      <name val="Calibri Light"/>
      <family val="2"/>
      <scheme val="major"/>
    </font>
    <font>
      <b/>
      <sz val="14"/>
      <name val="Calibri Light"/>
      <family val="2"/>
      <scheme val="major"/>
    </font>
  </fonts>
  <fills count="9">
    <fill>
      <patternFill patternType="none"/>
    </fill>
    <fill>
      <patternFill patternType="gray125"/>
    </fill>
    <fill>
      <patternFill patternType="solid">
        <fgColor rgb="FFDDDDDD"/>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C000"/>
        <bgColor indexed="64"/>
      </patternFill>
    </fill>
    <fill>
      <patternFill patternType="solid">
        <fgColor theme="4"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98">
    <xf numFmtId="0" fontId="0" fillId="0" borderId="0" xfId="0"/>
    <xf numFmtId="0" fontId="0" fillId="2" borderId="1" xfId="0" applyFont="1" applyFill="1" applyBorder="1"/>
    <xf numFmtId="0" fontId="1" fillId="0" borderId="0" xfId="0" applyFont="1"/>
    <xf numFmtId="0" fontId="0" fillId="0" borderId="0" xfId="0" applyFont="1"/>
    <xf numFmtId="3" fontId="0" fillId="0" borderId="0" xfId="0" applyNumberFormat="1" applyFont="1" applyAlignment="1">
      <alignment horizontal="right"/>
    </xf>
    <xf numFmtId="4" fontId="0" fillId="0" borderId="0" xfId="0" applyNumberFormat="1" applyFont="1" applyAlignment="1">
      <alignment horizontal="right"/>
    </xf>
    <xf numFmtId="0" fontId="2" fillId="0" borderId="0" xfId="0" applyFont="1"/>
    <xf numFmtId="3" fontId="2" fillId="0" borderId="0" xfId="0" applyNumberFormat="1" applyFont="1" applyAlignment="1">
      <alignment horizontal="right"/>
    </xf>
    <xf numFmtId="4" fontId="2" fillId="0" borderId="0" xfId="0" applyNumberFormat="1" applyFont="1" applyAlignment="1">
      <alignment horizontal="right"/>
    </xf>
    <xf numFmtId="0" fontId="2" fillId="2" borderId="1" xfId="0" applyFont="1" applyFill="1" applyBorder="1" applyAlignment="1">
      <alignment horizontal="center" vertical="center" wrapText="1"/>
    </xf>
    <xf numFmtId="0" fontId="3" fillId="0" borderId="0" xfId="0" applyFont="1" applyAlignment="1">
      <alignment horizontal="center" vertical="center" wrapText="1"/>
    </xf>
    <xf numFmtId="4" fontId="1" fillId="0" borderId="0" xfId="0" applyNumberFormat="1" applyFont="1"/>
    <xf numFmtId="0" fontId="6" fillId="0" borderId="0" xfId="0" applyFont="1"/>
    <xf numFmtId="4" fontId="0" fillId="0" borderId="0" xfId="0" applyNumberFormat="1"/>
    <xf numFmtId="0" fontId="0" fillId="3" borderId="0" xfId="0" applyFill="1"/>
    <xf numFmtId="44" fontId="0" fillId="0" borderId="0" xfId="1" applyFont="1"/>
    <xf numFmtId="0" fontId="5" fillId="0" borderId="0" xfId="0" applyFont="1"/>
    <xf numFmtId="4" fontId="5" fillId="0" borderId="0" xfId="0" applyNumberFormat="1" applyFont="1"/>
    <xf numFmtId="44" fontId="5" fillId="0" borderId="0" xfId="1" applyFont="1"/>
    <xf numFmtId="44" fontId="5" fillId="0" borderId="0" xfId="0" applyNumberFormat="1" applyFont="1"/>
    <xf numFmtId="0" fontId="11" fillId="5" borderId="28" xfId="0" applyFont="1" applyFill="1" applyBorder="1" applyAlignment="1" applyProtection="1">
      <alignment horizontal="center" vertical="center" wrapText="1"/>
    </xf>
    <xf numFmtId="0" fontId="11" fillId="5" borderId="29" xfId="0" applyFont="1" applyFill="1" applyBorder="1" applyAlignment="1" applyProtection="1">
      <alignment horizontal="center" vertical="center" wrapText="1"/>
    </xf>
    <xf numFmtId="0" fontId="11" fillId="5" borderId="30" xfId="0" applyFont="1" applyFill="1" applyBorder="1" applyAlignment="1" applyProtection="1">
      <alignment horizontal="center" vertical="center" wrapText="1"/>
    </xf>
    <xf numFmtId="0" fontId="0" fillId="0" borderId="0" xfId="0" applyProtection="1"/>
    <xf numFmtId="0" fontId="0" fillId="0" borderId="0" xfId="0" applyAlignment="1" applyProtection="1">
      <alignment horizontal="center" vertical="center"/>
    </xf>
    <xf numFmtId="44" fontId="0" fillId="0" borderId="0" xfId="0" applyNumberFormat="1" applyProtection="1"/>
    <xf numFmtId="0" fontId="7" fillId="2" borderId="10" xfId="0" applyFont="1" applyFill="1" applyBorder="1" applyAlignment="1" applyProtection="1">
      <alignment horizontal="center" vertical="center" wrapText="1"/>
    </xf>
    <xf numFmtId="0" fontId="7" fillId="2" borderId="11" xfId="0" applyFont="1" applyFill="1" applyBorder="1" applyAlignment="1" applyProtection="1">
      <alignment horizontal="center" vertical="center" wrapText="1"/>
    </xf>
    <xf numFmtId="0" fontId="7" fillId="2" borderId="12" xfId="0" applyFont="1" applyFill="1" applyBorder="1" applyAlignment="1" applyProtection="1">
      <alignment horizontal="center" vertical="center" wrapText="1"/>
    </xf>
    <xf numFmtId="0" fontId="7" fillId="0" borderId="0" xfId="0" applyFont="1" applyAlignment="1" applyProtection="1">
      <alignment horizontal="center" vertical="center"/>
    </xf>
    <xf numFmtId="0" fontId="9" fillId="0" borderId="13" xfId="0" applyFont="1" applyBorder="1" applyAlignment="1" applyProtection="1">
      <alignment horizontal="center" vertical="center" wrapText="1"/>
    </xf>
    <xf numFmtId="0" fontId="9" fillId="0" borderId="1" xfId="0" applyFont="1" applyBorder="1" applyAlignment="1" applyProtection="1">
      <alignment horizontal="center" vertical="center"/>
    </xf>
    <xf numFmtId="44" fontId="9" fillId="0" borderId="1" xfId="1" applyFont="1" applyBorder="1" applyAlignment="1" applyProtection="1">
      <alignment horizontal="center" vertical="center"/>
    </xf>
    <xf numFmtId="9" fontId="9" fillId="0" borderId="1" xfId="2" applyFont="1" applyBorder="1" applyAlignment="1" applyProtection="1">
      <alignment horizontal="center" vertical="center"/>
    </xf>
    <xf numFmtId="44" fontId="9" fillId="0" borderId="14" xfId="1" applyFont="1" applyBorder="1" applyAlignment="1" applyProtection="1">
      <alignment horizontal="center" vertical="center"/>
    </xf>
    <xf numFmtId="0" fontId="9" fillId="0" borderId="0" xfId="0" applyFont="1" applyProtection="1"/>
    <xf numFmtId="44" fontId="7" fillId="0" borderId="17" xfId="1" applyFont="1" applyBorder="1" applyAlignment="1" applyProtection="1">
      <alignment horizontal="center" vertical="center"/>
    </xf>
    <xf numFmtId="9" fontId="9" fillId="0" borderId="17" xfId="2" applyFont="1" applyBorder="1" applyAlignment="1" applyProtection="1">
      <alignment horizontal="center" vertical="center"/>
    </xf>
    <xf numFmtId="44" fontId="7" fillId="0" borderId="18" xfId="1" applyFont="1" applyBorder="1" applyAlignment="1" applyProtection="1">
      <alignment horizontal="center" vertical="center"/>
    </xf>
    <xf numFmtId="44" fontId="9" fillId="0" borderId="0" xfId="0" applyNumberFormat="1" applyFont="1" applyProtection="1"/>
    <xf numFmtId="0" fontId="9" fillId="0" borderId="0" xfId="0" applyFont="1" applyAlignment="1" applyProtection="1">
      <alignment horizontal="center" vertical="center"/>
    </xf>
    <xf numFmtId="0" fontId="9" fillId="0" borderId="0" xfId="0" applyFont="1" applyAlignment="1" applyProtection="1">
      <alignment horizontal="center" vertical="center" wrapText="1"/>
    </xf>
    <xf numFmtId="3" fontId="9" fillId="0" borderId="0" xfId="0" applyNumberFormat="1" applyFont="1" applyAlignment="1" applyProtection="1">
      <alignment horizontal="center" vertical="center"/>
    </xf>
    <xf numFmtId="4" fontId="9" fillId="0" borderId="0" xfId="0" applyNumberFormat="1" applyFont="1" applyAlignment="1" applyProtection="1">
      <alignment horizontal="center" vertical="center"/>
    </xf>
    <xf numFmtId="4" fontId="9" fillId="0" borderId="0" xfId="0" applyNumberFormat="1" applyFont="1" applyAlignment="1" applyProtection="1">
      <alignment horizontal="right"/>
    </xf>
    <xf numFmtId="0" fontId="9" fillId="0" borderId="0" xfId="0" applyFont="1" applyBorder="1" applyProtection="1"/>
    <xf numFmtId="0" fontId="0" fillId="0" borderId="0" xfId="0" applyFont="1" applyProtection="1"/>
    <xf numFmtId="44" fontId="9" fillId="6" borderId="1" xfId="1" applyFont="1" applyFill="1" applyBorder="1" applyAlignment="1" applyProtection="1">
      <alignment horizontal="center" vertical="center"/>
      <protection locked="0"/>
    </xf>
    <xf numFmtId="0" fontId="13" fillId="0" borderId="19" xfId="0" applyFont="1" applyBorder="1" applyAlignment="1" applyProtection="1">
      <alignment horizontal="center" vertical="center" wrapText="1"/>
    </xf>
    <xf numFmtId="0" fontId="13" fillId="0" borderId="20" xfId="0" applyFont="1" applyBorder="1" applyAlignment="1" applyProtection="1">
      <alignment horizontal="center" vertical="center" wrapText="1"/>
    </xf>
    <xf numFmtId="0" fontId="13" fillId="0" borderId="21" xfId="0" applyFont="1" applyBorder="1" applyAlignment="1" applyProtection="1">
      <alignment horizontal="center" vertical="center" wrapText="1"/>
    </xf>
    <xf numFmtId="0" fontId="5" fillId="6" borderId="19" xfId="0" applyFont="1" applyFill="1" applyBorder="1" applyAlignment="1" applyProtection="1">
      <alignment horizontal="center" vertical="center"/>
    </xf>
    <xf numFmtId="0" fontId="5" fillId="6" borderId="20" xfId="0" applyFont="1" applyFill="1" applyBorder="1" applyAlignment="1" applyProtection="1">
      <alignment horizontal="center" vertical="center"/>
    </xf>
    <xf numFmtId="0" fontId="5" fillId="6" borderId="21" xfId="0" applyFont="1" applyFill="1" applyBorder="1" applyAlignment="1" applyProtection="1">
      <alignment horizontal="center" vertical="center"/>
    </xf>
    <xf numFmtId="0" fontId="5" fillId="0" borderId="19" xfId="0" applyFont="1" applyBorder="1" applyAlignment="1" applyProtection="1">
      <alignment horizontal="center" vertical="center"/>
    </xf>
    <xf numFmtId="0" fontId="5" fillId="0" borderId="20" xfId="0" applyFont="1" applyBorder="1" applyAlignment="1" applyProtection="1">
      <alignment horizontal="center" vertical="center"/>
    </xf>
    <xf numFmtId="0" fontId="5" fillId="0" borderId="21" xfId="0" applyFont="1" applyBorder="1" applyAlignment="1" applyProtection="1">
      <alignment horizontal="center" vertical="center"/>
    </xf>
    <xf numFmtId="0" fontId="12" fillId="0" borderId="2" xfId="0" applyFont="1" applyBorder="1" applyAlignment="1" applyProtection="1">
      <alignment horizontal="center" vertical="center" wrapText="1"/>
    </xf>
    <xf numFmtId="0" fontId="12" fillId="0" borderId="3" xfId="0" applyFont="1" applyBorder="1" applyAlignment="1" applyProtection="1">
      <alignment horizontal="center" vertical="center" wrapText="1"/>
    </xf>
    <xf numFmtId="0" fontId="12" fillId="0" borderId="4" xfId="0" applyFont="1" applyBorder="1" applyAlignment="1" applyProtection="1">
      <alignment horizontal="center" vertical="center" wrapText="1"/>
    </xf>
    <xf numFmtId="0" fontId="12" fillId="0" borderId="5" xfId="0" applyFont="1" applyBorder="1" applyAlignment="1" applyProtection="1">
      <alignment horizontal="center" vertical="center" wrapText="1"/>
    </xf>
    <xf numFmtId="0" fontId="12" fillId="0" borderId="0" xfId="0" applyFont="1" applyBorder="1" applyAlignment="1" applyProtection="1">
      <alignment horizontal="center" vertical="center" wrapText="1"/>
    </xf>
    <xf numFmtId="0" fontId="12" fillId="0" borderId="6" xfId="0" applyFont="1" applyBorder="1" applyAlignment="1" applyProtection="1">
      <alignment horizontal="center" vertical="center" wrapText="1"/>
    </xf>
    <xf numFmtId="0" fontId="12" fillId="0" borderId="7" xfId="0" applyFont="1" applyBorder="1" applyAlignment="1" applyProtection="1">
      <alignment horizontal="center" vertical="center" wrapText="1"/>
    </xf>
    <xf numFmtId="0" fontId="12" fillId="0" borderId="8" xfId="0" applyFont="1" applyBorder="1" applyAlignment="1" applyProtection="1">
      <alignment horizontal="center" vertical="center" wrapText="1"/>
    </xf>
    <xf numFmtId="0" fontId="12" fillId="0" borderId="9" xfId="0" applyFont="1" applyBorder="1" applyAlignment="1" applyProtection="1">
      <alignment horizontal="center" vertical="center" wrapText="1"/>
    </xf>
    <xf numFmtId="0" fontId="0" fillId="6" borderId="25" xfId="0" applyFont="1" applyFill="1" applyBorder="1" applyAlignment="1" applyProtection="1">
      <alignment horizontal="center"/>
      <protection locked="0"/>
    </xf>
    <xf numFmtId="0" fontId="0" fillId="6" borderId="11" xfId="0" applyFont="1" applyFill="1" applyBorder="1" applyAlignment="1" applyProtection="1">
      <alignment horizontal="center"/>
      <protection locked="0"/>
    </xf>
    <xf numFmtId="0" fontId="0" fillId="6" borderId="22" xfId="0" applyFont="1" applyFill="1" applyBorder="1" applyAlignment="1" applyProtection="1">
      <alignment horizontal="center"/>
      <protection locked="0"/>
    </xf>
    <xf numFmtId="0" fontId="0" fillId="6" borderId="26" xfId="0" applyFont="1" applyFill="1" applyBorder="1" applyAlignment="1" applyProtection="1">
      <alignment horizontal="center"/>
      <protection locked="0"/>
    </xf>
    <xf numFmtId="0" fontId="0" fillId="6" borderId="1" xfId="0" applyFont="1" applyFill="1" applyBorder="1" applyAlignment="1" applyProtection="1">
      <alignment horizontal="center"/>
      <protection locked="0"/>
    </xf>
    <xf numFmtId="0" fontId="0" fillId="6" borderId="23" xfId="0" applyFont="1" applyFill="1" applyBorder="1" applyAlignment="1" applyProtection="1">
      <alignment horizontal="center"/>
      <protection locked="0"/>
    </xf>
    <xf numFmtId="0" fontId="0" fillId="6" borderId="27" xfId="0" applyFont="1" applyFill="1" applyBorder="1" applyAlignment="1" applyProtection="1">
      <alignment horizontal="center"/>
      <protection locked="0"/>
    </xf>
    <xf numFmtId="0" fontId="0" fillId="6" borderId="15" xfId="0" applyFont="1" applyFill="1" applyBorder="1" applyAlignment="1" applyProtection="1">
      <alignment horizontal="center"/>
      <protection locked="0"/>
    </xf>
    <xf numFmtId="0" fontId="0" fillId="6" borderId="24" xfId="0" applyFont="1" applyFill="1" applyBorder="1" applyAlignment="1" applyProtection="1">
      <alignment horizontal="center"/>
      <protection locked="0"/>
    </xf>
    <xf numFmtId="0" fontId="5" fillId="7" borderId="19" xfId="0" applyFont="1" applyFill="1" applyBorder="1" applyAlignment="1" applyProtection="1">
      <alignment horizontal="center" vertical="center"/>
    </xf>
    <xf numFmtId="0" fontId="5" fillId="7" borderId="20" xfId="0" applyFont="1" applyFill="1" applyBorder="1" applyAlignment="1" applyProtection="1">
      <alignment horizontal="center" vertical="center"/>
    </xf>
    <xf numFmtId="0" fontId="5" fillId="7" borderId="21" xfId="0" applyFont="1" applyFill="1" applyBorder="1" applyAlignment="1" applyProtection="1">
      <alignment horizontal="center" vertical="center"/>
    </xf>
    <xf numFmtId="0" fontId="7" fillId="4" borderId="16" xfId="0" applyFont="1" applyFill="1" applyBorder="1" applyAlignment="1" applyProtection="1">
      <alignment horizontal="right" vertical="center"/>
    </xf>
    <xf numFmtId="0" fontId="7" fillId="4" borderId="17" xfId="0" applyFont="1" applyFill="1" applyBorder="1" applyAlignment="1" applyProtection="1">
      <alignment horizontal="right" vertical="center"/>
    </xf>
    <xf numFmtId="0" fontId="14" fillId="4" borderId="2" xfId="0" applyFont="1" applyFill="1" applyBorder="1" applyAlignment="1" applyProtection="1">
      <alignment horizontal="center" vertical="center" wrapText="1"/>
    </xf>
    <xf numFmtId="0" fontId="8" fillId="4" borderId="3"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wrapText="1"/>
    </xf>
    <xf numFmtId="0" fontId="8" fillId="4" borderId="5" xfId="0" applyFont="1" applyFill="1" applyBorder="1" applyAlignment="1" applyProtection="1">
      <alignment horizontal="center" vertical="center" wrapText="1"/>
    </xf>
    <xf numFmtId="0" fontId="8" fillId="4" borderId="0"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8" fillId="4" borderId="7" xfId="0" applyFont="1" applyFill="1" applyBorder="1" applyAlignment="1" applyProtection="1">
      <alignment horizontal="center" vertical="center" wrapText="1"/>
    </xf>
    <xf numFmtId="0" fontId="8" fillId="4" borderId="8"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xf>
    <xf numFmtId="0" fontId="10" fillId="0" borderId="3"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10" fillId="0" borderId="7" xfId="0" applyFont="1" applyFill="1" applyBorder="1" applyAlignment="1" applyProtection="1">
      <alignment horizontal="center" vertical="center"/>
    </xf>
    <xf numFmtId="0" fontId="10" fillId="0" borderId="8" xfId="0" applyFont="1" applyFill="1" applyBorder="1" applyAlignment="1" applyProtection="1">
      <alignment horizontal="center" vertical="center"/>
    </xf>
    <xf numFmtId="0" fontId="10" fillId="0" borderId="9" xfId="0" applyFont="1" applyFill="1" applyBorder="1" applyAlignment="1" applyProtection="1">
      <alignment horizontal="center" vertical="center"/>
    </xf>
    <xf numFmtId="0" fontId="5" fillId="8" borderId="19" xfId="0" applyFont="1" applyFill="1" applyBorder="1" applyAlignment="1" applyProtection="1">
      <alignment horizontal="center" vertical="center"/>
    </xf>
    <xf numFmtId="0" fontId="0" fillId="8" borderId="20" xfId="0" applyFill="1" applyBorder="1" applyAlignment="1" applyProtection="1">
      <alignment horizontal="center" vertical="center"/>
    </xf>
    <xf numFmtId="0" fontId="0" fillId="8" borderId="21" xfId="0" applyFill="1" applyBorder="1" applyAlignment="1" applyProtection="1">
      <alignment horizontal="center" vertical="center"/>
    </xf>
  </cellXfs>
  <cellStyles count="3">
    <cellStyle name="Moneda" xfId="1" builtinId="4"/>
    <cellStyle name="Normal" xfId="0" builtinId="0"/>
    <cellStyle name="Percentat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
  <sheetViews>
    <sheetView topLeftCell="G1" workbookViewId="0">
      <selection activeCell="C33" sqref="C33"/>
    </sheetView>
  </sheetViews>
  <sheetFormatPr defaultColWidth="11.42578125" defaultRowHeight="12.75" x14ac:dyDescent="0.2"/>
  <cols>
    <col min="1" max="1" width="5.42578125" style="2" bestFit="1" customWidth="1"/>
    <col min="2" max="2" width="15.5703125" style="2" bestFit="1" customWidth="1"/>
    <col min="3" max="3" width="15.42578125" style="2" bestFit="1" customWidth="1"/>
    <col min="4" max="4" width="9" style="2" bestFit="1" customWidth="1"/>
    <col min="5" max="5" width="40.28515625" style="2" bestFit="1" customWidth="1"/>
    <col min="6" max="6" width="13.140625" style="2" bestFit="1" customWidth="1"/>
    <col min="7" max="7" width="15.28515625" style="2" bestFit="1" customWidth="1"/>
    <col min="8" max="8" width="14.5703125" style="2" bestFit="1" customWidth="1"/>
    <col min="9" max="9" width="18.5703125" style="2" bestFit="1" customWidth="1"/>
    <col min="10" max="10" width="16.140625" style="2" bestFit="1" customWidth="1"/>
    <col min="11" max="11" width="23.5703125" style="2" bestFit="1" customWidth="1"/>
    <col min="12" max="12" width="9.7109375" style="2" bestFit="1" customWidth="1"/>
    <col min="13" max="13" width="15.42578125" style="2" bestFit="1" customWidth="1"/>
    <col min="14" max="14" width="9.7109375" style="2" bestFit="1" customWidth="1"/>
    <col min="15" max="15" width="15.28515625" style="2" bestFit="1" customWidth="1"/>
    <col min="16" max="16" width="20.140625" style="2" bestFit="1" customWidth="1"/>
    <col min="17" max="17" width="15.28515625" style="2" bestFit="1" customWidth="1"/>
    <col min="18" max="18" width="13.7109375" style="2" bestFit="1" customWidth="1"/>
    <col min="19" max="19" width="12.5703125" style="2" bestFit="1" customWidth="1"/>
    <col min="20" max="20" width="9.42578125" style="2" bestFit="1" customWidth="1"/>
    <col min="21" max="21" width="11" style="2" bestFit="1" customWidth="1"/>
    <col min="22" max="22" width="16.28515625" style="2" bestFit="1" customWidth="1"/>
    <col min="23" max="23" width="19.42578125" style="2" bestFit="1" customWidth="1"/>
    <col min="24" max="24" width="8.85546875" style="2" bestFit="1" customWidth="1"/>
    <col min="25" max="16384" width="11.42578125" style="2"/>
  </cols>
  <sheetData>
    <row r="1" spans="1:24" ht="15"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row>
    <row r="2" spans="1:24" ht="15" x14ac:dyDescent="0.25">
      <c r="A2" s="3"/>
      <c r="B2" s="3" t="s">
        <v>24</v>
      </c>
      <c r="C2" s="3" t="s">
        <v>25</v>
      </c>
      <c r="D2" s="3" t="s">
        <v>26</v>
      </c>
      <c r="E2" s="3" t="s">
        <v>27</v>
      </c>
      <c r="F2" s="4">
        <v>2</v>
      </c>
      <c r="G2" s="5">
        <v>790</v>
      </c>
      <c r="H2" s="3"/>
      <c r="I2" s="3" t="s">
        <v>28</v>
      </c>
      <c r="J2" s="3" t="s">
        <v>29</v>
      </c>
      <c r="K2" s="3" t="s">
        <v>30</v>
      </c>
      <c r="L2" s="3" t="s">
        <v>31</v>
      </c>
      <c r="M2" s="3" t="s">
        <v>32</v>
      </c>
      <c r="N2" s="3"/>
      <c r="O2" s="3" t="s">
        <v>33</v>
      </c>
      <c r="P2" s="3" t="s">
        <v>34</v>
      </c>
      <c r="Q2" s="3" t="s">
        <v>35</v>
      </c>
      <c r="R2" s="3" t="s">
        <v>36</v>
      </c>
      <c r="S2" s="4">
        <v>1</v>
      </c>
      <c r="T2" s="5">
        <v>1580</v>
      </c>
      <c r="U2" s="3"/>
      <c r="V2" s="3"/>
      <c r="W2" s="3" t="s">
        <v>37</v>
      </c>
      <c r="X2" s="3"/>
    </row>
    <row r="3" spans="1:24" ht="15" x14ac:dyDescent="0.25">
      <c r="A3" s="3"/>
      <c r="B3" s="3" t="s">
        <v>38</v>
      </c>
      <c r="C3" s="3" t="s">
        <v>25</v>
      </c>
      <c r="D3" s="3" t="s">
        <v>39</v>
      </c>
      <c r="E3" s="3" t="s">
        <v>40</v>
      </c>
      <c r="F3" s="4">
        <v>55</v>
      </c>
      <c r="G3" s="5">
        <v>790</v>
      </c>
      <c r="H3" s="3"/>
      <c r="I3" s="3" t="s">
        <v>28</v>
      </c>
      <c r="J3" s="3" t="s">
        <v>29</v>
      </c>
      <c r="K3" s="3" t="s">
        <v>30</v>
      </c>
      <c r="L3" s="3" t="s">
        <v>31</v>
      </c>
      <c r="M3" s="3" t="s">
        <v>32</v>
      </c>
      <c r="N3" s="3"/>
      <c r="O3" s="3" t="s">
        <v>33</v>
      </c>
      <c r="P3" s="3" t="s">
        <v>41</v>
      </c>
      <c r="Q3" s="3" t="s">
        <v>35</v>
      </c>
      <c r="R3" s="3" t="s">
        <v>36</v>
      </c>
      <c r="S3" s="4">
        <v>1</v>
      </c>
      <c r="T3" s="5">
        <v>43450</v>
      </c>
      <c r="U3" s="3"/>
      <c r="V3" s="3"/>
      <c r="W3" s="3" t="s">
        <v>37</v>
      </c>
      <c r="X3" s="3"/>
    </row>
    <row r="5" spans="1:24" x14ac:dyDescent="0.2">
      <c r="T5" s="11">
        <f>T2+T3</f>
        <v>45030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
  <sheetViews>
    <sheetView zoomScaleNormal="100" workbookViewId="0">
      <selection activeCell="B16" sqref="B16"/>
    </sheetView>
  </sheetViews>
  <sheetFormatPr defaultColWidth="11.42578125" defaultRowHeight="12.75" x14ac:dyDescent="0.2"/>
  <cols>
    <col min="1" max="1" width="9" style="2" bestFit="1" customWidth="1"/>
    <col min="2" max="2" width="31.28515625" style="2" customWidth="1"/>
    <col min="3" max="8" width="10.7109375" style="2" customWidth="1"/>
    <col min="9" max="16384" width="11.42578125" style="2"/>
  </cols>
  <sheetData>
    <row r="1" spans="1:8" s="10" customFormat="1" ht="30" customHeight="1" x14ac:dyDescent="0.25">
      <c r="A1" s="9" t="s">
        <v>3</v>
      </c>
      <c r="B1" s="9" t="s">
        <v>4</v>
      </c>
      <c r="C1" s="9" t="s">
        <v>42</v>
      </c>
      <c r="D1" s="9" t="s">
        <v>16</v>
      </c>
      <c r="E1" s="9" t="s">
        <v>6</v>
      </c>
      <c r="F1" s="9" t="s">
        <v>15</v>
      </c>
      <c r="G1" s="9" t="s">
        <v>18</v>
      </c>
      <c r="H1" s="9" t="s">
        <v>47</v>
      </c>
    </row>
    <row r="2" spans="1:8" ht="30" customHeight="1" x14ac:dyDescent="0.2">
      <c r="A2" s="6" t="s">
        <v>26</v>
      </c>
      <c r="B2" s="6" t="s">
        <v>27</v>
      </c>
      <c r="C2" s="7">
        <v>2</v>
      </c>
      <c r="D2" s="6" t="s">
        <v>35</v>
      </c>
      <c r="E2" s="8">
        <v>790</v>
      </c>
      <c r="F2" s="6" t="s">
        <v>34</v>
      </c>
      <c r="G2" s="7">
        <v>1</v>
      </c>
      <c r="H2" s="8">
        <v>1580</v>
      </c>
    </row>
    <row r="3" spans="1:8" ht="30" customHeight="1" x14ac:dyDescent="0.2">
      <c r="A3" s="6" t="s">
        <v>39</v>
      </c>
      <c r="B3" s="6" t="s">
        <v>40</v>
      </c>
      <c r="C3" s="7">
        <v>55</v>
      </c>
      <c r="D3" s="6" t="s">
        <v>35</v>
      </c>
      <c r="E3" s="8">
        <v>790</v>
      </c>
      <c r="F3" s="6" t="s">
        <v>41</v>
      </c>
      <c r="G3" s="7">
        <v>1</v>
      </c>
      <c r="H3" s="8">
        <v>43450</v>
      </c>
    </row>
  </sheetData>
  <pageMargins left="0.7" right="0.7" top="0.75" bottom="0.75" header="0.3" footer="0.3"/>
  <pageSetup paperSize="9" scale="84"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Z9"/>
  <sheetViews>
    <sheetView topLeftCell="E1" workbookViewId="0">
      <selection activeCell="W7" sqref="W7"/>
    </sheetView>
  </sheetViews>
  <sheetFormatPr defaultRowHeight="15" x14ac:dyDescent="0.25"/>
  <cols>
    <col min="5" max="5" width="13.7109375" customWidth="1"/>
    <col min="23" max="23" width="11.7109375" customWidth="1"/>
    <col min="24" max="24" width="12.7109375" customWidth="1"/>
    <col min="25" max="25" width="18.140625" customWidth="1"/>
  </cols>
  <sheetData>
    <row r="7" spans="1:26" x14ac:dyDescent="0.25">
      <c r="B7" t="s">
        <v>43</v>
      </c>
      <c r="E7" s="12">
        <v>1100200032</v>
      </c>
      <c r="F7" t="s">
        <v>27</v>
      </c>
      <c r="K7" t="s">
        <v>33</v>
      </c>
      <c r="M7" t="s">
        <v>44</v>
      </c>
      <c r="N7" t="s">
        <v>34</v>
      </c>
      <c r="O7" s="13">
        <v>790</v>
      </c>
      <c r="P7" t="s">
        <v>45</v>
      </c>
      <c r="R7">
        <v>2024</v>
      </c>
      <c r="S7" t="s">
        <v>35</v>
      </c>
      <c r="T7" s="14">
        <v>2</v>
      </c>
      <c r="U7" s="13">
        <v>790</v>
      </c>
      <c r="V7" s="13">
        <v>869</v>
      </c>
      <c r="W7" s="15">
        <f>SUM(T7*U7)</f>
        <v>1580</v>
      </c>
      <c r="X7" s="15">
        <f>SUM(T7*V7)</f>
        <v>1738</v>
      </c>
      <c r="Y7" t="s">
        <v>46</v>
      </c>
      <c r="Z7" t="s">
        <v>35</v>
      </c>
    </row>
    <row r="8" spans="1:26" x14ac:dyDescent="0.25">
      <c r="B8" t="s">
        <v>43</v>
      </c>
      <c r="E8" s="12">
        <v>1100200034</v>
      </c>
      <c r="F8" t="s">
        <v>40</v>
      </c>
      <c r="K8" t="s">
        <v>33</v>
      </c>
      <c r="M8" t="s">
        <v>44</v>
      </c>
      <c r="N8" t="s">
        <v>41</v>
      </c>
      <c r="O8" s="13">
        <v>790</v>
      </c>
      <c r="P8" t="s">
        <v>45</v>
      </c>
      <c r="R8">
        <v>2024</v>
      </c>
      <c r="S8" t="s">
        <v>35</v>
      </c>
      <c r="T8" s="14">
        <v>48</v>
      </c>
      <c r="U8" s="13">
        <v>790</v>
      </c>
      <c r="V8" s="13">
        <v>869</v>
      </c>
      <c r="W8" s="15">
        <f>SUM(T8*U8)</f>
        <v>37920</v>
      </c>
      <c r="X8" s="15">
        <f>SUM(T8*V8)</f>
        <v>41712</v>
      </c>
      <c r="Y8" t="s">
        <v>46</v>
      </c>
      <c r="Z8" t="s">
        <v>35</v>
      </c>
    </row>
    <row r="9" spans="1:26" x14ac:dyDescent="0.25">
      <c r="A9" s="16"/>
      <c r="B9" s="16"/>
      <c r="C9" s="16"/>
      <c r="D9" s="16"/>
      <c r="E9" s="16"/>
      <c r="F9" s="16"/>
      <c r="G9" s="16"/>
      <c r="H9" s="16"/>
      <c r="I9" s="16"/>
      <c r="J9" s="16"/>
      <c r="K9" s="16"/>
      <c r="L9" s="16"/>
      <c r="M9" s="16"/>
      <c r="N9" s="16"/>
      <c r="O9" s="17"/>
      <c r="P9" s="16"/>
      <c r="Q9" s="16"/>
      <c r="R9" s="16"/>
      <c r="S9" s="16"/>
      <c r="T9" s="16">
        <f>SUM(T7:T8)</f>
        <v>50</v>
      </c>
      <c r="U9" s="17"/>
      <c r="V9" s="17"/>
      <c r="W9" s="18">
        <f>SUM(W7:W8)</f>
        <v>39500</v>
      </c>
      <c r="X9" s="19">
        <f>SUM(X7:X8)</f>
        <v>43450</v>
      </c>
      <c r="Y9" s="16"/>
      <c r="Z9"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90"/>
  <sheetViews>
    <sheetView showGridLines="0" tabSelected="1" zoomScaleNormal="100" workbookViewId="0">
      <selection activeCell="F73" sqref="F73"/>
    </sheetView>
  </sheetViews>
  <sheetFormatPr defaultRowHeight="15" x14ac:dyDescent="0.25"/>
  <cols>
    <col min="1" max="1" width="9.140625" style="23"/>
    <col min="2" max="2" width="17.140625" style="23" customWidth="1"/>
    <col min="3" max="3" width="48.42578125" style="23" customWidth="1"/>
    <col min="4" max="4" width="12.140625" style="24" customWidth="1"/>
    <col min="5" max="5" width="9.140625" style="24"/>
    <col min="6" max="6" width="15" style="24" customWidth="1"/>
    <col min="7" max="7" width="27" style="24" customWidth="1"/>
    <col min="8" max="10" width="19.7109375" style="23" customWidth="1"/>
    <col min="11" max="11" width="9.140625" style="23"/>
    <col min="12" max="12" width="14.5703125" style="23" bestFit="1" customWidth="1"/>
    <col min="13" max="13" width="13.42578125" style="23" bestFit="1" customWidth="1"/>
    <col min="14" max="14" width="14.5703125" style="23" bestFit="1" customWidth="1"/>
    <col min="15" max="15" width="18.28515625" style="23" customWidth="1"/>
    <col min="16" max="16384" width="9.140625" style="23"/>
  </cols>
  <sheetData>
    <row r="1" spans="2:12" ht="15.75" thickBot="1" x14ac:dyDescent="0.3"/>
    <row r="2" spans="2:12" ht="15" customHeight="1" x14ac:dyDescent="0.25">
      <c r="B2" s="80" t="s">
        <v>119</v>
      </c>
      <c r="C2" s="81"/>
      <c r="D2" s="81"/>
      <c r="E2" s="81"/>
      <c r="F2" s="81"/>
      <c r="G2" s="81"/>
      <c r="H2" s="81"/>
      <c r="I2" s="81"/>
      <c r="J2" s="82"/>
    </row>
    <row r="3" spans="2:12" ht="15" customHeight="1" x14ac:dyDescent="0.25">
      <c r="B3" s="83"/>
      <c r="C3" s="84"/>
      <c r="D3" s="84"/>
      <c r="E3" s="84"/>
      <c r="F3" s="84"/>
      <c r="G3" s="84"/>
      <c r="H3" s="84"/>
      <c r="I3" s="84"/>
      <c r="J3" s="85"/>
    </row>
    <row r="4" spans="2:12" ht="15" customHeight="1" x14ac:dyDescent="0.25">
      <c r="B4" s="83"/>
      <c r="C4" s="84"/>
      <c r="D4" s="84"/>
      <c r="E4" s="84"/>
      <c r="F4" s="84"/>
      <c r="G4" s="84"/>
      <c r="H4" s="84"/>
      <c r="I4" s="84"/>
      <c r="J4" s="85"/>
    </row>
    <row r="5" spans="2:12" ht="15.75" customHeight="1" thickBot="1" x14ac:dyDescent="0.3">
      <c r="B5" s="86"/>
      <c r="C5" s="87"/>
      <c r="D5" s="87"/>
      <c r="E5" s="87"/>
      <c r="F5" s="87"/>
      <c r="G5" s="87"/>
      <c r="H5" s="87"/>
      <c r="I5" s="87"/>
      <c r="J5" s="88"/>
    </row>
    <row r="6" spans="2:12" ht="15.75" thickBot="1" x14ac:dyDescent="0.3">
      <c r="L6" s="25"/>
    </row>
    <row r="7" spans="2:12" x14ac:dyDescent="0.25">
      <c r="B7" s="89" t="s">
        <v>50</v>
      </c>
      <c r="C7" s="90"/>
      <c r="D7" s="90"/>
      <c r="E7" s="90"/>
      <c r="F7" s="90"/>
      <c r="G7" s="90"/>
      <c r="H7" s="90"/>
      <c r="I7" s="90"/>
      <c r="J7" s="91"/>
    </row>
    <row r="8" spans="2:12" ht="15.75" thickBot="1" x14ac:dyDescent="0.3">
      <c r="B8" s="92"/>
      <c r="C8" s="93"/>
      <c r="D8" s="93"/>
      <c r="E8" s="93"/>
      <c r="F8" s="93"/>
      <c r="G8" s="93"/>
      <c r="H8" s="93"/>
      <c r="I8" s="93"/>
      <c r="J8" s="94"/>
    </row>
    <row r="10" spans="2:12" ht="15.75" thickBot="1" x14ac:dyDescent="0.3"/>
    <row r="11" spans="2:12" ht="26.25" customHeight="1" thickBot="1" x14ac:dyDescent="0.3">
      <c r="B11" s="95" t="s">
        <v>53</v>
      </c>
      <c r="C11" s="96"/>
      <c r="D11" s="96"/>
      <c r="E11" s="96"/>
      <c r="F11" s="96"/>
      <c r="G11" s="96"/>
      <c r="H11" s="96"/>
      <c r="I11" s="96"/>
      <c r="J11" s="97"/>
    </row>
    <row r="12" spans="2:12" s="29" customFormat="1" ht="30" customHeight="1" x14ac:dyDescent="0.25">
      <c r="B12" s="26" t="s">
        <v>3</v>
      </c>
      <c r="C12" s="27" t="s">
        <v>4</v>
      </c>
      <c r="D12" s="27" t="s">
        <v>42</v>
      </c>
      <c r="E12" s="27" t="s">
        <v>16</v>
      </c>
      <c r="F12" s="27" t="s">
        <v>6</v>
      </c>
      <c r="G12" s="27" t="s">
        <v>15</v>
      </c>
      <c r="H12" s="27" t="s">
        <v>48</v>
      </c>
      <c r="I12" s="27" t="s">
        <v>51</v>
      </c>
      <c r="J12" s="28" t="s">
        <v>49</v>
      </c>
    </row>
    <row r="13" spans="2:12" s="35" customFormat="1" ht="30" customHeight="1" x14ac:dyDescent="0.25">
      <c r="B13" s="31">
        <v>1100400649</v>
      </c>
      <c r="C13" s="31" t="s">
        <v>67</v>
      </c>
      <c r="D13" s="31">
        <v>17</v>
      </c>
      <c r="E13" s="31" t="s">
        <v>35</v>
      </c>
      <c r="F13" s="32">
        <v>10</v>
      </c>
      <c r="G13" s="31">
        <v>330214120</v>
      </c>
      <c r="H13" s="32">
        <v>170</v>
      </c>
      <c r="I13" s="33">
        <v>0.1</v>
      </c>
      <c r="J13" s="32">
        <v>187.00000000000003</v>
      </c>
    </row>
    <row r="14" spans="2:12" s="35" customFormat="1" ht="30" customHeight="1" x14ac:dyDescent="0.25">
      <c r="B14" s="31">
        <v>1100400650</v>
      </c>
      <c r="C14" s="31" t="s">
        <v>68</v>
      </c>
      <c r="D14" s="31">
        <v>10</v>
      </c>
      <c r="E14" s="31" t="s">
        <v>35</v>
      </c>
      <c r="F14" s="32">
        <v>65</v>
      </c>
      <c r="G14" s="31" t="s">
        <v>69</v>
      </c>
      <c r="H14" s="32">
        <v>650</v>
      </c>
      <c r="I14" s="33">
        <v>0.1</v>
      </c>
      <c r="J14" s="32">
        <v>715.00000000000011</v>
      </c>
    </row>
    <row r="15" spans="2:12" s="35" customFormat="1" ht="30" customHeight="1" x14ac:dyDescent="0.25">
      <c r="B15" s="31">
        <v>1100400652</v>
      </c>
      <c r="C15" s="31" t="s">
        <v>70</v>
      </c>
      <c r="D15" s="31">
        <v>7</v>
      </c>
      <c r="E15" s="31" t="s">
        <v>35</v>
      </c>
      <c r="F15" s="32">
        <v>140</v>
      </c>
      <c r="G15" s="31" t="s">
        <v>71</v>
      </c>
      <c r="H15" s="32">
        <v>980</v>
      </c>
      <c r="I15" s="33">
        <v>0.1</v>
      </c>
      <c r="J15" s="32">
        <v>1078</v>
      </c>
    </row>
    <row r="16" spans="2:12" s="35" customFormat="1" ht="30" customHeight="1" x14ac:dyDescent="0.25">
      <c r="B16" s="31">
        <v>1100400653</v>
      </c>
      <c r="C16" s="31" t="s">
        <v>72</v>
      </c>
      <c r="D16" s="31">
        <v>30</v>
      </c>
      <c r="E16" s="31" t="s">
        <v>35</v>
      </c>
      <c r="F16" s="32">
        <v>115</v>
      </c>
      <c r="G16" s="31" t="s">
        <v>73</v>
      </c>
      <c r="H16" s="32">
        <v>3450</v>
      </c>
      <c r="I16" s="33">
        <v>0.1</v>
      </c>
      <c r="J16" s="32">
        <v>3795.0000000000005</v>
      </c>
    </row>
    <row r="17" spans="2:10" s="35" customFormat="1" ht="30" customHeight="1" x14ac:dyDescent="0.25">
      <c r="B17" s="31">
        <v>1100400655</v>
      </c>
      <c r="C17" s="31" t="s">
        <v>74</v>
      </c>
      <c r="D17" s="31">
        <v>3</v>
      </c>
      <c r="E17" s="31" t="s">
        <v>35</v>
      </c>
      <c r="F17" s="32">
        <v>650</v>
      </c>
      <c r="G17" s="31" t="s">
        <v>75</v>
      </c>
      <c r="H17" s="32">
        <v>1950</v>
      </c>
      <c r="I17" s="33">
        <v>0.1</v>
      </c>
      <c r="J17" s="32">
        <v>2145</v>
      </c>
    </row>
    <row r="18" spans="2:10" s="35" customFormat="1" ht="30" customHeight="1" x14ac:dyDescent="0.25">
      <c r="B18" s="31">
        <v>1100400675</v>
      </c>
      <c r="C18" s="31" t="s">
        <v>76</v>
      </c>
      <c r="D18" s="31">
        <v>3</v>
      </c>
      <c r="E18" s="31" t="s">
        <v>35</v>
      </c>
      <c r="F18" s="32">
        <v>570</v>
      </c>
      <c r="G18" s="31" t="s">
        <v>77</v>
      </c>
      <c r="H18" s="32">
        <v>1710</v>
      </c>
      <c r="I18" s="33">
        <v>0.1</v>
      </c>
      <c r="J18" s="32">
        <v>1881.0000000000002</v>
      </c>
    </row>
    <row r="19" spans="2:10" s="35" customFormat="1" ht="30" customHeight="1" x14ac:dyDescent="0.25">
      <c r="B19" s="31">
        <v>1100400676</v>
      </c>
      <c r="C19" s="31" t="s">
        <v>78</v>
      </c>
      <c r="D19" s="31">
        <v>5</v>
      </c>
      <c r="E19" s="31" t="s">
        <v>35</v>
      </c>
      <c r="F19" s="32">
        <v>100</v>
      </c>
      <c r="G19" s="31" t="s">
        <v>79</v>
      </c>
      <c r="H19" s="32">
        <v>500</v>
      </c>
      <c r="I19" s="33">
        <v>0.1</v>
      </c>
      <c r="J19" s="32">
        <v>550</v>
      </c>
    </row>
    <row r="20" spans="2:10" s="35" customFormat="1" ht="30" customHeight="1" x14ac:dyDescent="0.25">
      <c r="B20" s="31">
        <v>1100400709</v>
      </c>
      <c r="C20" s="31" t="s">
        <v>80</v>
      </c>
      <c r="D20" s="31">
        <v>8</v>
      </c>
      <c r="E20" s="31" t="s">
        <v>35</v>
      </c>
      <c r="F20" s="32">
        <v>750</v>
      </c>
      <c r="G20" s="31" t="s">
        <v>81</v>
      </c>
      <c r="H20" s="32">
        <v>6000</v>
      </c>
      <c r="I20" s="33">
        <v>0.1</v>
      </c>
      <c r="J20" s="32">
        <v>6600.0000000000009</v>
      </c>
    </row>
    <row r="21" spans="2:10" s="35" customFormat="1" ht="30" customHeight="1" x14ac:dyDescent="0.25">
      <c r="B21" s="31">
        <v>1100400710</v>
      </c>
      <c r="C21" s="31" t="s">
        <v>82</v>
      </c>
      <c r="D21" s="31">
        <v>193</v>
      </c>
      <c r="E21" s="31" t="s">
        <v>35</v>
      </c>
      <c r="F21" s="32">
        <v>155.75</v>
      </c>
      <c r="G21" s="31" t="s">
        <v>83</v>
      </c>
      <c r="H21" s="32">
        <v>30059.75</v>
      </c>
      <c r="I21" s="33">
        <v>0.1</v>
      </c>
      <c r="J21" s="32">
        <v>33065.725000000006</v>
      </c>
    </row>
    <row r="22" spans="2:10" s="35" customFormat="1" ht="30" customHeight="1" x14ac:dyDescent="0.25">
      <c r="B22" s="31">
        <v>1100400711</v>
      </c>
      <c r="C22" s="31" t="s">
        <v>84</v>
      </c>
      <c r="D22" s="31">
        <v>35</v>
      </c>
      <c r="E22" s="31" t="s">
        <v>35</v>
      </c>
      <c r="F22" s="32">
        <v>87</v>
      </c>
      <c r="G22" s="31" t="s">
        <v>85</v>
      </c>
      <c r="H22" s="32">
        <v>3045</v>
      </c>
      <c r="I22" s="33">
        <v>0.1</v>
      </c>
      <c r="J22" s="32">
        <v>3349.5000000000005</v>
      </c>
    </row>
    <row r="23" spans="2:10" s="35" customFormat="1" ht="30" customHeight="1" x14ac:dyDescent="0.25">
      <c r="B23" s="31">
        <v>1100400712</v>
      </c>
      <c r="C23" s="31" t="s">
        <v>86</v>
      </c>
      <c r="D23" s="31">
        <v>61</v>
      </c>
      <c r="E23" s="31" t="s">
        <v>35</v>
      </c>
      <c r="F23" s="32">
        <v>15</v>
      </c>
      <c r="G23" s="31">
        <v>330222200</v>
      </c>
      <c r="H23" s="32">
        <v>915</v>
      </c>
      <c r="I23" s="33">
        <v>0.1</v>
      </c>
      <c r="J23" s="32">
        <v>1006.5000000000001</v>
      </c>
    </row>
    <row r="24" spans="2:10" s="35" customFormat="1" ht="30" customHeight="1" x14ac:dyDescent="0.25">
      <c r="B24" s="31">
        <v>1100400724</v>
      </c>
      <c r="C24" s="31" t="s">
        <v>87</v>
      </c>
      <c r="D24" s="31">
        <v>6</v>
      </c>
      <c r="E24" s="31" t="s">
        <v>35</v>
      </c>
      <c r="F24" s="32">
        <v>540</v>
      </c>
      <c r="G24" s="31" t="s">
        <v>88</v>
      </c>
      <c r="H24" s="32">
        <v>3240</v>
      </c>
      <c r="I24" s="33">
        <v>0.1</v>
      </c>
      <c r="J24" s="32">
        <v>3564.0000000000005</v>
      </c>
    </row>
    <row r="25" spans="2:10" s="35" customFormat="1" ht="30" customHeight="1" x14ac:dyDescent="0.25">
      <c r="B25" s="31">
        <v>1100400728</v>
      </c>
      <c r="C25" s="31" t="s">
        <v>89</v>
      </c>
      <c r="D25" s="31">
        <v>9</v>
      </c>
      <c r="E25" s="31" t="s">
        <v>35</v>
      </c>
      <c r="F25" s="32">
        <v>810</v>
      </c>
      <c r="G25" s="31" t="s">
        <v>90</v>
      </c>
      <c r="H25" s="32">
        <v>7290</v>
      </c>
      <c r="I25" s="33">
        <v>0.1</v>
      </c>
      <c r="J25" s="32">
        <v>8019.0000000000009</v>
      </c>
    </row>
    <row r="26" spans="2:10" s="35" customFormat="1" ht="30" customHeight="1" x14ac:dyDescent="0.25">
      <c r="B26" s="31">
        <v>1100400730</v>
      </c>
      <c r="C26" s="31" t="s">
        <v>91</v>
      </c>
      <c r="D26" s="31">
        <v>4</v>
      </c>
      <c r="E26" s="31" t="s">
        <v>35</v>
      </c>
      <c r="F26" s="32">
        <v>700</v>
      </c>
      <c r="G26" s="31" t="s">
        <v>92</v>
      </c>
      <c r="H26" s="32">
        <v>2800</v>
      </c>
      <c r="I26" s="33">
        <v>0.1</v>
      </c>
      <c r="J26" s="32">
        <v>3080.0000000000005</v>
      </c>
    </row>
    <row r="27" spans="2:10" s="35" customFormat="1" ht="30" customHeight="1" x14ac:dyDescent="0.25">
      <c r="B27" s="31">
        <v>1100400738</v>
      </c>
      <c r="C27" s="31" t="s">
        <v>93</v>
      </c>
      <c r="D27" s="31">
        <v>1</v>
      </c>
      <c r="E27" s="31" t="s">
        <v>35</v>
      </c>
      <c r="F27" s="32">
        <v>610</v>
      </c>
      <c r="G27" s="31" t="s">
        <v>94</v>
      </c>
      <c r="H27" s="32">
        <v>610</v>
      </c>
      <c r="I27" s="33">
        <v>0.1</v>
      </c>
      <c r="J27" s="32">
        <v>671</v>
      </c>
    </row>
    <row r="28" spans="2:10" s="35" customFormat="1" ht="30" customHeight="1" x14ac:dyDescent="0.25">
      <c r="B28" s="31">
        <v>1100400741</v>
      </c>
      <c r="C28" s="31" t="s">
        <v>95</v>
      </c>
      <c r="D28" s="31">
        <v>1</v>
      </c>
      <c r="E28" s="31" t="s">
        <v>35</v>
      </c>
      <c r="F28" s="32">
        <v>420</v>
      </c>
      <c r="G28" s="31" t="s">
        <v>96</v>
      </c>
      <c r="H28" s="32">
        <v>420</v>
      </c>
      <c r="I28" s="33">
        <v>0.1</v>
      </c>
      <c r="J28" s="32">
        <v>462.00000000000006</v>
      </c>
    </row>
    <row r="29" spans="2:10" s="35" customFormat="1" ht="30" customHeight="1" x14ac:dyDescent="0.25">
      <c r="B29" s="31">
        <v>1100400747</v>
      </c>
      <c r="C29" s="31" t="s">
        <v>97</v>
      </c>
      <c r="D29" s="31">
        <v>1</v>
      </c>
      <c r="E29" s="31" t="s">
        <v>35</v>
      </c>
      <c r="F29" s="32">
        <v>700</v>
      </c>
      <c r="G29" s="31" t="s">
        <v>98</v>
      </c>
      <c r="H29" s="32">
        <v>700</v>
      </c>
      <c r="I29" s="33">
        <v>0.1</v>
      </c>
      <c r="J29" s="32">
        <v>770.00000000000011</v>
      </c>
    </row>
    <row r="30" spans="2:10" s="35" customFormat="1" ht="30" customHeight="1" x14ac:dyDescent="0.25">
      <c r="B30" s="31">
        <v>1100400750</v>
      </c>
      <c r="C30" s="31" t="s">
        <v>99</v>
      </c>
      <c r="D30" s="31">
        <v>9</v>
      </c>
      <c r="E30" s="31" t="s">
        <v>35</v>
      </c>
      <c r="F30" s="32">
        <v>10</v>
      </c>
      <c r="G30" s="31">
        <v>330212070</v>
      </c>
      <c r="H30" s="32">
        <v>90</v>
      </c>
      <c r="I30" s="33">
        <v>0.1</v>
      </c>
      <c r="J30" s="32">
        <v>99.000000000000014</v>
      </c>
    </row>
    <row r="31" spans="2:10" s="35" customFormat="1" ht="30" customHeight="1" x14ac:dyDescent="0.25">
      <c r="B31" s="31">
        <v>1100400751</v>
      </c>
      <c r="C31" s="31" t="s">
        <v>100</v>
      </c>
      <c r="D31" s="31">
        <v>4</v>
      </c>
      <c r="E31" s="31" t="s">
        <v>35</v>
      </c>
      <c r="F31" s="32">
        <v>10</v>
      </c>
      <c r="G31" s="31">
        <v>330225180</v>
      </c>
      <c r="H31" s="32">
        <v>40</v>
      </c>
      <c r="I31" s="33">
        <v>0.1</v>
      </c>
      <c r="J31" s="32">
        <v>44</v>
      </c>
    </row>
    <row r="32" spans="2:10" s="35" customFormat="1" ht="30" customHeight="1" x14ac:dyDescent="0.25">
      <c r="B32" s="31">
        <v>1100400752</v>
      </c>
      <c r="C32" s="31" t="s">
        <v>101</v>
      </c>
      <c r="D32" s="31">
        <v>2</v>
      </c>
      <c r="E32" s="31" t="s">
        <v>35</v>
      </c>
      <c r="F32" s="32">
        <v>405</v>
      </c>
      <c r="G32" s="31" t="s">
        <v>102</v>
      </c>
      <c r="H32" s="32">
        <v>810</v>
      </c>
      <c r="I32" s="33">
        <v>0.1</v>
      </c>
      <c r="J32" s="32">
        <v>891.00000000000011</v>
      </c>
    </row>
    <row r="33" spans="2:24" s="35" customFormat="1" ht="30" customHeight="1" x14ac:dyDescent="0.25">
      <c r="B33" s="31">
        <v>1100400753</v>
      </c>
      <c r="C33" s="31" t="s">
        <v>103</v>
      </c>
      <c r="D33" s="31">
        <v>1</v>
      </c>
      <c r="E33" s="31" t="s">
        <v>35</v>
      </c>
      <c r="F33" s="32">
        <v>96</v>
      </c>
      <c r="G33" s="31" t="s">
        <v>104</v>
      </c>
      <c r="H33" s="32">
        <v>96</v>
      </c>
      <c r="I33" s="33">
        <v>0.1</v>
      </c>
      <c r="J33" s="32">
        <v>105.60000000000001</v>
      </c>
    </row>
    <row r="34" spans="2:24" s="35" customFormat="1" ht="30" customHeight="1" x14ac:dyDescent="0.25">
      <c r="B34" s="31">
        <v>1100400754</v>
      </c>
      <c r="C34" s="31" t="s">
        <v>105</v>
      </c>
      <c r="D34" s="31">
        <v>2</v>
      </c>
      <c r="E34" s="31" t="s">
        <v>35</v>
      </c>
      <c r="F34" s="32">
        <v>81</v>
      </c>
      <c r="G34" s="31" t="s">
        <v>106</v>
      </c>
      <c r="H34" s="32">
        <v>162</v>
      </c>
      <c r="I34" s="33">
        <v>0.1</v>
      </c>
      <c r="J34" s="32">
        <v>178.20000000000002</v>
      </c>
    </row>
    <row r="35" spans="2:24" s="35" customFormat="1" ht="30" customHeight="1" x14ac:dyDescent="0.25">
      <c r="B35" s="31">
        <v>1100400755</v>
      </c>
      <c r="C35" s="31" t="s">
        <v>107</v>
      </c>
      <c r="D35" s="31">
        <v>7</v>
      </c>
      <c r="E35" s="31" t="s">
        <v>35</v>
      </c>
      <c r="F35" s="32">
        <v>96</v>
      </c>
      <c r="G35" s="31" t="s">
        <v>108</v>
      </c>
      <c r="H35" s="32">
        <v>672</v>
      </c>
      <c r="I35" s="33">
        <v>0.1</v>
      </c>
      <c r="J35" s="32">
        <v>739.2</v>
      </c>
    </row>
    <row r="36" spans="2:24" s="35" customFormat="1" ht="30" customHeight="1" x14ac:dyDescent="0.25">
      <c r="B36" s="31">
        <v>1100400756</v>
      </c>
      <c r="C36" s="31" t="s">
        <v>109</v>
      </c>
      <c r="D36" s="31">
        <v>4</v>
      </c>
      <c r="E36" s="31" t="s">
        <v>35</v>
      </c>
      <c r="F36" s="32">
        <v>200.9</v>
      </c>
      <c r="G36" s="31" t="s">
        <v>110</v>
      </c>
      <c r="H36" s="32">
        <v>803.6</v>
      </c>
      <c r="I36" s="33">
        <v>0.1</v>
      </c>
      <c r="J36" s="32">
        <v>883.96000000000015</v>
      </c>
    </row>
    <row r="37" spans="2:24" s="35" customFormat="1" ht="30" customHeight="1" x14ac:dyDescent="0.25">
      <c r="B37" s="31">
        <v>1100400769</v>
      </c>
      <c r="C37" s="31" t="s">
        <v>111</v>
      </c>
      <c r="D37" s="31">
        <v>1</v>
      </c>
      <c r="E37" s="31" t="s">
        <v>35</v>
      </c>
      <c r="F37" s="32">
        <v>1250</v>
      </c>
      <c r="G37" s="31" t="s">
        <v>112</v>
      </c>
      <c r="H37" s="32">
        <v>1250</v>
      </c>
      <c r="I37" s="33">
        <v>0.1</v>
      </c>
      <c r="J37" s="32">
        <v>1375</v>
      </c>
    </row>
    <row r="38" spans="2:24" s="35" customFormat="1" ht="30" customHeight="1" x14ac:dyDescent="0.25">
      <c r="B38" s="31">
        <v>1100400773</v>
      </c>
      <c r="C38" s="31" t="s">
        <v>113</v>
      </c>
      <c r="D38" s="31">
        <v>2</v>
      </c>
      <c r="E38" s="31" t="s">
        <v>35</v>
      </c>
      <c r="F38" s="32">
        <v>600</v>
      </c>
      <c r="G38" s="31" t="s">
        <v>114</v>
      </c>
      <c r="H38" s="32">
        <v>1200</v>
      </c>
      <c r="I38" s="33">
        <v>0.21</v>
      </c>
      <c r="J38" s="32">
        <v>1452</v>
      </c>
    </row>
    <row r="39" spans="2:24" s="35" customFormat="1" ht="30" customHeight="1" x14ac:dyDescent="0.25">
      <c r="B39" s="31">
        <v>1100400775</v>
      </c>
      <c r="C39" s="31" t="s">
        <v>115</v>
      </c>
      <c r="D39" s="31">
        <v>3</v>
      </c>
      <c r="E39" s="31" t="s">
        <v>35</v>
      </c>
      <c r="F39" s="32">
        <v>10</v>
      </c>
      <c r="G39" s="31">
        <v>330213150</v>
      </c>
      <c r="H39" s="32">
        <v>30</v>
      </c>
      <c r="I39" s="33">
        <v>0.1</v>
      </c>
      <c r="J39" s="32">
        <v>33</v>
      </c>
    </row>
    <row r="40" spans="2:24" s="35" customFormat="1" ht="30" customHeight="1" x14ac:dyDescent="0.25">
      <c r="B40" s="31">
        <v>1100400776</v>
      </c>
      <c r="C40" s="31" t="s">
        <v>116</v>
      </c>
      <c r="D40" s="31">
        <v>2</v>
      </c>
      <c r="E40" s="31" t="s">
        <v>35</v>
      </c>
      <c r="F40" s="32">
        <v>200.9</v>
      </c>
      <c r="G40" s="31" t="s">
        <v>117</v>
      </c>
      <c r="H40" s="32">
        <v>401.8</v>
      </c>
      <c r="I40" s="33">
        <v>0.1</v>
      </c>
      <c r="J40" s="32">
        <v>441.98000000000008</v>
      </c>
    </row>
    <row r="41" spans="2:24" s="35" customFormat="1" ht="30" customHeight="1" x14ac:dyDescent="0.25">
      <c r="B41" s="31">
        <v>1100400777</v>
      </c>
      <c r="C41" s="31" t="s">
        <v>116</v>
      </c>
      <c r="D41" s="31">
        <v>3</v>
      </c>
      <c r="E41" s="31" t="s">
        <v>35</v>
      </c>
      <c r="F41" s="32">
        <v>10</v>
      </c>
      <c r="G41" s="31">
        <v>330216180</v>
      </c>
      <c r="H41" s="32">
        <v>30</v>
      </c>
      <c r="I41" s="33">
        <v>0.1</v>
      </c>
      <c r="J41" s="32">
        <v>33</v>
      </c>
    </row>
    <row r="42" spans="2:24" s="35" customFormat="1" ht="30" customHeight="1" thickBot="1" x14ac:dyDescent="0.3">
      <c r="B42" s="78" t="s">
        <v>52</v>
      </c>
      <c r="C42" s="79"/>
      <c r="D42" s="79"/>
      <c r="E42" s="79"/>
      <c r="F42" s="79"/>
      <c r="G42" s="79"/>
      <c r="H42" s="36">
        <f>SUM(H13:H41)</f>
        <v>70075.150000000009</v>
      </c>
      <c r="I42" s="37" t="s">
        <v>118</v>
      </c>
      <c r="J42" s="38">
        <f>SUM(J13:J41)</f>
        <v>77214.665000000008</v>
      </c>
      <c r="O42" s="39"/>
    </row>
    <row r="43" spans="2:24" s="35" customFormat="1" ht="30" customHeight="1" thickBot="1" x14ac:dyDescent="0.3">
      <c r="B43" s="40"/>
      <c r="C43" s="41"/>
      <c r="D43" s="42"/>
      <c r="E43" s="40"/>
      <c r="F43" s="43"/>
      <c r="G43" s="40"/>
      <c r="H43" s="44"/>
      <c r="N43" s="45"/>
      <c r="O43" s="45"/>
      <c r="P43" s="45"/>
      <c r="Q43" s="45"/>
      <c r="R43" s="45"/>
      <c r="S43" s="45"/>
      <c r="T43" s="45"/>
      <c r="U43" s="45"/>
      <c r="V43" s="45"/>
      <c r="W43" s="45"/>
      <c r="X43" s="45"/>
    </row>
    <row r="44" spans="2:24" s="35" customFormat="1" ht="30" customHeight="1" thickBot="1" x14ac:dyDescent="0.3">
      <c r="B44" s="75" t="s">
        <v>54</v>
      </c>
      <c r="C44" s="76"/>
      <c r="D44" s="76"/>
      <c r="E44" s="76"/>
      <c r="F44" s="76"/>
      <c r="G44" s="76"/>
      <c r="H44" s="76"/>
      <c r="I44" s="76"/>
      <c r="J44" s="77"/>
      <c r="N44" s="45"/>
      <c r="O44" s="45"/>
      <c r="P44" s="45"/>
      <c r="Q44" s="45"/>
      <c r="R44" s="45"/>
      <c r="S44" s="45"/>
      <c r="T44" s="45"/>
      <c r="U44" s="45"/>
      <c r="V44" s="45"/>
      <c r="W44" s="45"/>
      <c r="X44" s="45"/>
    </row>
    <row r="45" spans="2:24" s="35" customFormat="1" ht="30" customHeight="1" x14ac:dyDescent="0.25">
      <c r="B45" s="26" t="s">
        <v>3</v>
      </c>
      <c r="C45" s="27" t="s">
        <v>4</v>
      </c>
      <c r="D45" s="27" t="s">
        <v>42</v>
      </c>
      <c r="E45" s="27" t="s">
        <v>16</v>
      </c>
      <c r="F45" s="27" t="s">
        <v>6</v>
      </c>
      <c r="G45" s="27" t="s">
        <v>15</v>
      </c>
      <c r="H45" s="27" t="s">
        <v>48</v>
      </c>
      <c r="I45" s="27" t="s">
        <v>51</v>
      </c>
      <c r="J45" s="28" t="s">
        <v>49</v>
      </c>
      <c r="N45" s="45"/>
      <c r="O45" s="45"/>
      <c r="P45" s="45"/>
      <c r="Q45" s="45"/>
      <c r="R45" s="45"/>
      <c r="S45" s="45"/>
      <c r="T45" s="45"/>
      <c r="U45" s="45"/>
      <c r="V45" s="45"/>
      <c r="W45" s="45"/>
      <c r="X45" s="45"/>
    </row>
    <row r="46" spans="2:24" s="35" customFormat="1" ht="30" customHeight="1" x14ac:dyDescent="0.25">
      <c r="B46" s="30">
        <f>B13</f>
        <v>1100400649</v>
      </c>
      <c r="C46" s="31" t="str">
        <f>C13</f>
        <v>AGULLA KIRSCHNER D 1.4 X L 120mm</v>
      </c>
      <c r="D46" s="31">
        <f>D13</f>
        <v>17</v>
      </c>
      <c r="E46" s="31" t="s">
        <v>35</v>
      </c>
      <c r="F46" s="47">
        <v>0</v>
      </c>
      <c r="G46" s="31">
        <f>G13</f>
        <v>330214120</v>
      </c>
      <c r="H46" s="32">
        <f>D46*F46</f>
        <v>0</v>
      </c>
      <c r="I46" s="33">
        <f>I13</f>
        <v>0.1</v>
      </c>
      <c r="J46" s="34">
        <f>H46*1.1</f>
        <v>0</v>
      </c>
      <c r="N46" s="45"/>
      <c r="O46" s="45"/>
      <c r="P46" s="45"/>
      <c r="Q46" s="45"/>
      <c r="R46" s="45"/>
      <c r="S46" s="45"/>
      <c r="T46" s="45"/>
      <c r="U46" s="45"/>
      <c r="V46" s="45"/>
      <c r="W46" s="45"/>
      <c r="X46" s="45"/>
    </row>
    <row r="47" spans="2:24" s="35" customFormat="1" ht="30" customHeight="1" x14ac:dyDescent="0.25">
      <c r="B47" s="30">
        <f t="shared" ref="B47:D74" si="0">B14</f>
        <v>1100400650</v>
      </c>
      <c r="C47" s="31" t="str">
        <f t="shared" si="0"/>
        <v>CARGOL CORTICAL STANDARD 2.4mm</v>
      </c>
      <c r="D47" s="31">
        <f t="shared" si="0"/>
        <v>10</v>
      </c>
      <c r="E47" s="31" t="s">
        <v>35</v>
      </c>
      <c r="F47" s="47">
        <v>0</v>
      </c>
      <c r="G47" s="31" t="str">
        <f t="shared" ref="G47:G74" si="1">G14</f>
        <v>CT2.4L14</v>
      </c>
      <c r="H47" s="32">
        <f t="shared" ref="H47:H74" si="2">D47*F47</f>
        <v>0</v>
      </c>
      <c r="I47" s="33">
        <f t="shared" ref="I47:I74" si="3">I14</f>
        <v>0.1</v>
      </c>
      <c r="J47" s="34">
        <f t="shared" ref="J47:J74" si="4">H47*1.1</f>
        <v>0</v>
      </c>
      <c r="N47" s="45"/>
      <c r="O47" s="45"/>
      <c r="P47" s="45"/>
      <c r="Q47" s="45"/>
      <c r="R47" s="45"/>
      <c r="S47" s="45"/>
      <c r="T47" s="45"/>
      <c r="U47" s="45"/>
      <c r="V47" s="45"/>
      <c r="W47" s="45"/>
      <c r="X47" s="45"/>
    </row>
    <row r="48" spans="2:24" s="35" customFormat="1" ht="30" customHeight="1" x14ac:dyDescent="0.25">
      <c r="B48" s="30">
        <f t="shared" si="0"/>
        <v>1100400652</v>
      </c>
      <c r="C48" s="31" t="str">
        <f t="shared" si="0"/>
        <v>CARGOL BLOQUEIG CANULAT ROSCAT</v>
      </c>
      <c r="D48" s="31">
        <f t="shared" si="0"/>
        <v>7</v>
      </c>
      <c r="E48" s="31" t="s">
        <v>35</v>
      </c>
      <c r="F48" s="47">
        <v>0</v>
      </c>
      <c r="G48" s="31" t="str">
        <f t="shared" si="1"/>
        <v>H1.3BDT2/4GFT4.0LXX-ST</v>
      </c>
      <c r="H48" s="32">
        <f t="shared" si="2"/>
        <v>0</v>
      </c>
      <c r="I48" s="33">
        <f t="shared" si="3"/>
        <v>0.1</v>
      </c>
      <c r="J48" s="34">
        <f t="shared" si="4"/>
        <v>0</v>
      </c>
      <c r="N48" s="45"/>
      <c r="O48" s="45"/>
      <c r="P48" s="45"/>
      <c r="Q48" s="45"/>
      <c r="R48" s="45"/>
      <c r="S48" s="45"/>
      <c r="T48" s="45"/>
      <c r="U48" s="45"/>
      <c r="V48" s="45"/>
      <c r="W48" s="45"/>
      <c r="X48" s="45"/>
    </row>
    <row r="49" spans="2:24" s="35" customFormat="1" ht="30" customHeight="1" x14ac:dyDescent="0.25">
      <c r="B49" s="30">
        <f t="shared" si="0"/>
        <v>1100400653</v>
      </c>
      <c r="C49" s="31" t="str">
        <f t="shared" si="0"/>
        <v>CARGOL FIXACIO DTS2 2.4mm</v>
      </c>
      <c r="D49" s="31">
        <f t="shared" si="0"/>
        <v>30</v>
      </c>
      <c r="E49" s="31" t="s">
        <v>35</v>
      </c>
      <c r="F49" s="47">
        <v>0</v>
      </c>
      <c r="G49" s="31" t="str">
        <f t="shared" si="1"/>
        <v>SDT2.4L12</v>
      </c>
      <c r="H49" s="32">
        <f t="shared" si="2"/>
        <v>0</v>
      </c>
      <c r="I49" s="33">
        <f t="shared" si="3"/>
        <v>0.1</v>
      </c>
      <c r="J49" s="34">
        <f t="shared" si="4"/>
        <v>0</v>
      </c>
      <c r="N49" s="45"/>
      <c r="O49" s="45"/>
      <c r="P49" s="45"/>
      <c r="Q49" s="45"/>
      <c r="R49" s="45"/>
      <c r="S49" s="45"/>
      <c r="T49" s="45"/>
      <c r="U49" s="45"/>
      <c r="V49" s="45"/>
      <c r="W49" s="45"/>
      <c r="X49" s="45"/>
    </row>
    <row r="50" spans="2:24" s="35" customFormat="1" ht="30" customHeight="1" x14ac:dyDescent="0.25">
      <c r="B50" s="30">
        <f t="shared" si="0"/>
        <v>1100400655</v>
      </c>
      <c r="C50" s="31" t="str">
        <f t="shared" si="0"/>
        <v>PLACA EXTRA DISTAL PER RADI</v>
      </c>
      <c r="D50" s="31">
        <f t="shared" si="0"/>
        <v>3</v>
      </c>
      <c r="E50" s="31" t="s">
        <v>35</v>
      </c>
      <c r="F50" s="47">
        <v>0</v>
      </c>
      <c r="G50" s="31" t="str">
        <f t="shared" si="1"/>
        <v xml:space="preserve"> DETDVN1</v>
      </c>
      <c r="H50" s="32">
        <f t="shared" si="2"/>
        <v>0</v>
      </c>
      <c r="I50" s="33">
        <f t="shared" si="3"/>
        <v>0.1</v>
      </c>
      <c r="J50" s="34">
        <f t="shared" si="4"/>
        <v>0</v>
      </c>
      <c r="N50" s="45"/>
      <c r="O50" s="45"/>
      <c r="P50" s="45"/>
      <c r="Q50" s="45"/>
      <c r="R50" s="45"/>
      <c r="S50" s="45"/>
      <c r="T50" s="45"/>
      <c r="U50" s="45"/>
      <c r="V50" s="45"/>
      <c r="W50" s="45"/>
      <c r="X50" s="45"/>
    </row>
    <row r="51" spans="2:24" s="35" customFormat="1" ht="30" customHeight="1" x14ac:dyDescent="0.25">
      <c r="B51" s="30">
        <f t="shared" si="0"/>
        <v>1100400675</v>
      </c>
      <c r="C51" s="31" t="str">
        <f t="shared" si="0"/>
        <v>PLACA POLIAXIAL 2.4</v>
      </c>
      <c r="D51" s="31">
        <f t="shared" si="0"/>
        <v>3</v>
      </c>
      <c r="E51" s="31" t="s">
        <v>35</v>
      </c>
      <c r="F51" s="47">
        <v>0</v>
      </c>
      <c r="G51" s="31" t="str">
        <f t="shared" si="1"/>
        <v>DTDVS1</v>
      </c>
      <c r="H51" s="32">
        <f t="shared" si="2"/>
        <v>0</v>
      </c>
      <c r="I51" s="33">
        <f t="shared" si="3"/>
        <v>0.1</v>
      </c>
      <c r="J51" s="34">
        <f t="shared" si="4"/>
        <v>0</v>
      </c>
      <c r="N51" s="45"/>
      <c r="O51" s="45"/>
      <c r="P51" s="45"/>
      <c r="Q51" s="45"/>
      <c r="R51" s="45"/>
      <c r="S51" s="45"/>
      <c r="T51" s="45"/>
      <c r="U51" s="45"/>
      <c r="V51" s="45"/>
      <c r="W51" s="45"/>
      <c r="X51" s="45"/>
    </row>
    <row r="52" spans="2:24" s="35" customFormat="1" ht="30" customHeight="1" x14ac:dyDescent="0.25">
      <c r="B52" s="30">
        <f t="shared" si="0"/>
        <v>1100400676</v>
      </c>
      <c r="C52" s="31" t="str">
        <f t="shared" si="0"/>
        <v>CARGOL BLOQUEIG 1.8</v>
      </c>
      <c r="D52" s="31">
        <f t="shared" si="0"/>
        <v>5</v>
      </c>
      <c r="E52" s="31" t="s">
        <v>35</v>
      </c>
      <c r="F52" s="47">
        <v>0</v>
      </c>
      <c r="G52" s="31" t="str">
        <f t="shared" si="1"/>
        <v>BDT1.8L16</v>
      </c>
      <c r="H52" s="32">
        <f t="shared" si="2"/>
        <v>0</v>
      </c>
      <c r="I52" s="33">
        <f t="shared" si="3"/>
        <v>0.1</v>
      </c>
      <c r="J52" s="34">
        <f t="shared" si="4"/>
        <v>0</v>
      </c>
      <c r="N52" s="45"/>
      <c r="O52" s="45"/>
      <c r="P52" s="45"/>
      <c r="Q52" s="45"/>
      <c r="R52" s="45"/>
      <c r="S52" s="45"/>
      <c r="T52" s="45"/>
      <c r="U52" s="45"/>
      <c r="V52" s="45"/>
      <c r="W52" s="45"/>
      <c r="X52" s="45"/>
    </row>
    <row r="53" spans="2:24" s="35" customFormat="1" ht="30" customHeight="1" x14ac:dyDescent="0.25">
      <c r="B53" s="30">
        <f t="shared" si="0"/>
        <v>1100400709</v>
      </c>
      <c r="C53" s="31" t="str">
        <f t="shared" si="0"/>
        <v>PLACA HTO APERTURA MEDIAL</v>
      </c>
      <c r="D53" s="31">
        <f t="shared" si="0"/>
        <v>8</v>
      </c>
      <c r="E53" s="31" t="s">
        <v>35</v>
      </c>
      <c r="F53" s="47">
        <v>0</v>
      </c>
      <c r="G53" s="31" t="str">
        <f t="shared" si="1"/>
        <v>ATDP2D-ST</v>
      </c>
      <c r="H53" s="32">
        <f t="shared" si="2"/>
        <v>0</v>
      </c>
      <c r="I53" s="33">
        <f t="shared" si="3"/>
        <v>0.1</v>
      </c>
      <c r="J53" s="34">
        <f t="shared" si="4"/>
        <v>0</v>
      </c>
      <c r="N53" s="45"/>
      <c r="O53" s="45"/>
      <c r="P53" s="45"/>
      <c r="Q53" s="45"/>
      <c r="R53" s="45"/>
      <c r="S53" s="45"/>
      <c r="T53" s="45"/>
      <c r="U53" s="45"/>
      <c r="V53" s="45"/>
      <c r="W53" s="45"/>
      <c r="X53" s="45"/>
    </row>
    <row r="54" spans="2:24" s="35" customFormat="1" ht="30" customHeight="1" x14ac:dyDescent="0.25">
      <c r="B54" s="30">
        <f t="shared" si="0"/>
        <v>1100400710</v>
      </c>
      <c r="C54" s="31" t="str">
        <f t="shared" si="0"/>
        <v>CARGOL AUTORROSC DTS 4.5 ESTERIL</v>
      </c>
      <c r="D54" s="31">
        <f t="shared" si="0"/>
        <v>193</v>
      </c>
      <c r="E54" s="31" t="s">
        <v>35</v>
      </c>
      <c r="F54" s="47">
        <v>0</v>
      </c>
      <c r="G54" s="31" t="str">
        <f t="shared" si="1"/>
        <v>ST4.5LXXD-ST</v>
      </c>
      <c r="H54" s="32">
        <f t="shared" si="2"/>
        <v>0</v>
      </c>
      <c r="I54" s="33">
        <f t="shared" si="3"/>
        <v>0.1</v>
      </c>
      <c r="J54" s="34">
        <f t="shared" si="4"/>
        <v>0</v>
      </c>
      <c r="N54" s="45"/>
      <c r="O54" s="45"/>
      <c r="P54" s="45"/>
      <c r="Q54" s="45"/>
      <c r="R54" s="45"/>
      <c r="S54" s="45"/>
      <c r="T54" s="45"/>
      <c r="U54" s="45"/>
      <c r="V54" s="45"/>
      <c r="W54" s="45"/>
      <c r="X54" s="45"/>
    </row>
    <row r="55" spans="2:24" s="35" customFormat="1" ht="30" customHeight="1" x14ac:dyDescent="0.25">
      <c r="B55" s="30">
        <f t="shared" si="0"/>
        <v>1100400711</v>
      </c>
      <c r="C55" s="31" t="str">
        <f t="shared" si="0"/>
        <v>CARGOL CORTICAL ESTANDARD 4.5 ESTERIL</v>
      </c>
      <c r="D55" s="31">
        <f t="shared" si="0"/>
        <v>35</v>
      </c>
      <c r="E55" s="31" t="s">
        <v>35</v>
      </c>
      <c r="F55" s="47">
        <v>0</v>
      </c>
      <c r="G55" s="31" t="str">
        <f t="shared" si="1"/>
        <v>CT4.5LXXD-ST</v>
      </c>
      <c r="H55" s="32">
        <f t="shared" si="2"/>
        <v>0</v>
      </c>
      <c r="I55" s="33">
        <f t="shared" si="3"/>
        <v>0.1</v>
      </c>
      <c r="J55" s="34">
        <f t="shared" si="4"/>
        <v>0</v>
      </c>
      <c r="N55" s="45"/>
      <c r="O55" s="45"/>
      <c r="P55" s="45"/>
      <c r="Q55" s="45"/>
      <c r="R55" s="45"/>
      <c r="S55" s="45"/>
      <c r="T55" s="45"/>
      <c r="U55" s="45"/>
      <c r="V55" s="45"/>
      <c r="W55" s="45"/>
      <c r="X55" s="45"/>
    </row>
    <row r="56" spans="2:24" s="35" customFormat="1" ht="30" customHeight="1" x14ac:dyDescent="0.25">
      <c r="B56" s="30">
        <f t="shared" si="0"/>
        <v>1100400712</v>
      </c>
      <c r="C56" s="31" t="str">
        <f t="shared" si="0"/>
        <v>AGULLA KIRSCHNNER 2.2</v>
      </c>
      <c r="D56" s="31">
        <f t="shared" si="0"/>
        <v>61</v>
      </c>
      <c r="E56" s="31" t="s">
        <v>35</v>
      </c>
      <c r="F56" s="47">
        <v>0</v>
      </c>
      <c r="G56" s="31">
        <f t="shared" si="1"/>
        <v>330222200</v>
      </c>
      <c r="H56" s="32">
        <f t="shared" si="2"/>
        <v>0</v>
      </c>
      <c r="I56" s="33">
        <f t="shared" si="3"/>
        <v>0.1</v>
      </c>
      <c r="J56" s="34">
        <f t="shared" si="4"/>
        <v>0</v>
      </c>
      <c r="N56" s="45"/>
      <c r="O56" s="45"/>
      <c r="P56" s="45"/>
      <c r="Q56" s="45"/>
      <c r="R56" s="45"/>
      <c r="S56" s="45"/>
      <c r="T56" s="45"/>
      <c r="U56" s="45"/>
      <c r="V56" s="45"/>
      <c r="W56" s="45"/>
      <c r="X56" s="45"/>
    </row>
    <row r="57" spans="2:24" s="35" customFormat="1" ht="30" customHeight="1" x14ac:dyDescent="0.25">
      <c r="B57" s="30">
        <f t="shared" si="0"/>
        <v>1100400724</v>
      </c>
      <c r="C57" s="31" t="str">
        <f t="shared" si="0"/>
        <v>PLACA OSTEOTOMIA TIBIAL SUSTRACCIO</v>
      </c>
      <c r="D57" s="31">
        <f t="shared" si="0"/>
        <v>6</v>
      </c>
      <c r="E57" s="31" t="s">
        <v>35</v>
      </c>
      <c r="F57" s="47">
        <v>0</v>
      </c>
      <c r="G57" s="31" t="str">
        <f t="shared" si="1"/>
        <v>BTDBD1D-ST</v>
      </c>
      <c r="H57" s="32">
        <f t="shared" si="2"/>
        <v>0</v>
      </c>
      <c r="I57" s="33">
        <f t="shared" si="3"/>
        <v>0.1</v>
      </c>
      <c r="J57" s="34">
        <f t="shared" si="4"/>
        <v>0</v>
      </c>
      <c r="N57" s="45"/>
      <c r="O57" s="45"/>
      <c r="P57" s="45"/>
      <c r="Q57" s="45"/>
      <c r="R57" s="45"/>
      <c r="S57" s="45"/>
      <c r="T57" s="45"/>
      <c r="U57" s="45"/>
      <c r="V57" s="45"/>
      <c r="W57" s="45"/>
      <c r="X57" s="45"/>
    </row>
    <row r="58" spans="2:24" s="35" customFormat="1" ht="30" customHeight="1" x14ac:dyDescent="0.25">
      <c r="B58" s="30">
        <f t="shared" si="0"/>
        <v>1100400728</v>
      </c>
      <c r="C58" s="31" t="str">
        <f t="shared" si="0"/>
        <v>PLACA DFO DE APERTURA LATERAL</v>
      </c>
      <c r="D58" s="31">
        <f t="shared" si="0"/>
        <v>9</v>
      </c>
      <c r="E58" s="31" t="s">
        <v>35</v>
      </c>
      <c r="F58" s="47">
        <v>0</v>
      </c>
      <c r="G58" s="31" t="str">
        <f t="shared" si="1"/>
        <v>JATDL1D-ST/JATGL1D-ST</v>
      </c>
      <c r="H58" s="32">
        <f t="shared" si="2"/>
        <v>0</v>
      </c>
      <c r="I58" s="33">
        <f t="shared" si="3"/>
        <v>0.1</v>
      </c>
      <c r="J58" s="34">
        <f t="shared" si="4"/>
        <v>0</v>
      </c>
      <c r="N58" s="45"/>
      <c r="O58" s="45"/>
      <c r="P58" s="45"/>
      <c r="Q58" s="45"/>
      <c r="R58" s="45"/>
      <c r="S58" s="45"/>
      <c r="T58" s="45"/>
      <c r="U58" s="45"/>
      <c r="V58" s="45"/>
      <c r="W58" s="45"/>
      <c r="X58" s="45"/>
    </row>
    <row r="59" spans="2:24" s="35" customFormat="1" ht="30" customHeight="1" x14ac:dyDescent="0.25">
      <c r="B59" s="30">
        <f t="shared" si="0"/>
        <v>1100400730</v>
      </c>
      <c r="C59" s="31" t="str">
        <f t="shared" si="0"/>
        <v>PLACA HTO APERTURA MEDIAL TAMANY 1</v>
      </c>
      <c r="D59" s="31">
        <f t="shared" si="0"/>
        <v>4</v>
      </c>
      <c r="E59" s="31" t="s">
        <v>35</v>
      </c>
      <c r="F59" s="47">
        <v>0</v>
      </c>
      <c r="G59" s="31" t="str">
        <f t="shared" si="1"/>
        <v>ATDP1D-ST/ATGP1D-ST</v>
      </c>
      <c r="H59" s="32">
        <f t="shared" si="2"/>
        <v>0</v>
      </c>
      <c r="I59" s="33">
        <f t="shared" si="3"/>
        <v>0.1</v>
      </c>
      <c r="J59" s="34">
        <f t="shared" si="4"/>
        <v>0</v>
      </c>
      <c r="N59" s="45"/>
      <c r="O59" s="45"/>
      <c r="P59" s="45"/>
      <c r="Q59" s="45"/>
      <c r="R59" s="45"/>
      <c r="S59" s="45"/>
      <c r="T59" s="45"/>
      <c r="U59" s="45"/>
      <c r="V59" s="45"/>
      <c r="W59" s="45"/>
      <c r="X59" s="45"/>
    </row>
    <row r="60" spans="2:24" s="35" customFormat="1" ht="30" customHeight="1" x14ac:dyDescent="0.25">
      <c r="B60" s="30">
        <f t="shared" si="0"/>
        <v>1100400738</v>
      </c>
      <c r="C60" s="31" t="str">
        <f t="shared" si="0"/>
        <v>PLACA POLIAXIAL RADIO DISTAL</v>
      </c>
      <c r="D60" s="31">
        <f t="shared" si="0"/>
        <v>1</v>
      </c>
      <c r="E60" s="31" t="s">
        <v>35</v>
      </c>
      <c r="F60" s="47">
        <v>0</v>
      </c>
      <c r="G60" s="31" t="str">
        <f t="shared" si="1"/>
        <v>DTGVN2</v>
      </c>
      <c r="H60" s="32">
        <f t="shared" si="2"/>
        <v>0</v>
      </c>
      <c r="I60" s="33">
        <f t="shared" si="3"/>
        <v>0.1</v>
      </c>
      <c r="J60" s="34">
        <f t="shared" si="4"/>
        <v>0</v>
      </c>
      <c r="N60" s="45"/>
      <c r="O60" s="45"/>
      <c r="P60" s="45"/>
      <c r="Q60" s="45"/>
      <c r="R60" s="45"/>
      <c r="S60" s="45"/>
      <c r="T60" s="45"/>
      <c r="U60" s="45"/>
      <c r="V60" s="45"/>
      <c r="W60" s="45"/>
      <c r="X60" s="45"/>
    </row>
    <row r="61" spans="2:24" s="35" customFormat="1" ht="30" customHeight="1" x14ac:dyDescent="0.25">
      <c r="B61" s="30">
        <f t="shared" si="0"/>
        <v>1100400741</v>
      </c>
      <c r="C61" s="31" t="str">
        <f t="shared" si="0"/>
        <v>CUÑA HIDROXIAPATITA x OSTEOTOMIA GENOLL</v>
      </c>
      <c r="D61" s="31">
        <f t="shared" si="0"/>
        <v>1</v>
      </c>
      <c r="E61" s="31" t="s">
        <v>35</v>
      </c>
      <c r="F61" s="47">
        <v>0</v>
      </c>
      <c r="G61" s="31" t="str">
        <f t="shared" si="1"/>
        <v>0108C01</v>
      </c>
      <c r="H61" s="32">
        <f t="shared" si="2"/>
        <v>0</v>
      </c>
      <c r="I61" s="33">
        <f t="shared" si="3"/>
        <v>0.1</v>
      </c>
      <c r="J61" s="34">
        <f t="shared" si="4"/>
        <v>0</v>
      </c>
      <c r="N61" s="45"/>
      <c r="O61" s="45"/>
      <c r="P61" s="45"/>
      <c r="Q61" s="45"/>
      <c r="R61" s="45"/>
      <c r="S61" s="45"/>
      <c r="T61" s="45"/>
      <c r="U61" s="45"/>
      <c r="V61" s="45"/>
      <c r="W61" s="45"/>
      <c r="X61" s="45"/>
    </row>
    <row r="62" spans="2:24" s="35" customFormat="1" ht="30" customHeight="1" x14ac:dyDescent="0.25">
      <c r="B62" s="30">
        <f t="shared" si="0"/>
        <v>1100400747</v>
      </c>
      <c r="C62" s="31" t="str">
        <f t="shared" si="0"/>
        <v>PLACA HTO APERTURA MEDIAL ACTIVMOTION</v>
      </c>
      <c r="D62" s="31">
        <f t="shared" si="0"/>
        <v>1</v>
      </c>
      <c r="E62" s="31" t="s">
        <v>35</v>
      </c>
      <c r="F62" s="47">
        <v>0</v>
      </c>
      <c r="G62" s="31" t="str">
        <f t="shared" si="1"/>
        <v>ALTGP1D-ST</v>
      </c>
      <c r="H62" s="32">
        <f t="shared" si="2"/>
        <v>0</v>
      </c>
      <c r="I62" s="33">
        <f t="shared" si="3"/>
        <v>0.1</v>
      </c>
      <c r="J62" s="34">
        <f t="shared" si="4"/>
        <v>0</v>
      </c>
      <c r="N62" s="45"/>
      <c r="O62" s="45"/>
      <c r="P62" s="45"/>
      <c r="Q62" s="45"/>
      <c r="R62" s="45"/>
      <c r="S62" s="45"/>
      <c r="T62" s="45"/>
      <c r="U62" s="45"/>
      <c r="V62" s="45"/>
      <c r="W62" s="45"/>
      <c r="X62" s="45"/>
    </row>
    <row r="63" spans="2:24" s="35" customFormat="1" ht="30" customHeight="1" x14ac:dyDescent="0.25">
      <c r="B63" s="30">
        <f t="shared" si="0"/>
        <v>1100400750</v>
      </c>
      <c r="C63" s="31" t="str">
        <f t="shared" si="0"/>
        <v>AGULLA DIAMETRE 1.2 L 70MM</v>
      </c>
      <c r="D63" s="31">
        <f t="shared" si="0"/>
        <v>9</v>
      </c>
      <c r="E63" s="31" t="s">
        <v>35</v>
      </c>
      <c r="F63" s="47">
        <v>0</v>
      </c>
      <c r="G63" s="31">
        <f t="shared" si="1"/>
        <v>330212070</v>
      </c>
      <c r="H63" s="32">
        <f t="shared" si="2"/>
        <v>0</v>
      </c>
      <c r="I63" s="33">
        <f t="shared" si="3"/>
        <v>0.1</v>
      </c>
      <c r="J63" s="34">
        <f t="shared" si="4"/>
        <v>0</v>
      </c>
      <c r="N63" s="45"/>
      <c r="O63" s="45"/>
      <c r="P63" s="45"/>
      <c r="Q63" s="45"/>
      <c r="R63" s="45"/>
      <c r="S63" s="45"/>
      <c r="T63" s="45"/>
      <c r="U63" s="45"/>
      <c r="V63" s="45"/>
      <c r="W63" s="45"/>
      <c r="X63" s="45"/>
    </row>
    <row r="64" spans="2:24" s="35" customFormat="1" ht="30" customHeight="1" x14ac:dyDescent="0.25">
      <c r="B64" s="30">
        <f t="shared" si="0"/>
        <v>1100400751</v>
      </c>
      <c r="C64" s="31" t="str">
        <f t="shared" si="0"/>
        <v>AGULLA KIRSCHNER DIAMETRE 2.5MM L 180MM</v>
      </c>
      <c r="D64" s="31">
        <f t="shared" si="0"/>
        <v>4</v>
      </c>
      <c r="E64" s="31" t="s">
        <v>35</v>
      </c>
      <c r="F64" s="47">
        <v>0</v>
      </c>
      <c r="G64" s="31">
        <f t="shared" si="1"/>
        <v>330225180</v>
      </c>
      <c r="H64" s="32">
        <f t="shared" si="2"/>
        <v>0</v>
      </c>
      <c r="I64" s="33">
        <f t="shared" si="3"/>
        <v>0.1</v>
      </c>
      <c r="J64" s="34">
        <f t="shared" si="4"/>
        <v>0</v>
      </c>
      <c r="N64" s="45"/>
      <c r="O64" s="45"/>
      <c r="P64" s="45"/>
      <c r="Q64" s="45"/>
      <c r="R64" s="45"/>
      <c r="S64" s="45"/>
      <c r="T64" s="45"/>
      <c r="U64" s="45"/>
      <c r="V64" s="45"/>
      <c r="W64" s="45"/>
      <c r="X64" s="45"/>
    </row>
    <row r="65" spans="2:24" s="35" customFormat="1" ht="30" customHeight="1" x14ac:dyDescent="0.25">
      <c r="B65" s="30">
        <f t="shared" si="0"/>
        <v>1100400752</v>
      </c>
      <c r="C65" s="31" t="str">
        <f t="shared" si="0"/>
        <v>PLACA DE OSTEOTOMIA DE COTTON 4,5MM</v>
      </c>
      <c r="D65" s="31">
        <f t="shared" si="0"/>
        <v>2</v>
      </c>
      <c r="E65" s="31" t="s">
        <v>35</v>
      </c>
      <c r="F65" s="47">
        <v>0</v>
      </c>
      <c r="G65" s="31" t="str">
        <f t="shared" si="1"/>
        <v>FCTSM4.5</v>
      </c>
      <c r="H65" s="32">
        <f t="shared" si="2"/>
        <v>0</v>
      </c>
      <c r="I65" s="33">
        <f t="shared" si="3"/>
        <v>0.1</v>
      </c>
      <c r="J65" s="34">
        <f t="shared" si="4"/>
        <v>0</v>
      </c>
      <c r="N65" s="45"/>
      <c r="O65" s="45"/>
      <c r="P65" s="45"/>
      <c r="Q65" s="45"/>
      <c r="R65" s="45"/>
      <c r="S65" s="45"/>
      <c r="T65" s="45"/>
      <c r="U65" s="45"/>
      <c r="V65" s="45"/>
      <c r="W65" s="45"/>
      <c r="X65" s="45"/>
    </row>
    <row r="66" spans="2:24" s="35" customFormat="1" ht="30" customHeight="1" x14ac:dyDescent="0.25">
      <c r="B66" s="30">
        <f t="shared" si="0"/>
        <v>1100400753</v>
      </c>
      <c r="C66" s="31" t="str">
        <f t="shared" si="0"/>
        <v>CARGOL DE BLOQUEIX DIAMETRE 3.5MM L 22MM</v>
      </c>
      <c r="D66" s="31">
        <f t="shared" si="0"/>
        <v>1</v>
      </c>
      <c r="E66" s="31" t="s">
        <v>35</v>
      </c>
      <c r="F66" s="47">
        <v>0</v>
      </c>
      <c r="G66" s="31" t="str">
        <f t="shared" si="1"/>
        <v>SLT3.5L22</v>
      </c>
      <c r="H66" s="32">
        <f t="shared" si="2"/>
        <v>0</v>
      </c>
      <c r="I66" s="33">
        <f t="shared" si="3"/>
        <v>0.1</v>
      </c>
      <c r="J66" s="34">
        <f t="shared" si="4"/>
        <v>0</v>
      </c>
      <c r="N66" s="45"/>
      <c r="O66" s="45"/>
      <c r="P66" s="45"/>
      <c r="Q66" s="45"/>
      <c r="R66" s="45"/>
      <c r="S66" s="45"/>
      <c r="T66" s="45"/>
      <c r="U66" s="45"/>
      <c r="V66" s="45"/>
      <c r="W66" s="45"/>
      <c r="X66" s="45"/>
    </row>
    <row r="67" spans="2:24" s="35" customFormat="1" ht="30" customHeight="1" x14ac:dyDescent="0.25">
      <c r="B67" s="30">
        <f t="shared" si="0"/>
        <v>1100400754</v>
      </c>
      <c r="C67" s="31" t="str">
        <f t="shared" si="0"/>
        <v>CARGOL NO BLOQUEIX DIAMETRE 3.5MM L22MM</v>
      </c>
      <c r="D67" s="31">
        <f t="shared" si="0"/>
        <v>2</v>
      </c>
      <c r="E67" s="31" t="s">
        <v>35</v>
      </c>
      <c r="F67" s="47">
        <v>0</v>
      </c>
      <c r="G67" s="31" t="str">
        <f t="shared" si="1"/>
        <v>RLT3.5L22</v>
      </c>
      <c r="H67" s="32">
        <f t="shared" si="2"/>
        <v>0</v>
      </c>
      <c r="I67" s="33">
        <f t="shared" si="3"/>
        <v>0.1</v>
      </c>
      <c r="J67" s="34">
        <f t="shared" si="4"/>
        <v>0</v>
      </c>
      <c r="N67" s="45"/>
      <c r="O67" s="45"/>
      <c r="P67" s="45"/>
      <c r="Q67" s="45"/>
      <c r="R67" s="45"/>
      <c r="S67" s="45"/>
      <c r="T67" s="45"/>
      <c r="U67" s="45"/>
      <c r="V67" s="45"/>
      <c r="W67" s="45"/>
      <c r="X67" s="45"/>
    </row>
    <row r="68" spans="2:24" s="35" customFormat="1" ht="30" customHeight="1" x14ac:dyDescent="0.25">
      <c r="B68" s="30">
        <f t="shared" si="0"/>
        <v>1100400755</v>
      </c>
      <c r="C68" s="31" t="str">
        <f t="shared" si="0"/>
        <v>CARGOL NO BLOQUEIX 3.5MM L26MM / L40MM</v>
      </c>
      <c r="D68" s="31">
        <f t="shared" si="0"/>
        <v>7</v>
      </c>
      <c r="E68" s="31" t="s">
        <v>35</v>
      </c>
      <c r="F68" s="47">
        <v>0</v>
      </c>
      <c r="G68" s="31" t="str">
        <f t="shared" si="1"/>
        <v>RLT3.5L26 /5L40</v>
      </c>
      <c r="H68" s="32">
        <f t="shared" si="2"/>
        <v>0</v>
      </c>
      <c r="I68" s="33">
        <f t="shared" si="3"/>
        <v>0.1</v>
      </c>
      <c r="J68" s="34">
        <f t="shared" si="4"/>
        <v>0</v>
      </c>
      <c r="N68" s="45"/>
      <c r="O68" s="45"/>
      <c r="P68" s="45"/>
      <c r="Q68" s="45"/>
      <c r="R68" s="45"/>
      <c r="S68" s="45"/>
      <c r="T68" s="45"/>
      <c r="U68" s="45"/>
      <c r="V68" s="45"/>
      <c r="W68" s="45"/>
      <c r="X68" s="45"/>
    </row>
    <row r="69" spans="2:24" s="35" customFormat="1" ht="30" customHeight="1" x14ac:dyDescent="0.25">
      <c r="B69" s="30">
        <f t="shared" si="0"/>
        <v>1100400756</v>
      </c>
      <c r="C69" s="31" t="str">
        <f t="shared" si="0"/>
        <v>CARGOL CANULAT AUTOCOMPRE 8.0MM L40/L100</v>
      </c>
      <c r="D69" s="31">
        <f t="shared" si="0"/>
        <v>4</v>
      </c>
      <c r="E69" s="31" t="s">
        <v>35</v>
      </c>
      <c r="F69" s="47">
        <v>0</v>
      </c>
      <c r="G69" s="31" t="str">
        <f t="shared" si="1"/>
        <v>H2.7IFT8.0L40-ST</v>
      </c>
      <c r="H69" s="32">
        <f t="shared" si="2"/>
        <v>0</v>
      </c>
      <c r="I69" s="33">
        <f t="shared" si="3"/>
        <v>0.1</v>
      </c>
      <c r="J69" s="34">
        <f t="shared" si="4"/>
        <v>0</v>
      </c>
      <c r="N69" s="45"/>
      <c r="O69" s="45"/>
      <c r="P69" s="45"/>
      <c r="Q69" s="45"/>
      <c r="R69" s="45"/>
      <c r="S69" s="45"/>
      <c r="T69" s="45"/>
      <c r="U69" s="45"/>
      <c r="V69" s="45"/>
      <c r="W69" s="45"/>
      <c r="X69" s="45"/>
    </row>
    <row r="70" spans="2:24" s="35" customFormat="1" ht="30" customHeight="1" x14ac:dyDescent="0.25">
      <c r="B70" s="30">
        <f t="shared" si="0"/>
        <v>1100400769</v>
      </c>
      <c r="C70" s="31" t="str">
        <f t="shared" si="0"/>
        <v>PLACA PERIPROTESICA DISTAL FEMUR 6 ORIFI</v>
      </c>
      <c r="D70" s="31">
        <f t="shared" si="0"/>
        <v>1</v>
      </c>
      <c r="E70" s="31" t="s">
        <v>35</v>
      </c>
      <c r="F70" s="47">
        <v>0</v>
      </c>
      <c r="G70" s="31" t="str">
        <f t="shared" si="1"/>
        <v>QTGE1D-ST</v>
      </c>
      <c r="H70" s="32">
        <f t="shared" si="2"/>
        <v>0</v>
      </c>
      <c r="I70" s="33">
        <f t="shared" si="3"/>
        <v>0.1</v>
      </c>
      <c r="J70" s="34">
        <f t="shared" si="4"/>
        <v>0</v>
      </c>
      <c r="N70" s="45"/>
      <c r="O70" s="45"/>
      <c r="P70" s="45"/>
      <c r="Q70" s="45"/>
      <c r="R70" s="45"/>
      <c r="S70" s="45"/>
      <c r="T70" s="45"/>
      <c r="U70" s="45"/>
      <c r="V70" s="45"/>
      <c r="W70" s="45"/>
      <c r="X70" s="45"/>
    </row>
    <row r="71" spans="2:24" s="35" customFormat="1" ht="30" customHeight="1" x14ac:dyDescent="0.25">
      <c r="B71" s="30">
        <f t="shared" si="0"/>
        <v>1100400773</v>
      </c>
      <c r="C71" s="31" t="str">
        <f t="shared" si="0"/>
        <v>GUIA TALL PER OSTEOTOMIA I OSTEOSINTESIS</v>
      </c>
      <c r="D71" s="31">
        <f t="shared" si="0"/>
        <v>2</v>
      </c>
      <c r="E71" s="31" t="s">
        <v>35</v>
      </c>
      <c r="F71" s="47">
        <v>0</v>
      </c>
      <c r="G71" s="31" t="str">
        <f t="shared" si="1"/>
        <v>ANC656</v>
      </c>
      <c r="H71" s="32">
        <f t="shared" si="2"/>
        <v>0</v>
      </c>
      <c r="I71" s="33">
        <f t="shared" si="3"/>
        <v>0.21</v>
      </c>
      <c r="J71" s="34">
        <f>H71*1.21</f>
        <v>0</v>
      </c>
      <c r="N71" s="45"/>
      <c r="O71" s="45"/>
      <c r="P71" s="45"/>
      <c r="Q71" s="45"/>
      <c r="R71" s="45"/>
      <c r="S71" s="45"/>
      <c r="T71" s="45"/>
      <c r="U71" s="45"/>
      <c r="V71" s="45"/>
      <c r="W71" s="45"/>
      <c r="X71" s="45"/>
    </row>
    <row r="72" spans="2:24" s="35" customFormat="1" ht="30" customHeight="1" x14ac:dyDescent="0.25">
      <c r="B72" s="30">
        <f t="shared" si="0"/>
        <v>1100400775</v>
      </c>
      <c r="C72" s="31" t="str">
        <f t="shared" si="0"/>
        <v>AGULLA KIRSCHNER  1.3MM L 150MM</v>
      </c>
      <c r="D72" s="31">
        <f t="shared" si="0"/>
        <v>3</v>
      </c>
      <c r="E72" s="31" t="s">
        <v>35</v>
      </c>
      <c r="F72" s="47">
        <v>0</v>
      </c>
      <c r="G72" s="31">
        <f t="shared" si="1"/>
        <v>330213150</v>
      </c>
      <c r="H72" s="32">
        <f t="shared" si="2"/>
        <v>0</v>
      </c>
      <c r="I72" s="33">
        <f t="shared" si="3"/>
        <v>0.1</v>
      </c>
      <c r="J72" s="34">
        <f t="shared" si="4"/>
        <v>0</v>
      </c>
      <c r="N72" s="45"/>
      <c r="O72" s="45"/>
      <c r="P72" s="45"/>
      <c r="Q72" s="45"/>
      <c r="R72" s="45"/>
      <c r="S72" s="45"/>
      <c r="T72" s="45"/>
      <c r="U72" s="45"/>
      <c r="V72" s="45"/>
      <c r="W72" s="45"/>
      <c r="X72" s="45"/>
    </row>
    <row r="73" spans="2:24" s="35" customFormat="1" ht="30" customHeight="1" x14ac:dyDescent="0.25">
      <c r="B73" s="30">
        <f t="shared" si="0"/>
        <v>1100400776</v>
      </c>
      <c r="C73" s="31" t="str">
        <f t="shared" si="0"/>
        <v>CARGOL COMPRESIO CANULAT 6MM ESTERIL</v>
      </c>
      <c r="D73" s="31">
        <f t="shared" si="0"/>
        <v>2</v>
      </c>
      <c r="E73" s="31" t="s">
        <v>35</v>
      </c>
      <c r="F73" s="47">
        <v>0</v>
      </c>
      <c r="G73" s="31" t="str">
        <f t="shared" si="1"/>
        <v>H1.7IFT6.0L80-ST</v>
      </c>
      <c r="H73" s="32">
        <f t="shared" si="2"/>
        <v>0</v>
      </c>
      <c r="I73" s="33">
        <f t="shared" si="3"/>
        <v>0.1</v>
      </c>
      <c r="J73" s="34">
        <f t="shared" si="4"/>
        <v>0</v>
      </c>
      <c r="N73" s="45"/>
      <c r="O73" s="45"/>
      <c r="P73" s="45"/>
      <c r="Q73" s="45"/>
      <c r="R73" s="45"/>
      <c r="S73" s="45"/>
      <c r="T73" s="45"/>
      <c r="U73" s="45"/>
      <c r="V73" s="45"/>
      <c r="W73" s="45"/>
      <c r="X73" s="45"/>
    </row>
    <row r="74" spans="2:24" s="35" customFormat="1" ht="30" customHeight="1" x14ac:dyDescent="0.25">
      <c r="B74" s="30">
        <f t="shared" si="0"/>
        <v>1100400777</v>
      </c>
      <c r="C74" s="31" t="str">
        <f t="shared" si="0"/>
        <v>CARGOL COMPRESIO CANULAT 6MM ESTERIL</v>
      </c>
      <c r="D74" s="31">
        <f t="shared" si="0"/>
        <v>3</v>
      </c>
      <c r="E74" s="31" t="s">
        <v>35</v>
      </c>
      <c r="F74" s="47">
        <v>0</v>
      </c>
      <c r="G74" s="31">
        <f t="shared" si="1"/>
        <v>330216180</v>
      </c>
      <c r="H74" s="32">
        <f t="shared" si="2"/>
        <v>0</v>
      </c>
      <c r="I74" s="33">
        <f t="shared" si="3"/>
        <v>0.1</v>
      </c>
      <c r="J74" s="34">
        <f t="shared" si="4"/>
        <v>0</v>
      </c>
      <c r="N74" s="45"/>
      <c r="O74" s="45"/>
      <c r="P74" s="45"/>
      <c r="Q74" s="45"/>
      <c r="R74" s="45"/>
      <c r="S74" s="45"/>
      <c r="T74" s="45"/>
      <c r="U74" s="45"/>
      <c r="V74" s="45"/>
      <c r="W74" s="45"/>
      <c r="X74" s="45"/>
    </row>
    <row r="75" spans="2:24" s="35" customFormat="1" ht="30" customHeight="1" thickBot="1" x14ac:dyDescent="0.3">
      <c r="B75" s="78" t="s">
        <v>52</v>
      </c>
      <c r="C75" s="79"/>
      <c r="D75" s="79"/>
      <c r="E75" s="79"/>
      <c r="F75" s="79"/>
      <c r="G75" s="79"/>
      <c r="H75" s="36">
        <f>SUM(H46:H74)</f>
        <v>0</v>
      </c>
      <c r="I75" s="37" t="s">
        <v>118</v>
      </c>
      <c r="J75" s="38">
        <f>SUM(J46:J74)</f>
        <v>0</v>
      </c>
      <c r="N75" s="45"/>
      <c r="O75" s="45"/>
      <c r="P75" s="45"/>
      <c r="Q75" s="45"/>
      <c r="R75" s="45"/>
      <c r="S75" s="45"/>
      <c r="T75" s="45"/>
      <c r="U75" s="45"/>
      <c r="V75" s="45"/>
      <c r="W75" s="45"/>
      <c r="X75" s="45"/>
    </row>
    <row r="76" spans="2:24" s="35" customFormat="1" ht="30" customHeight="1" thickBot="1" x14ac:dyDescent="0.3">
      <c r="B76" s="40"/>
      <c r="D76" s="40"/>
      <c r="E76" s="40"/>
      <c r="F76" s="40"/>
      <c r="G76" s="40"/>
    </row>
    <row r="77" spans="2:24" ht="30" customHeight="1" thickBot="1" x14ac:dyDescent="0.3">
      <c r="B77" s="51" t="s">
        <v>55</v>
      </c>
      <c r="C77" s="52"/>
      <c r="D77" s="52"/>
      <c r="E77" s="52"/>
      <c r="F77" s="52"/>
      <c r="G77" s="52"/>
      <c r="H77" s="52"/>
      <c r="I77" s="52"/>
      <c r="J77" s="53"/>
      <c r="L77" s="25"/>
    </row>
    <row r="78" spans="2:24" ht="30" customHeight="1" thickBot="1" x14ac:dyDescent="0.3">
      <c r="B78" s="54" t="s">
        <v>56</v>
      </c>
      <c r="C78" s="55"/>
      <c r="D78" s="55"/>
      <c r="E78" s="55"/>
      <c r="F78" s="55"/>
      <c r="G78" s="55"/>
      <c r="H78" s="55"/>
      <c r="I78" s="55"/>
      <c r="J78" s="56"/>
    </row>
    <row r="80" spans="2:24" ht="15.75" thickBot="1" x14ac:dyDescent="0.3"/>
    <row r="81" spans="2:10" s="46" customFormat="1" ht="39.950000000000003" customHeight="1" x14ac:dyDescent="0.25">
      <c r="B81" s="20" t="s">
        <v>57</v>
      </c>
      <c r="C81" s="66"/>
      <c r="D81" s="67"/>
      <c r="E81" s="67"/>
      <c r="F81" s="67"/>
      <c r="G81" s="68"/>
      <c r="H81" s="57" t="s">
        <v>65</v>
      </c>
      <c r="I81" s="58"/>
      <c r="J81" s="59"/>
    </row>
    <row r="82" spans="2:10" s="46" customFormat="1" ht="39.950000000000003" customHeight="1" x14ac:dyDescent="0.25">
      <c r="B82" s="21" t="s">
        <v>58</v>
      </c>
      <c r="C82" s="69"/>
      <c r="D82" s="70"/>
      <c r="E82" s="70"/>
      <c r="F82" s="70"/>
      <c r="G82" s="71"/>
      <c r="H82" s="60"/>
      <c r="I82" s="61"/>
      <c r="J82" s="62"/>
    </row>
    <row r="83" spans="2:10" s="46" customFormat="1" ht="39.950000000000003" customHeight="1" x14ac:dyDescent="0.25">
      <c r="B83" s="21" t="s">
        <v>59</v>
      </c>
      <c r="C83" s="69"/>
      <c r="D83" s="70"/>
      <c r="E83" s="70"/>
      <c r="F83" s="70"/>
      <c r="G83" s="71"/>
      <c r="H83" s="60"/>
      <c r="I83" s="61"/>
      <c r="J83" s="62"/>
    </row>
    <row r="84" spans="2:10" s="46" customFormat="1" ht="39.950000000000003" customHeight="1" x14ac:dyDescent="0.25">
      <c r="B84" s="21" t="s">
        <v>60</v>
      </c>
      <c r="C84" s="69"/>
      <c r="D84" s="70"/>
      <c r="E84" s="70"/>
      <c r="F84" s="70"/>
      <c r="G84" s="71"/>
      <c r="H84" s="60"/>
      <c r="I84" s="61"/>
      <c r="J84" s="62"/>
    </row>
    <row r="85" spans="2:10" s="46" customFormat="1" ht="39.950000000000003" customHeight="1" x14ac:dyDescent="0.25">
      <c r="B85" s="21" t="s">
        <v>61</v>
      </c>
      <c r="C85" s="69"/>
      <c r="D85" s="70"/>
      <c r="E85" s="70"/>
      <c r="F85" s="70"/>
      <c r="G85" s="71"/>
      <c r="H85" s="60"/>
      <c r="I85" s="61"/>
      <c r="J85" s="62"/>
    </row>
    <row r="86" spans="2:10" s="46" customFormat="1" ht="39.950000000000003" customHeight="1" x14ac:dyDescent="0.25">
      <c r="B86" s="21" t="s">
        <v>62</v>
      </c>
      <c r="C86" s="69"/>
      <c r="D86" s="70"/>
      <c r="E86" s="70"/>
      <c r="F86" s="70"/>
      <c r="G86" s="71"/>
      <c r="H86" s="60"/>
      <c r="I86" s="61"/>
      <c r="J86" s="62"/>
    </row>
    <row r="87" spans="2:10" s="46" customFormat="1" ht="39.950000000000003" customHeight="1" x14ac:dyDescent="0.25">
      <c r="B87" s="21" t="s">
        <v>63</v>
      </c>
      <c r="C87" s="69"/>
      <c r="D87" s="70"/>
      <c r="E87" s="70"/>
      <c r="F87" s="70"/>
      <c r="G87" s="71"/>
      <c r="H87" s="60"/>
      <c r="I87" s="61"/>
      <c r="J87" s="62"/>
    </row>
    <row r="88" spans="2:10" s="46" customFormat="1" ht="39.950000000000003" customHeight="1" thickBot="1" x14ac:dyDescent="0.3">
      <c r="B88" s="22" t="s">
        <v>64</v>
      </c>
      <c r="C88" s="72"/>
      <c r="D88" s="73"/>
      <c r="E88" s="73"/>
      <c r="F88" s="73"/>
      <c r="G88" s="74"/>
      <c r="H88" s="63"/>
      <c r="I88" s="64"/>
      <c r="J88" s="65"/>
    </row>
    <row r="89" spans="2:10" ht="15.75" thickBot="1" x14ac:dyDescent="0.3"/>
    <row r="90" spans="2:10" ht="48" customHeight="1" thickBot="1" x14ac:dyDescent="0.3">
      <c r="B90" s="48" t="s">
        <v>66</v>
      </c>
      <c r="C90" s="49"/>
      <c r="D90" s="49"/>
      <c r="E90" s="49"/>
      <c r="F90" s="49"/>
      <c r="G90" s="49"/>
      <c r="H90" s="49"/>
      <c r="I90" s="49"/>
      <c r="J90" s="50"/>
    </row>
  </sheetData>
  <sheetProtection algorithmName="SHA-512" hashValue="KrXtDaSB1joxtTS8exQ5m0TMuewK5wQnO0EDQc3WyPgpNNv9SQOlEAuqcJ+z/0lBcdCz3FDNWKvNn4S9+drAaQ==" saltValue="y4UjmKdJjBIIXLLjhu10Pg==" spinCount="100000" sheet="1" selectLockedCells="1"/>
  <mergeCells count="18">
    <mergeCell ref="B44:J44"/>
    <mergeCell ref="B75:G75"/>
    <mergeCell ref="B2:J5"/>
    <mergeCell ref="B7:J8"/>
    <mergeCell ref="B42:G42"/>
    <mergeCell ref="B11:J11"/>
    <mergeCell ref="B90:J90"/>
    <mergeCell ref="B77:J77"/>
    <mergeCell ref="B78:J78"/>
    <mergeCell ref="H81:J88"/>
    <mergeCell ref="C81:G81"/>
    <mergeCell ref="C82:G82"/>
    <mergeCell ref="C83:G83"/>
    <mergeCell ref="C84:G84"/>
    <mergeCell ref="C85:G85"/>
    <mergeCell ref="C86:G86"/>
    <mergeCell ref="C87:G87"/>
    <mergeCell ref="C88:G88"/>
  </mergeCells>
  <dataValidations count="1">
    <dataValidation type="decimal" operator="lessThanOrEqual" allowBlank="1" showInputMessage="1" showErrorMessage="1" error="S'ha superat l'import unitari de licitació" sqref="F46:F74">
      <formula1>F13</formula1>
    </dataValidation>
  </dataValidations>
  <pageMargins left="0.7" right="0.7" top="0.75" bottom="0.75" header="0.3" footer="0.3"/>
  <pageSetup paperSize="9" scale="41" orientation="portrait" r:id="rId1"/>
  <ignoredErrors>
    <ignoredError sqref="H46:H7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4</vt:i4>
      </vt:variant>
    </vt:vector>
  </HeadingPairs>
  <TitlesOfParts>
    <vt:vector size="4" baseType="lpstr">
      <vt:lpstr>SAP</vt:lpstr>
      <vt:lpstr>ICS</vt:lpstr>
      <vt:lpstr>GSS</vt:lpstr>
      <vt:lpstr>IMPORTS ICS - GSS</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cp:lastPrinted>2024-11-20T14:25:34Z</cp:lastPrinted>
  <dcterms:created xsi:type="dcterms:W3CDTF">2024-11-13T09:07:17Z</dcterms:created>
  <dcterms:modified xsi:type="dcterms:W3CDTF">2025-01-21T10:11:36Z</dcterms:modified>
</cp:coreProperties>
</file>