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4\24460_ServeisMissatgeria\03_Documentacio_DEFINITIVA\"/>
    </mc:Choice>
  </mc:AlternateContent>
  <bookViews>
    <workbookView xWindow="0" yWindow="0" windowWidth="28800" windowHeight="12300"/>
  </bookViews>
  <sheets>
    <sheet name="Taula preu 0 MOD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A71" i="1"/>
  <c r="D70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F67" i="1"/>
  <c r="E67" i="1"/>
  <c r="D67" i="1"/>
  <c r="C67" i="1"/>
  <c r="B67" i="1"/>
  <c r="A67" i="1"/>
  <c r="F66" i="1"/>
  <c r="E66" i="1"/>
  <c r="D66" i="1"/>
  <c r="C66" i="1"/>
  <c r="B66" i="1"/>
  <c r="A66" i="1"/>
  <c r="F65" i="1"/>
  <c r="E65" i="1"/>
  <c r="D65" i="1"/>
  <c r="C65" i="1"/>
  <c r="B65" i="1"/>
  <c r="A65" i="1"/>
  <c r="A64" i="1"/>
  <c r="A63" i="1"/>
  <c r="D62" i="1"/>
  <c r="A62" i="1"/>
  <c r="F61" i="1"/>
  <c r="E61" i="1"/>
  <c r="D61" i="1"/>
  <c r="C61" i="1"/>
  <c r="B61" i="1"/>
  <c r="A61" i="1"/>
  <c r="F60" i="1"/>
  <c r="E60" i="1"/>
  <c r="D60" i="1"/>
  <c r="C60" i="1"/>
  <c r="B60" i="1"/>
  <c r="A60" i="1"/>
  <c r="A59" i="1"/>
  <c r="A58" i="1"/>
  <c r="D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A50" i="1"/>
  <c r="A49" i="1"/>
  <c r="D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A41" i="1"/>
  <c r="A40" i="1"/>
  <c r="D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A32" i="1"/>
  <c r="A31" i="1"/>
  <c r="D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A23" i="1"/>
  <c r="A22" i="1"/>
  <c r="D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A16" i="1"/>
  <c r="D15" i="1"/>
  <c r="A15" i="1"/>
  <c r="E14" i="1"/>
  <c r="F14" i="1" s="1"/>
  <c r="D14" i="1"/>
  <c r="C14" i="1"/>
  <c r="B14" i="1"/>
  <c r="A14" i="1"/>
  <c r="E13" i="1"/>
  <c r="F13" i="1" s="1"/>
  <c r="D13" i="1"/>
  <c r="C13" i="1"/>
  <c r="B13" i="1"/>
  <c r="A13" i="1"/>
  <c r="E12" i="1"/>
  <c r="F12" i="1" s="1"/>
  <c r="D12" i="1"/>
  <c r="C12" i="1"/>
  <c r="B12" i="1"/>
  <c r="A12" i="1"/>
  <c r="E11" i="1"/>
  <c r="F11" i="1" s="1"/>
  <c r="D11" i="1"/>
  <c r="C11" i="1"/>
  <c r="B11" i="1"/>
  <c r="A11" i="1"/>
  <c r="E10" i="1"/>
  <c r="F10" i="1" s="1"/>
  <c r="D10" i="1"/>
  <c r="C10" i="1"/>
  <c r="B10" i="1"/>
  <c r="A10" i="1"/>
  <c r="E9" i="1"/>
  <c r="F9" i="1" s="1"/>
  <c r="D9" i="1"/>
  <c r="C9" i="1"/>
  <c r="B9" i="1"/>
  <c r="A9" i="1"/>
  <c r="E8" i="1"/>
  <c r="F8" i="1" s="1"/>
  <c r="D8" i="1"/>
  <c r="C8" i="1"/>
  <c r="B8" i="1"/>
  <c r="A8" i="1"/>
  <c r="D7" i="1"/>
  <c r="C7" i="1"/>
  <c r="B7" i="1"/>
  <c r="A7" i="1"/>
  <c r="G8" i="1" l="1"/>
  <c r="G12" i="1"/>
  <c r="G10" i="1"/>
  <c r="G14" i="1"/>
  <c r="G18" i="1"/>
  <c r="G20" i="1"/>
  <c r="G25" i="1"/>
  <c r="G27" i="1"/>
  <c r="G29" i="1"/>
  <c r="G34" i="1"/>
  <c r="G36" i="1"/>
  <c r="G38" i="1"/>
  <c r="G43" i="1"/>
  <c r="G45" i="1"/>
  <c r="G47" i="1"/>
  <c r="G52" i="1"/>
  <c r="G54" i="1"/>
  <c r="G56" i="1"/>
  <c r="G61" i="1"/>
  <c r="G66" i="1"/>
  <c r="G68" i="1"/>
  <c r="G9" i="1"/>
  <c r="G11" i="1"/>
  <c r="G13" i="1"/>
  <c r="G17" i="1"/>
  <c r="G19" i="1"/>
  <c r="G24" i="1"/>
  <c r="G26" i="1"/>
  <c r="G28" i="1"/>
  <c r="G33" i="1"/>
  <c r="G35" i="1"/>
  <c r="G37" i="1"/>
  <c r="G42" i="1"/>
  <c r="G44" i="1"/>
  <c r="G46" i="1"/>
  <c r="G51" i="1"/>
  <c r="G57" i="1" s="1"/>
  <c r="G53" i="1"/>
  <c r="G55" i="1"/>
  <c r="G60" i="1"/>
  <c r="G62" i="1" s="1"/>
  <c r="G65" i="1"/>
  <c r="G70" i="1" s="1"/>
  <c r="G67" i="1"/>
  <c r="G69" i="1"/>
  <c r="G39" i="1" l="1"/>
  <c r="G15" i="1"/>
  <c r="G48" i="1"/>
  <c r="G21" i="1"/>
  <c r="G30" i="1"/>
  <c r="G71" i="1" l="1"/>
</calcChain>
</file>

<file path=xl/sharedStrings.xml><?xml version="1.0" encoding="utf-8"?>
<sst xmlns="http://schemas.openxmlformats.org/spreadsheetml/2006/main" count="54" uniqueCount="15">
  <si>
    <t>El/la senyor/a :</t>
  </si>
  <si>
    <t>en nom propi o com a representant :</t>
  </si>
  <si>
    <t>de l’empresa :</t>
  </si>
  <si>
    <t>Declaro sota la meva responsabilitat, com a licitador/a pel servei de missatgeria el compromis de les tarifes ofertades durant la vigencia del contracte</t>
  </si>
  <si>
    <t>Indicar a la casella el % de baixa ofert que s'aplicarà a tota la tarifa de preus per igual**.</t>
  </si>
  <si>
    <t>% Baixa Oferta</t>
  </si>
  <si>
    <t>Preu ofert amb % de Baixa</t>
  </si>
  <si>
    <t>Preu Adjudicació</t>
  </si>
  <si>
    <t>Preu BIMSA</t>
  </si>
  <si>
    <t>Direccions</t>
  </si>
  <si>
    <t>TOTAL</t>
  </si>
  <si>
    <t>% Baixa Ofert</t>
  </si>
  <si>
    <t>* % d'increment sobre el preu final d'un enviament</t>
  </si>
  <si>
    <t>** En el cas de pluja i temps d'espera, al tractarse de % sobre el preu base, el % de descompte ofert s'aplicara al % d'increment del preu.</t>
  </si>
  <si>
    <t>El preu resultat d’aplicar la baixa ofertada ha de ser el preu final del servei, contemplant possibles assegurances o altres despeses no assenyalades a la taula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</si>
</sst>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8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Protection="1"/>
    <xf numFmtId="0" fontId="0" fillId="0" borderId="4" xfId="0" applyBorder="1" applyProtection="1">
      <protection locked="0"/>
    </xf>
    <xf numFmtId="0" fontId="3" fillId="0" borderId="0" xfId="0" applyNumberFormat="1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right" vertical="center"/>
    </xf>
    <xf numFmtId="10" fontId="2" fillId="2" borderId="5" xfId="2" applyNumberFormat="1" applyFont="1" applyFill="1" applyBorder="1" applyAlignment="1" applyProtection="1">
      <alignment horizontal="center"/>
      <protection locked="0"/>
    </xf>
    <xf numFmtId="0" fontId="5" fillId="3" borderId="6" xfId="3" applyFont="1" applyFill="1" applyBorder="1" applyAlignment="1" applyProtection="1">
      <alignment horizontal="center" vertical="center" wrapText="1"/>
    </xf>
    <xf numFmtId="2" fontId="5" fillId="3" borderId="6" xfId="3" applyNumberFormat="1" applyFont="1" applyFill="1" applyBorder="1" applyAlignment="1" applyProtection="1">
      <alignment horizontal="center" vertical="center" wrapText="1"/>
    </xf>
    <xf numFmtId="165" fontId="5" fillId="3" borderId="6" xfId="1" applyNumberFormat="1" applyFont="1" applyFill="1" applyBorder="1" applyAlignment="1" applyProtection="1">
      <alignment horizontal="center" vertical="center" wrapText="1"/>
    </xf>
    <xf numFmtId="166" fontId="5" fillId="3" borderId="6" xfId="3" applyNumberFormat="1" applyFont="1" applyFill="1" applyBorder="1" applyAlignment="1" applyProtection="1">
      <alignment horizontal="center" vertical="center" wrapText="1"/>
    </xf>
    <xf numFmtId="2" fontId="5" fillId="3" borderId="7" xfId="3" applyNumberFormat="1" applyFont="1" applyFill="1" applyBorder="1" applyAlignment="1" applyProtection="1">
      <alignment horizontal="center" vertical="center" wrapText="1"/>
    </xf>
    <xf numFmtId="0" fontId="6" fillId="0" borderId="6" xfId="3" applyFont="1" applyBorder="1" applyProtection="1"/>
    <xf numFmtId="2" fontId="4" fillId="0" borderId="6" xfId="3" applyNumberFormat="1" applyFill="1" applyBorder="1" applyAlignment="1" applyProtection="1">
      <alignment horizontal="center" vertical="center"/>
    </xf>
    <xf numFmtId="165" fontId="4" fillId="0" borderId="6" xfId="1" applyNumberFormat="1" applyFont="1" applyFill="1" applyBorder="1" applyAlignment="1" applyProtection="1">
      <alignment horizontal="center" vertical="center"/>
    </xf>
    <xf numFmtId="166" fontId="4" fillId="0" borderId="6" xfId="3" applyNumberFormat="1" applyFill="1" applyBorder="1" applyAlignment="1" applyProtection="1">
      <alignment horizontal="center" vertical="center"/>
    </xf>
    <xf numFmtId="10" fontId="4" fillId="2" borderId="6" xfId="2" applyNumberFormat="1" applyFont="1" applyFill="1" applyBorder="1" applyAlignment="1" applyProtection="1">
      <alignment horizontal="center" vertical="center"/>
    </xf>
    <xf numFmtId="166" fontId="4" fillId="4" borderId="6" xfId="3" applyNumberFormat="1" applyFill="1" applyBorder="1" applyAlignment="1" applyProtection="1">
      <alignment horizontal="center" vertical="center"/>
    </xf>
    <xf numFmtId="166" fontId="4" fillId="5" borderId="6" xfId="3" applyNumberFormat="1" applyFill="1" applyBorder="1" applyAlignment="1" applyProtection="1">
      <alignment horizontal="center" vertical="center"/>
    </xf>
    <xf numFmtId="0" fontId="7" fillId="0" borderId="6" xfId="3" applyFont="1" applyBorder="1" applyAlignment="1" applyProtection="1">
      <alignment horizontal="right"/>
    </xf>
    <xf numFmtId="10" fontId="4" fillId="4" borderId="6" xfId="2" applyNumberFormat="1" applyFont="1" applyFill="1" applyBorder="1" applyAlignment="1" applyProtection="1">
      <alignment horizontal="center" vertical="center"/>
    </xf>
    <xf numFmtId="0" fontId="5" fillId="6" borderId="6" xfId="3" applyFont="1" applyFill="1" applyBorder="1" applyAlignment="1" applyProtection="1">
      <alignment horizontal="center"/>
    </xf>
    <xf numFmtId="2" fontId="5" fillId="6" borderId="6" xfId="3" applyNumberFormat="1" applyFont="1" applyFill="1" applyBorder="1" applyAlignment="1" applyProtection="1">
      <alignment horizontal="center" vertical="center"/>
    </xf>
    <xf numFmtId="165" fontId="5" fillId="6" borderId="6" xfId="1" applyNumberFormat="1" applyFont="1" applyFill="1" applyBorder="1" applyAlignment="1" applyProtection="1">
      <alignment horizontal="center"/>
    </xf>
    <xf numFmtId="166" fontId="5" fillId="6" borderId="6" xfId="3" applyNumberFormat="1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horizontal="center" vertical="center"/>
    </xf>
    <xf numFmtId="0" fontId="6" fillId="0" borderId="8" xfId="3" applyFont="1" applyBorder="1" applyProtection="1"/>
    <xf numFmtId="2" fontId="4" fillId="0" borderId="8" xfId="3" applyNumberFormat="1" applyFill="1" applyBorder="1" applyAlignment="1" applyProtection="1">
      <alignment horizontal="center" vertical="center"/>
    </xf>
    <xf numFmtId="165" fontId="4" fillId="0" borderId="8" xfId="1" applyNumberFormat="1" applyFont="1" applyFill="1" applyBorder="1" applyAlignment="1" applyProtection="1">
      <alignment horizontal="center" vertical="center"/>
    </xf>
    <xf numFmtId="166" fontId="4" fillId="0" borderId="8" xfId="3" applyNumberFormat="1" applyFill="1" applyBorder="1" applyAlignment="1" applyProtection="1">
      <alignment horizontal="center" vertical="center"/>
    </xf>
    <xf numFmtId="0" fontId="7" fillId="0" borderId="7" xfId="3" applyFont="1" applyBorder="1" applyAlignment="1" applyProtection="1">
      <alignment horizontal="right"/>
    </xf>
    <xf numFmtId="2" fontId="4" fillId="0" borderId="7" xfId="3" applyNumberFormat="1" applyFill="1" applyBorder="1" applyAlignment="1" applyProtection="1">
      <alignment horizontal="center" vertical="center"/>
    </xf>
    <xf numFmtId="165" fontId="4" fillId="0" borderId="7" xfId="1" applyNumberFormat="1" applyFont="1" applyFill="1" applyBorder="1" applyAlignment="1" applyProtection="1">
      <alignment horizontal="center" vertical="center"/>
    </xf>
    <xf numFmtId="166" fontId="4" fillId="0" borderId="7" xfId="3" applyNumberFormat="1" applyFill="1" applyBorder="1" applyAlignment="1" applyProtection="1">
      <alignment horizontal="center" vertical="center"/>
    </xf>
    <xf numFmtId="2" fontId="5" fillId="3" borderId="6" xfId="3" applyNumberFormat="1" applyFont="1" applyFill="1" applyBorder="1" applyAlignment="1" applyProtection="1">
      <alignment horizontal="center" vertical="center"/>
    </xf>
    <xf numFmtId="165" fontId="5" fillId="3" borderId="6" xfId="1" applyNumberFormat="1" applyFont="1" applyFill="1" applyBorder="1" applyAlignment="1" applyProtection="1">
      <alignment horizontal="center" vertical="center"/>
    </xf>
    <xf numFmtId="166" fontId="5" fillId="3" borderId="6" xfId="3" applyNumberFormat="1" applyFont="1" applyFill="1" applyBorder="1" applyAlignment="1" applyProtection="1">
      <alignment horizontal="center" vertical="center"/>
    </xf>
    <xf numFmtId="166" fontId="5" fillId="6" borderId="9" xfId="3" applyNumberFormat="1" applyFont="1" applyFill="1" applyBorder="1" applyAlignment="1" applyProtection="1">
      <alignment horizontal="center" vertical="center"/>
    </xf>
    <xf numFmtId="0" fontId="5" fillId="7" borderId="6" xfId="3" applyFont="1" applyFill="1" applyBorder="1" applyAlignment="1" applyProtection="1">
      <alignment horizontal="center"/>
    </xf>
    <xf numFmtId="2" fontId="5" fillId="7" borderId="6" xfId="3" applyNumberFormat="1" applyFont="1" applyFill="1" applyBorder="1" applyAlignment="1" applyProtection="1">
      <alignment horizontal="center" vertical="center"/>
    </xf>
    <xf numFmtId="165" fontId="5" fillId="7" borderId="6" xfId="1" applyNumberFormat="1" applyFont="1" applyFill="1" applyBorder="1" applyAlignment="1" applyProtection="1">
      <alignment horizontal="center" vertical="center"/>
    </xf>
    <xf numFmtId="166" fontId="5" fillId="7" borderId="6" xfId="3" applyNumberFormat="1" applyFont="1" applyFill="1" applyBorder="1" applyAlignment="1" applyProtection="1">
      <alignment horizontal="center" vertical="center"/>
    </xf>
    <xf numFmtId="166" fontId="5" fillId="7" borderId="1" xfId="3" applyNumberFormat="1" applyFont="1" applyFill="1" applyBorder="1" applyAlignment="1" applyProtection="1">
      <alignment horizontal="center" vertical="center"/>
    </xf>
    <xf numFmtId="166" fontId="5" fillId="8" borderId="10" xfId="3" applyNumberFormat="1" applyFont="1" applyFill="1" applyBorder="1" applyAlignment="1" applyProtection="1">
      <alignment horizontal="center" vertical="center"/>
    </xf>
    <xf numFmtId="9" fontId="2" fillId="8" borderId="11" xfId="2" applyFont="1" applyFill="1" applyBorder="1" applyProtection="1"/>
    <xf numFmtId="166" fontId="0" fillId="0" borderId="0" xfId="0" applyNumberFormat="1" applyProtection="1"/>
    <xf numFmtId="0" fontId="7" fillId="0" borderId="0" xfId="3" applyFont="1" applyFill="1" applyBorder="1" applyAlignment="1" applyProtection="1">
      <alignment horizontal="left"/>
    </xf>
    <xf numFmtId="2" fontId="4" fillId="0" borderId="0" xfId="3" applyNumberFormat="1" applyAlignment="1" applyProtection="1">
      <alignment horizontal="center" vertical="center"/>
    </xf>
    <xf numFmtId="165" fontId="4" fillId="0" borderId="0" xfId="1" applyNumberFormat="1" applyFont="1" applyAlignment="1" applyProtection="1">
      <alignment horizontal="center" vertical="center"/>
    </xf>
    <xf numFmtId="166" fontId="4" fillId="0" borderId="0" xfId="3" applyNumberFormat="1" applyAlignment="1" applyProtection="1">
      <alignment horizontal="center" vertical="center"/>
    </xf>
    <xf numFmtId="0" fontId="8" fillId="0" borderId="0" xfId="3" applyFont="1" applyProtection="1"/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2_ADMINISTRACIO/02.DADES%20GENERALS/BIMSA/SEGUIMENT%20CONTRACTACI&#211;/Abasts/2024/24460_ServeisMissatgeria/24460_Missatgeria_SeguimentLicit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"/>
      <sheetName val="Seguiment Procés Licitació"/>
      <sheetName val="Seguiment Procés Pròrrogues"/>
      <sheetName val="Planificació"/>
      <sheetName val="PROPOSTA LICITACIO"/>
      <sheetName val="VEC"/>
      <sheetName val="INFORMES"/>
      <sheetName val="Taula preu 0 MOD"/>
    </sheetNames>
    <sheetDataSet>
      <sheetData sheetId="0"/>
      <sheetData sheetId="1"/>
      <sheetData sheetId="2"/>
      <sheetData sheetId="3"/>
      <sheetData sheetId="4">
        <row r="2">
          <cell r="B2" t="str">
            <v>Tipus de servei</v>
          </cell>
          <cell r="C2" t="str">
            <v>Preu BIMSA</v>
          </cell>
          <cell r="D2" t="str">
            <v>Direccions</v>
          </cell>
          <cell r="E2" t="str">
            <v>TOTAL</v>
          </cell>
        </row>
        <row r="3">
          <cell r="B3" t="str">
            <v>Ciutat Barcelona</v>
          </cell>
          <cell r="C3">
            <v>4.3987499999999997</v>
          </cell>
          <cell r="D3">
            <v>700</v>
          </cell>
          <cell r="E3">
            <v>3079.125</v>
          </cell>
        </row>
        <row r="4">
          <cell r="B4" t="str">
            <v>Km extra</v>
          </cell>
          <cell r="C4">
            <v>0.64515000000000011</v>
          </cell>
          <cell r="D4">
            <v>325</v>
          </cell>
          <cell r="E4">
            <v>209.67375000000004</v>
          </cell>
        </row>
        <row r="5">
          <cell r="B5" t="str">
            <v>Excés mesura</v>
          </cell>
          <cell r="C5">
            <v>2.8738500000000005</v>
          </cell>
          <cell r="D5">
            <v>20</v>
          </cell>
          <cell r="E5">
            <v>57.477000000000011</v>
          </cell>
        </row>
        <row r="6">
          <cell r="B6" t="str">
            <v>Excés pes</v>
          </cell>
          <cell r="C6">
            <v>2.8738500000000005</v>
          </cell>
          <cell r="D6">
            <v>5</v>
          </cell>
          <cell r="E6">
            <v>14.369250000000003</v>
          </cell>
        </row>
        <row r="7">
          <cell r="B7" t="str">
            <v>Temps espera</v>
          </cell>
          <cell r="C7">
            <v>0.41054999999999997</v>
          </cell>
          <cell r="D7">
            <v>1250</v>
          </cell>
          <cell r="E7">
            <v>513.1875</v>
          </cell>
        </row>
        <row r="8">
          <cell r="B8" t="str">
            <v>Pluja*</v>
          </cell>
          <cell r="C8">
            <v>0.64515000000000011</v>
          </cell>
          <cell r="D8">
            <v>100</v>
          </cell>
          <cell r="E8">
            <v>723.66035624999995</v>
          </cell>
        </row>
        <row r="9">
          <cell r="B9" t="str">
            <v>Fora horari*</v>
          </cell>
          <cell r="C9">
            <v>0.64515000000000011</v>
          </cell>
          <cell r="D9">
            <v>5</v>
          </cell>
          <cell r="E9">
            <v>36.183017812499997</v>
          </cell>
        </row>
        <row r="10">
          <cell r="B10" t="str">
            <v>TOTAL</v>
          </cell>
          <cell r="E10">
            <v>4633.6758740625</v>
          </cell>
        </row>
        <row r="11">
          <cell r="B11" t="str">
            <v>Tipus de servei</v>
          </cell>
        </row>
        <row r="12">
          <cell r="B12" t="str">
            <v>Furgoneta/Cotxe de 400 a 800 Kg</v>
          </cell>
          <cell r="C12">
            <v>19.522239000000003</v>
          </cell>
          <cell r="D12">
            <v>8</v>
          </cell>
          <cell r="E12">
            <v>156.17791200000002</v>
          </cell>
        </row>
        <row r="13">
          <cell r="B13" t="str">
            <v>Km extra</v>
          </cell>
          <cell r="C13">
            <v>0.76245000000000007</v>
          </cell>
          <cell r="D13">
            <v>4</v>
          </cell>
          <cell r="E13">
            <v>3.0498000000000003</v>
          </cell>
        </row>
        <row r="14">
          <cell r="B14" t="str">
            <v>Furgoneta/Cotxe més de 800 Kg</v>
          </cell>
          <cell r="C14">
            <v>26.005410000000001</v>
          </cell>
          <cell r="D14">
            <v>2</v>
          </cell>
          <cell r="E14">
            <v>52.010820000000002</v>
          </cell>
        </row>
        <row r="15">
          <cell r="B15" t="str">
            <v>Km extra</v>
          </cell>
          <cell r="C15">
            <v>0.87740400000000018</v>
          </cell>
          <cell r="D15">
            <v>1</v>
          </cell>
          <cell r="E15">
            <v>0.87740400000000018</v>
          </cell>
        </row>
        <row r="16">
          <cell r="B16" t="str">
            <v>TOTAL</v>
          </cell>
          <cell r="E16">
            <v>212.11593600000003</v>
          </cell>
        </row>
        <row r="17">
          <cell r="B17" t="str">
            <v>Tipus de servei</v>
          </cell>
        </row>
        <row r="18">
          <cell r="B18" t="str">
            <v>Província de Barcelona</v>
          </cell>
        </row>
        <row r="19">
          <cell r="B19" t="str">
            <v>Fins 1kg 24h</v>
          </cell>
          <cell r="C19">
            <v>13.4895</v>
          </cell>
          <cell r="D19">
            <v>80</v>
          </cell>
          <cell r="E19">
            <v>1079.1599999999999</v>
          </cell>
        </row>
        <row r="20">
          <cell r="B20" t="str">
            <v>Kg Addicional</v>
          </cell>
          <cell r="C20">
            <v>1.6515840000000002</v>
          </cell>
          <cell r="D20">
            <v>10</v>
          </cell>
          <cell r="E20">
            <v>16.515840000000001</v>
          </cell>
        </row>
        <row r="21">
          <cell r="B21" t="str">
            <v>Fins 1kg 14h</v>
          </cell>
          <cell r="C21">
            <v>16.451325000000001</v>
          </cell>
          <cell r="D21">
            <v>5</v>
          </cell>
          <cell r="E21">
            <v>82.256625</v>
          </cell>
        </row>
        <row r="22">
          <cell r="B22" t="str">
            <v>Kg Addicional</v>
          </cell>
          <cell r="C22">
            <v>2.0515770000000004</v>
          </cell>
          <cell r="D22">
            <v>1</v>
          </cell>
          <cell r="E22">
            <v>2.0515770000000004</v>
          </cell>
        </row>
        <row r="23">
          <cell r="B23" t="str">
            <v>Fins 1kg 10h</v>
          </cell>
          <cell r="C23">
            <v>24.657633000000001</v>
          </cell>
          <cell r="D23">
            <v>10</v>
          </cell>
          <cell r="E23">
            <v>246.57633000000001</v>
          </cell>
        </row>
        <row r="24">
          <cell r="B24" t="str">
            <v>Kg Addicional</v>
          </cell>
          <cell r="C24">
            <v>3.0580110000000005</v>
          </cell>
          <cell r="D24">
            <v>1</v>
          </cell>
          <cell r="E24">
            <v>3.0580110000000005</v>
          </cell>
        </row>
        <row r="25">
          <cell r="B25" t="str">
            <v>TOTAL</v>
          </cell>
          <cell r="E25">
            <v>1429.618383</v>
          </cell>
        </row>
        <row r="26">
          <cell r="B26" t="str">
            <v>Tipus de servei</v>
          </cell>
        </row>
        <row r="27">
          <cell r="B27" t="str">
            <v>Resta Catalunya</v>
          </cell>
        </row>
        <row r="28">
          <cell r="B28" t="str">
            <v>Fins 1kg 24h</v>
          </cell>
          <cell r="C28">
            <v>14.510009999999999</v>
          </cell>
          <cell r="D28">
            <v>10</v>
          </cell>
          <cell r="E28">
            <v>145.1001</v>
          </cell>
        </row>
        <row r="29">
          <cell r="B29" t="str">
            <v>Kg Addicional</v>
          </cell>
          <cell r="C29">
            <v>1.6539299999999999</v>
          </cell>
          <cell r="D29">
            <v>1</v>
          </cell>
          <cell r="E29">
            <v>1.6539299999999999</v>
          </cell>
        </row>
        <row r="30">
          <cell r="B30" t="str">
            <v>Fins 1kg 14h</v>
          </cell>
          <cell r="C30">
            <v>17.888249999999999</v>
          </cell>
          <cell r="D30">
            <v>1</v>
          </cell>
          <cell r="E30">
            <v>17.888249999999999</v>
          </cell>
        </row>
        <row r="31">
          <cell r="B31" t="str">
            <v>Kg Addicional</v>
          </cell>
          <cell r="C31">
            <v>2.0527500000000001</v>
          </cell>
          <cell r="D31">
            <v>1</v>
          </cell>
          <cell r="E31">
            <v>2.0527500000000001</v>
          </cell>
        </row>
        <row r="32">
          <cell r="B32" t="str">
            <v>Fins 1kg 10h</v>
          </cell>
          <cell r="C32">
            <v>28.574280000000002</v>
          </cell>
          <cell r="D32">
            <v>1</v>
          </cell>
          <cell r="E32">
            <v>28.574280000000002</v>
          </cell>
        </row>
        <row r="33">
          <cell r="B33" t="str">
            <v>Kg Addicional</v>
          </cell>
          <cell r="C33">
            <v>3.0615299999999999</v>
          </cell>
          <cell r="D33">
            <v>1</v>
          </cell>
          <cell r="E33">
            <v>3.0615299999999999</v>
          </cell>
        </row>
        <row r="34">
          <cell r="B34" t="str">
            <v>TOTAL</v>
          </cell>
          <cell r="E34">
            <v>198.33084000000002</v>
          </cell>
        </row>
        <row r="35">
          <cell r="B35" t="str">
            <v>Tipus de servei</v>
          </cell>
        </row>
        <row r="36">
          <cell r="B36" t="str">
            <v>Nacionals</v>
          </cell>
        </row>
        <row r="37">
          <cell r="B37" t="str">
            <v>Fins 1kg 24h</v>
          </cell>
          <cell r="C37">
            <v>18.674160000000001</v>
          </cell>
          <cell r="D37">
            <v>5</v>
          </cell>
          <cell r="E37">
            <v>93.370800000000003</v>
          </cell>
        </row>
        <row r="38">
          <cell r="B38" t="str">
            <v>Kg Addicional</v>
          </cell>
          <cell r="C38">
            <v>1.6515840000000002</v>
          </cell>
          <cell r="D38">
            <v>1</v>
          </cell>
          <cell r="E38">
            <v>1.6515840000000002</v>
          </cell>
        </row>
        <row r="39">
          <cell r="B39" t="str">
            <v>Fins 1kg 14h</v>
          </cell>
          <cell r="C39">
            <v>23.354430000000001</v>
          </cell>
          <cell r="D39">
            <v>1</v>
          </cell>
          <cell r="E39">
            <v>23.354430000000001</v>
          </cell>
        </row>
        <row r="40">
          <cell r="B40" t="str">
            <v>Kg Addicional</v>
          </cell>
          <cell r="C40">
            <v>2.0515770000000004</v>
          </cell>
          <cell r="D40">
            <v>1</v>
          </cell>
          <cell r="E40">
            <v>2.0515770000000004</v>
          </cell>
        </row>
        <row r="41">
          <cell r="B41" t="str">
            <v>Fins 1kg 10h</v>
          </cell>
          <cell r="C41">
            <v>35.025779999999997</v>
          </cell>
          <cell r="D41">
            <v>1</v>
          </cell>
          <cell r="E41">
            <v>35.025779999999997</v>
          </cell>
        </row>
        <row r="42">
          <cell r="B42" t="str">
            <v>Kg Addicional</v>
          </cell>
          <cell r="C42">
            <v>3.0580110000000005</v>
          </cell>
          <cell r="D42">
            <v>1</v>
          </cell>
          <cell r="E42">
            <v>3.0580110000000005</v>
          </cell>
        </row>
        <row r="43">
          <cell r="B43" t="str">
            <v>TOTAL</v>
          </cell>
          <cell r="E43">
            <v>158.51218199999997</v>
          </cell>
        </row>
        <row r="44">
          <cell r="B44" t="str">
            <v>Tipus de servei</v>
          </cell>
        </row>
        <row r="45">
          <cell r="B45" t="str">
            <v>Insular Balears</v>
          </cell>
        </row>
        <row r="46">
          <cell r="B46" t="str">
            <v>Fins 1kg 24h</v>
          </cell>
          <cell r="C46">
            <v>14.812644000000002</v>
          </cell>
          <cell r="D46">
            <v>1</v>
          </cell>
          <cell r="E46">
            <v>14.812644000000002</v>
          </cell>
        </row>
        <row r="47">
          <cell r="B47" t="str">
            <v>Kg Addicional</v>
          </cell>
          <cell r="C47">
            <v>7.3934190000000015</v>
          </cell>
          <cell r="D47">
            <v>1</v>
          </cell>
          <cell r="E47">
            <v>7.3934190000000015</v>
          </cell>
        </row>
        <row r="48">
          <cell r="B48" t="str">
            <v>Fins 1kg 14h</v>
          </cell>
          <cell r="C48">
            <v>18.502902000000002</v>
          </cell>
          <cell r="D48">
            <v>1</v>
          </cell>
          <cell r="E48">
            <v>18.502902000000002</v>
          </cell>
        </row>
        <row r="49">
          <cell r="B49" t="str">
            <v>Kg Addicional</v>
          </cell>
          <cell r="C49">
            <v>9.2256450000000019</v>
          </cell>
          <cell r="D49">
            <v>1</v>
          </cell>
          <cell r="E49">
            <v>9.2256450000000019</v>
          </cell>
        </row>
        <row r="50">
          <cell r="B50" t="str">
            <v>Fins 1kg 10h</v>
          </cell>
          <cell r="C50">
            <v>27.728546999999999</v>
          </cell>
          <cell r="D50">
            <v>1</v>
          </cell>
          <cell r="E50">
            <v>27.728546999999999</v>
          </cell>
        </row>
        <row r="51">
          <cell r="B51" t="str">
            <v>Kg Addicional</v>
          </cell>
          <cell r="C51">
            <v>13.883628000000002</v>
          </cell>
          <cell r="D51">
            <v>1</v>
          </cell>
          <cell r="E51">
            <v>13.883628000000002</v>
          </cell>
        </row>
        <row r="52">
          <cell r="B52" t="str">
            <v>TOTAL</v>
          </cell>
          <cell r="E52">
            <v>91.546785000000014</v>
          </cell>
        </row>
        <row r="53">
          <cell r="B53" t="str">
            <v>Tipus de servei</v>
          </cell>
        </row>
        <row r="54">
          <cell r="B54" t="str">
            <v>Insular Canaries, Ceuta i Melilla</v>
          </cell>
        </row>
        <row r="55">
          <cell r="B55" t="str">
            <v>Fins 1kg 24h</v>
          </cell>
          <cell r="C55">
            <v>20.7621</v>
          </cell>
          <cell r="D55">
            <v>1</v>
          </cell>
          <cell r="E55">
            <v>20.7621</v>
          </cell>
        </row>
        <row r="56">
          <cell r="B56" t="str">
            <v>Kg Addicional</v>
          </cell>
          <cell r="C56">
            <v>9.9705000000000013</v>
          </cell>
          <cell r="D56">
            <v>1</v>
          </cell>
          <cell r="E56">
            <v>9.9705000000000013</v>
          </cell>
        </row>
        <row r="57">
          <cell r="B57" t="str">
            <v>TOTAL</v>
          </cell>
          <cell r="E57">
            <v>30.732600000000001</v>
          </cell>
        </row>
        <row r="58">
          <cell r="B58" t="str">
            <v>Tipus de servei</v>
          </cell>
        </row>
        <row r="59">
          <cell r="B59" t="str">
            <v>Internacional</v>
          </cell>
        </row>
        <row r="60">
          <cell r="B60" t="str">
            <v>Europa Occidental</v>
          </cell>
          <cell r="C60">
            <v>30.134370000000004</v>
          </cell>
          <cell r="D60">
            <v>1</v>
          </cell>
          <cell r="E60">
            <v>30.134370000000004</v>
          </cell>
        </row>
        <row r="61">
          <cell r="B61" t="str">
            <v>USA - Canadà</v>
          </cell>
          <cell r="C61">
            <v>34.699521780000005</v>
          </cell>
          <cell r="D61">
            <v>1</v>
          </cell>
          <cell r="E61">
            <v>34.699521780000005</v>
          </cell>
        </row>
        <row r="62">
          <cell r="B62" t="str">
            <v>Amèrica del Sud</v>
          </cell>
          <cell r="C62">
            <v>50.888283633</v>
          </cell>
          <cell r="D62">
            <v>1</v>
          </cell>
          <cell r="E62">
            <v>50.888283633</v>
          </cell>
        </row>
        <row r="63">
          <cell r="B63" t="str">
            <v>Àfrica - Orient</v>
          </cell>
          <cell r="C63">
            <v>59.197905953999999</v>
          </cell>
          <cell r="D63">
            <v>1</v>
          </cell>
          <cell r="E63">
            <v>59.197905953999999</v>
          </cell>
        </row>
        <row r="64">
          <cell r="B64" t="str">
            <v>Resta del Món</v>
          </cell>
          <cell r="C64">
            <v>82.874459349000006</v>
          </cell>
          <cell r="D64">
            <v>1</v>
          </cell>
          <cell r="E64">
            <v>82.874459349000006</v>
          </cell>
        </row>
        <row r="65">
          <cell r="B65" t="str">
            <v>TOTAL</v>
          </cell>
          <cell r="E65">
            <v>257.79454071600003</v>
          </cell>
        </row>
        <row r="66">
          <cell r="B66" t="str">
            <v>TOTAL PRESSUPOST</v>
          </cell>
          <cell r="E66">
            <v>7012.3271407785014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80" zoomScaleNormal="80" workbookViewId="0">
      <selection activeCell="B1" sqref="B1"/>
    </sheetView>
  </sheetViews>
  <sheetFormatPr baseColWidth="10" defaultRowHeight="15" x14ac:dyDescent="0.25"/>
  <cols>
    <col min="1" max="1" width="49" style="5" customWidth="1"/>
    <col min="2" max="2" width="12.7109375" style="5" bestFit="1" customWidth="1"/>
    <col min="3" max="3" width="13" style="5" customWidth="1"/>
    <col min="4" max="4" width="12.140625" style="5" customWidth="1"/>
    <col min="5" max="5" width="10.7109375" style="5" customWidth="1"/>
    <col min="6" max="6" width="16" style="5" customWidth="1"/>
    <col min="7" max="7" width="12.7109375" style="5" customWidth="1"/>
    <col min="8" max="8" width="15.85546875" style="5" bestFit="1" customWidth="1"/>
    <col min="9" max="16384" width="11.42578125" style="5"/>
  </cols>
  <sheetData>
    <row r="1" spans="1:7" x14ac:dyDescent="0.25">
      <c r="A1" s="1" t="s">
        <v>0</v>
      </c>
      <c r="B1" s="2"/>
      <c r="C1" s="3"/>
      <c r="D1" s="3"/>
      <c r="E1" s="3"/>
      <c r="F1" s="3"/>
      <c r="G1" s="4"/>
    </row>
    <row r="2" spans="1:7" x14ac:dyDescent="0.25">
      <c r="A2" s="1" t="s">
        <v>1</v>
      </c>
      <c r="B2" s="2"/>
      <c r="C2" s="3"/>
      <c r="D2" s="3"/>
      <c r="E2" s="3"/>
      <c r="F2" s="3"/>
      <c r="G2" s="6"/>
    </row>
    <row r="3" spans="1:7" x14ac:dyDescent="0.25">
      <c r="A3" s="1" t="s">
        <v>2</v>
      </c>
      <c r="B3" s="2"/>
      <c r="C3" s="3"/>
      <c r="D3" s="3"/>
      <c r="E3" s="3"/>
      <c r="F3" s="3"/>
      <c r="G3" s="4"/>
    </row>
    <row r="4" spans="1:7" x14ac:dyDescent="0.25">
      <c r="A4" s="7" t="s">
        <v>3</v>
      </c>
      <c r="B4" s="7"/>
      <c r="C4" s="7"/>
      <c r="D4" s="7"/>
      <c r="E4" s="7"/>
      <c r="F4" s="7"/>
    </row>
    <row r="5" spans="1:7" ht="15.75" thickBot="1" x14ac:dyDescent="0.3"/>
    <row r="6" spans="1:7" ht="15.75" thickBot="1" x14ac:dyDescent="0.3">
      <c r="A6" s="8" t="s">
        <v>4</v>
      </c>
      <c r="D6" s="9"/>
      <c r="E6" s="10"/>
    </row>
    <row r="7" spans="1:7" ht="25.5" x14ac:dyDescent="0.25">
      <c r="A7" s="11" t="str">
        <f>'[1]PROPOSTA LICITACIO'!B2</f>
        <v>Tipus de servei</v>
      </c>
      <c r="B7" s="12" t="str">
        <f>'[1]PROPOSTA LICITACIO'!C2</f>
        <v>Preu BIMSA</v>
      </c>
      <c r="C7" s="13" t="str">
        <f>'[1]PROPOSTA LICITACIO'!D2</f>
        <v>Direccions</v>
      </c>
      <c r="D7" s="14" t="str">
        <f>'[1]PROPOSTA LICITACIO'!E2</f>
        <v>TOTAL</v>
      </c>
      <c r="E7" s="15" t="s">
        <v>5</v>
      </c>
      <c r="F7" s="14" t="s">
        <v>6</v>
      </c>
      <c r="G7" s="14" t="s">
        <v>7</v>
      </c>
    </row>
    <row r="8" spans="1:7" x14ac:dyDescent="0.25">
      <c r="A8" s="16" t="str">
        <f>'[1]PROPOSTA LICITACIO'!B3</f>
        <v>Ciutat Barcelona</v>
      </c>
      <c r="B8" s="17">
        <f>'[1]PROPOSTA LICITACIO'!C3</f>
        <v>4.3987499999999997</v>
      </c>
      <c r="C8" s="18">
        <f>'[1]PROPOSTA LICITACIO'!D3</f>
        <v>700</v>
      </c>
      <c r="D8" s="19">
        <f>'[1]PROPOSTA LICITACIO'!E3</f>
        <v>3079.125</v>
      </c>
      <c r="E8" s="20">
        <f>$E$6</f>
        <v>0</v>
      </c>
      <c r="F8" s="21" t="str">
        <f>IF($E$6=0,"",B8*(1-E8))</f>
        <v/>
      </c>
      <c r="G8" s="22" t="str">
        <f>IFERROR(C8*F8,"")</f>
        <v/>
      </c>
    </row>
    <row r="9" spans="1:7" x14ac:dyDescent="0.25">
      <c r="A9" s="23" t="str">
        <f>'[1]PROPOSTA LICITACIO'!B4</f>
        <v>Km extra</v>
      </c>
      <c r="B9" s="17">
        <f>'[1]PROPOSTA LICITACIO'!C4</f>
        <v>0.64515000000000011</v>
      </c>
      <c r="C9" s="18">
        <f>'[1]PROPOSTA LICITACIO'!D4</f>
        <v>325</v>
      </c>
      <c r="D9" s="19">
        <f>'[1]PROPOSTA LICITACIO'!E4</f>
        <v>209.67375000000004</v>
      </c>
      <c r="E9" s="20">
        <f t="shared" ref="E9:E14" si="0">$E$6</f>
        <v>0</v>
      </c>
      <c r="F9" s="21" t="str">
        <f t="shared" ref="F9:F12" si="1">IF($E$6=0,"",B9*(1-E9))</f>
        <v/>
      </c>
      <c r="G9" s="22" t="str">
        <f t="shared" ref="G9:G12" si="2">IFERROR(C9*F9,"")</f>
        <v/>
      </c>
    </row>
    <row r="10" spans="1:7" x14ac:dyDescent="0.25">
      <c r="A10" s="23" t="str">
        <f>'[1]PROPOSTA LICITACIO'!B5</f>
        <v>Excés mesura</v>
      </c>
      <c r="B10" s="17">
        <f>'[1]PROPOSTA LICITACIO'!C5</f>
        <v>2.8738500000000005</v>
      </c>
      <c r="C10" s="18">
        <f>'[1]PROPOSTA LICITACIO'!D5</f>
        <v>20</v>
      </c>
      <c r="D10" s="19">
        <f>'[1]PROPOSTA LICITACIO'!E5</f>
        <v>57.477000000000011</v>
      </c>
      <c r="E10" s="20">
        <f t="shared" si="0"/>
        <v>0</v>
      </c>
      <c r="F10" s="21" t="str">
        <f t="shared" si="1"/>
        <v/>
      </c>
      <c r="G10" s="22" t="str">
        <f t="shared" si="2"/>
        <v/>
      </c>
    </row>
    <row r="11" spans="1:7" x14ac:dyDescent="0.25">
      <c r="A11" s="23" t="str">
        <f>'[1]PROPOSTA LICITACIO'!B6</f>
        <v>Excés pes</v>
      </c>
      <c r="B11" s="17">
        <f>'[1]PROPOSTA LICITACIO'!C6</f>
        <v>2.8738500000000005</v>
      </c>
      <c r="C11" s="18">
        <f>'[1]PROPOSTA LICITACIO'!D6</f>
        <v>5</v>
      </c>
      <c r="D11" s="19">
        <f>'[1]PROPOSTA LICITACIO'!E6</f>
        <v>14.369250000000003</v>
      </c>
      <c r="E11" s="20">
        <f t="shared" si="0"/>
        <v>0</v>
      </c>
      <c r="F11" s="21" t="str">
        <f t="shared" si="1"/>
        <v/>
      </c>
      <c r="G11" s="22" t="str">
        <f t="shared" si="2"/>
        <v/>
      </c>
    </row>
    <row r="12" spans="1:7" x14ac:dyDescent="0.25">
      <c r="A12" s="23" t="str">
        <f>'[1]PROPOSTA LICITACIO'!B7</f>
        <v>Temps espera</v>
      </c>
      <c r="B12" s="17">
        <f>'[1]PROPOSTA LICITACIO'!C7</f>
        <v>0.41054999999999997</v>
      </c>
      <c r="C12" s="18">
        <f>'[1]PROPOSTA LICITACIO'!D7</f>
        <v>1250</v>
      </c>
      <c r="D12" s="19">
        <f>'[1]PROPOSTA LICITACIO'!E7</f>
        <v>513.1875</v>
      </c>
      <c r="E12" s="20">
        <f t="shared" si="0"/>
        <v>0</v>
      </c>
      <c r="F12" s="21" t="str">
        <f t="shared" si="1"/>
        <v/>
      </c>
      <c r="G12" s="22" t="str">
        <f t="shared" si="2"/>
        <v/>
      </c>
    </row>
    <row r="13" spans="1:7" x14ac:dyDescent="0.25">
      <c r="A13" s="23" t="str">
        <f>'[1]PROPOSTA LICITACIO'!B8</f>
        <v>Pluja*</v>
      </c>
      <c r="B13" s="17">
        <f>'[1]PROPOSTA LICITACIO'!C8</f>
        <v>0.64515000000000011</v>
      </c>
      <c r="C13" s="18">
        <f>'[1]PROPOSTA LICITACIO'!D8</f>
        <v>100</v>
      </c>
      <c r="D13" s="19">
        <f>'[1]PROPOSTA LICITACIO'!E8</f>
        <v>723.66035624999995</v>
      </c>
      <c r="E13" s="20">
        <f t="shared" si="0"/>
        <v>0</v>
      </c>
      <c r="F13" s="24" t="str">
        <f>IF($E$6=0,"",B13*(1-E13))</f>
        <v/>
      </c>
      <c r="G13" s="22" t="str">
        <f>IFERROR(C13*(F8*(1+F13)),"")</f>
        <v/>
      </c>
    </row>
    <row r="14" spans="1:7" x14ac:dyDescent="0.25">
      <c r="A14" s="23" t="str">
        <f>'[1]PROPOSTA LICITACIO'!B9</f>
        <v>Fora horari*</v>
      </c>
      <c r="B14" s="17">
        <f>'[1]PROPOSTA LICITACIO'!C9</f>
        <v>0.64515000000000011</v>
      </c>
      <c r="C14" s="18">
        <f>'[1]PROPOSTA LICITACIO'!D9</f>
        <v>5</v>
      </c>
      <c r="D14" s="19">
        <f>'[1]PROPOSTA LICITACIO'!E9</f>
        <v>36.183017812499997</v>
      </c>
      <c r="E14" s="20">
        <f t="shared" si="0"/>
        <v>0</v>
      </c>
      <c r="F14" s="24" t="str">
        <f>IF($E$6=0,"",B14*(1-E14))</f>
        <v/>
      </c>
      <c r="G14" s="22" t="str">
        <f>IFERROR(C14*(F8*(1+F14)),"")</f>
        <v/>
      </c>
    </row>
    <row r="15" spans="1:7" x14ac:dyDescent="0.25">
      <c r="A15" s="25" t="str">
        <f>'[1]PROPOSTA LICITACIO'!B10</f>
        <v>TOTAL</v>
      </c>
      <c r="B15" s="26"/>
      <c r="C15" s="27"/>
      <c r="D15" s="28">
        <f>'[1]PROPOSTA LICITACIO'!E10</f>
        <v>4633.6758740625</v>
      </c>
      <c r="E15" s="26"/>
      <c r="F15" s="28"/>
      <c r="G15" s="28">
        <f>SUM(G8:G14)</f>
        <v>0</v>
      </c>
    </row>
    <row r="16" spans="1:7" ht="25.5" x14ac:dyDescent="0.25">
      <c r="A16" s="29" t="str">
        <f>'[1]PROPOSTA LICITACIO'!B11</f>
        <v>Tipus de servei</v>
      </c>
      <c r="B16" s="12" t="s">
        <v>8</v>
      </c>
      <c r="C16" s="13" t="s">
        <v>9</v>
      </c>
      <c r="D16" s="14" t="s">
        <v>10</v>
      </c>
      <c r="E16" s="15" t="s">
        <v>11</v>
      </c>
      <c r="F16" s="14" t="s">
        <v>6</v>
      </c>
      <c r="G16" s="14" t="s">
        <v>7</v>
      </c>
    </row>
    <row r="17" spans="1:7" x14ac:dyDescent="0.25">
      <c r="A17" s="16" t="str">
        <f>'[1]PROPOSTA LICITACIO'!B12</f>
        <v>Furgoneta/Cotxe de 400 a 800 Kg</v>
      </c>
      <c r="B17" s="17">
        <f>'[1]PROPOSTA LICITACIO'!C12</f>
        <v>19.522239000000003</v>
      </c>
      <c r="C17" s="18">
        <f>'[1]PROPOSTA LICITACIO'!D12</f>
        <v>8</v>
      </c>
      <c r="D17" s="19">
        <f>'[1]PROPOSTA LICITACIO'!E12</f>
        <v>156.17791200000002</v>
      </c>
      <c r="E17" s="20">
        <f t="shared" ref="E17:E20" si="3">$E$6</f>
        <v>0</v>
      </c>
      <c r="F17" s="21" t="str">
        <f t="shared" ref="F17:F20" si="4">IF($E$6=0,"",B17*(1-E17))</f>
        <v/>
      </c>
      <c r="G17" s="22" t="str">
        <f>IFERROR(C17*F17,"")</f>
        <v/>
      </c>
    </row>
    <row r="18" spans="1:7" x14ac:dyDescent="0.25">
      <c r="A18" s="23" t="str">
        <f>'[1]PROPOSTA LICITACIO'!B13</f>
        <v>Km extra</v>
      </c>
      <c r="B18" s="17">
        <f>'[1]PROPOSTA LICITACIO'!C13</f>
        <v>0.76245000000000007</v>
      </c>
      <c r="C18" s="18">
        <f>'[1]PROPOSTA LICITACIO'!D13</f>
        <v>4</v>
      </c>
      <c r="D18" s="19">
        <f>'[1]PROPOSTA LICITACIO'!E13</f>
        <v>3.0498000000000003</v>
      </c>
      <c r="E18" s="20">
        <f t="shared" si="3"/>
        <v>0</v>
      </c>
      <c r="F18" s="21" t="str">
        <f t="shared" si="4"/>
        <v/>
      </c>
      <c r="G18" s="22" t="str">
        <f t="shared" ref="G18:G20" si="5">IFERROR(C18*F18,"")</f>
        <v/>
      </c>
    </row>
    <row r="19" spans="1:7" x14ac:dyDescent="0.25">
      <c r="A19" s="16" t="str">
        <f>'[1]PROPOSTA LICITACIO'!B14</f>
        <v>Furgoneta/Cotxe més de 800 Kg</v>
      </c>
      <c r="B19" s="17">
        <f>'[1]PROPOSTA LICITACIO'!C14</f>
        <v>26.005410000000001</v>
      </c>
      <c r="C19" s="18">
        <f>'[1]PROPOSTA LICITACIO'!D14</f>
        <v>2</v>
      </c>
      <c r="D19" s="19">
        <f>'[1]PROPOSTA LICITACIO'!E14</f>
        <v>52.010820000000002</v>
      </c>
      <c r="E19" s="20">
        <f t="shared" si="3"/>
        <v>0</v>
      </c>
      <c r="F19" s="21" t="str">
        <f t="shared" si="4"/>
        <v/>
      </c>
      <c r="G19" s="22" t="str">
        <f t="shared" si="5"/>
        <v/>
      </c>
    </row>
    <row r="20" spans="1:7" x14ac:dyDescent="0.25">
      <c r="A20" s="23" t="str">
        <f>'[1]PROPOSTA LICITACIO'!B15</f>
        <v>Km extra</v>
      </c>
      <c r="B20" s="17">
        <f>'[1]PROPOSTA LICITACIO'!C15</f>
        <v>0.87740400000000018</v>
      </c>
      <c r="C20" s="18">
        <f>'[1]PROPOSTA LICITACIO'!D15</f>
        <v>1</v>
      </c>
      <c r="D20" s="19">
        <f>'[1]PROPOSTA LICITACIO'!E15</f>
        <v>0.87740400000000018</v>
      </c>
      <c r="E20" s="20">
        <f t="shared" si="3"/>
        <v>0</v>
      </c>
      <c r="F20" s="21" t="str">
        <f t="shared" si="4"/>
        <v/>
      </c>
      <c r="G20" s="22" t="str">
        <f t="shared" si="5"/>
        <v/>
      </c>
    </row>
    <row r="21" spans="1:7" x14ac:dyDescent="0.25">
      <c r="A21" s="25" t="str">
        <f>'[1]PROPOSTA LICITACIO'!B16</f>
        <v>TOTAL</v>
      </c>
      <c r="B21" s="26"/>
      <c r="C21" s="27"/>
      <c r="D21" s="28">
        <f>'[1]PROPOSTA LICITACIO'!E16</f>
        <v>212.11593600000003</v>
      </c>
      <c r="E21" s="26"/>
      <c r="F21" s="28"/>
      <c r="G21" s="28">
        <f>SUM(G17:G20)</f>
        <v>0</v>
      </c>
    </row>
    <row r="22" spans="1:7" ht="25.5" x14ac:dyDescent="0.25">
      <c r="A22" s="29" t="str">
        <f>'[1]PROPOSTA LICITACIO'!B17</f>
        <v>Tipus de servei</v>
      </c>
      <c r="B22" s="12" t="s">
        <v>8</v>
      </c>
      <c r="C22" s="13" t="s">
        <v>9</v>
      </c>
      <c r="D22" s="14" t="s">
        <v>10</v>
      </c>
      <c r="E22" s="15" t="s">
        <v>11</v>
      </c>
      <c r="F22" s="14" t="s">
        <v>6</v>
      </c>
      <c r="G22" s="14" t="s">
        <v>7</v>
      </c>
    </row>
    <row r="23" spans="1:7" ht="15.75" thickBot="1" x14ac:dyDescent="0.3">
      <c r="A23" s="30" t="str">
        <f>'[1]PROPOSTA LICITACIO'!B18</f>
        <v>Província de Barcelona</v>
      </c>
      <c r="B23" s="31"/>
      <c r="C23" s="32"/>
      <c r="D23" s="33"/>
      <c r="E23" s="31"/>
      <c r="F23" s="33"/>
      <c r="G23" s="33"/>
    </row>
    <row r="24" spans="1:7" ht="15.75" thickTop="1" x14ac:dyDescent="0.25">
      <c r="A24" s="34" t="str">
        <f>'[1]PROPOSTA LICITACIO'!B19</f>
        <v>Fins 1kg 24h</v>
      </c>
      <c r="B24" s="35">
        <f>'[1]PROPOSTA LICITACIO'!C19</f>
        <v>13.4895</v>
      </c>
      <c r="C24" s="36">
        <f>'[1]PROPOSTA LICITACIO'!D19</f>
        <v>80</v>
      </c>
      <c r="D24" s="37">
        <f>'[1]PROPOSTA LICITACIO'!E19</f>
        <v>1079.1599999999999</v>
      </c>
      <c r="E24" s="20">
        <f t="shared" ref="E24:E29" si="6">$E$6</f>
        <v>0</v>
      </c>
      <c r="F24" s="21" t="str">
        <f t="shared" ref="F24:F29" si="7">IF($E$6=0,"",B24*(1-E24))</f>
        <v/>
      </c>
      <c r="G24" s="22" t="str">
        <f>IFERROR(C24*F24,"")</f>
        <v/>
      </c>
    </row>
    <row r="25" spans="1:7" x14ac:dyDescent="0.25">
      <c r="A25" s="23" t="str">
        <f>'[1]PROPOSTA LICITACIO'!B20</f>
        <v>Kg Addicional</v>
      </c>
      <c r="B25" s="17">
        <f>'[1]PROPOSTA LICITACIO'!C20</f>
        <v>1.6515840000000002</v>
      </c>
      <c r="C25" s="18">
        <f>'[1]PROPOSTA LICITACIO'!D20</f>
        <v>10</v>
      </c>
      <c r="D25" s="19">
        <f>'[1]PROPOSTA LICITACIO'!E20</f>
        <v>16.515840000000001</v>
      </c>
      <c r="E25" s="20">
        <f t="shared" si="6"/>
        <v>0</v>
      </c>
      <c r="F25" s="21" t="str">
        <f t="shared" si="7"/>
        <v/>
      </c>
      <c r="G25" s="22" t="str">
        <f t="shared" ref="G25:G29" si="8">IFERROR(C25*F25,"")</f>
        <v/>
      </c>
    </row>
    <row r="26" spans="1:7" x14ac:dyDescent="0.25">
      <c r="A26" s="23" t="str">
        <f>'[1]PROPOSTA LICITACIO'!B21</f>
        <v>Fins 1kg 14h</v>
      </c>
      <c r="B26" s="17">
        <f>'[1]PROPOSTA LICITACIO'!C21</f>
        <v>16.451325000000001</v>
      </c>
      <c r="C26" s="18">
        <f>'[1]PROPOSTA LICITACIO'!D21</f>
        <v>5</v>
      </c>
      <c r="D26" s="19">
        <f>'[1]PROPOSTA LICITACIO'!E21</f>
        <v>82.256625</v>
      </c>
      <c r="E26" s="20">
        <f t="shared" si="6"/>
        <v>0</v>
      </c>
      <c r="F26" s="21" t="str">
        <f t="shared" si="7"/>
        <v/>
      </c>
      <c r="G26" s="22" t="str">
        <f t="shared" si="8"/>
        <v/>
      </c>
    </row>
    <row r="27" spans="1:7" x14ac:dyDescent="0.25">
      <c r="A27" s="23" t="str">
        <f>'[1]PROPOSTA LICITACIO'!B22</f>
        <v>Kg Addicional</v>
      </c>
      <c r="B27" s="17">
        <f>'[1]PROPOSTA LICITACIO'!C22</f>
        <v>2.0515770000000004</v>
      </c>
      <c r="C27" s="18">
        <f>'[1]PROPOSTA LICITACIO'!D22</f>
        <v>1</v>
      </c>
      <c r="D27" s="19">
        <f>'[1]PROPOSTA LICITACIO'!E22</f>
        <v>2.0515770000000004</v>
      </c>
      <c r="E27" s="20">
        <f t="shared" si="6"/>
        <v>0</v>
      </c>
      <c r="F27" s="21" t="str">
        <f t="shared" si="7"/>
        <v/>
      </c>
      <c r="G27" s="22" t="str">
        <f t="shared" si="8"/>
        <v/>
      </c>
    </row>
    <row r="28" spans="1:7" x14ac:dyDescent="0.25">
      <c r="A28" s="23" t="str">
        <f>'[1]PROPOSTA LICITACIO'!B23</f>
        <v>Fins 1kg 10h</v>
      </c>
      <c r="B28" s="17">
        <f>'[1]PROPOSTA LICITACIO'!C23</f>
        <v>24.657633000000001</v>
      </c>
      <c r="C28" s="18">
        <f>'[1]PROPOSTA LICITACIO'!D23</f>
        <v>10</v>
      </c>
      <c r="D28" s="19">
        <f>'[1]PROPOSTA LICITACIO'!E23</f>
        <v>246.57633000000001</v>
      </c>
      <c r="E28" s="20">
        <f t="shared" si="6"/>
        <v>0</v>
      </c>
      <c r="F28" s="21" t="str">
        <f t="shared" si="7"/>
        <v/>
      </c>
      <c r="G28" s="22" t="str">
        <f>IFERROR(C28*F28,"")</f>
        <v/>
      </c>
    </row>
    <row r="29" spans="1:7" x14ac:dyDescent="0.25">
      <c r="A29" s="23" t="str">
        <f>'[1]PROPOSTA LICITACIO'!B24</f>
        <v>Kg Addicional</v>
      </c>
      <c r="B29" s="17">
        <f>'[1]PROPOSTA LICITACIO'!C24</f>
        <v>3.0580110000000005</v>
      </c>
      <c r="C29" s="18">
        <f>'[1]PROPOSTA LICITACIO'!D24</f>
        <v>1</v>
      </c>
      <c r="D29" s="19">
        <f>'[1]PROPOSTA LICITACIO'!E24</f>
        <v>3.0580110000000005</v>
      </c>
      <c r="E29" s="20">
        <f t="shared" si="6"/>
        <v>0</v>
      </c>
      <c r="F29" s="21" t="str">
        <f t="shared" si="7"/>
        <v/>
      </c>
      <c r="G29" s="22" t="str">
        <f t="shared" si="8"/>
        <v/>
      </c>
    </row>
    <row r="30" spans="1:7" x14ac:dyDescent="0.25">
      <c r="A30" s="25" t="str">
        <f>'[1]PROPOSTA LICITACIO'!B25</f>
        <v>TOTAL</v>
      </c>
      <c r="B30" s="26"/>
      <c r="C30" s="27"/>
      <c r="D30" s="28">
        <f>'[1]PROPOSTA LICITACIO'!E25</f>
        <v>1429.618383</v>
      </c>
      <c r="E30" s="26"/>
      <c r="F30" s="28"/>
      <c r="G30" s="28">
        <f>SUM(G24:G29)</f>
        <v>0</v>
      </c>
    </row>
    <row r="31" spans="1:7" ht="25.5" x14ac:dyDescent="0.25">
      <c r="A31" s="29" t="str">
        <f>'[1]PROPOSTA LICITACIO'!B26</f>
        <v>Tipus de servei</v>
      </c>
      <c r="B31" s="38" t="s">
        <v>8</v>
      </c>
      <c r="C31" s="39" t="s">
        <v>9</v>
      </c>
      <c r="D31" s="40" t="s">
        <v>10</v>
      </c>
      <c r="E31" s="15" t="s">
        <v>11</v>
      </c>
      <c r="F31" s="14" t="s">
        <v>6</v>
      </c>
      <c r="G31" s="14" t="s">
        <v>7</v>
      </c>
    </row>
    <row r="32" spans="1:7" ht="15.75" thickBot="1" x14ac:dyDescent="0.3">
      <c r="A32" s="30" t="str">
        <f>'[1]PROPOSTA LICITACIO'!B27</f>
        <v>Resta Catalunya</v>
      </c>
      <c r="B32" s="31"/>
      <c r="C32" s="32"/>
      <c r="D32" s="33"/>
      <c r="E32" s="31"/>
      <c r="F32" s="33"/>
      <c r="G32" s="33"/>
    </row>
    <row r="33" spans="1:7" ht="15.75" thickTop="1" x14ac:dyDescent="0.25">
      <c r="A33" s="34" t="str">
        <f>'[1]PROPOSTA LICITACIO'!B28</f>
        <v>Fins 1kg 24h</v>
      </c>
      <c r="B33" s="35">
        <f>'[1]PROPOSTA LICITACIO'!C28</f>
        <v>14.510009999999999</v>
      </c>
      <c r="C33" s="36">
        <f>'[1]PROPOSTA LICITACIO'!D28</f>
        <v>10</v>
      </c>
      <c r="D33" s="37">
        <f>'[1]PROPOSTA LICITACIO'!E28</f>
        <v>145.1001</v>
      </c>
      <c r="E33" s="20">
        <f t="shared" ref="E33:E38" si="9">$E$6</f>
        <v>0</v>
      </c>
      <c r="F33" s="21" t="str">
        <f t="shared" ref="F33:F38" si="10">IF($E$6=0,"",B33*(1-E33))</f>
        <v/>
      </c>
      <c r="G33" s="22" t="str">
        <f>IFERROR(C33*F33,"")</f>
        <v/>
      </c>
    </row>
    <row r="34" spans="1:7" x14ac:dyDescent="0.25">
      <c r="A34" s="23" t="str">
        <f>'[1]PROPOSTA LICITACIO'!B29</f>
        <v>Kg Addicional</v>
      </c>
      <c r="B34" s="17">
        <f>'[1]PROPOSTA LICITACIO'!C29</f>
        <v>1.6539299999999999</v>
      </c>
      <c r="C34" s="18">
        <f>'[1]PROPOSTA LICITACIO'!D29</f>
        <v>1</v>
      </c>
      <c r="D34" s="19">
        <f>'[1]PROPOSTA LICITACIO'!E29</f>
        <v>1.6539299999999999</v>
      </c>
      <c r="E34" s="20">
        <f t="shared" si="9"/>
        <v>0</v>
      </c>
      <c r="F34" s="21" t="str">
        <f t="shared" si="10"/>
        <v/>
      </c>
      <c r="G34" s="22" t="str">
        <f t="shared" ref="G34:G38" si="11">IFERROR(C34*F34,"")</f>
        <v/>
      </c>
    </row>
    <row r="35" spans="1:7" x14ac:dyDescent="0.25">
      <c r="A35" s="23" t="str">
        <f>'[1]PROPOSTA LICITACIO'!B30</f>
        <v>Fins 1kg 14h</v>
      </c>
      <c r="B35" s="17">
        <f>'[1]PROPOSTA LICITACIO'!C30</f>
        <v>17.888249999999999</v>
      </c>
      <c r="C35" s="18">
        <f>'[1]PROPOSTA LICITACIO'!D30</f>
        <v>1</v>
      </c>
      <c r="D35" s="19">
        <f>'[1]PROPOSTA LICITACIO'!E30</f>
        <v>17.888249999999999</v>
      </c>
      <c r="E35" s="20">
        <f t="shared" si="9"/>
        <v>0</v>
      </c>
      <c r="F35" s="21" t="str">
        <f t="shared" si="10"/>
        <v/>
      </c>
      <c r="G35" s="22" t="str">
        <f t="shared" si="11"/>
        <v/>
      </c>
    </row>
    <row r="36" spans="1:7" x14ac:dyDescent="0.25">
      <c r="A36" s="23" t="str">
        <f>'[1]PROPOSTA LICITACIO'!B31</f>
        <v>Kg Addicional</v>
      </c>
      <c r="B36" s="17">
        <f>'[1]PROPOSTA LICITACIO'!C31</f>
        <v>2.0527500000000001</v>
      </c>
      <c r="C36" s="18">
        <f>'[1]PROPOSTA LICITACIO'!D31</f>
        <v>1</v>
      </c>
      <c r="D36" s="19">
        <f>'[1]PROPOSTA LICITACIO'!E31</f>
        <v>2.0527500000000001</v>
      </c>
      <c r="E36" s="20">
        <f t="shared" si="9"/>
        <v>0</v>
      </c>
      <c r="F36" s="21" t="str">
        <f t="shared" si="10"/>
        <v/>
      </c>
      <c r="G36" s="22" t="str">
        <f t="shared" si="11"/>
        <v/>
      </c>
    </row>
    <row r="37" spans="1:7" x14ac:dyDescent="0.25">
      <c r="A37" s="23" t="str">
        <f>'[1]PROPOSTA LICITACIO'!B32</f>
        <v>Fins 1kg 10h</v>
      </c>
      <c r="B37" s="17">
        <f>'[1]PROPOSTA LICITACIO'!C32</f>
        <v>28.574280000000002</v>
      </c>
      <c r="C37" s="18">
        <f>'[1]PROPOSTA LICITACIO'!D32</f>
        <v>1</v>
      </c>
      <c r="D37" s="19">
        <f>'[1]PROPOSTA LICITACIO'!E32</f>
        <v>28.574280000000002</v>
      </c>
      <c r="E37" s="20">
        <f t="shared" si="9"/>
        <v>0</v>
      </c>
      <c r="F37" s="21" t="str">
        <f t="shared" si="10"/>
        <v/>
      </c>
      <c r="G37" s="22" t="str">
        <f t="shared" si="11"/>
        <v/>
      </c>
    </row>
    <row r="38" spans="1:7" x14ac:dyDescent="0.25">
      <c r="A38" s="23" t="str">
        <f>'[1]PROPOSTA LICITACIO'!B33</f>
        <v>Kg Addicional</v>
      </c>
      <c r="B38" s="17">
        <f>'[1]PROPOSTA LICITACIO'!C33</f>
        <v>3.0615299999999999</v>
      </c>
      <c r="C38" s="18">
        <f>'[1]PROPOSTA LICITACIO'!D33</f>
        <v>1</v>
      </c>
      <c r="D38" s="19">
        <f>'[1]PROPOSTA LICITACIO'!E33</f>
        <v>3.0615299999999999</v>
      </c>
      <c r="E38" s="20">
        <f t="shared" si="9"/>
        <v>0</v>
      </c>
      <c r="F38" s="21" t="str">
        <f t="shared" si="10"/>
        <v/>
      </c>
      <c r="G38" s="22" t="str">
        <f t="shared" si="11"/>
        <v/>
      </c>
    </row>
    <row r="39" spans="1:7" x14ac:dyDescent="0.25">
      <c r="A39" s="25" t="str">
        <f>'[1]PROPOSTA LICITACIO'!B34</f>
        <v>TOTAL</v>
      </c>
      <c r="B39" s="26"/>
      <c r="C39" s="27"/>
      <c r="D39" s="28">
        <f>'[1]PROPOSTA LICITACIO'!E34</f>
        <v>198.33084000000002</v>
      </c>
      <c r="E39" s="26"/>
      <c r="F39" s="28"/>
      <c r="G39" s="28">
        <f>SUM(G33:G38)</f>
        <v>0</v>
      </c>
    </row>
    <row r="40" spans="1:7" ht="25.5" x14ac:dyDescent="0.25">
      <c r="A40" s="29" t="str">
        <f>'[1]PROPOSTA LICITACIO'!B35</f>
        <v>Tipus de servei</v>
      </c>
      <c r="B40" s="38" t="s">
        <v>8</v>
      </c>
      <c r="C40" s="39" t="s">
        <v>9</v>
      </c>
      <c r="D40" s="40" t="s">
        <v>10</v>
      </c>
      <c r="E40" s="15" t="s">
        <v>11</v>
      </c>
      <c r="F40" s="14" t="s">
        <v>6</v>
      </c>
      <c r="G40" s="14" t="s">
        <v>7</v>
      </c>
    </row>
    <row r="41" spans="1:7" ht="15.75" thickBot="1" x14ac:dyDescent="0.3">
      <c r="A41" s="30" t="str">
        <f>'[1]PROPOSTA LICITACIO'!B36</f>
        <v>Nacionals</v>
      </c>
      <c r="B41" s="31"/>
      <c r="C41" s="32"/>
      <c r="D41" s="33"/>
      <c r="E41" s="31"/>
      <c r="F41" s="33"/>
      <c r="G41" s="33"/>
    </row>
    <row r="42" spans="1:7" ht="15.75" thickTop="1" x14ac:dyDescent="0.25">
      <c r="A42" s="34" t="str">
        <f>'[1]PROPOSTA LICITACIO'!B37</f>
        <v>Fins 1kg 24h</v>
      </c>
      <c r="B42" s="35">
        <f>'[1]PROPOSTA LICITACIO'!C37</f>
        <v>18.674160000000001</v>
      </c>
      <c r="C42" s="36">
        <f>'[1]PROPOSTA LICITACIO'!D37</f>
        <v>5</v>
      </c>
      <c r="D42" s="37">
        <f>'[1]PROPOSTA LICITACIO'!E37</f>
        <v>93.370800000000003</v>
      </c>
      <c r="E42" s="20">
        <f t="shared" ref="E42:E47" si="12">$E$6</f>
        <v>0</v>
      </c>
      <c r="F42" s="21" t="str">
        <f t="shared" ref="F42:F47" si="13">IF($E$6=0,"",B42*(1-E42))</f>
        <v/>
      </c>
      <c r="G42" s="22" t="str">
        <f t="shared" ref="G42:G47" si="14">IFERROR(C42*F42,"")</f>
        <v/>
      </c>
    </row>
    <row r="43" spans="1:7" x14ac:dyDescent="0.25">
      <c r="A43" s="23" t="str">
        <f>'[1]PROPOSTA LICITACIO'!B38</f>
        <v>Kg Addicional</v>
      </c>
      <c r="B43" s="17">
        <f>'[1]PROPOSTA LICITACIO'!C38</f>
        <v>1.6515840000000002</v>
      </c>
      <c r="C43" s="18">
        <f>'[1]PROPOSTA LICITACIO'!D38</f>
        <v>1</v>
      </c>
      <c r="D43" s="19">
        <f>'[1]PROPOSTA LICITACIO'!E38</f>
        <v>1.6515840000000002</v>
      </c>
      <c r="E43" s="20">
        <f t="shared" si="12"/>
        <v>0</v>
      </c>
      <c r="F43" s="21" t="str">
        <f t="shared" si="13"/>
        <v/>
      </c>
      <c r="G43" s="22" t="str">
        <f t="shared" si="14"/>
        <v/>
      </c>
    </row>
    <row r="44" spans="1:7" x14ac:dyDescent="0.25">
      <c r="A44" s="23" t="str">
        <f>'[1]PROPOSTA LICITACIO'!B39</f>
        <v>Fins 1kg 14h</v>
      </c>
      <c r="B44" s="17">
        <f>'[1]PROPOSTA LICITACIO'!C39</f>
        <v>23.354430000000001</v>
      </c>
      <c r="C44" s="18">
        <f>'[1]PROPOSTA LICITACIO'!D39</f>
        <v>1</v>
      </c>
      <c r="D44" s="19">
        <f>'[1]PROPOSTA LICITACIO'!E39</f>
        <v>23.354430000000001</v>
      </c>
      <c r="E44" s="20">
        <f t="shared" si="12"/>
        <v>0</v>
      </c>
      <c r="F44" s="21" t="str">
        <f t="shared" si="13"/>
        <v/>
      </c>
      <c r="G44" s="22" t="str">
        <f t="shared" si="14"/>
        <v/>
      </c>
    </row>
    <row r="45" spans="1:7" x14ac:dyDescent="0.25">
      <c r="A45" s="23" t="str">
        <f>'[1]PROPOSTA LICITACIO'!B40</f>
        <v>Kg Addicional</v>
      </c>
      <c r="B45" s="17">
        <f>'[1]PROPOSTA LICITACIO'!C40</f>
        <v>2.0515770000000004</v>
      </c>
      <c r="C45" s="18">
        <f>'[1]PROPOSTA LICITACIO'!D40</f>
        <v>1</v>
      </c>
      <c r="D45" s="19">
        <f>'[1]PROPOSTA LICITACIO'!E40</f>
        <v>2.0515770000000004</v>
      </c>
      <c r="E45" s="20">
        <f t="shared" si="12"/>
        <v>0</v>
      </c>
      <c r="F45" s="21" t="str">
        <f t="shared" si="13"/>
        <v/>
      </c>
      <c r="G45" s="22" t="str">
        <f t="shared" si="14"/>
        <v/>
      </c>
    </row>
    <row r="46" spans="1:7" x14ac:dyDescent="0.25">
      <c r="A46" s="23" t="str">
        <f>'[1]PROPOSTA LICITACIO'!B41</f>
        <v>Fins 1kg 10h</v>
      </c>
      <c r="B46" s="17">
        <f>'[1]PROPOSTA LICITACIO'!C41</f>
        <v>35.025779999999997</v>
      </c>
      <c r="C46" s="18">
        <f>'[1]PROPOSTA LICITACIO'!D41</f>
        <v>1</v>
      </c>
      <c r="D46" s="19">
        <f>'[1]PROPOSTA LICITACIO'!E41</f>
        <v>35.025779999999997</v>
      </c>
      <c r="E46" s="20">
        <f t="shared" si="12"/>
        <v>0</v>
      </c>
      <c r="F46" s="21" t="str">
        <f t="shared" si="13"/>
        <v/>
      </c>
      <c r="G46" s="22" t="str">
        <f t="shared" si="14"/>
        <v/>
      </c>
    </row>
    <row r="47" spans="1:7" x14ac:dyDescent="0.25">
      <c r="A47" s="23" t="str">
        <f>'[1]PROPOSTA LICITACIO'!B42</f>
        <v>Kg Addicional</v>
      </c>
      <c r="B47" s="17">
        <f>'[1]PROPOSTA LICITACIO'!C42</f>
        <v>3.0580110000000005</v>
      </c>
      <c r="C47" s="18">
        <f>'[1]PROPOSTA LICITACIO'!D42</f>
        <v>1</v>
      </c>
      <c r="D47" s="19">
        <f>'[1]PROPOSTA LICITACIO'!E42</f>
        <v>3.0580110000000005</v>
      </c>
      <c r="E47" s="20">
        <f t="shared" si="12"/>
        <v>0</v>
      </c>
      <c r="F47" s="21" t="str">
        <f t="shared" si="13"/>
        <v/>
      </c>
      <c r="G47" s="22" t="str">
        <f t="shared" si="14"/>
        <v/>
      </c>
    </row>
    <row r="48" spans="1:7" x14ac:dyDescent="0.25">
      <c r="A48" s="25" t="str">
        <f>'[1]PROPOSTA LICITACIO'!B43</f>
        <v>TOTAL</v>
      </c>
      <c r="B48" s="26"/>
      <c r="C48" s="27"/>
      <c r="D48" s="28">
        <f>'[1]PROPOSTA LICITACIO'!E43</f>
        <v>158.51218199999997</v>
      </c>
      <c r="E48" s="26"/>
      <c r="F48" s="28"/>
      <c r="G48" s="28">
        <f>SUM(G42:G47)</f>
        <v>0</v>
      </c>
    </row>
    <row r="49" spans="1:7" ht="25.5" x14ac:dyDescent="0.25">
      <c r="A49" s="29" t="str">
        <f>'[1]PROPOSTA LICITACIO'!B44</f>
        <v>Tipus de servei</v>
      </c>
      <c r="B49" s="38" t="s">
        <v>8</v>
      </c>
      <c r="C49" s="39" t="s">
        <v>9</v>
      </c>
      <c r="D49" s="40" t="s">
        <v>10</v>
      </c>
      <c r="E49" s="15" t="s">
        <v>11</v>
      </c>
      <c r="F49" s="14" t="s">
        <v>6</v>
      </c>
      <c r="G49" s="14" t="s">
        <v>7</v>
      </c>
    </row>
    <row r="50" spans="1:7" ht="15.75" thickBot="1" x14ac:dyDescent="0.3">
      <c r="A50" s="30" t="str">
        <f>'[1]PROPOSTA LICITACIO'!B45</f>
        <v>Insular Balears</v>
      </c>
      <c r="B50" s="31"/>
      <c r="C50" s="32"/>
      <c r="D50" s="33"/>
      <c r="E50" s="31"/>
      <c r="F50" s="33"/>
      <c r="G50" s="33"/>
    </row>
    <row r="51" spans="1:7" ht="15.75" thickTop="1" x14ac:dyDescent="0.25">
      <c r="A51" s="34" t="str">
        <f>'[1]PROPOSTA LICITACIO'!B46</f>
        <v>Fins 1kg 24h</v>
      </c>
      <c r="B51" s="35">
        <f>'[1]PROPOSTA LICITACIO'!C46</f>
        <v>14.812644000000002</v>
      </c>
      <c r="C51" s="36">
        <f>'[1]PROPOSTA LICITACIO'!D46</f>
        <v>1</v>
      </c>
      <c r="D51" s="37">
        <f>'[1]PROPOSTA LICITACIO'!E46</f>
        <v>14.812644000000002</v>
      </c>
      <c r="E51" s="20">
        <f t="shared" ref="E51:E56" si="15">$E$6</f>
        <v>0</v>
      </c>
      <c r="F51" s="21" t="str">
        <f t="shared" ref="F51:F56" si="16">IF($E$6=0,"",B51*(1-E51))</f>
        <v/>
      </c>
      <c r="G51" s="22" t="str">
        <f t="shared" ref="G51:G56" si="17">IFERROR(C51*F51,"")</f>
        <v/>
      </c>
    </row>
    <row r="52" spans="1:7" x14ac:dyDescent="0.25">
      <c r="A52" s="23" t="str">
        <f>'[1]PROPOSTA LICITACIO'!B47</f>
        <v>Kg Addicional</v>
      </c>
      <c r="B52" s="17">
        <f>'[1]PROPOSTA LICITACIO'!C47</f>
        <v>7.3934190000000015</v>
      </c>
      <c r="C52" s="18">
        <f>'[1]PROPOSTA LICITACIO'!D47</f>
        <v>1</v>
      </c>
      <c r="D52" s="19">
        <f>'[1]PROPOSTA LICITACIO'!E47</f>
        <v>7.3934190000000015</v>
      </c>
      <c r="E52" s="20">
        <f t="shared" si="15"/>
        <v>0</v>
      </c>
      <c r="F52" s="21" t="str">
        <f t="shared" si="16"/>
        <v/>
      </c>
      <c r="G52" s="22" t="str">
        <f t="shared" si="17"/>
        <v/>
      </c>
    </row>
    <row r="53" spans="1:7" x14ac:dyDescent="0.25">
      <c r="A53" s="23" t="str">
        <f>'[1]PROPOSTA LICITACIO'!B48</f>
        <v>Fins 1kg 14h</v>
      </c>
      <c r="B53" s="17">
        <f>'[1]PROPOSTA LICITACIO'!C48</f>
        <v>18.502902000000002</v>
      </c>
      <c r="C53" s="18">
        <f>'[1]PROPOSTA LICITACIO'!D48</f>
        <v>1</v>
      </c>
      <c r="D53" s="19">
        <f>'[1]PROPOSTA LICITACIO'!E48</f>
        <v>18.502902000000002</v>
      </c>
      <c r="E53" s="20">
        <f t="shared" si="15"/>
        <v>0</v>
      </c>
      <c r="F53" s="21" t="str">
        <f t="shared" si="16"/>
        <v/>
      </c>
      <c r="G53" s="22" t="str">
        <f t="shared" si="17"/>
        <v/>
      </c>
    </row>
    <row r="54" spans="1:7" x14ac:dyDescent="0.25">
      <c r="A54" s="23" t="str">
        <f>'[1]PROPOSTA LICITACIO'!B49</f>
        <v>Kg Addicional</v>
      </c>
      <c r="B54" s="17">
        <f>'[1]PROPOSTA LICITACIO'!C49</f>
        <v>9.2256450000000019</v>
      </c>
      <c r="C54" s="18">
        <f>'[1]PROPOSTA LICITACIO'!D49</f>
        <v>1</v>
      </c>
      <c r="D54" s="19">
        <f>'[1]PROPOSTA LICITACIO'!E49</f>
        <v>9.2256450000000019</v>
      </c>
      <c r="E54" s="20">
        <f t="shared" si="15"/>
        <v>0</v>
      </c>
      <c r="F54" s="21" t="str">
        <f t="shared" si="16"/>
        <v/>
      </c>
      <c r="G54" s="22" t="str">
        <f t="shared" si="17"/>
        <v/>
      </c>
    </row>
    <row r="55" spans="1:7" x14ac:dyDescent="0.25">
      <c r="A55" s="23" t="str">
        <f>'[1]PROPOSTA LICITACIO'!B50</f>
        <v>Fins 1kg 10h</v>
      </c>
      <c r="B55" s="17">
        <f>'[1]PROPOSTA LICITACIO'!C50</f>
        <v>27.728546999999999</v>
      </c>
      <c r="C55" s="18">
        <f>'[1]PROPOSTA LICITACIO'!D50</f>
        <v>1</v>
      </c>
      <c r="D55" s="19">
        <f>'[1]PROPOSTA LICITACIO'!E50</f>
        <v>27.728546999999999</v>
      </c>
      <c r="E55" s="20">
        <f t="shared" si="15"/>
        <v>0</v>
      </c>
      <c r="F55" s="21" t="str">
        <f t="shared" si="16"/>
        <v/>
      </c>
      <c r="G55" s="22" t="str">
        <f t="shared" si="17"/>
        <v/>
      </c>
    </row>
    <row r="56" spans="1:7" x14ac:dyDescent="0.25">
      <c r="A56" s="23" t="str">
        <f>'[1]PROPOSTA LICITACIO'!B51</f>
        <v>Kg Addicional</v>
      </c>
      <c r="B56" s="17">
        <f>'[1]PROPOSTA LICITACIO'!C51</f>
        <v>13.883628000000002</v>
      </c>
      <c r="C56" s="18">
        <f>'[1]PROPOSTA LICITACIO'!D51</f>
        <v>1</v>
      </c>
      <c r="D56" s="19">
        <f>'[1]PROPOSTA LICITACIO'!E51</f>
        <v>13.883628000000002</v>
      </c>
      <c r="E56" s="20">
        <f t="shared" si="15"/>
        <v>0</v>
      </c>
      <c r="F56" s="21" t="str">
        <f t="shared" si="16"/>
        <v/>
      </c>
      <c r="G56" s="22" t="str">
        <f t="shared" si="17"/>
        <v/>
      </c>
    </row>
    <row r="57" spans="1:7" x14ac:dyDescent="0.25">
      <c r="A57" s="25" t="str">
        <f>'[1]PROPOSTA LICITACIO'!B52</f>
        <v>TOTAL</v>
      </c>
      <c r="B57" s="26"/>
      <c r="C57" s="27"/>
      <c r="D57" s="28">
        <f>'[1]PROPOSTA LICITACIO'!E52</f>
        <v>91.546785000000014</v>
      </c>
      <c r="E57" s="26"/>
      <c r="F57" s="28"/>
      <c r="G57" s="28">
        <f>SUM(G51:G56)</f>
        <v>0</v>
      </c>
    </row>
    <row r="58" spans="1:7" ht="25.5" x14ac:dyDescent="0.25">
      <c r="A58" s="29" t="str">
        <f>'[1]PROPOSTA LICITACIO'!B53</f>
        <v>Tipus de servei</v>
      </c>
      <c r="B58" s="38" t="s">
        <v>8</v>
      </c>
      <c r="C58" s="39" t="s">
        <v>9</v>
      </c>
      <c r="D58" s="40" t="s">
        <v>10</v>
      </c>
      <c r="E58" s="15" t="s">
        <v>11</v>
      </c>
      <c r="F58" s="14" t="s">
        <v>6</v>
      </c>
      <c r="G58" s="14" t="s">
        <v>7</v>
      </c>
    </row>
    <row r="59" spans="1:7" ht="15.75" thickBot="1" x14ac:dyDescent="0.3">
      <c r="A59" s="30" t="str">
        <f>'[1]PROPOSTA LICITACIO'!B54</f>
        <v>Insular Canaries, Ceuta i Melilla</v>
      </c>
      <c r="B59" s="31"/>
      <c r="C59" s="32"/>
      <c r="D59" s="33"/>
      <c r="E59" s="31"/>
      <c r="F59" s="33"/>
      <c r="G59" s="33"/>
    </row>
    <row r="60" spans="1:7" ht="15.75" thickTop="1" x14ac:dyDescent="0.25">
      <c r="A60" s="34" t="str">
        <f>'[1]PROPOSTA LICITACIO'!B55</f>
        <v>Fins 1kg 24h</v>
      </c>
      <c r="B60" s="35">
        <f>'[1]PROPOSTA LICITACIO'!C55</f>
        <v>20.7621</v>
      </c>
      <c r="C60" s="36">
        <f>'[1]PROPOSTA LICITACIO'!D55</f>
        <v>1</v>
      </c>
      <c r="D60" s="37">
        <f>'[1]PROPOSTA LICITACIO'!E55</f>
        <v>20.7621</v>
      </c>
      <c r="E60" s="20">
        <f t="shared" ref="E60:E61" si="18">$E$6</f>
        <v>0</v>
      </c>
      <c r="F60" s="21" t="str">
        <f t="shared" ref="F60:F61" si="19">IF($E$6=0,"",B60*(1-E60))</f>
        <v/>
      </c>
      <c r="G60" s="22" t="str">
        <f t="shared" ref="G60:G61" si="20">IFERROR(C60*F60,"")</f>
        <v/>
      </c>
    </row>
    <row r="61" spans="1:7" x14ac:dyDescent="0.25">
      <c r="A61" s="23" t="str">
        <f>'[1]PROPOSTA LICITACIO'!B56</f>
        <v>Kg Addicional</v>
      </c>
      <c r="B61" s="17">
        <f>'[1]PROPOSTA LICITACIO'!C56</f>
        <v>9.9705000000000013</v>
      </c>
      <c r="C61" s="18">
        <f>'[1]PROPOSTA LICITACIO'!D56</f>
        <v>1</v>
      </c>
      <c r="D61" s="19">
        <f>'[1]PROPOSTA LICITACIO'!E56</f>
        <v>9.9705000000000013</v>
      </c>
      <c r="E61" s="20">
        <f t="shared" si="18"/>
        <v>0</v>
      </c>
      <c r="F61" s="21" t="str">
        <f t="shared" si="19"/>
        <v/>
      </c>
      <c r="G61" s="22" t="str">
        <f t="shared" si="20"/>
        <v/>
      </c>
    </row>
    <row r="62" spans="1:7" x14ac:dyDescent="0.25">
      <c r="A62" s="25" t="str">
        <f>'[1]PROPOSTA LICITACIO'!B57</f>
        <v>TOTAL</v>
      </c>
      <c r="B62" s="26"/>
      <c r="C62" s="27"/>
      <c r="D62" s="28">
        <f>'[1]PROPOSTA LICITACIO'!E57</f>
        <v>30.732600000000001</v>
      </c>
      <c r="E62" s="26"/>
      <c r="F62" s="28"/>
      <c r="G62" s="28">
        <f>SUM(G60:G61)</f>
        <v>0</v>
      </c>
    </row>
    <row r="63" spans="1:7" ht="25.5" x14ac:dyDescent="0.25">
      <c r="A63" s="29" t="str">
        <f>'[1]PROPOSTA LICITACIO'!B58</f>
        <v>Tipus de servei</v>
      </c>
      <c r="B63" s="38" t="s">
        <v>8</v>
      </c>
      <c r="C63" s="39" t="s">
        <v>9</v>
      </c>
      <c r="D63" s="40" t="s">
        <v>10</v>
      </c>
      <c r="E63" s="15" t="s">
        <v>11</v>
      </c>
      <c r="F63" s="14" t="s">
        <v>6</v>
      </c>
      <c r="G63" s="14" t="s">
        <v>7</v>
      </c>
    </row>
    <row r="64" spans="1:7" ht="15.75" thickBot="1" x14ac:dyDescent="0.3">
      <c r="A64" s="30" t="str">
        <f>'[1]PROPOSTA LICITACIO'!B59</f>
        <v>Internacional</v>
      </c>
      <c r="B64" s="31"/>
      <c r="C64" s="32"/>
      <c r="D64" s="33"/>
      <c r="E64" s="31"/>
      <c r="F64" s="33"/>
      <c r="G64" s="33"/>
    </row>
    <row r="65" spans="1:9" ht="15.75" thickTop="1" x14ac:dyDescent="0.25">
      <c r="A65" s="34" t="str">
        <f>'[1]PROPOSTA LICITACIO'!B60</f>
        <v>Europa Occidental</v>
      </c>
      <c r="B65" s="35">
        <f>'[1]PROPOSTA LICITACIO'!C60</f>
        <v>30.134370000000004</v>
      </c>
      <c r="C65" s="36">
        <f>'[1]PROPOSTA LICITACIO'!D60</f>
        <v>1</v>
      </c>
      <c r="D65" s="37">
        <f>'[1]PROPOSTA LICITACIO'!E60</f>
        <v>30.134370000000004</v>
      </c>
      <c r="E65" s="20">
        <f t="shared" ref="E65:E69" si="21">$E$6</f>
        <v>0</v>
      </c>
      <c r="F65" s="21" t="str">
        <f t="shared" ref="F65:F69" si="22">IF($E$6=0,"",B65*(1-E65))</f>
        <v/>
      </c>
      <c r="G65" s="22" t="str">
        <f t="shared" ref="G65:G69" si="23">IFERROR(C65*F65,"")</f>
        <v/>
      </c>
    </row>
    <row r="66" spans="1:9" x14ac:dyDescent="0.25">
      <c r="A66" s="23" t="str">
        <f>'[1]PROPOSTA LICITACIO'!B61</f>
        <v>USA - Canadà</v>
      </c>
      <c r="B66" s="17">
        <f>'[1]PROPOSTA LICITACIO'!C61</f>
        <v>34.699521780000005</v>
      </c>
      <c r="C66" s="18">
        <f>'[1]PROPOSTA LICITACIO'!D61</f>
        <v>1</v>
      </c>
      <c r="D66" s="19">
        <f>'[1]PROPOSTA LICITACIO'!E61</f>
        <v>34.699521780000005</v>
      </c>
      <c r="E66" s="20">
        <f t="shared" si="21"/>
        <v>0</v>
      </c>
      <c r="F66" s="21" t="str">
        <f t="shared" si="22"/>
        <v/>
      </c>
      <c r="G66" s="22" t="str">
        <f t="shared" si="23"/>
        <v/>
      </c>
    </row>
    <row r="67" spans="1:9" x14ac:dyDescent="0.25">
      <c r="A67" s="23" t="str">
        <f>'[1]PROPOSTA LICITACIO'!B62</f>
        <v>Amèrica del Sud</v>
      </c>
      <c r="B67" s="17">
        <f>'[1]PROPOSTA LICITACIO'!C62</f>
        <v>50.888283633</v>
      </c>
      <c r="C67" s="18">
        <f>'[1]PROPOSTA LICITACIO'!D62</f>
        <v>1</v>
      </c>
      <c r="D67" s="19">
        <f>'[1]PROPOSTA LICITACIO'!E62</f>
        <v>50.888283633</v>
      </c>
      <c r="E67" s="20">
        <f t="shared" si="21"/>
        <v>0</v>
      </c>
      <c r="F67" s="21" t="str">
        <f t="shared" si="22"/>
        <v/>
      </c>
      <c r="G67" s="22" t="str">
        <f t="shared" si="23"/>
        <v/>
      </c>
    </row>
    <row r="68" spans="1:9" x14ac:dyDescent="0.25">
      <c r="A68" s="23" t="str">
        <f>'[1]PROPOSTA LICITACIO'!B63</f>
        <v>Àfrica - Orient</v>
      </c>
      <c r="B68" s="17">
        <f>'[1]PROPOSTA LICITACIO'!C63</f>
        <v>59.197905953999999</v>
      </c>
      <c r="C68" s="18">
        <f>'[1]PROPOSTA LICITACIO'!D63</f>
        <v>1</v>
      </c>
      <c r="D68" s="19">
        <f>'[1]PROPOSTA LICITACIO'!E63</f>
        <v>59.197905953999999</v>
      </c>
      <c r="E68" s="20">
        <f t="shared" si="21"/>
        <v>0</v>
      </c>
      <c r="F68" s="21" t="str">
        <f t="shared" si="22"/>
        <v/>
      </c>
      <c r="G68" s="22" t="str">
        <f t="shared" si="23"/>
        <v/>
      </c>
    </row>
    <row r="69" spans="1:9" x14ac:dyDescent="0.25">
      <c r="A69" s="23" t="str">
        <f>'[1]PROPOSTA LICITACIO'!B64</f>
        <v>Resta del Món</v>
      </c>
      <c r="B69" s="17">
        <f>'[1]PROPOSTA LICITACIO'!C64</f>
        <v>82.874459349000006</v>
      </c>
      <c r="C69" s="18">
        <f>'[1]PROPOSTA LICITACIO'!D64</f>
        <v>1</v>
      </c>
      <c r="D69" s="19">
        <f>'[1]PROPOSTA LICITACIO'!E64</f>
        <v>82.874459349000006</v>
      </c>
      <c r="E69" s="20">
        <f t="shared" si="21"/>
        <v>0</v>
      </c>
      <c r="F69" s="21" t="str">
        <f t="shared" si="22"/>
        <v/>
      </c>
      <c r="G69" s="22" t="str">
        <f t="shared" si="23"/>
        <v/>
      </c>
    </row>
    <row r="70" spans="1:9" ht="15.75" thickBot="1" x14ac:dyDescent="0.3">
      <c r="A70" s="25" t="str">
        <f>'[1]PROPOSTA LICITACIO'!B65</f>
        <v>TOTAL</v>
      </c>
      <c r="B70" s="26"/>
      <c r="C70" s="27"/>
      <c r="D70" s="28">
        <f>'[1]PROPOSTA LICITACIO'!E65</f>
        <v>257.79454071600003</v>
      </c>
      <c r="E70" s="26"/>
      <c r="F70" s="28"/>
      <c r="G70" s="41">
        <f>SUM(G65:G69)</f>
        <v>0</v>
      </c>
    </row>
    <row r="71" spans="1:9" ht="15.75" thickBot="1" x14ac:dyDescent="0.3">
      <c r="A71" s="42" t="str">
        <f>'[1]PROPOSTA LICITACIO'!B66</f>
        <v>TOTAL PRESSUPOST</v>
      </c>
      <c r="B71" s="43"/>
      <c r="C71" s="44"/>
      <c r="D71" s="45">
        <f>'[1]PROPOSTA LICITACIO'!E66</f>
        <v>7012.3271407785014</v>
      </c>
      <c r="E71" s="43"/>
      <c r="F71" s="46"/>
      <c r="G71" s="47">
        <f>G15+G21+G30+G39+G48+G57+G62+G70</f>
        <v>0</v>
      </c>
      <c r="H71" s="48" t="s">
        <v>7</v>
      </c>
      <c r="I71" s="49"/>
    </row>
    <row r="72" spans="1:9" x14ac:dyDescent="0.25">
      <c r="A72" s="50" t="s">
        <v>12</v>
      </c>
      <c r="B72" s="51"/>
      <c r="C72" s="52"/>
      <c r="D72" s="53"/>
    </row>
    <row r="73" spans="1:9" x14ac:dyDescent="0.25">
      <c r="A73" s="50" t="s">
        <v>13</v>
      </c>
      <c r="B73" s="51"/>
      <c r="C73" s="52"/>
      <c r="D73" s="53"/>
    </row>
    <row r="74" spans="1:9" x14ac:dyDescent="0.25">
      <c r="A74" s="54" t="s">
        <v>14</v>
      </c>
      <c r="B74" s="51"/>
      <c r="C74" s="52"/>
      <c r="D74" s="53"/>
    </row>
  </sheetData>
  <sheetProtection algorithmName="SHA-512" hashValue="qfooPTh2xmy8XyyWr68vJkSxngacaGhzeyKBXwVeVGLPplUnUP5RSEPKN+f8iYDCCdeVO3oiwUf0u5dvNFjeIQ==" saltValue="ZCRZMCmWEPJUGlKsUgzdcQ==" spinCount="100000" sheet="1" objects="1" scenarios="1"/>
  <conditionalFormatting sqref="F71">
    <cfRule type="cellIs" dxfId="0" priority="1" operator="greaterThan">
      <formula>$D$71</formula>
    </cfRule>
  </conditionalFormatting>
  <dataValidations count="1">
    <dataValidation type="decimal" allowBlank="1" showInputMessage="1" showErrorMessage="1" errorTitle="% de Descompte" error="El % de descompte ofert no pot ser inferior a 0% ni superior al 100%" sqref="E6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preu 0 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García, David</dc:creator>
  <cp:lastModifiedBy>Gonzalez García, David</cp:lastModifiedBy>
  <dcterms:created xsi:type="dcterms:W3CDTF">2024-12-10T11:37:47Z</dcterms:created>
  <dcterms:modified xsi:type="dcterms:W3CDTF">2024-12-13T10:33:15Z</dcterms:modified>
</cp:coreProperties>
</file>