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laborat\2.1_SLSP\0_CONTRACTACIÓ NO MENOR\4_Concursos\2025\SA-2025-3 Medis\"/>
    </mc:Choice>
  </mc:AlternateContent>
  <workbookProtection workbookAlgorithmName="SHA-512" workbookHashValue="iooJMEJvOGMK86sZUBUGI4b72L7Owxd1OZYKae46GffTPguQ8o0CQ2iWQLojNOdKPhp5mKS0/HrH4Uo5sXzy/g==" workbookSaltValue="/Zp4DpMPRqxrHgEpXzimQg==" workbookSpinCount="100000" lockStructure="1"/>
  <bookViews>
    <workbookView xWindow="0" yWindow="0" windowWidth="23040" windowHeight="8916"/>
  </bookViews>
  <sheets>
    <sheet name="1.MICROBIOLOGIA" sheetId="7" r:id="rId1"/>
    <sheet name="2.AIGÜES" sheetId="1" r:id="rId2"/>
  </sheets>
  <definedNames>
    <definedName name="_xlnm._FilterDatabase" localSheetId="0" hidden="1">'1.MICROBIOLOGIA'!$C$1:$F$179</definedName>
    <definedName name="_xlnm._FilterDatabase" localSheetId="1" hidden="1">'2.AIGÜES'!$D$1:$F$30</definedName>
    <definedName name="_xlnm.Print_Area" localSheetId="0">'1.MICROBIOLOGIA'!$A$1:$Q$178</definedName>
    <definedName name="_xlnm.Print_Area" localSheetId="1">'2.AIGÜES'!$A$1:$O$30</definedName>
    <definedName name="_xlnm.Print_Titles" localSheetId="0">'1.MICROBIOLOGIA'!$1:$1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1" l="1"/>
  <c r="M168"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3" i="7"/>
  <c r="M4" i="7"/>
  <c r="M2" i="7"/>
  <c r="L169" i="7" l="1"/>
  <c r="M2" i="1"/>
  <c r="O3" i="7"/>
  <c r="O4" i="7"/>
  <c r="O5" i="7"/>
  <c r="O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125" i="7"/>
  <c r="O126"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5" i="7"/>
  <c r="O156" i="7"/>
  <c r="O157" i="7"/>
  <c r="O158" i="7"/>
  <c r="O159" i="7"/>
  <c r="O160" i="7"/>
  <c r="O161" i="7"/>
  <c r="O162" i="7"/>
  <c r="O163" i="7"/>
  <c r="O164" i="7"/>
  <c r="O165" i="7"/>
  <c r="O166" i="7"/>
  <c r="O167" i="7"/>
  <c r="O168" i="7"/>
  <c r="O2" i="7"/>
  <c r="N169" i="7" l="1"/>
  <c r="M3" i="1"/>
  <c r="M4" i="1"/>
  <c r="M5" i="1"/>
  <c r="M6" i="1"/>
  <c r="M7" i="1"/>
  <c r="M8" i="1"/>
  <c r="M9" i="1"/>
  <c r="M10" i="1"/>
  <c r="M11" i="1"/>
  <c r="M12" i="1"/>
  <c r="M13" i="1"/>
  <c r="M14" i="1"/>
  <c r="M15" i="1"/>
  <c r="M16" i="1"/>
  <c r="M17" i="1"/>
  <c r="M18" i="1"/>
  <c r="M19" i="1"/>
  <c r="M20" i="1"/>
  <c r="M21" i="1"/>
  <c r="L22" i="1" l="1"/>
  <c r="K16" i="1"/>
  <c r="K17" i="1"/>
  <c r="J3" i="1"/>
  <c r="K3" i="1" s="1"/>
  <c r="J4" i="1"/>
  <c r="K4" i="1" s="1"/>
  <c r="J5" i="1"/>
  <c r="K5" i="1" s="1"/>
  <c r="J6" i="1"/>
  <c r="K6" i="1" s="1"/>
  <c r="J7" i="1"/>
  <c r="K7" i="1" s="1"/>
  <c r="J8" i="1"/>
  <c r="K8" i="1" s="1"/>
  <c r="J9" i="1"/>
  <c r="K9" i="1" s="1"/>
  <c r="J10" i="1"/>
  <c r="K10" i="1" s="1"/>
  <c r="J11" i="1"/>
  <c r="K11" i="1" s="1"/>
  <c r="J12" i="1"/>
  <c r="K12" i="1" s="1"/>
  <c r="J13" i="1"/>
  <c r="K13" i="1" s="1"/>
  <c r="J14" i="1"/>
  <c r="K14" i="1" s="1"/>
  <c r="J15" i="1"/>
  <c r="K15" i="1" s="1"/>
  <c r="J16" i="1"/>
  <c r="J18" i="1"/>
  <c r="K18" i="1" s="1"/>
  <c r="J19" i="1"/>
  <c r="K19" i="1" s="1"/>
  <c r="J20" i="1"/>
  <c r="K20" i="1" s="1"/>
  <c r="J21" i="1"/>
  <c r="K21" i="1" s="1"/>
  <c r="J2" i="1"/>
  <c r="K2" i="1" s="1"/>
  <c r="J3" i="7"/>
  <c r="K3" i="7" s="1"/>
  <c r="J4" i="7"/>
  <c r="K4" i="7" s="1"/>
  <c r="J5" i="7"/>
  <c r="K5" i="7" s="1"/>
  <c r="J6" i="7"/>
  <c r="K6" i="7" s="1"/>
  <c r="J7" i="7"/>
  <c r="K7" i="7" s="1"/>
  <c r="J8" i="7"/>
  <c r="K8" i="7" s="1"/>
  <c r="J9" i="7"/>
  <c r="K9" i="7" s="1"/>
  <c r="J10" i="7"/>
  <c r="K10" i="7" s="1"/>
  <c r="J11" i="7"/>
  <c r="K11" i="7" s="1"/>
  <c r="J12" i="7"/>
  <c r="K12" i="7" s="1"/>
  <c r="J13" i="7"/>
  <c r="K13" i="7" s="1"/>
  <c r="J14" i="7"/>
  <c r="K14" i="7" s="1"/>
  <c r="J15" i="7"/>
  <c r="K15" i="7" s="1"/>
  <c r="J16" i="7"/>
  <c r="K16" i="7" s="1"/>
  <c r="J17" i="7"/>
  <c r="K17" i="7" s="1"/>
  <c r="J18" i="7"/>
  <c r="K18" i="7" s="1"/>
  <c r="J19" i="7"/>
  <c r="K19" i="7" s="1"/>
  <c r="J20" i="7"/>
  <c r="K20" i="7" s="1"/>
  <c r="J21" i="7"/>
  <c r="K21" i="7" s="1"/>
  <c r="J22" i="7"/>
  <c r="K22" i="7" s="1"/>
  <c r="J23" i="7"/>
  <c r="K23" i="7" s="1"/>
  <c r="J24" i="7"/>
  <c r="K24" i="7" s="1"/>
  <c r="J25" i="7"/>
  <c r="K25" i="7" s="1"/>
  <c r="J26" i="7"/>
  <c r="K26" i="7" s="1"/>
  <c r="J27" i="7"/>
  <c r="K27" i="7" s="1"/>
  <c r="J28" i="7"/>
  <c r="K28" i="7" s="1"/>
  <c r="J29" i="7"/>
  <c r="K29" i="7" s="1"/>
  <c r="J30" i="7"/>
  <c r="K30" i="7" s="1"/>
  <c r="J31" i="7"/>
  <c r="K31" i="7" s="1"/>
  <c r="J32" i="7"/>
  <c r="K32" i="7" s="1"/>
  <c r="J33" i="7"/>
  <c r="K33" i="7" s="1"/>
  <c r="J34" i="7"/>
  <c r="K34" i="7" s="1"/>
  <c r="J35" i="7"/>
  <c r="K35" i="7" s="1"/>
  <c r="J36" i="7"/>
  <c r="K36" i="7" s="1"/>
  <c r="J37" i="7"/>
  <c r="K37" i="7" s="1"/>
  <c r="J38" i="7"/>
  <c r="K38" i="7" s="1"/>
  <c r="J39" i="7"/>
  <c r="K39" i="7" s="1"/>
  <c r="J40" i="7"/>
  <c r="K40" i="7" s="1"/>
  <c r="J41" i="7"/>
  <c r="K41" i="7" s="1"/>
  <c r="J42" i="7"/>
  <c r="K42" i="7" s="1"/>
  <c r="J43" i="7"/>
  <c r="K43" i="7" s="1"/>
  <c r="J44" i="7"/>
  <c r="K44" i="7" s="1"/>
  <c r="J45" i="7"/>
  <c r="K45" i="7" s="1"/>
  <c r="J46" i="7"/>
  <c r="K46" i="7" s="1"/>
  <c r="J47" i="7"/>
  <c r="K47" i="7" s="1"/>
  <c r="J48" i="7"/>
  <c r="K48" i="7" s="1"/>
  <c r="J49" i="7"/>
  <c r="K49" i="7" s="1"/>
  <c r="J50" i="7"/>
  <c r="K50" i="7" s="1"/>
  <c r="J51" i="7"/>
  <c r="K51" i="7" s="1"/>
  <c r="J52" i="7"/>
  <c r="K52" i="7" s="1"/>
  <c r="J53" i="7"/>
  <c r="K53" i="7" s="1"/>
  <c r="J54" i="7"/>
  <c r="K54" i="7" s="1"/>
  <c r="J55" i="7"/>
  <c r="K55" i="7" s="1"/>
  <c r="J56" i="7"/>
  <c r="K56" i="7" s="1"/>
  <c r="J57" i="7"/>
  <c r="K57" i="7" s="1"/>
  <c r="J58" i="7"/>
  <c r="K58" i="7" s="1"/>
  <c r="J59" i="7"/>
  <c r="K59" i="7" s="1"/>
  <c r="J60" i="7"/>
  <c r="K60" i="7" s="1"/>
  <c r="J61" i="7"/>
  <c r="K61" i="7" s="1"/>
  <c r="J62" i="7"/>
  <c r="K62" i="7" s="1"/>
  <c r="J63" i="7"/>
  <c r="K63" i="7" s="1"/>
  <c r="J64" i="7"/>
  <c r="K64" i="7" s="1"/>
  <c r="J65" i="7"/>
  <c r="K65" i="7" s="1"/>
  <c r="J66" i="7"/>
  <c r="K66" i="7" s="1"/>
  <c r="J67" i="7"/>
  <c r="K67" i="7" s="1"/>
  <c r="J68" i="7"/>
  <c r="K68" i="7" s="1"/>
  <c r="J69" i="7"/>
  <c r="K69" i="7" s="1"/>
  <c r="J70" i="7"/>
  <c r="K70" i="7" s="1"/>
  <c r="J71" i="7"/>
  <c r="K71" i="7" s="1"/>
  <c r="J72" i="7"/>
  <c r="K72" i="7" s="1"/>
  <c r="J73" i="7"/>
  <c r="K73" i="7" s="1"/>
  <c r="J74" i="7"/>
  <c r="K74" i="7" s="1"/>
  <c r="J75" i="7"/>
  <c r="K75" i="7" s="1"/>
  <c r="J76" i="7"/>
  <c r="K76" i="7" s="1"/>
  <c r="J77" i="7"/>
  <c r="K77" i="7" s="1"/>
  <c r="J78" i="7"/>
  <c r="K78" i="7" s="1"/>
  <c r="J79" i="7"/>
  <c r="K79" i="7" s="1"/>
  <c r="J80" i="7"/>
  <c r="K80" i="7" s="1"/>
  <c r="J81" i="7"/>
  <c r="K81" i="7" s="1"/>
  <c r="J82" i="7"/>
  <c r="K82" i="7" s="1"/>
  <c r="J83" i="7"/>
  <c r="K83" i="7" s="1"/>
  <c r="J84" i="7"/>
  <c r="K84" i="7" s="1"/>
  <c r="J85" i="7"/>
  <c r="K85" i="7" s="1"/>
  <c r="J86" i="7"/>
  <c r="K86" i="7" s="1"/>
  <c r="J87" i="7"/>
  <c r="K87" i="7" s="1"/>
  <c r="J88" i="7"/>
  <c r="K88" i="7" s="1"/>
  <c r="J89" i="7"/>
  <c r="K89" i="7" s="1"/>
  <c r="J90" i="7"/>
  <c r="K90" i="7" s="1"/>
  <c r="J91" i="7"/>
  <c r="K91" i="7" s="1"/>
  <c r="J92" i="7"/>
  <c r="K92" i="7" s="1"/>
  <c r="J93" i="7"/>
  <c r="K93" i="7" s="1"/>
  <c r="J94" i="7"/>
  <c r="K94" i="7" s="1"/>
  <c r="J95" i="7"/>
  <c r="K95" i="7" s="1"/>
  <c r="J96" i="7"/>
  <c r="K96" i="7" s="1"/>
  <c r="J97" i="7"/>
  <c r="K97" i="7" s="1"/>
  <c r="J98" i="7"/>
  <c r="K98" i="7" s="1"/>
  <c r="J99" i="7"/>
  <c r="K99" i="7" s="1"/>
  <c r="J100" i="7"/>
  <c r="K100" i="7" s="1"/>
  <c r="J101" i="7"/>
  <c r="K101" i="7" s="1"/>
  <c r="J102" i="7"/>
  <c r="K102" i="7" s="1"/>
  <c r="J103" i="7"/>
  <c r="K103" i="7" s="1"/>
  <c r="J104" i="7"/>
  <c r="K104" i="7" s="1"/>
  <c r="J105" i="7"/>
  <c r="K105" i="7" s="1"/>
  <c r="J106" i="7"/>
  <c r="K106" i="7" s="1"/>
  <c r="J107" i="7"/>
  <c r="K107" i="7" s="1"/>
  <c r="J108" i="7"/>
  <c r="K108" i="7" s="1"/>
  <c r="J109" i="7"/>
  <c r="K109" i="7" s="1"/>
  <c r="J110" i="7"/>
  <c r="K110" i="7" s="1"/>
  <c r="J111" i="7"/>
  <c r="K111" i="7" s="1"/>
  <c r="J112" i="7"/>
  <c r="K112" i="7" s="1"/>
  <c r="J113" i="7"/>
  <c r="K113" i="7" s="1"/>
  <c r="J114" i="7"/>
  <c r="K114" i="7" s="1"/>
  <c r="J115" i="7"/>
  <c r="K115" i="7" s="1"/>
  <c r="J116" i="7"/>
  <c r="K116" i="7" s="1"/>
  <c r="J117" i="7"/>
  <c r="K117" i="7" s="1"/>
  <c r="J118" i="7"/>
  <c r="K118" i="7" s="1"/>
  <c r="J119" i="7"/>
  <c r="K119" i="7" s="1"/>
  <c r="J120" i="7"/>
  <c r="K120" i="7" s="1"/>
  <c r="J121" i="7"/>
  <c r="K121" i="7" s="1"/>
  <c r="J122" i="7"/>
  <c r="K122" i="7" s="1"/>
  <c r="J123" i="7"/>
  <c r="K123" i="7" s="1"/>
  <c r="J124" i="7"/>
  <c r="K124" i="7" s="1"/>
  <c r="J125" i="7"/>
  <c r="K125" i="7" s="1"/>
  <c r="J126" i="7"/>
  <c r="K126" i="7" s="1"/>
  <c r="J127" i="7"/>
  <c r="K127" i="7" s="1"/>
  <c r="J128" i="7"/>
  <c r="K128" i="7" s="1"/>
  <c r="J129" i="7"/>
  <c r="K129" i="7" s="1"/>
  <c r="J130" i="7"/>
  <c r="K130" i="7" s="1"/>
  <c r="J131" i="7"/>
  <c r="K131" i="7" s="1"/>
  <c r="J132" i="7"/>
  <c r="K132" i="7" s="1"/>
  <c r="J133" i="7"/>
  <c r="K133" i="7" s="1"/>
  <c r="J134" i="7"/>
  <c r="K134" i="7" s="1"/>
  <c r="J135" i="7"/>
  <c r="K135" i="7" s="1"/>
  <c r="J136" i="7"/>
  <c r="K136" i="7" s="1"/>
  <c r="J137" i="7"/>
  <c r="K137" i="7" s="1"/>
  <c r="J138" i="7"/>
  <c r="K138" i="7" s="1"/>
  <c r="J139" i="7"/>
  <c r="K139" i="7" s="1"/>
  <c r="J140" i="7"/>
  <c r="K140" i="7" s="1"/>
  <c r="J141" i="7"/>
  <c r="K141" i="7" s="1"/>
  <c r="J142" i="7"/>
  <c r="K142" i="7" s="1"/>
  <c r="J143" i="7"/>
  <c r="K143" i="7" s="1"/>
  <c r="J144" i="7"/>
  <c r="K144" i="7" s="1"/>
  <c r="J145" i="7"/>
  <c r="K145" i="7" s="1"/>
  <c r="J146" i="7"/>
  <c r="K146" i="7" s="1"/>
  <c r="J147" i="7"/>
  <c r="K147" i="7" s="1"/>
  <c r="J148" i="7"/>
  <c r="K148" i="7" s="1"/>
  <c r="J149" i="7"/>
  <c r="K149" i="7" s="1"/>
  <c r="J150" i="7"/>
  <c r="K150" i="7" s="1"/>
  <c r="J151" i="7"/>
  <c r="K151" i="7" s="1"/>
  <c r="J152" i="7"/>
  <c r="K152" i="7" s="1"/>
  <c r="J153" i="7"/>
  <c r="K153" i="7" s="1"/>
  <c r="J154" i="7"/>
  <c r="K154" i="7" s="1"/>
  <c r="J155" i="7"/>
  <c r="K155" i="7" s="1"/>
  <c r="J156" i="7"/>
  <c r="K156" i="7" s="1"/>
  <c r="J157" i="7"/>
  <c r="K157" i="7" s="1"/>
  <c r="J158" i="7"/>
  <c r="K158" i="7" s="1"/>
  <c r="J159" i="7"/>
  <c r="K159" i="7" s="1"/>
  <c r="J160" i="7"/>
  <c r="K160" i="7" s="1"/>
  <c r="J161" i="7"/>
  <c r="K161" i="7" s="1"/>
  <c r="J162" i="7"/>
  <c r="K162" i="7" s="1"/>
  <c r="J163" i="7"/>
  <c r="K163" i="7" s="1"/>
  <c r="J164" i="7"/>
  <c r="K164" i="7" s="1"/>
  <c r="J165" i="7"/>
  <c r="K165" i="7" s="1"/>
  <c r="J166" i="7"/>
  <c r="K166" i="7" s="1"/>
  <c r="J167" i="7"/>
  <c r="K167" i="7" s="1"/>
  <c r="J168" i="7"/>
  <c r="K168" i="7" s="1"/>
  <c r="J2" i="7"/>
  <c r="K2" i="7" s="1"/>
  <c r="J23" i="1" l="1"/>
  <c r="J170" i="7"/>
  <c r="J172" i="7" s="1"/>
  <c r="J25" i="1" l="1"/>
  <c r="J27" i="1" s="1"/>
  <c r="J174" i="7"/>
</calcChain>
</file>

<file path=xl/sharedStrings.xml><?xml version="1.0" encoding="utf-8"?>
<sst xmlns="http://schemas.openxmlformats.org/spreadsheetml/2006/main" count="1297" uniqueCount="455">
  <si>
    <t>1 u</t>
  </si>
  <si>
    <t>SUPLEMENT LEGIOLERT</t>
  </si>
  <si>
    <t>98-0005745-00</t>
  </si>
  <si>
    <t>IDEXX</t>
  </si>
  <si>
    <t>RIM</t>
  </si>
  <si>
    <t>20 u</t>
  </si>
  <si>
    <t>QUANTI-TRAY/LEGIOLERT</t>
  </si>
  <si>
    <t>98-0005796-00</t>
  </si>
  <si>
    <t>1 x 100</t>
  </si>
  <si>
    <t>QUANTI-TRAY 2000</t>
  </si>
  <si>
    <t>98-21675-00</t>
  </si>
  <si>
    <t>QUANTI-TRAY</t>
  </si>
  <si>
    <t>98-21378-00</t>
  </si>
  <si>
    <t>QUANTI-CULT</t>
  </si>
  <si>
    <t>98-20748-01</t>
  </si>
  <si>
    <t>1 x 20</t>
  </si>
  <si>
    <t>PSEUDALERT TEST WPSE020I</t>
  </si>
  <si>
    <t>98-18076-00</t>
  </si>
  <si>
    <t>500 g</t>
  </si>
  <si>
    <t>PRETRACTAMENT LEGIOLERT</t>
  </si>
  <si>
    <t>98-0007740-00</t>
  </si>
  <si>
    <t>LEGIOLERT</t>
  </si>
  <si>
    <t>98-0002710-00</t>
  </si>
  <si>
    <t>1 x 3 u</t>
  </si>
  <si>
    <t>KIT IDEXX-QC PSEUDALERT WQC-PSE</t>
  </si>
  <si>
    <t>98-29004-01</t>
  </si>
  <si>
    <t>KIT IDEXX-QC LEGIOLERT WQC-LP</t>
  </si>
  <si>
    <t>98-000-9287-01</t>
  </si>
  <si>
    <t>3 u</t>
  </si>
  <si>
    <t>IDEXX-QC ENTEROCOCS</t>
  </si>
  <si>
    <t>98-29002-00</t>
  </si>
  <si>
    <t>1 x 200</t>
  </si>
  <si>
    <t>ENTEROLERT-E 100 ml</t>
  </si>
  <si>
    <t>98-09530-00</t>
  </si>
  <si>
    <t>ENTEROLERT-E  100 ml</t>
  </si>
  <si>
    <t>98-09529-00</t>
  </si>
  <si>
    <t>200 x 120 mL</t>
  </si>
  <si>
    <t>CONTENIDORS LEGIOLERT SENSE ANTIESPUMANT</t>
  </si>
  <si>
    <t>98-09222-22</t>
  </si>
  <si>
    <t>CONTENIDORS DE COLILERT</t>
  </si>
  <si>
    <t>98-06161-00</t>
  </si>
  <si>
    <t>COMPARADOR COLILERT-97 pouets</t>
  </si>
  <si>
    <t>98-09227-00</t>
  </si>
  <si>
    <t>COLILERT-18</t>
  </si>
  <si>
    <t>98-08877-00</t>
  </si>
  <si>
    <t xml:space="preserve">COLILERT AND COLILERT-18 QUANTI-TRAY® COMPARATOR </t>
  </si>
  <si>
    <t>98-09226-00</t>
  </si>
  <si>
    <t>COLILERT 18</t>
  </si>
  <si>
    <t>98-08876-00</t>
  </si>
  <si>
    <t>SUPORT DE GOMA PER A QUANTI-TRAY/LEGIOLERT</t>
  </si>
  <si>
    <t>98-9012534-00</t>
  </si>
  <si>
    <t>REC</t>
  </si>
  <si>
    <t>Quantitat</t>
  </si>
  <si>
    <t>Presentació</t>
  </si>
  <si>
    <t>Descripció</t>
  </si>
  <si>
    <t>Referència</t>
  </si>
  <si>
    <t>Marca</t>
  </si>
  <si>
    <t>Grup</t>
  </si>
  <si>
    <t>Codi Producte</t>
  </si>
  <si>
    <t>10 pl</t>
  </si>
  <si>
    <t>COLUMBIA AGAR WITH SHEEP BLOOD PLUS</t>
  </si>
  <si>
    <t>PB5039A</t>
  </si>
  <si>
    <t>OXOID</t>
  </si>
  <si>
    <t>SALMONELLA TEST KIT</t>
  </si>
  <si>
    <t>DR1108</t>
  </si>
  <si>
    <t>10 x 225 ml</t>
  </si>
  <si>
    <t>BUFFERED PEPTONE WATER (ISO)</t>
  </si>
  <si>
    <t>BO1067S</t>
  </si>
  <si>
    <t>SLANETZ AND BARTLEY MEDIUM (ENTEROCOCCUS AGAR)</t>
  </si>
  <si>
    <t>PO5018A</t>
  </si>
  <si>
    <t>CCA (CHROMOGENIC COLIFORM AGAR)</t>
  </si>
  <si>
    <t>PO5318A</t>
  </si>
  <si>
    <t>10 u</t>
  </si>
  <si>
    <t>ANAEROGEN  2.5 L</t>
  </si>
  <si>
    <t>AN0025A</t>
  </si>
  <si>
    <t>LEGIONELLA GROWTH MEDIUM BCYE</t>
  </si>
  <si>
    <t>PO5072A</t>
  </si>
  <si>
    <t>LEGIONELLA GVPC AGAR</t>
  </si>
  <si>
    <t>PO0245A/PO5074A</t>
  </si>
  <si>
    <t>LEGIONELLA BCYE WITHOUT L-CYSTEIN</t>
  </si>
  <si>
    <t>PO5028A</t>
  </si>
  <si>
    <t>50 x 10 ml</t>
  </si>
  <si>
    <t>MULLER-KAUFFMANN (MKTTn)</t>
  </si>
  <si>
    <t>TV5065</t>
  </si>
  <si>
    <t>100 u</t>
  </si>
  <si>
    <t>PHOSPHATE BUFFERED SALINE TABLETS DUL. A. PBS</t>
  </si>
  <si>
    <t>BR0014G</t>
  </si>
  <si>
    <t>1 x 5ml</t>
  </si>
  <si>
    <t>SENSI-CAL MCFARLAND STD, 0.5 POLYM.</t>
  </si>
  <si>
    <t>YE1041</t>
  </si>
  <si>
    <t>MCFARLAND TURBIDITY STD 0.5</t>
  </si>
  <si>
    <t>R20410</t>
  </si>
  <si>
    <t>1 X 24 u</t>
  </si>
  <si>
    <t>MINERALS MODIFIED MEDIUM  + DURHAM TUBE</t>
  </si>
  <si>
    <t>BO0541E</t>
  </si>
  <si>
    <t>MINERALS MODIFIED MEDIUM (X2STRENGTH) + DURHAM TUB</t>
  </si>
  <si>
    <t>BO0542E</t>
  </si>
  <si>
    <t>CCDA SELECTIVE MEDIUM</t>
  </si>
  <si>
    <t>PO5091A</t>
  </si>
  <si>
    <t>50 u</t>
  </si>
  <si>
    <t>LEGIONELLA LATEX TEST</t>
  </si>
  <si>
    <t>DR0800M</t>
  </si>
  <si>
    <t>100 ml</t>
  </si>
  <si>
    <t>EGG YOLKTELLURITE EMULSION</t>
  </si>
  <si>
    <t>SR0054</t>
  </si>
  <si>
    <t>BACILLUS CEREUS MEDIUM (MYP)</t>
  </si>
  <si>
    <t>P05133A</t>
  </si>
  <si>
    <t>YERSINIA SELECTIVE MEDIUM (CIN)</t>
  </si>
  <si>
    <t>PO5044A</t>
  </si>
  <si>
    <t>DEFIBRINATED HORSE BLOOD</t>
  </si>
  <si>
    <t>ESTC009</t>
  </si>
  <si>
    <t>BOLTON BROTH</t>
  </si>
  <si>
    <t>BO1070S</t>
  </si>
  <si>
    <t>PALCAM AGAR</t>
  </si>
  <si>
    <t>PO5104A</t>
  </si>
  <si>
    <t>LEGIONELLA PNEUMOPHILIA SEROGRUP 1</t>
  </si>
  <si>
    <t>DR0801M</t>
  </si>
  <si>
    <t>2 x 10 u</t>
  </si>
  <si>
    <t>MACCONKEY AGAR + 1 mg/L CEFOTAXIME</t>
  </si>
  <si>
    <t>ESRD329</t>
  </si>
  <si>
    <t>RPD</t>
  </si>
  <si>
    <t>10 x 100 ml</t>
  </si>
  <si>
    <t>PERFRINGENS AGAR BASE (TSC/SFP)</t>
  </si>
  <si>
    <t>BO0634M</t>
  </si>
  <si>
    <t>MINERALS MODIFIED GLUTAMATE MEDIUM BASE</t>
  </si>
  <si>
    <t>CM0607G</t>
  </si>
  <si>
    <t>MAXIMUM RECOVERY DILUENT</t>
  </si>
  <si>
    <t>CM0733</t>
  </si>
  <si>
    <t>60 test</t>
  </si>
  <si>
    <t>OBIS CAMPY</t>
  </si>
  <si>
    <t>ID0800M</t>
  </si>
  <si>
    <t>2 ml</t>
  </si>
  <si>
    <t>VIBRIO CHOLERAE ANTISERA O139 "BENGAL"</t>
  </si>
  <si>
    <t>ESDS660</t>
  </si>
  <si>
    <t>MAST</t>
  </si>
  <si>
    <t>100 x 5 ml</t>
  </si>
  <si>
    <t>DEMINERALIZED WATER 5ML</t>
  </si>
  <si>
    <t>YT3339</t>
  </si>
  <si>
    <t>CAMPYLOBACTER MIC SENSITITRE PLATE</t>
  </si>
  <si>
    <t>YEUCAMP3</t>
  </si>
  <si>
    <t>THERMO SCIENTIFIC</t>
  </si>
  <si>
    <t>SALMONELLA &amp; E.COLI SENSITITRE STANDARD</t>
  </si>
  <si>
    <t>YEUVSEC3</t>
  </si>
  <si>
    <t>10 tubs</t>
  </si>
  <si>
    <t>MUELLER-HINTON BROTH W/TES buffer &amp; Lysed Horse</t>
  </si>
  <si>
    <t>YCP-112-10</t>
  </si>
  <si>
    <t>100 tubs</t>
  </si>
  <si>
    <t>MUELLER-HINTON BROTH W/TES 100/BOX</t>
  </si>
  <si>
    <t>YT3462</t>
  </si>
  <si>
    <t xml:space="preserve">MODIFIED TSB WITH NOVOBIOCIN </t>
  </si>
  <si>
    <t>BO0869S</t>
  </si>
  <si>
    <t>CAMPYGEN 2.5 L</t>
  </si>
  <si>
    <t>CN0025A</t>
  </si>
  <si>
    <t>DEXTROSE BACTERIOLOGICAL GRADE</t>
  </si>
  <si>
    <t>LP0071</t>
  </si>
  <si>
    <t>SKIM MILK POWDER</t>
  </si>
  <si>
    <t>LP0033B</t>
  </si>
  <si>
    <t>LAKED HORSE BLOOD</t>
  </si>
  <si>
    <t>ESTC007</t>
  </si>
  <si>
    <t>50 x 0,75 ml</t>
  </si>
  <si>
    <t>BACTIDROP FERRIC CHLORIDE (10%)</t>
  </si>
  <si>
    <t>R21514</t>
  </si>
  <si>
    <t>REMEL</t>
  </si>
  <si>
    <t>SALMONELLA O POLYVALENT (GROUP A-S)</t>
  </si>
  <si>
    <t>R30858201</t>
  </si>
  <si>
    <t>50 X 10 ml</t>
  </si>
  <si>
    <t>RAPPAPORT-VASSILIADIS SOYA PEPTONE BROTH (RVS)</t>
  </si>
  <si>
    <t>TV5036E</t>
  </si>
  <si>
    <t>TETRATHIONATE NOVOBIOCIN ENRICHMENT BROTH</t>
  </si>
  <si>
    <t>TV5065E</t>
  </si>
  <si>
    <t>1 x 5 u</t>
  </si>
  <si>
    <t>CULTI-LOOPS DE L. ANISA</t>
  </si>
  <si>
    <t>R4601315</t>
  </si>
  <si>
    <t>MR</t>
  </si>
  <si>
    <t>CULTI-LOOPS DE L. PNEUMOPHILA SG. 7</t>
  </si>
  <si>
    <t>R4603949</t>
  </si>
  <si>
    <t>XLD MEDIUM</t>
  </si>
  <si>
    <t>PO5057A</t>
  </si>
  <si>
    <t>PERFRINGENS (TSC) SELECTIVE SUPPLEMENT</t>
  </si>
  <si>
    <t>SR0088E</t>
  </si>
  <si>
    <t xml:space="preserve">BACTIDROP VOGES-PROSKAUER A </t>
  </si>
  <si>
    <t>R21560</t>
  </si>
  <si>
    <t>BACTIDROP OXIDASE</t>
  </si>
  <si>
    <t>R21540</t>
  </si>
  <si>
    <t xml:space="preserve">FRASER SELECTIVE SUPPLEMENT </t>
  </si>
  <si>
    <t>SR0156E</t>
  </si>
  <si>
    <t>BACTIDROP VOGES-PROSKAUER B</t>
  </si>
  <si>
    <t>R21562</t>
  </si>
  <si>
    <t>CHROMOGENIC CRONOBACTER ISOLATION (CCI) AGAR</t>
  </si>
  <si>
    <t>CM1122</t>
  </si>
  <si>
    <t>10 x 2 ml</t>
  </si>
  <si>
    <t>POTASSIUM TELLURITE 3.5%</t>
  </si>
  <si>
    <t>SR0030J</t>
  </si>
  <si>
    <t>10 vials</t>
  </si>
  <si>
    <t>MODIFIED PRESTON CAMPYLOBACTER SELECTIVE SUPP</t>
  </si>
  <si>
    <t>SR0204E</t>
  </si>
  <si>
    <t xml:space="preserve">PALCAM SELECTIVE SUPPLEMENT </t>
  </si>
  <si>
    <t>SR0150E</t>
  </si>
  <si>
    <t>HALF FRASER BROTH</t>
  </si>
  <si>
    <t>BO0350S</t>
  </si>
  <si>
    <t xml:space="preserve">DEFIBRINATED SHEEP BLOOD </t>
  </si>
  <si>
    <t>ESTC011</t>
  </si>
  <si>
    <t>MODIFIED BOLTON BROTH SELECTIVE SUPPLEMENT</t>
  </si>
  <si>
    <t>SR0208E</t>
  </si>
  <si>
    <t>HALF FRASER SELECTIVE SUPPLEMENT</t>
  </si>
  <si>
    <t>SR0166E</t>
  </si>
  <si>
    <t>LEGIONELLA ACID BUFFER SOLUTION</t>
  </si>
  <si>
    <t>GFB01</t>
  </si>
  <si>
    <t>100x5mL</t>
  </si>
  <si>
    <t>MUELLER-HINTON BROTH W/TES (5mL)</t>
  </si>
  <si>
    <t>YT3462-05</t>
  </si>
  <si>
    <t>LISTERIA ENRICHMENT BROTH BASE</t>
  </si>
  <si>
    <t>CM0862</t>
  </si>
  <si>
    <t>VIOLET RED BILE AGAR</t>
  </si>
  <si>
    <t>CM0107</t>
  </si>
  <si>
    <t>JUNTA PER LA TAPA DE GERRA ANAEROBIOSI (ANAEROJAR)</t>
  </si>
  <si>
    <t>AG0030A</t>
  </si>
  <si>
    <t>1 x 2 u</t>
  </si>
  <si>
    <t>CLIP PER LA TAPA DE GERRA ANAEROBIOSI (ANAEROJAR)</t>
  </si>
  <si>
    <t>AG0031A</t>
  </si>
  <si>
    <t>MCFARLAND TURBIDITY STD KIT 0.5/1.0/2.0/3.0/4.0</t>
  </si>
  <si>
    <t>R20421</t>
  </si>
  <si>
    <t xml:space="preserve">TBX AGAR </t>
  </si>
  <si>
    <t>BO0194M</t>
  </si>
  <si>
    <t>SALMONELLA &amp; E.COLI MIC SENSITITRE PLATE</t>
  </si>
  <si>
    <t>YEUVSEC2</t>
  </si>
  <si>
    <t>SORBITOL MACCONKEY AGAR</t>
  </si>
  <si>
    <t>CM0813</t>
  </si>
  <si>
    <t>YEAST EXTRACT</t>
  </si>
  <si>
    <t>LP0021</t>
  </si>
  <si>
    <t>1x50test</t>
  </si>
  <si>
    <t>E.COLI O157:H7 latex test</t>
  </si>
  <si>
    <t>R24250</t>
  </si>
  <si>
    <t>LISTERIA SELECTIVE ENRICHMENT SUPPLEMENT</t>
  </si>
  <si>
    <t>SR0141E</t>
  </si>
  <si>
    <t>1 x 2 ml</t>
  </si>
  <si>
    <t>V.CHOLERAE INABA TYPE</t>
  </si>
  <si>
    <t>ESDS655</t>
  </si>
  <si>
    <t>VANCOMYCIN SOLUTION</t>
  </si>
  <si>
    <t>SR0247E</t>
  </si>
  <si>
    <t>V.CHOLERAE OGAWA TYPE</t>
  </si>
  <si>
    <t>ESDS656</t>
  </si>
  <si>
    <t>V.CHOLERAE POLY AS</t>
  </si>
  <si>
    <t>ESDS731</t>
  </si>
  <si>
    <t>SELENITE CYSTINE BROTH</t>
  </si>
  <si>
    <t>TV5018E</t>
  </si>
  <si>
    <t>PA0017</t>
  </si>
  <si>
    <t>MODIFIED SEMI-SOLID RAPPAPORT VASSILIADIS (MSRV) M</t>
  </si>
  <si>
    <t>CM0910B</t>
  </si>
  <si>
    <t>PSEUDOMONAS AGAR BASE</t>
  </si>
  <si>
    <t>CM0559B</t>
  </si>
  <si>
    <t>VET-RPLA</t>
  </si>
  <si>
    <t>TD0920A</t>
  </si>
  <si>
    <t>KLIGER IRON AGAR</t>
  </si>
  <si>
    <t>CM0033</t>
  </si>
  <si>
    <t>500g</t>
  </si>
  <si>
    <t>VIOLET RED BILE GLUCOSE AGAR(ISO)</t>
  </si>
  <si>
    <t>CM0469</t>
  </si>
  <si>
    <t>BRAIN HEART INFUSION BROTH</t>
  </si>
  <si>
    <t>CM1135</t>
  </si>
  <si>
    <t xml:space="preserve">E.COLI 0157 LATEX </t>
  </si>
  <si>
    <t>DR0620M</t>
  </si>
  <si>
    <t>MODIFIED TRYPTONE SOYA BROTH</t>
  </si>
  <si>
    <t>CM0989</t>
  </si>
  <si>
    <t>MODIFIED LYSINE IRON AGAR (DMLIA)</t>
  </si>
  <si>
    <t>R453792</t>
  </si>
  <si>
    <t xml:space="preserve">RIM </t>
  </si>
  <si>
    <t xml:space="preserve">BLOOD AGAR BASE Nº 2 </t>
  </si>
  <si>
    <t>CM0271B</t>
  </si>
  <si>
    <t>NOVOBIOCIN SUPPLEMENT</t>
  </si>
  <si>
    <t>SR0181E</t>
  </si>
  <si>
    <t>RAPPAPORT VASSILIDIASIS SOYA PEPTONE (RVS) BROTH</t>
  </si>
  <si>
    <t>CM0866B</t>
  </si>
  <si>
    <t>MRSV SELECTIVE SUPLEMENT</t>
  </si>
  <si>
    <t>SR0161E</t>
  </si>
  <si>
    <t xml:space="preserve">NUTRIENT BROTH </t>
  </si>
  <si>
    <t>CM0001</t>
  </si>
  <si>
    <t>SALMONELLA O ANTISERUM FACTOR 27</t>
  </si>
  <si>
    <t>R30958601</t>
  </si>
  <si>
    <t>SALMONELLA O ANTISERUM FACTOR 19</t>
  </si>
  <si>
    <t>R30958301</t>
  </si>
  <si>
    <t>GROUP O:11 (F)</t>
  </si>
  <si>
    <t>R30957601</t>
  </si>
  <si>
    <t>SALMONELLA ANTISERUM Vi</t>
  </si>
  <si>
    <t>R30957401</t>
  </si>
  <si>
    <t>CM1049B</t>
  </si>
  <si>
    <t>SLANETZ AND BARTLEY MEDIUM</t>
  </si>
  <si>
    <t>CM0377</t>
  </si>
  <si>
    <t>TCBS CHOLERA MEDIUM</t>
  </si>
  <si>
    <t>CM0333</t>
  </si>
  <si>
    <t>CM0983</t>
  </si>
  <si>
    <t>CRONOBACTER SELECTIVE BROTH</t>
  </si>
  <si>
    <t>CM1121</t>
  </si>
  <si>
    <t>CEFIXIME TELLURITE SELECTIVE SUPPLEMENT</t>
  </si>
  <si>
    <t>SR0172E</t>
  </si>
  <si>
    <t>PO5076A</t>
  </si>
  <si>
    <t>AGAR CETRIMIDA</t>
  </si>
  <si>
    <t>BR0055B</t>
  </si>
  <si>
    <t>ANAEROBIC INDICATOR</t>
  </si>
  <si>
    <t>LP0037</t>
  </si>
  <si>
    <t>BACTERIOLOGICAL PEPTONE</t>
  </si>
  <si>
    <t>R21522</t>
  </si>
  <si>
    <t>BACTIDROP INDOLE KOVACS</t>
  </si>
  <si>
    <t>R21536</t>
  </si>
  <si>
    <t>BACTIDROP NITRATE A (NIT1)</t>
  </si>
  <si>
    <t>R21538</t>
  </si>
  <si>
    <t>BACTIDROP NITRATE B (NIT 2)</t>
  </si>
  <si>
    <t>CM1076R</t>
  </si>
  <si>
    <t xml:space="preserve">BAX E.COLI O157:H7 MP BROTH </t>
  </si>
  <si>
    <t>2,5 kg</t>
  </si>
  <si>
    <t>CM0329B</t>
  </si>
  <si>
    <t>BRILLIAN GREEN AGAR (Modified)</t>
  </si>
  <si>
    <t>TV5013D</t>
  </si>
  <si>
    <t xml:space="preserve">BUFFERED PEPTONE WATER </t>
  </si>
  <si>
    <t>50 x 9ml</t>
  </si>
  <si>
    <t>YEUCAMP2</t>
  </si>
  <si>
    <t xml:space="preserve">1x10 p             </t>
  </si>
  <si>
    <t>CM1205B</t>
  </si>
  <si>
    <t>CHROMOGENIC COLIFORM AGAR (DESHIDRATAT)</t>
  </si>
  <si>
    <t>1 X 500 g</t>
  </si>
  <si>
    <t>CULTI-LOOP LEGIONELLA PNEUMOPHILA 5U</t>
  </si>
  <si>
    <t>1x5</t>
  </si>
  <si>
    <t>DR0100M</t>
  </si>
  <si>
    <t>DRY SPOT STAPHYTEC PLUS KIT</t>
  </si>
  <si>
    <t>120 r</t>
  </si>
  <si>
    <t>CM0317</t>
  </si>
  <si>
    <t>E.E. BROTH</t>
  </si>
  <si>
    <t>SR0047C</t>
  </si>
  <si>
    <t>EGG YOLK EMULSION</t>
  </si>
  <si>
    <t>CM0895</t>
  </si>
  <si>
    <t>FRASER BROTH BASE</t>
  </si>
  <si>
    <t>CM0419</t>
  </si>
  <si>
    <t>HEKTOEN ENTERIC AGAR</t>
  </si>
  <si>
    <t>SR0251C</t>
  </si>
  <si>
    <t>LEGIONELLA BCYE GROWTH SUPPLEMENT</t>
  </si>
  <si>
    <t>CM0655B</t>
  </si>
  <si>
    <t>LEGIONELLA CYE AGAR BASE</t>
  </si>
  <si>
    <t>CM1203B</t>
  </si>
  <si>
    <t>SR0252E</t>
  </si>
  <si>
    <t>LEGIONELLA GVPC SELECTIVE SUPPLEMENT</t>
  </si>
  <si>
    <t>DR0802M</t>
  </si>
  <si>
    <t>LEGIONELLA PNEUMOPHILIA SEROGRUP 2-14</t>
  </si>
  <si>
    <t>CM0007</t>
  </si>
  <si>
    <t>MacCONKEY AGAR</t>
  </si>
  <si>
    <t>CM0085</t>
  </si>
  <si>
    <t xml:space="preserve">MANNITOL SALT AGAR </t>
  </si>
  <si>
    <t>CM1048</t>
  </si>
  <si>
    <t>CM0067</t>
  </si>
  <si>
    <t>NUTRIENT BROTH Nº 2</t>
  </si>
  <si>
    <t>DD0013T</t>
  </si>
  <si>
    <t xml:space="preserve">ONPG </t>
  </si>
  <si>
    <t>50 discs</t>
  </si>
  <si>
    <t>SR0073A</t>
  </si>
  <si>
    <t>OXYTETRACYCLINE SUPPLEMENT</t>
  </si>
  <si>
    <t>CM0545</t>
  </si>
  <si>
    <t>OXYTETRACYCLINE-GLUCOSE YEAST EXTRACT AGAR</t>
  </si>
  <si>
    <t>20 pl</t>
  </si>
  <si>
    <t>CM0877</t>
  </si>
  <si>
    <t>PALCAM AGAR BASE</t>
  </si>
  <si>
    <t>SR0099E</t>
  </si>
  <si>
    <t xml:space="preserve">POLYMYXIN B SUPPLEMENT </t>
  </si>
  <si>
    <t>SR0102E</t>
  </si>
  <si>
    <t>PSEUDOMONAS CN SELECTIVE SUPPLEMENT</t>
  </si>
  <si>
    <t>BR0052G</t>
  </si>
  <si>
    <t>RINGER SOLUTION</t>
  </si>
  <si>
    <t>CM0395B</t>
  </si>
  <si>
    <t>SELENITE BROTH BASE</t>
  </si>
  <si>
    <t>LP0121A</t>
  </si>
  <si>
    <t>SODIUM BISELENITE</t>
  </si>
  <si>
    <t>100 g</t>
  </si>
  <si>
    <t>CM0981</t>
  </si>
  <si>
    <t xml:space="preserve">SORBITOL MACCONKEY AGAR WITH BCIG </t>
  </si>
  <si>
    <t>YEUVSEC</t>
  </si>
  <si>
    <t>STANDARD FORMAT</t>
  </si>
  <si>
    <t>CM0463</t>
  </si>
  <si>
    <t>STANDARD PLATE COUNT AGAR</t>
  </si>
  <si>
    <t>PT1060A</t>
  </si>
  <si>
    <t>SURETECT CRONOBACTER PCR</t>
  </si>
  <si>
    <t>96 test</t>
  </si>
  <si>
    <t>PT0300A</t>
  </si>
  <si>
    <t>SURETECT L. MONOCYTOGENES PCR</t>
  </si>
  <si>
    <t>A44255</t>
  </si>
  <si>
    <t>SURETECT STAPH AUREUS PCR</t>
  </si>
  <si>
    <t>CM0945B</t>
  </si>
  <si>
    <t xml:space="preserve">TBX MEDIUM </t>
  </si>
  <si>
    <t>PO2097A</t>
  </si>
  <si>
    <t>CM0173</t>
  </si>
  <si>
    <t>THIOGLYCOLLATE MEDIUM U.S.P.</t>
  </si>
  <si>
    <t>CM0277</t>
  </si>
  <si>
    <t>TRIPLE SUGAR IRON AGAR (TSI)</t>
  </si>
  <si>
    <t>LP0042</t>
  </si>
  <si>
    <t>TRYPTONE</t>
  </si>
  <si>
    <t>CM0131</t>
  </si>
  <si>
    <t>TRYPTONE SOYA AGAR (TSA)</t>
  </si>
  <si>
    <t>PO5050A</t>
  </si>
  <si>
    <t>TRYPTONE SOYA YEAST EXTR. AGAR</t>
  </si>
  <si>
    <t>CM0485</t>
  </si>
  <si>
    <t>VIOLET RED BILE GLUCOSE AGAR</t>
  </si>
  <si>
    <t>CM1082</t>
  </si>
  <si>
    <t>DR0155M</t>
  </si>
  <si>
    <t>CAMPYLOBACTER TEST</t>
  </si>
  <si>
    <t>SR0232</t>
  </si>
  <si>
    <t>CAMPYLOBACTER GROWTH SUPPLEMENT</t>
  </si>
  <si>
    <t>MAT</t>
  </si>
  <si>
    <t>AB0025A</t>
  </si>
  <si>
    <t>ANAEROPACK 2,5 L RECTANGULAR JAR</t>
  </si>
  <si>
    <t>ESDS739</t>
  </si>
  <si>
    <t>GROUP 21 (L)</t>
  </si>
  <si>
    <t>R30956801</t>
  </si>
  <si>
    <t>GROUP 3,10,15,19</t>
  </si>
  <si>
    <t>R30956701</t>
  </si>
  <si>
    <t>GROUP O:2 (A)</t>
  </si>
  <si>
    <t>R30956901</t>
  </si>
  <si>
    <t>GROUP O:4 (B)</t>
  </si>
  <si>
    <t>R30957301</t>
  </si>
  <si>
    <t>GROUP O:9 (D)</t>
  </si>
  <si>
    <t>R30163301</t>
  </si>
  <si>
    <t>R30163501</t>
  </si>
  <si>
    <t>ESDS740</t>
  </si>
  <si>
    <t>ESDS741</t>
  </si>
  <si>
    <t>ESDS742</t>
  </si>
  <si>
    <t>R30957901</t>
  </si>
  <si>
    <t>SALMONELLA O ANTISERUM FACTOR 15</t>
  </si>
  <si>
    <t>GROUP H:K</t>
  </si>
  <si>
    <t>GROUP H:z</t>
  </si>
  <si>
    <t>GROUP H:z10</t>
  </si>
  <si>
    <t>GROUP H:1,6</t>
  </si>
  <si>
    <t>GROUP H:1,2</t>
  </si>
  <si>
    <t>6 x 1 L</t>
  </si>
  <si>
    <t>2 u</t>
  </si>
  <si>
    <t>No s'admet referència equivalent per motiu tècnic/acreditació</t>
  </si>
  <si>
    <t>Admet equivalent?</t>
  </si>
  <si>
    <t>Si, admet equivalent</t>
  </si>
  <si>
    <t>IMPORT TOTAL (sense IVA):</t>
  </si>
  <si>
    <t>IVA (21%):</t>
  </si>
  <si>
    <t>IMPORT TOTAL (amb IVA):</t>
  </si>
  <si>
    <t>Preu unitari màxim (sense IVA)</t>
  </si>
  <si>
    <t>Producte en stoc. Entrega màxim  72h.</t>
  </si>
  <si>
    <t>Observacions</t>
  </si>
  <si>
    <t>No el tenim en stoc</t>
  </si>
  <si>
    <t>SI. En stoc. Entrega 72h</t>
  </si>
  <si>
    <t>Percentatge productes en stoc</t>
  </si>
  <si>
    <t>OBSERVACIONS</t>
  </si>
  <si>
    <t>Preu unitari OFERTA   (sense IVA)</t>
  </si>
  <si>
    <t>Import total   (sense IVA)</t>
  </si>
  <si>
    <t>Import total   (amb IVA)</t>
  </si>
  <si>
    <t>Producte idèntic al sol·licitat</t>
  </si>
  <si>
    <t>NO APLICA</t>
  </si>
  <si>
    <t>Producte equivalent</t>
  </si>
  <si>
    <t>Percentatge productes idèntics</t>
  </si>
  <si>
    <t>Import total  (sense IVA)</t>
  </si>
  <si>
    <t>Import total (amb IVA)</t>
  </si>
  <si>
    <r>
      <rPr>
        <b/>
        <sz val="11"/>
        <color rgb="FFFF0000"/>
        <rFont val="Calibri"/>
        <family val="2"/>
        <scheme val="minor"/>
      </rPr>
      <t xml:space="preserve">Instruccions per emplenar l’oferta econòmica:    </t>
    </r>
    <r>
      <rPr>
        <sz val="11"/>
        <color theme="1"/>
        <rFont val="Calibri"/>
        <family val="2"/>
        <scheme val="minor"/>
      </rPr>
      <t xml:space="preserve">
* En el preu es consideraran </t>
    </r>
    <r>
      <rPr>
        <b/>
        <sz val="11"/>
        <color theme="1"/>
        <rFont val="Calibri"/>
        <family val="2"/>
        <scheme val="minor"/>
      </rPr>
      <t>inclosos els tributs, les taxes, els cànons de qualsevol tipus</t>
    </r>
    <r>
      <rPr>
        <sz val="11"/>
        <color theme="1"/>
        <rFont val="Calibri"/>
        <family val="2"/>
        <scheme val="minor"/>
      </rPr>
      <t xml:space="preserve"> que siguin d’aplicació, així com distribució, transport i la resta de despeses que s’originin com a conseqüència de les obligacions que s’han de complir durant l’execució del contracte. 
* Les quantitats indicades no poden ser objecte de modificació per part dels licitadors.
* L’oferta econòmica pel que fa al preu unitari s'ha de presentar amb</t>
    </r>
    <r>
      <rPr>
        <b/>
        <sz val="11"/>
        <color theme="1"/>
        <rFont val="Calibri"/>
        <family val="2"/>
        <scheme val="minor"/>
      </rPr>
      <t xml:space="preserve"> dos decimals.</t>
    </r>
    <r>
      <rPr>
        <sz val="11"/>
        <color theme="1"/>
        <rFont val="Calibri"/>
        <family val="2"/>
        <scheme val="minor"/>
      </rPr>
      <t xml:space="preserve"> En el cas que alguna empresa licitadora presenti la seva oferta amb més de dos decimals, s’arrodoniran els imports a dos decimals.
* L’import total de l’oferta econòmica (amb i sense IVA) es realitzarà de forma automàtica tenint en compte els preus unitaris i les unitats estimades. 
* En el cas d’errades aritmètiques, l’òrgan de contractació acceptarà com a oferta definitiva la que resulti de tornar a calcular correctament l’oferta a partir dels preus unitaris (sense IVA) de cada article especificats a l’oferta per l’empresa licitadora.
* En el cas que el percentatge d’IVA variï durant la tramitació d’aquest expedient, s'adequarà la oferta al IVA legal vigent en cada moment tenint en compte els preus unitaris (sense IVA)
* Aquests </t>
    </r>
    <r>
      <rPr>
        <b/>
        <sz val="11"/>
        <color theme="1"/>
        <rFont val="Calibri"/>
        <family val="2"/>
        <scheme val="minor"/>
      </rPr>
      <t>imports seran màxims</t>
    </r>
    <r>
      <rPr>
        <sz val="11"/>
        <color theme="1"/>
        <rFont val="Calibri"/>
        <family val="2"/>
        <scheme val="minor"/>
      </rPr>
      <t xml:space="preserve"> i s’exhauriran o no en funció dels productes efectivament lliurats (sota demanda).
* L’</t>
    </r>
    <r>
      <rPr>
        <b/>
        <sz val="11"/>
        <color theme="1"/>
        <rFont val="Calibri"/>
        <family val="2"/>
        <scheme val="minor"/>
      </rPr>
      <t>import màxim de licitació</t>
    </r>
    <r>
      <rPr>
        <sz val="11"/>
        <color theme="1"/>
        <rFont val="Calibri"/>
        <family val="2"/>
        <scheme val="minor"/>
      </rPr>
      <t xml:space="preserve"> és el que es detalla en els plecs   i no es podrà sobrepassar en cap cas. L’incompliment d’aquesta condició comportarà l’exclusió de la licitació.
* </t>
    </r>
    <r>
      <rPr>
        <b/>
        <sz val="11"/>
        <color theme="1"/>
        <rFont val="Calibri"/>
        <family val="2"/>
        <scheme val="minor"/>
      </rPr>
      <t>En cap cas les ofertes podran superar els preus unitaris màxims</t>
    </r>
    <r>
      <rPr>
        <sz val="11"/>
        <color theme="1"/>
        <rFont val="Calibri"/>
        <family val="2"/>
        <scheme val="minor"/>
      </rPr>
      <t xml:space="preserve"> que consten en el model d’oferta econòmica. L’incompliment d’aquesta condició comportarà l’exclusió de la licitació. Només es tindran en compte ofertes que compleixin exactament amb totes les especificacions relacionades al plec de prescripcions tècniques i que no superin el pressupost de licitació.   
* </t>
    </r>
    <r>
      <rPr>
        <b/>
        <sz val="11"/>
        <color theme="1"/>
        <rFont val="Calibri"/>
        <family val="2"/>
        <scheme val="minor"/>
      </rPr>
      <t>L’oferta ha de ser a lot complert</t>
    </r>
    <r>
      <rPr>
        <sz val="11"/>
        <color theme="1"/>
        <rFont val="Calibri"/>
        <family val="2"/>
        <scheme val="minor"/>
      </rPr>
      <t>, és a dir, s’han d’oferir tots els productes del lot al qual el licitador es presenti. L'oferta quedarà exclosa si no s’han ofert tots els productes del lot, a no ser que hi hagi algun producte el qual estigui descatalogat i/o ocorri alguna altre circumstància la qual faci impossible oferir el producte. En aquest cas s'haurà de realitzar una declaració en la qual s’exposin els motius pels quals no s'ha ofert el producte per poder valorar la possibilitat d'admetre l'oferta del licitador.
* Cada licitador pot presentar n</t>
    </r>
    <r>
      <rPr>
        <b/>
        <sz val="11"/>
        <color theme="1"/>
        <rFont val="Calibri"/>
        <family val="2"/>
        <scheme val="minor"/>
      </rPr>
      <t>omés una oferta per a cada lot pel qual liciti</t>
    </r>
    <r>
      <rPr>
        <sz val="11"/>
        <color theme="1"/>
        <rFont val="Calibri"/>
        <family val="2"/>
        <scheme val="minor"/>
      </rPr>
      <t xml:space="preserve">. La presentació de més d’una oferta a un mateix lot comportarà la seva exclusió, tret que el licitador comuniqui a l’òrgan de contractació la circumstància de la doble presentació d’oferta i indiqui quina de les dues proposicions s’ha d’entendre retirada de forma prèvia a la seva obertura. 
* Aquells productes els quals l’empresa fabricant hagi </t>
    </r>
    <r>
      <rPr>
        <b/>
        <sz val="11"/>
        <color theme="1"/>
        <rFont val="Calibri"/>
        <family val="2"/>
        <scheme val="minor"/>
      </rPr>
      <t>modificat la referència</t>
    </r>
    <r>
      <rPr>
        <sz val="11"/>
        <color theme="1"/>
        <rFont val="Calibri"/>
        <family val="2"/>
        <scheme val="minor"/>
      </rPr>
      <t xml:space="preserve"> (conservant la composició i/o característiques idèntiques, o “millorant-les”) podrà ser substituït automàticament pels licitadors, adjuntant una declaració en la qual s'indiqui el producte/referència descatalogat amb les característiques del mateix i el producte/referència  que s'ofereix amb les característiques d'aquest.
* En el cas que s’hagi</t>
    </r>
    <r>
      <rPr>
        <b/>
        <sz val="11"/>
        <color theme="1"/>
        <rFont val="Calibri"/>
        <family val="2"/>
        <scheme val="minor"/>
      </rPr>
      <t xml:space="preserve"> descatalogat un producte i no es disposi de producte equivalent</t>
    </r>
    <r>
      <rPr>
        <sz val="11"/>
        <color theme="1"/>
        <rFont val="Calibri"/>
        <family val="2"/>
        <scheme val="minor"/>
      </rPr>
      <t xml:space="preserve"> s’haurà d’adjuntar una declaració responsable del licitador explicant aquest fet i/o una declaració responsable del fabricant del producte. En cap cas, no oferir un producte descatalogat pel fabricant serà motiu d’exclusió.
</t>
    </r>
  </si>
  <si>
    <r>
      <rPr>
        <b/>
        <sz val="11"/>
        <color rgb="FFFF0000"/>
        <rFont val="Calibri"/>
        <family val="2"/>
        <scheme val="minor"/>
      </rPr>
      <t xml:space="preserve">NOTA SOBRE ELS FOMATS DE PRESENTACIÓ:                                                                                                                                                                                                                                                                                                                                                                                                                                                                                                                                                                </t>
    </r>
    <r>
      <rPr>
        <sz val="11"/>
        <color theme="1"/>
        <rFont val="Calibri"/>
        <family val="2"/>
        <scheme val="minor"/>
      </rPr>
      <t xml:space="preserve">                                                                                                                  
S'ha d'oferir un producte la </t>
    </r>
    <r>
      <rPr>
        <b/>
        <sz val="11"/>
        <color theme="1"/>
        <rFont val="Calibri"/>
        <family val="2"/>
        <scheme val="minor"/>
      </rPr>
      <t xml:space="preserve">presentació del qual coincideixi amb la descrita a l’annex d’oferta econòmica. </t>
    </r>
    <r>
      <rPr>
        <sz val="11"/>
        <color theme="1"/>
        <rFont val="Calibri"/>
        <family val="2"/>
        <scheme val="minor"/>
      </rPr>
      <t xml:space="preserve">En cas que no sigui possible, la presentació s’haurà d’indicar a l’apartat </t>
    </r>
    <r>
      <rPr>
        <b/>
        <sz val="11"/>
        <color theme="1"/>
        <rFont val="Calibri"/>
        <family val="2"/>
        <scheme val="minor"/>
      </rPr>
      <t>d’observacions</t>
    </r>
    <r>
      <rPr>
        <sz val="11"/>
        <color theme="1"/>
        <rFont val="Calibri"/>
        <family val="2"/>
        <scheme val="minor"/>
      </rPr>
      <t xml:space="preserve"> de l’oferta i el preu ofert serà l’equivalent a les unitats i/o quantitats referenciades a l’annex d’oferta econòmica. 
</t>
    </r>
    <r>
      <rPr>
        <b/>
        <sz val="11"/>
        <color theme="1"/>
        <rFont val="Calibri"/>
        <family val="2"/>
        <scheme val="minor"/>
      </rPr>
      <t xml:space="preserve">
Exemple 1</t>
    </r>
    <r>
      <rPr>
        <sz val="11"/>
        <color theme="1"/>
        <rFont val="Calibri"/>
        <family val="2"/>
        <scheme val="minor"/>
      </rPr>
      <t xml:space="preserve">: En el cas de sol·licitar un producte amb una presentació d’1L: 
- Si el licitador ofereix una presentació de 2L i el seu preu son 50 €, a la taula de l'oferta econòmica indicarà la presentació de 2 L (a la columna d’observacions)  però a la columna del preu unitari ens indicarà el preu per 1L, o sigui 25 €
- Si el licitador ofereix una presentació de 500 ml i el seu preu son 30 €, a la taula de l'oferta econòmica indicarà la presentació de 500 ml (a la columna d’observacions) però a la columna del preu unitari  ens indicarà el preu per 1L, o sigui 60 €
</t>
    </r>
    <r>
      <rPr>
        <b/>
        <sz val="11"/>
        <color theme="1"/>
        <rFont val="Calibri"/>
        <family val="2"/>
        <scheme val="minor"/>
      </rPr>
      <t>Exemple 2</t>
    </r>
    <r>
      <rPr>
        <sz val="11"/>
        <color theme="1"/>
        <rFont val="Calibri"/>
        <family val="2"/>
        <scheme val="minor"/>
      </rPr>
      <t>: En el cas de sol·licitar un producte amb una presentació de 1000 unitats: 
- Si el licitador ofereix una presentació de 500 unitats i el seu preu son 50 €, a la taula de l'oferta econòmica indicarà la presentació de 500 unitats (a la columna d’observacions)  però a la columna del preu unitari ens indicarà el preu per 1000 unitats o sigui 100 €
- Si el licitador ofereix una presentació de 2000 unitats i el seu preu son 100 €, a la taula de l'oferta econòmica indicarà la presentació de 2000 unitats (a la columna d’observacions) però a la columna del preu unitari  ens indicarà el preu per 1000 unitats  o sigui 50 €
Amb tots els efectes, el preu unitari que consti a la columna de "Preu unitari OFERTA (sense IVA)" serà considerat el preu per la quantitat de producte especificat a la columna de "Presentació", tal i com s'ha explicat al paràgraf anterior.</t>
    </r>
  </si>
  <si>
    <r>
      <rPr>
        <b/>
        <sz val="11"/>
        <color rgb="FFFF0000"/>
        <rFont val="Calibri"/>
        <family val="2"/>
        <scheme val="minor"/>
      </rPr>
      <t xml:space="preserve">Instruccions per emplenar l’oferta econòmica:    </t>
    </r>
    <r>
      <rPr>
        <sz val="11"/>
        <color theme="1"/>
        <rFont val="Calibri"/>
        <family val="2"/>
        <scheme val="minor"/>
      </rPr>
      <t xml:space="preserve">
* En el preu es consideraran </t>
    </r>
    <r>
      <rPr>
        <b/>
        <sz val="11"/>
        <color theme="1"/>
        <rFont val="Calibri"/>
        <family val="2"/>
        <scheme val="minor"/>
      </rPr>
      <t>inclosos els tributs, les taxes, els cànons de qualsevol tipus</t>
    </r>
    <r>
      <rPr>
        <sz val="11"/>
        <color theme="1"/>
        <rFont val="Calibri"/>
        <family val="2"/>
        <scheme val="minor"/>
      </rPr>
      <t xml:space="preserve"> que siguin d’aplicació, així com distribució, transport i la resta de despeses que s’originin com a conseqüència de les obligacions que s’han de complir durant l’execució del contracte. 
* Les quantitats indicades no poden ser objecte de modificació per part dels licitadors.
* L’oferta econòmica pel que fa al preu unitari s'ha de presentar amb</t>
    </r>
    <r>
      <rPr>
        <b/>
        <sz val="11"/>
        <color theme="1"/>
        <rFont val="Calibri"/>
        <family val="2"/>
        <scheme val="minor"/>
      </rPr>
      <t xml:space="preserve"> dos decimals.</t>
    </r>
    <r>
      <rPr>
        <sz val="11"/>
        <color theme="1"/>
        <rFont val="Calibri"/>
        <family val="2"/>
        <scheme val="minor"/>
      </rPr>
      <t xml:space="preserve"> En el cas que alguna empresa licitadora presenti la seva oferta amb més de dos decimals, s’arrodoniran els imports a dos decimals.
* L’import total de l’oferta econòmica (amb i sense IVA) es realitzarà de forma automàtica tenint en compte els preus unitaris i les unitats estimades. 
* En el cas d’errades aritmètiques, l’òrgan de contractació acceptarà com a oferta definitiva la que resulti de tornar a calcular correctament l’oferta a partir dels preus unitaris (sense IVA) de cada article especificats a l’oferta per l’empresa licitadora.
* En el cas que el percentatge d’IVA variï durant la tramitació d’aquest expedient, s'adequarà la oferta al IVA legal vigent en cada moment tenint en compte els preus unitaris (sense IVA)
* Aquests </t>
    </r>
    <r>
      <rPr>
        <b/>
        <sz val="11"/>
        <color theme="1"/>
        <rFont val="Calibri"/>
        <family val="2"/>
        <scheme val="minor"/>
      </rPr>
      <t>imports seran màxims</t>
    </r>
    <r>
      <rPr>
        <sz val="11"/>
        <color theme="1"/>
        <rFont val="Calibri"/>
        <family val="2"/>
        <scheme val="minor"/>
      </rPr>
      <t xml:space="preserve"> i s’exhauriran o no en funció dels productes efectivament lliurats (sota demanda).
* L’</t>
    </r>
    <r>
      <rPr>
        <b/>
        <sz val="11"/>
        <color theme="1"/>
        <rFont val="Calibri"/>
        <family val="2"/>
        <scheme val="minor"/>
      </rPr>
      <t>import màxim de licitació</t>
    </r>
    <r>
      <rPr>
        <sz val="11"/>
        <color theme="1"/>
        <rFont val="Calibri"/>
        <family val="2"/>
        <scheme val="minor"/>
      </rPr>
      <t xml:space="preserve"> és el que es detalla en els plecs   i no es podrà sobrepassar en cap cas. L’incompliment d’aquesta condició comportarà l’exclusió de la licitació.
* </t>
    </r>
    <r>
      <rPr>
        <b/>
        <sz val="11"/>
        <color theme="1"/>
        <rFont val="Calibri"/>
        <family val="2"/>
        <scheme val="minor"/>
      </rPr>
      <t>En cap cas les ofertes podran superar els preus unitaris màxims</t>
    </r>
    <r>
      <rPr>
        <sz val="11"/>
        <color theme="1"/>
        <rFont val="Calibri"/>
        <family val="2"/>
        <scheme val="minor"/>
      </rPr>
      <t xml:space="preserve"> que consten en el model d’oferta econòmica. L’incompliment d’aquesta condició comportarà l’exclusió de la licitació. Només es tindran en compte ofertes que compleixin exactament amb totes les especificacions relacionades al plec de prescripcions tècniques i que no superin el pressupost de licitació.   
* </t>
    </r>
    <r>
      <rPr>
        <b/>
        <sz val="11"/>
        <color theme="1"/>
        <rFont val="Calibri"/>
        <family val="2"/>
        <scheme val="minor"/>
      </rPr>
      <t>L’oferta ha de ser a lot complert</t>
    </r>
    <r>
      <rPr>
        <sz val="11"/>
        <color theme="1"/>
        <rFont val="Calibri"/>
        <family val="2"/>
        <scheme val="minor"/>
      </rPr>
      <t>, és a dir, s’han d’oferir tots els productes del lot al qual el licitador es presenti. L'oferta quedarà exclosa si no s’han ofert tots els productes del lot, a no ser que hi hagi algun producte el qual estigui descatalogat i/o ocorri alguna altre circumstància la qual faci impossible oferir el producte. En aquest cas s'haurà de realitzar una declaració en la qual s’exposin els motius pels quals no s'ha ofert el producte per poder valorar la possibilitat d'admetre l'oferta del licitador.
* Cada licitador pot presentar n</t>
    </r>
    <r>
      <rPr>
        <b/>
        <sz val="11"/>
        <color theme="1"/>
        <rFont val="Calibri"/>
        <family val="2"/>
        <scheme val="minor"/>
      </rPr>
      <t>omés una oferta per a cada lot pel qual liciti</t>
    </r>
    <r>
      <rPr>
        <sz val="11"/>
        <color theme="1"/>
        <rFont val="Calibri"/>
        <family val="2"/>
        <scheme val="minor"/>
      </rPr>
      <t xml:space="preserve">. La presentació de més d’una oferta a un mateix lot comportarà la seva exclusió, tret que el licitador comuniqui a l’òrgan de contractació la circumstància de la doble presentació d’oferta i indiqui quina de les dues proposicions s’ha d’entendre retirada de forma prèvia a la seva obertura. 
* Aquells productes els quals l’empresa fabricant hagi </t>
    </r>
    <r>
      <rPr>
        <b/>
        <sz val="11"/>
        <color theme="1"/>
        <rFont val="Calibri"/>
        <family val="2"/>
        <scheme val="minor"/>
      </rPr>
      <t>modificat la referència</t>
    </r>
    <r>
      <rPr>
        <sz val="11"/>
        <color theme="1"/>
        <rFont val="Calibri"/>
        <family val="2"/>
        <scheme val="minor"/>
      </rPr>
      <t xml:space="preserve"> (conservant la composició i/o característiques idèntiques, o “millorant-les”) podrà ser substituït automàticament pels licitadors, adjuntant una declaració en la qual s'indiqui el producte/referència descatalogat amb les característiques del mateix i el producte/referència  que s'ofereix amb les característiques d'aquest.
* En el cas que s’hagi</t>
    </r>
    <r>
      <rPr>
        <b/>
        <sz val="11"/>
        <color theme="1"/>
        <rFont val="Calibri"/>
        <family val="2"/>
        <scheme val="minor"/>
      </rPr>
      <t xml:space="preserve"> descatalogat un producte</t>
    </r>
    <r>
      <rPr>
        <sz val="11"/>
        <color theme="1"/>
        <rFont val="Calibri"/>
        <family val="2"/>
        <scheme val="minor"/>
      </rPr>
      <t xml:space="preserve"> s’haurà d’adjuntar una declaració responsable del licitador explicant aquest fet i/o una declaració responsable del fabricant del producte. En cap cas, no oferir un producte descatalogat pel fabricant serà motiu d’exclusió.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</si>
</sst>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0\ &quot;€&quot;"/>
  </numFmts>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font>
    <font>
      <sz val="10"/>
      <color theme="1"/>
      <name val="Calibri"/>
      <family val="2"/>
      <scheme val="minor"/>
    </font>
    <font>
      <sz val="11"/>
      <color theme="0"/>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EAEAEA"/>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8">
    <xf numFmtId="0" fontId="0" fillId="0" borderId="0"/>
    <xf numFmtId="0" fontId="10" fillId="0" borderId="0"/>
    <xf numFmtId="0" fontId="10" fillId="0" borderId="0"/>
    <xf numFmtId="0" fontId="9" fillId="0" borderId="0"/>
    <xf numFmtId="0" fontId="8" fillId="0" borderId="0"/>
    <xf numFmtId="0" fontId="8" fillId="0" borderId="0"/>
    <xf numFmtId="0" fontId="8" fillId="0" borderId="0"/>
    <xf numFmtId="0" fontId="7" fillId="0" borderId="0"/>
  </cellStyleXfs>
  <cellXfs count="58">
    <xf numFmtId="0" fontId="0" fillId="0" borderId="0" xfId="0"/>
    <xf numFmtId="0" fontId="0" fillId="0" borderId="1" xfId="0" applyBorder="1" applyAlignment="1" applyProtection="1">
      <alignment horizontal="center"/>
    </xf>
    <xf numFmtId="0" fontId="0" fillId="0" borderId="1" xfId="0" applyBorder="1" applyAlignment="1" applyProtection="1">
      <alignment horizontal="left"/>
    </xf>
    <xf numFmtId="0" fontId="0" fillId="0" borderId="1" xfId="0" applyFill="1" applyBorder="1" applyAlignment="1" applyProtection="1">
      <alignment horizontal="center"/>
    </xf>
    <xf numFmtId="0" fontId="0" fillId="0" borderId="1" xfId="0" applyFill="1" applyBorder="1" applyAlignment="1" applyProtection="1">
      <alignment horizontal="left"/>
    </xf>
    <xf numFmtId="0" fontId="0" fillId="0" borderId="0" xfId="0" applyFill="1" applyBorder="1" applyAlignment="1" applyProtection="1">
      <alignment horizontal="left"/>
    </xf>
    <xf numFmtId="0" fontId="0" fillId="0" borderId="2" xfId="0" applyFill="1" applyBorder="1" applyAlignment="1" applyProtection="1">
      <alignment horizontal="left"/>
    </xf>
    <xf numFmtId="164" fontId="12" fillId="2" borderId="1" xfId="7" applyNumberFormat="1" applyFont="1" applyFill="1" applyBorder="1" applyAlignment="1" applyProtection="1">
      <alignment horizontal="center" vertical="center" wrapText="1"/>
    </xf>
    <xf numFmtId="164" fontId="12" fillId="2" borderId="1" xfId="5" applyNumberFormat="1" applyFont="1" applyFill="1" applyBorder="1" applyAlignment="1" applyProtection="1">
      <alignment horizontal="center" vertical="center" wrapText="1"/>
    </xf>
    <xf numFmtId="164" fontId="0" fillId="4" borderId="1" xfId="0" applyNumberFormat="1" applyFill="1" applyBorder="1" applyAlignment="1" applyProtection="1">
      <alignment horizontal="right" vertical="center" wrapText="1"/>
      <protection locked="0"/>
    </xf>
    <xf numFmtId="4" fontId="0" fillId="4" borderId="1" xfId="0" applyNumberFormat="1" applyFill="1" applyBorder="1" applyAlignment="1" applyProtection="1">
      <alignment horizontal="right" vertical="center" wrapText="1"/>
      <protection locked="0"/>
    </xf>
    <xf numFmtId="0" fontId="9" fillId="0" borderId="0" xfId="3" applyProtection="1"/>
    <xf numFmtId="0" fontId="12" fillId="2" borderId="1" xfId="2" applyFont="1" applyFill="1" applyBorder="1" applyAlignment="1" applyProtection="1">
      <alignment horizontal="center" vertical="center" wrapText="1"/>
    </xf>
    <xf numFmtId="49" fontId="12" fillId="2" borderId="1" xfId="2" applyNumberFormat="1" applyFont="1" applyFill="1" applyBorder="1" applyAlignment="1" applyProtection="1">
      <alignment horizontal="center" vertical="center" wrapText="1"/>
    </xf>
    <xf numFmtId="1" fontId="12" fillId="2" borderId="1" xfId="2" applyNumberFormat="1" applyFont="1" applyFill="1" applyBorder="1" applyAlignment="1" applyProtection="1">
      <alignment horizontal="center" vertical="center" wrapText="1"/>
    </xf>
    <xf numFmtId="0" fontId="10" fillId="0" borderId="0" xfId="2" applyAlignment="1" applyProtection="1">
      <alignment wrapText="1"/>
    </xf>
    <xf numFmtId="164" fontId="0" fillId="0" borderId="1" xfId="0" applyNumberFormat="1" applyFill="1" applyBorder="1" applyAlignment="1" applyProtection="1">
      <alignment horizontal="right" vertical="center" wrapText="1"/>
    </xf>
    <xf numFmtId="164" fontId="10" fillId="0" borderId="1" xfId="1" applyNumberFormat="1" applyBorder="1" applyProtection="1"/>
    <xf numFmtId="3" fontId="10" fillId="0" borderId="1" xfId="1" applyNumberFormat="1" applyBorder="1" applyProtection="1"/>
    <xf numFmtId="0" fontId="10" fillId="0" borderId="1" xfId="1" applyBorder="1" applyProtection="1"/>
    <xf numFmtId="0" fontId="14" fillId="0" borderId="0" xfId="5" applyFont="1" applyProtection="1"/>
    <xf numFmtId="0" fontId="10" fillId="0" borderId="0" xfId="1" applyProtection="1"/>
    <xf numFmtId="0" fontId="10" fillId="0" borderId="0" xfId="2" applyProtection="1"/>
    <xf numFmtId="10" fontId="11" fillId="3" borderId="0" xfId="5" applyNumberFormat="1" applyFont="1" applyFill="1" applyProtection="1"/>
    <xf numFmtId="0" fontId="11" fillId="0" borderId="0" xfId="5" applyFont="1" applyAlignment="1" applyProtection="1">
      <alignment horizontal="right"/>
    </xf>
    <xf numFmtId="164" fontId="11" fillId="0" borderId="0" xfId="2" applyNumberFormat="1" applyFont="1" applyProtection="1"/>
    <xf numFmtId="0" fontId="11" fillId="0" borderId="0" xfId="2" applyFont="1" applyProtection="1"/>
    <xf numFmtId="0" fontId="8" fillId="0" borderId="0" xfId="5" applyProtection="1"/>
    <xf numFmtId="164" fontId="10" fillId="4" borderId="1" xfId="1" applyNumberFormat="1" applyFill="1" applyBorder="1" applyProtection="1">
      <protection locked="0"/>
    </xf>
    <xf numFmtId="0" fontId="10" fillId="4" borderId="1" xfId="1" applyFill="1" applyBorder="1" applyProtection="1">
      <protection locked="0"/>
    </xf>
    <xf numFmtId="0" fontId="10" fillId="4" borderId="1" xfId="2" applyFill="1" applyBorder="1" applyProtection="1">
      <protection locked="0"/>
    </xf>
    <xf numFmtId="0" fontId="12" fillId="2" borderId="1" xfId="5" applyFont="1" applyFill="1" applyBorder="1" applyAlignment="1" applyProtection="1">
      <alignment horizontal="center" vertical="center" wrapText="1"/>
    </xf>
    <xf numFmtId="49" fontId="12" fillId="2" borderId="1" xfId="5" applyNumberFormat="1" applyFont="1" applyFill="1" applyBorder="1" applyAlignment="1" applyProtection="1">
      <alignment horizontal="center" vertical="center" wrapText="1"/>
    </xf>
    <xf numFmtId="1" fontId="12" fillId="2" borderId="1" xfId="5" applyNumberFormat="1" applyFont="1" applyFill="1" applyBorder="1" applyAlignment="1" applyProtection="1">
      <alignment horizontal="center" vertical="center" wrapText="1"/>
    </xf>
    <xf numFmtId="0" fontId="8" fillId="0" borderId="0" xfId="5" applyAlignment="1" applyProtection="1">
      <alignment wrapText="1"/>
    </xf>
    <xf numFmtId="164" fontId="8" fillId="0" borderId="1" xfId="5" applyNumberFormat="1" applyBorder="1" applyProtection="1"/>
    <xf numFmtId="0" fontId="8" fillId="0" borderId="1" xfId="5" applyBorder="1" applyProtection="1"/>
    <xf numFmtId="0" fontId="13" fillId="0" borderId="1" xfId="1" applyFont="1" applyBorder="1" applyProtection="1"/>
    <xf numFmtId="0" fontId="8" fillId="0" borderId="0" xfId="4" applyProtection="1"/>
    <xf numFmtId="0" fontId="8" fillId="0" borderId="1" xfId="6" applyFill="1" applyBorder="1" applyProtection="1"/>
    <xf numFmtId="0" fontId="0" fillId="0" borderId="2" xfId="0" applyBorder="1" applyAlignment="1" applyProtection="1">
      <alignment horizontal="left"/>
    </xf>
    <xf numFmtId="164" fontId="11" fillId="0" borderId="0" xfId="5" applyNumberFormat="1" applyFont="1" applyProtection="1"/>
    <xf numFmtId="0" fontId="11" fillId="0" borderId="0" xfId="5" applyFont="1" applyProtection="1"/>
    <xf numFmtId="0" fontId="6" fillId="0" borderId="0" xfId="5" applyFont="1" applyProtection="1"/>
    <xf numFmtId="8" fontId="8" fillId="0" borderId="0" xfId="5" applyNumberFormat="1" applyProtection="1"/>
    <xf numFmtId="164" fontId="8" fillId="4" borderId="1" xfId="5" applyNumberFormat="1" applyFill="1" applyBorder="1" applyProtection="1">
      <protection locked="0"/>
    </xf>
    <xf numFmtId="0" fontId="8" fillId="4" borderId="1" xfId="5" applyFill="1" applyBorder="1" applyProtection="1">
      <protection locked="0"/>
    </xf>
    <xf numFmtId="164" fontId="4" fillId="4" borderId="1" xfId="1" applyNumberFormat="1" applyFont="1" applyFill="1" applyBorder="1" applyProtection="1">
      <protection locked="0"/>
    </xf>
    <xf numFmtId="164" fontId="3" fillId="0" borderId="1" xfId="5" applyNumberFormat="1" applyFont="1" applyBorder="1" applyAlignment="1" applyProtection="1">
      <alignment horizontal="center"/>
    </xf>
    <xf numFmtId="0" fontId="8" fillId="0" borderId="0" xfId="5" applyAlignment="1" applyProtection="1">
      <alignment horizontal="center"/>
    </xf>
    <xf numFmtId="164" fontId="11" fillId="0" borderId="0" xfId="5" applyNumberFormat="1" applyFont="1" applyAlignment="1" applyProtection="1">
      <alignment horizontal="center"/>
    </xf>
    <xf numFmtId="0" fontId="11" fillId="0" borderId="0" xfId="5" applyFont="1" applyAlignment="1" applyProtection="1">
      <alignment horizontal="center"/>
    </xf>
    <xf numFmtId="0" fontId="9" fillId="0" borderId="0" xfId="3" applyAlignment="1" applyProtection="1">
      <alignment horizontal="center"/>
    </xf>
    <xf numFmtId="0" fontId="8" fillId="0" borderId="1" xfId="5" applyBorder="1" applyProtection="1">
      <protection locked="0"/>
    </xf>
    <xf numFmtId="164" fontId="8" fillId="4" borderId="1" xfId="5" applyNumberFormat="1" applyFill="1" applyBorder="1" applyAlignment="1" applyProtection="1">
      <alignment horizontal="center"/>
      <protection locked="0"/>
    </xf>
    <xf numFmtId="0" fontId="2" fillId="5" borderId="0" xfId="5" applyFont="1" applyFill="1" applyBorder="1" applyAlignment="1" applyProtection="1">
      <alignment horizontal="left" wrapText="1"/>
    </xf>
    <xf numFmtId="0" fontId="5" fillId="5" borderId="0" xfId="5" applyFont="1" applyFill="1" applyBorder="1" applyAlignment="1" applyProtection="1">
      <alignment horizontal="left" wrapText="1"/>
    </xf>
    <xf numFmtId="0" fontId="3" fillId="5" borderId="0" xfId="5" applyFont="1" applyFill="1" applyBorder="1" applyAlignment="1" applyProtection="1">
      <alignment horizontal="left" wrapText="1"/>
    </xf>
  </cellXfs>
  <cellStyles count="8">
    <cellStyle name="Normal" xfId="0" builtinId="0"/>
    <cellStyle name="Normal 2" xfId="3"/>
    <cellStyle name="Normal 2 2" xfId="1"/>
    <cellStyle name="Normal 2 3" xfId="5"/>
    <cellStyle name="Normal 2 3 2" xfId="2"/>
    <cellStyle name="Normal 2 3 3" xfId="7"/>
    <cellStyle name="Normal 3" xfId="4"/>
    <cellStyle name="Normal 9"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179"/>
  <sheetViews>
    <sheetView tabSelected="1" zoomScale="86" zoomScaleNormal="86" workbookViewId="0">
      <pane xSplit="6" ySplit="1" topLeftCell="G2" activePane="bottomRight" state="frozen"/>
      <selection pane="topRight" activeCell="G1" sqref="G1"/>
      <selection pane="bottomLeft" activeCell="A2" sqref="A2"/>
      <selection pane="bottomRight" activeCell="L3" sqref="L3"/>
    </sheetView>
  </sheetViews>
  <sheetFormatPr defaultColWidth="8.6640625" defaultRowHeight="14.4" x14ac:dyDescent="0.3"/>
  <cols>
    <col min="1" max="1" width="10.21875" style="27" customWidth="1"/>
    <col min="2" max="2" width="5.5546875" style="27" customWidth="1"/>
    <col min="3" max="3" width="19.44140625" style="27" customWidth="1"/>
    <col min="4" max="4" width="18.77734375" style="27" bestFit="1" customWidth="1"/>
    <col min="5" max="5" width="56.33203125" style="27" bestFit="1" customWidth="1"/>
    <col min="6" max="6" width="14.5546875" style="27" customWidth="1"/>
    <col min="7" max="7" width="10" style="27" customWidth="1"/>
    <col min="8" max="9" width="11.88671875" style="27" customWidth="1"/>
    <col min="10" max="11" width="13.109375" style="27" customWidth="1"/>
    <col min="12" max="12" width="13.109375" style="49" customWidth="1"/>
    <col min="13" max="13" width="13.109375" style="49" hidden="1" customWidth="1"/>
    <col min="14" max="14" width="18.88671875" style="27" customWidth="1"/>
    <col min="15" max="15" width="11.88671875" style="27" hidden="1" customWidth="1"/>
    <col min="16" max="16" width="57.44140625" style="27" bestFit="1" customWidth="1"/>
    <col min="17" max="17" width="34" style="27" customWidth="1"/>
    <col min="18" max="18" width="9.88671875" style="27" customWidth="1"/>
    <col min="19" max="16384" width="8.6640625" style="27"/>
  </cols>
  <sheetData>
    <row r="1" spans="1:18" s="34" customFormat="1" ht="43.2" x14ac:dyDescent="0.3">
      <c r="A1" s="31" t="s">
        <v>58</v>
      </c>
      <c r="B1" s="31" t="s">
        <v>57</v>
      </c>
      <c r="C1" s="31" t="s">
        <v>56</v>
      </c>
      <c r="D1" s="31" t="s">
        <v>55</v>
      </c>
      <c r="E1" s="31" t="s">
        <v>54</v>
      </c>
      <c r="F1" s="32" t="s">
        <v>53</v>
      </c>
      <c r="G1" s="33" t="s">
        <v>52</v>
      </c>
      <c r="H1" s="8" t="s">
        <v>436</v>
      </c>
      <c r="I1" s="8" t="s">
        <v>443</v>
      </c>
      <c r="J1" s="8" t="s">
        <v>444</v>
      </c>
      <c r="K1" s="8" t="s">
        <v>445</v>
      </c>
      <c r="L1" s="8" t="s">
        <v>446</v>
      </c>
      <c r="M1" s="8" t="s">
        <v>449</v>
      </c>
      <c r="N1" s="8" t="s">
        <v>437</v>
      </c>
      <c r="O1" s="8" t="s">
        <v>441</v>
      </c>
      <c r="P1" s="7" t="s">
        <v>431</v>
      </c>
      <c r="Q1" s="7" t="s">
        <v>438</v>
      </c>
    </row>
    <row r="2" spans="1:18" x14ac:dyDescent="0.3">
      <c r="A2" s="2">
        <v>2922</v>
      </c>
      <c r="B2" s="2" t="s">
        <v>4</v>
      </c>
      <c r="C2" s="2" t="s">
        <v>62</v>
      </c>
      <c r="D2" s="2" t="s">
        <v>295</v>
      </c>
      <c r="E2" s="2" t="s">
        <v>296</v>
      </c>
      <c r="F2" s="2" t="s">
        <v>59</v>
      </c>
      <c r="G2" s="1">
        <v>4</v>
      </c>
      <c r="H2" s="35">
        <v>12.86</v>
      </c>
      <c r="I2" s="10"/>
      <c r="J2" s="35">
        <f>ROUND(G2*I2,2)</f>
        <v>0</v>
      </c>
      <c r="K2" s="35">
        <f>ROUND(J2*1.21,2)</f>
        <v>0</v>
      </c>
      <c r="L2" s="48" t="s">
        <v>447</v>
      </c>
      <c r="M2" s="53">
        <f>IF(L2=$R$4,1,0)</f>
        <v>0</v>
      </c>
      <c r="N2" s="45"/>
      <c r="O2" s="36">
        <f>IF(N2=$R$2,1,0)</f>
        <v>0</v>
      </c>
      <c r="P2" s="37" t="s">
        <v>430</v>
      </c>
      <c r="Q2" s="46"/>
      <c r="R2" s="20" t="s">
        <v>440</v>
      </c>
    </row>
    <row r="3" spans="1:18" x14ac:dyDescent="0.3">
      <c r="A3" s="2">
        <v>848</v>
      </c>
      <c r="B3" s="2" t="s">
        <v>4</v>
      </c>
      <c r="C3" s="2" t="s">
        <v>62</v>
      </c>
      <c r="D3" s="2" t="s">
        <v>297</v>
      </c>
      <c r="E3" s="2" t="s">
        <v>298</v>
      </c>
      <c r="F3" s="2" t="s">
        <v>84</v>
      </c>
      <c r="G3" s="1">
        <v>2</v>
      </c>
      <c r="H3" s="35">
        <v>80.8</v>
      </c>
      <c r="I3" s="10"/>
      <c r="J3" s="35">
        <f t="shared" ref="J3:J66" si="0">ROUND(G3*I3,2)</f>
        <v>0</v>
      </c>
      <c r="K3" s="35">
        <f t="shared" ref="K3:K66" si="1">ROUND(J3*1.21,2)</f>
        <v>0</v>
      </c>
      <c r="L3" s="54"/>
      <c r="M3" s="53">
        <f t="shared" ref="M3:M66" si="2">IF(L3=$R$4,1,0)</f>
        <v>0</v>
      </c>
      <c r="N3" s="45"/>
      <c r="O3" s="36">
        <f t="shared" ref="O3:O66" si="3">IF(N3=$R$2,1,0)</f>
        <v>0</v>
      </c>
      <c r="P3" s="37" t="s">
        <v>432</v>
      </c>
      <c r="Q3" s="46"/>
      <c r="R3" s="20" t="s">
        <v>439</v>
      </c>
    </row>
    <row r="4" spans="1:18" x14ac:dyDescent="0.3">
      <c r="A4" s="2">
        <v>850</v>
      </c>
      <c r="B4" s="2" t="s">
        <v>4</v>
      </c>
      <c r="C4" s="2" t="s">
        <v>62</v>
      </c>
      <c r="D4" s="2" t="s">
        <v>74</v>
      </c>
      <c r="E4" s="2" t="s">
        <v>73</v>
      </c>
      <c r="F4" s="2" t="s">
        <v>72</v>
      </c>
      <c r="G4" s="1">
        <v>35</v>
      </c>
      <c r="H4" s="35">
        <v>39.29</v>
      </c>
      <c r="I4" s="10"/>
      <c r="J4" s="35">
        <f t="shared" si="0"/>
        <v>0</v>
      </c>
      <c r="K4" s="35">
        <f t="shared" si="1"/>
        <v>0</v>
      </c>
      <c r="L4" s="54"/>
      <c r="M4" s="53">
        <f t="shared" si="2"/>
        <v>0</v>
      </c>
      <c r="N4" s="45"/>
      <c r="O4" s="36">
        <f t="shared" si="3"/>
        <v>0</v>
      </c>
      <c r="P4" s="37" t="s">
        <v>432</v>
      </c>
      <c r="Q4" s="46"/>
      <c r="R4" s="20" t="s">
        <v>446</v>
      </c>
    </row>
    <row r="5" spans="1:18" x14ac:dyDescent="0.3">
      <c r="A5" s="2">
        <v>2959</v>
      </c>
      <c r="B5" s="2" t="s">
        <v>403</v>
      </c>
      <c r="C5" s="2" t="s">
        <v>62</v>
      </c>
      <c r="D5" s="2" t="s">
        <v>404</v>
      </c>
      <c r="E5" s="2" t="s">
        <v>405</v>
      </c>
      <c r="F5" s="2" t="s">
        <v>0</v>
      </c>
      <c r="G5" s="1">
        <v>2</v>
      </c>
      <c r="H5" s="35">
        <v>223.44</v>
      </c>
      <c r="I5" s="10"/>
      <c r="J5" s="35">
        <f t="shared" si="0"/>
        <v>0</v>
      </c>
      <c r="K5" s="35">
        <f t="shared" si="1"/>
        <v>0</v>
      </c>
      <c r="L5" s="48" t="s">
        <v>447</v>
      </c>
      <c r="M5" s="53">
        <f t="shared" si="2"/>
        <v>0</v>
      </c>
      <c r="N5" s="45"/>
      <c r="O5" s="36">
        <f t="shared" si="3"/>
        <v>0</v>
      </c>
      <c r="P5" s="37" t="s">
        <v>430</v>
      </c>
      <c r="Q5" s="46"/>
      <c r="R5" s="20" t="s">
        <v>448</v>
      </c>
    </row>
    <row r="6" spans="1:18" x14ac:dyDescent="0.3">
      <c r="A6" s="2">
        <v>867</v>
      </c>
      <c r="B6" s="2" t="s">
        <v>4</v>
      </c>
      <c r="C6" s="2" t="s">
        <v>62</v>
      </c>
      <c r="D6" s="2" t="s">
        <v>106</v>
      </c>
      <c r="E6" s="2" t="s">
        <v>105</v>
      </c>
      <c r="F6" s="2" t="s">
        <v>59</v>
      </c>
      <c r="G6" s="1">
        <v>40</v>
      </c>
      <c r="H6" s="35">
        <v>14.45</v>
      </c>
      <c r="I6" s="10"/>
      <c r="J6" s="35">
        <f t="shared" si="0"/>
        <v>0</v>
      </c>
      <c r="K6" s="35">
        <f t="shared" si="1"/>
        <v>0</v>
      </c>
      <c r="L6" s="48" t="s">
        <v>447</v>
      </c>
      <c r="M6" s="53">
        <f t="shared" si="2"/>
        <v>0</v>
      </c>
      <c r="N6" s="45"/>
      <c r="O6" s="36">
        <f t="shared" si="3"/>
        <v>0</v>
      </c>
      <c r="P6" s="37" t="s">
        <v>430</v>
      </c>
      <c r="Q6" s="46"/>
    </row>
    <row r="7" spans="1:18" x14ac:dyDescent="0.3">
      <c r="A7" s="2">
        <v>870</v>
      </c>
      <c r="B7" s="2" t="s">
        <v>4</v>
      </c>
      <c r="C7" s="2" t="s">
        <v>62</v>
      </c>
      <c r="D7" s="2" t="s">
        <v>299</v>
      </c>
      <c r="E7" s="2" t="s">
        <v>300</v>
      </c>
      <c r="F7" s="2" t="s">
        <v>18</v>
      </c>
      <c r="G7" s="1">
        <v>2</v>
      </c>
      <c r="H7" s="35">
        <v>126.29</v>
      </c>
      <c r="I7" s="10"/>
      <c r="J7" s="35">
        <f t="shared" si="0"/>
        <v>0</v>
      </c>
      <c r="K7" s="35">
        <f t="shared" si="1"/>
        <v>0</v>
      </c>
      <c r="L7" s="54"/>
      <c r="M7" s="53">
        <f t="shared" si="2"/>
        <v>0</v>
      </c>
      <c r="N7" s="45"/>
      <c r="O7" s="36">
        <f t="shared" si="3"/>
        <v>0</v>
      </c>
      <c r="P7" s="37" t="s">
        <v>432</v>
      </c>
      <c r="Q7" s="46"/>
    </row>
    <row r="8" spans="1:18" x14ac:dyDescent="0.3">
      <c r="A8" s="2">
        <v>1850</v>
      </c>
      <c r="B8" s="2" t="s">
        <v>4</v>
      </c>
      <c r="C8" s="2" t="s">
        <v>62</v>
      </c>
      <c r="D8" s="2" t="s">
        <v>301</v>
      </c>
      <c r="E8" s="2" t="s">
        <v>302</v>
      </c>
      <c r="F8" s="2" t="s">
        <v>159</v>
      </c>
      <c r="G8" s="1">
        <v>1</v>
      </c>
      <c r="H8" s="35">
        <v>147.07</v>
      </c>
      <c r="I8" s="10"/>
      <c r="J8" s="35">
        <f t="shared" si="0"/>
        <v>0</v>
      </c>
      <c r="K8" s="35">
        <f t="shared" si="1"/>
        <v>0</v>
      </c>
      <c r="L8" s="48" t="s">
        <v>447</v>
      </c>
      <c r="M8" s="53">
        <f t="shared" si="2"/>
        <v>0</v>
      </c>
      <c r="N8" s="45"/>
      <c r="O8" s="36">
        <f t="shared" si="3"/>
        <v>0</v>
      </c>
      <c r="P8" s="37" t="s">
        <v>430</v>
      </c>
      <c r="Q8" s="46"/>
    </row>
    <row r="9" spans="1:18" x14ac:dyDescent="0.3">
      <c r="A9" s="2">
        <v>1851</v>
      </c>
      <c r="B9" s="2" t="s">
        <v>4</v>
      </c>
      <c r="C9" s="2" t="s">
        <v>62</v>
      </c>
      <c r="D9" s="2" t="s">
        <v>303</v>
      </c>
      <c r="E9" s="2" t="s">
        <v>304</v>
      </c>
      <c r="F9" s="2" t="s">
        <v>159</v>
      </c>
      <c r="G9" s="1">
        <v>1</v>
      </c>
      <c r="H9" s="35">
        <v>147.07</v>
      </c>
      <c r="I9" s="10"/>
      <c r="J9" s="35">
        <f t="shared" si="0"/>
        <v>0</v>
      </c>
      <c r="K9" s="35">
        <f t="shared" si="1"/>
        <v>0</v>
      </c>
      <c r="L9" s="48" t="s">
        <v>447</v>
      </c>
      <c r="M9" s="53">
        <f t="shared" si="2"/>
        <v>0</v>
      </c>
      <c r="N9" s="45"/>
      <c r="O9" s="36">
        <f t="shared" si="3"/>
        <v>0</v>
      </c>
      <c r="P9" s="37" t="s">
        <v>430</v>
      </c>
      <c r="Q9" s="46"/>
    </row>
    <row r="10" spans="1:18" x14ac:dyDescent="0.3">
      <c r="A10" s="2">
        <v>1852</v>
      </c>
      <c r="B10" s="2" t="s">
        <v>4</v>
      </c>
      <c r="C10" s="2" t="s">
        <v>62</v>
      </c>
      <c r="D10" s="2" t="s">
        <v>305</v>
      </c>
      <c r="E10" s="2" t="s">
        <v>306</v>
      </c>
      <c r="F10" s="2" t="s">
        <v>159</v>
      </c>
      <c r="G10" s="1">
        <v>1</v>
      </c>
      <c r="H10" s="35">
        <v>134.69999999999999</v>
      </c>
      <c r="I10" s="10"/>
      <c r="J10" s="35">
        <f t="shared" si="0"/>
        <v>0</v>
      </c>
      <c r="K10" s="35">
        <f t="shared" si="1"/>
        <v>0</v>
      </c>
      <c r="L10" s="48" t="s">
        <v>447</v>
      </c>
      <c r="M10" s="53">
        <f t="shared" si="2"/>
        <v>0</v>
      </c>
      <c r="N10" s="45"/>
      <c r="O10" s="36">
        <f t="shared" si="3"/>
        <v>0</v>
      </c>
      <c r="P10" s="37" t="s">
        <v>430</v>
      </c>
      <c r="Q10" s="46"/>
    </row>
    <row r="11" spans="1:18" x14ac:dyDescent="0.3">
      <c r="A11" s="2">
        <v>1853</v>
      </c>
      <c r="B11" s="2" t="s">
        <v>4</v>
      </c>
      <c r="C11" s="2" t="s">
        <v>62</v>
      </c>
      <c r="D11" s="2" t="s">
        <v>183</v>
      </c>
      <c r="E11" s="2" t="s">
        <v>182</v>
      </c>
      <c r="F11" s="2" t="s">
        <v>159</v>
      </c>
      <c r="G11" s="1">
        <v>9</v>
      </c>
      <c r="H11" s="35">
        <v>125.01</v>
      </c>
      <c r="I11" s="10"/>
      <c r="J11" s="35">
        <f t="shared" si="0"/>
        <v>0</v>
      </c>
      <c r="K11" s="35">
        <f t="shared" si="1"/>
        <v>0</v>
      </c>
      <c r="L11" s="48" t="s">
        <v>447</v>
      </c>
      <c r="M11" s="53">
        <f t="shared" si="2"/>
        <v>0</v>
      </c>
      <c r="N11" s="45"/>
      <c r="O11" s="36">
        <f t="shared" si="3"/>
        <v>0</v>
      </c>
      <c r="P11" s="37" t="s">
        <v>430</v>
      </c>
      <c r="Q11" s="46"/>
    </row>
    <row r="12" spans="1:18" x14ac:dyDescent="0.3">
      <c r="A12" s="2">
        <v>1854</v>
      </c>
      <c r="B12" s="2" t="s">
        <v>4</v>
      </c>
      <c r="C12" s="2" t="s">
        <v>62</v>
      </c>
      <c r="D12" s="2" t="s">
        <v>181</v>
      </c>
      <c r="E12" s="2" t="s">
        <v>180</v>
      </c>
      <c r="F12" s="2" t="s">
        <v>159</v>
      </c>
      <c r="G12" s="1">
        <v>5</v>
      </c>
      <c r="H12" s="35">
        <v>124.93</v>
      </c>
      <c r="I12" s="10"/>
      <c r="J12" s="35">
        <f t="shared" si="0"/>
        <v>0</v>
      </c>
      <c r="K12" s="35">
        <f t="shared" si="1"/>
        <v>0</v>
      </c>
      <c r="L12" s="48" t="s">
        <v>447</v>
      </c>
      <c r="M12" s="53">
        <f t="shared" si="2"/>
        <v>0</v>
      </c>
      <c r="N12" s="45"/>
      <c r="O12" s="36">
        <f t="shared" si="3"/>
        <v>0</v>
      </c>
      <c r="P12" s="37" t="s">
        <v>430</v>
      </c>
      <c r="Q12" s="46"/>
    </row>
    <row r="13" spans="1:18" x14ac:dyDescent="0.3">
      <c r="A13" s="2">
        <v>1855</v>
      </c>
      <c r="B13" s="2" t="s">
        <v>4</v>
      </c>
      <c r="C13" s="2" t="s">
        <v>62</v>
      </c>
      <c r="D13" s="2" t="s">
        <v>187</v>
      </c>
      <c r="E13" s="2" t="s">
        <v>186</v>
      </c>
      <c r="F13" s="2" t="s">
        <v>159</v>
      </c>
      <c r="G13" s="1">
        <v>5</v>
      </c>
      <c r="H13" s="35">
        <v>135.30000000000001</v>
      </c>
      <c r="I13" s="10"/>
      <c r="J13" s="35">
        <f t="shared" si="0"/>
        <v>0</v>
      </c>
      <c r="K13" s="35">
        <f t="shared" si="1"/>
        <v>0</v>
      </c>
      <c r="L13" s="48" t="s">
        <v>447</v>
      </c>
      <c r="M13" s="53">
        <f t="shared" si="2"/>
        <v>0</v>
      </c>
      <c r="N13" s="45"/>
      <c r="O13" s="36">
        <f t="shared" si="3"/>
        <v>0</v>
      </c>
      <c r="P13" s="37" t="s">
        <v>430</v>
      </c>
      <c r="Q13" s="46"/>
    </row>
    <row r="14" spans="1:18" x14ac:dyDescent="0.3">
      <c r="A14" s="2">
        <v>1902</v>
      </c>
      <c r="B14" s="2" t="s">
        <v>4</v>
      </c>
      <c r="C14" s="2" t="s">
        <v>62</v>
      </c>
      <c r="D14" s="2" t="s">
        <v>307</v>
      </c>
      <c r="E14" s="2" t="s">
        <v>308</v>
      </c>
      <c r="F14" s="2" t="s">
        <v>309</v>
      </c>
      <c r="G14" s="1">
        <v>1</v>
      </c>
      <c r="H14" s="35">
        <v>367.05</v>
      </c>
      <c r="I14" s="10"/>
      <c r="J14" s="35">
        <f t="shared" si="0"/>
        <v>0</v>
      </c>
      <c r="K14" s="35">
        <f t="shared" si="1"/>
        <v>0</v>
      </c>
      <c r="L14" s="48" t="s">
        <v>447</v>
      </c>
      <c r="M14" s="53">
        <f t="shared" si="2"/>
        <v>0</v>
      </c>
      <c r="N14" s="45"/>
      <c r="O14" s="36">
        <f t="shared" si="3"/>
        <v>0</v>
      </c>
      <c r="P14" s="37" t="s">
        <v>430</v>
      </c>
      <c r="Q14" s="46"/>
    </row>
    <row r="15" spans="1:18" x14ac:dyDescent="0.3">
      <c r="A15" s="2">
        <v>897</v>
      </c>
      <c r="B15" s="2" t="s">
        <v>4</v>
      </c>
      <c r="C15" s="2" t="s">
        <v>62</v>
      </c>
      <c r="D15" s="2" t="s">
        <v>268</v>
      </c>
      <c r="E15" s="2" t="s">
        <v>267</v>
      </c>
      <c r="F15" s="2" t="s">
        <v>18</v>
      </c>
      <c r="G15" s="1">
        <v>1</v>
      </c>
      <c r="H15" s="35">
        <v>142.96</v>
      </c>
      <c r="I15" s="10"/>
      <c r="J15" s="35">
        <f t="shared" si="0"/>
        <v>0</v>
      </c>
      <c r="K15" s="35">
        <f t="shared" si="1"/>
        <v>0</v>
      </c>
      <c r="L15" s="54"/>
      <c r="M15" s="53">
        <f t="shared" si="2"/>
        <v>0</v>
      </c>
      <c r="N15" s="45"/>
      <c r="O15" s="36">
        <f t="shared" si="3"/>
        <v>0</v>
      </c>
      <c r="P15" s="37" t="s">
        <v>432</v>
      </c>
      <c r="Q15" s="46"/>
    </row>
    <row r="16" spans="1:18" x14ac:dyDescent="0.3">
      <c r="A16" s="2">
        <v>899</v>
      </c>
      <c r="B16" s="2" t="s">
        <v>4</v>
      </c>
      <c r="C16" s="2" t="s">
        <v>62</v>
      </c>
      <c r="D16" s="2" t="s">
        <v>112</v>
      </c>
      <c r="E16" s="2" t="s">
        <v>111</v>
      </c>
      <c r="F16" s="2" t="s">
        <v>65</v>
      </c>
      <c r="G16" s="1">
        <v>9</v>
      </c>
      <c r="H16" s="35">
        <v>186.95</v>
      </c>
      <c r="I16" s="10"/>
      <c r="J16" s="35">
        <f t="shared" si="0"/>
        <v>0</v>
      </c>
      <c r="K16" s="35">
        <f t="shared" si="1"/>
        <v>0</v>
      </c>
      <c r="L16" s="48" t="s">
        <v>447</v>
      </c>
      <c r="M16" s="53">
        <f t="shared" si="2"/>
        <v>0</v>
      </c>
      <c r="N16" s="45"/>
      <c r="O16" s="36">
        <f t="shared" si="3"/>
        <v>0</v>
      </c>
      <c r="P16" s="37" t="s">
        <v>430</v>
      </c>
      <c r="Q16" s="46"/>
    </row>
    <row r="17" spans="1:17" x14ac:dyDescent="0.3">
      <c r="A17" s="2">
        <v>900</v>
      </c>
      <c r="B17" s="2" t="s">
        <v>4</v>
      </c>
      <c r="C17" s="2" t="s">
        <v>62</v>
      </c>
      <c r="D17" s="2" t="s">
        <v>290</v>
      </c>
      <c r="E17" s="2" t="s">
        <v>111</v>
      </c>
      <c r="F17" s="2" t="s">
        <v>18</v>
      </c>
      <c r="G17" s="1">
        <v>1</v>
      </c>
      <c r="H17" s="35">
        <v>172.01</v>
      </c>
      <c r="I17" s="10"/>
      <c r="J17" s="35">
        <f t="shared" si="0"/>
        <v>0</v>
      </c>
      <c r="K17" s="35">
        <f t="shared" si="1"/>
        <v>0</v>
      </c>
      <c r="L17" s="48" t="s">
        <v>447</v>
      </c>
      <c r="M17" s="53">
        <f t="shared" si="2"/>
        <v>0</v>
      </c>
      <c r="N17" s="45"/>
      <c r="O17" s="36">
        <f t="shared" si="3"/>
        <v>0</v>
      </c>
      <c r="P17" s="37" t="s">
        <v>430</v>
      </c>
      <c r="Q17" s="46"/>
    </row>
    <row r="18" spans="1:17" x14ac:dyDescent="0.3">
      <c r="A18" s="2">
        <v>906</v>
      </c>
      <c r="B18" s="2" t="s">
        <v>4</v>
      </c>
      <c r="C18" s="2" t="s">
        <v>62</v>
      </c>
      <c r="D18" s="2" t="s">
        <v>259</v>
      </c>
      <c r="E18" s="2" t="s">
        <v>258</v>
      </c>
      <c r="F18" s="2" t="s">
        <v>18</v>
      </c>
      <c r="G18" s="1">
        <v>1</v>
      </c>
      <c r="H18" s="35">
        <v>157.05000000000001</v>
      </c>
      <c r="I18" s="10"/>
      <c r="J18" s="35">
        <f t="shared" si="0"/>
        <v>0</v>
      </c>
      <c r="K18" s="35">
        <f t="shared" si="1"/>
        <v>0</v>
      </c>
      <c r="L18" s="54"/>
      <c r="M18" s="53">
        <f t="shared" si="2"/>
        <v>0</v>
      </c>
      <c r="N18" s="45"/>
      <c r="O18" s="36">
        <f t="shared" si="3"/>
        <v>0</v>
      </c>
      <c r="P18" s="37" t="s">
        <v>432</v>
      </c>
      <c r="Q18" s="46"/>
    </row>
    <row r="19" spans="1:17" x14ac:dyDescent="0.3">
      <c r="A19" s="2">
        <v>1967</v>
      </c>
      <c r="B19" s="2" t="s">
        <v>4</v>
      </c>
      <c r="C19" s="2" t="s">
        <v>62</v>
      </c>
      <c r="D19" s="2" t="s">
        <v>310</v>
      </c>
      <c r="E19" s="2" t="s">
        <v>311</v>
      </c>
      <c r="F19" s="2" t="s">
        <v>18</v>
      </c>
      <c r="G19" s="1">
        <v>1</v>
      </c>
      <c r="H19" s="35">
        <v>98.46</v>
      </c>
      <c r="I19" s="10"/>
      <c r="J19" s="35">
        <f t="shared" si="0"/>
        <v>0</v>
      </c>
      <c r="K19" s="35">
        <f t="shared" si="1"/>
        <v>0</v>
      </c>
      <c r="L19" s="54"/>
      <c r="M19" s="53">
        <f t="shared" si="2"/>
        <v>0</v>
      </c>
      <c r="N19" s="45"/>
      <c r="O19" s="36">
        <f t="shared" si="3"/>
        <v>0</v>
      </c>
      <c r="P19" s="37" t="s">
        <v>432</v>
      </c>
      <c r="Q19" s="46"/>
    </row>
    <row r="20" spans="1:17" x14ac:dyDescent="0.3">
      <c r="A20" s="2">
        <v>3377</v>
      </c>
      <c r="B20" s="2" t="s">
        <v>266</v>
      </c>
      <c r="C20" s="2" t="s">
        <v>62</v>
      </c>
      <c r="D20" s="2" t="s">
        <v>312</v>
      </c>
      <c r="E20" s="2" t="s">
        <v>313</v>
      </c>
      <c r="F20" s="2" t="s">
        <v>314</v>
      </c>
      <c r="G20" s="1">
        <v>4</v>
      </c>
      <c r="H20" s="35">
        <v>43.49</v>
      </c>
      <c r="I20" s="10"/>
      <c r="J20" s="35">
        <f t="shared" si="0"/>
        <v>0</v>
      </c>
      <c r="K20" s="35">
        <f t="shared" si="1"/>
        <v>0</v>
      </c>
      <c r="L20" s="54"/>
      <c r="M20" s="53">
        <f t="shared" si="2"/>
        <v>0</v>
      </c>
      <c r="N20" s="45"/>
      <c r="O20" s="36">
        <f t="shared" si="3"/>
        <v>0</v>
      </c>
      <c r="P20" s="37" t="s">
        <v>432</v>
      </c>
      <c r="Q20" s="46"/>
    </row>
    <row r="21" spans="1:17" x14ac:dyDescent="0.3">
      <c r="A21" s="2">
        <v>2665</v>
      </c>
      <c r="B21" s="2" t="s">
        <v>4</v>
      </c>
      <c r="C21" s="2" t="s">
        <v>62</v>
      </c>
      <c r="D21" s="2" t="s">
        <v>67</v>
      </c>
      <c r="E21" s="2" t="s">
        <v>66</v>
      </c>
      <c r="F21" s="2" t="s">
        <v>65</v>
      </c>
      <c r="G21" s="1">
        <v>60</v>
      </c>
      <c r="H21" s="35">
        <v>46.68</v>
      </c>
      <c r="I21" s="10"/>
      <c r="J21" s="35">
        <f t="shared" si="0"/>
        <v>0</v>
      </c>
      <c r="K21" s="35">
        <f t="shared" si="1"/>
        <v>0</v>
      </c>
      <c r="L21" s="54"/>
      <c r="M21" s="53">
        <f t="shared" si="2"/>
        <v>0</v>
      </c>
      <c r="N21" s="45"/>
      <c r="O21" s="36">
        <f t="shared" si="3"/>
        <v>0</v>
      </c>
      <c r="P21" s="37" t="s">
        <v>432</v>
      </c>
      <c r="Q21" s="46"/>
    </row>
    <row r="22" spans="1:17" x14ac:dyDescent="0.3">
      <c r="A22" s="2">
        <v>922</v>
      </c>
      <c r="B22" s="2" t="s">
        <v>4</v>
      </c>
      <c r="C22" s="2" t="s">
        <v>62</v>
      </c>
      <c r="D22" s="2" t="s">
        <v>285</v>
      </c>
      <c r="E22" s="2" t="s">
        <v>66</v>
      </c>
      <c r="F22" s="2" t="s">
        <v>18</v>
      </c>
      <c r="G22" s="1">
        <v>15</v>
      </c>
      <c r="H22" s="35">
        <v>63.13</v>
      </c>
      <c r="I22" s="10"/>
      <c r="J22" s="35">
        <f t="shared" si="0"/>
        <v>0</v>
      </c>
      <c r="K22" s="35">
        <f t="shared" si="1"/>
        <v>0</v>
      </c>
      <c r="L22" s="54"/>
      <c r="M22" s="53">
        <f t="shared" si="2"/>
        <v>0</v>
      </c>
      <c r="N22" s="45"/>
      <c r="O22" s="36">
        <f t="shared" si="3"/>
        <v>0</v>
      </c>
      <c r="P22" s="37" t="s">
        <v>432</v>
      </c>
      <c r="Q22" s="46"/>
    </row>
    <row r="23" spans="1:17" x14ac:dyDescent="0.3">
      <c r="A23" s="2">
        <v>928</v>
      </c>
      <c r="B23" s="2" t="s">
        <v>4</v>
      </c>
      <c r="C23" s="2" t="s">
        <v>62</v>
      </c>
      <c r="D23" s="2" t="s">
        <v>152</v>
      </c>
      <c r="E23" s="2" t="s">
        <v>151</v>
      </c>
      <c r="F23" s="2" t="s">
        <v>72</v>
      </c>
      <c r="G23" s="1">
        <v>60</v>
      </c>
      <c r="H23" s="35">
        <v>39.29</v>
      </c>
      <c r="I23" s="10"/>
      <c r="J23" s="35">
        <f t="shared" si="0"/>
        <v>0</v>
      </c>
      <c r="K23" s="35">
        <f t="shared" si="1"/>
        <v>0</v>
      </c>
      <c r="L23" s="48" t="s">
        <v>447</v>
      </c>
      <c r="M23" s="53">
        <f t="shared" si="2"/>
        <v>0</v>
      </c>
      <c r="N23" s="45"/>
      <c r="O23" s="36">
        <f t="shared" si="3"/>
        <v>0</v>
      </c>
      <c r="P23" s="37" t="s">
        <v>430</v>
      </c>
      <c r="Q23" s="46"/>
    </row>
    <row r="24" spans="1:17" x14ac:dyDescent="0.3">
      <c r="A24" s="2">
        <v>4003</v>
      </c>
      <c r="B24" s="2" t="s">
        <v>4</v>
      </c>
      <c r="C24" s="2" t="s">
        <v>62</v>
      </c>
      <c r="D24" s="2" t="s">
        <v>401</v>
      </c>
      <c r="E24" s="2" t="s">
        <v>402</v>
      </c>
      <c r="F24" s="2" t="s">
        <v>72</v>
      </c>
      <c r="G24" s="1">
        <v>1</v>
      </c>
      <c r="H24" s="35">
        <v>138.82</v>
      </c>
      <c r="I24" s="10"/>
      <c r="J24" s="35">
        <f t="shared" si="0"/>
        <v>0</v>
      </c>
      <c r="K24" s="35">
        <f t="shared" si="1"/>
        <v>0</v>
      </c>
      <c r="L24" s="48" t="s">
        <v>447</v>
      </c>
      <c r="M24" s="53">
        <f t="shared" si="2"/>
        <v>0</v>
      </c>
      <c r="N24" s="45"/>
      <c r="O24" s="36">
        <f t="shared" si="3"/>
        <v>0</v>
      </c>
      <c r="P24" s="37" t="s">
        <v>430</v>
      </c>
      <c r="Q24" s="46"/>
    </row>
    <row r="25" spans="1:17" x14ac:dyDescent="0.3">
      <c r="A25" s="2">
        <v>2919</v>
      </c>
      <c r="B25" s="2" t="s">
        <v>4</v>
      </c>
      <c r="C25" s="2" t="s">
        <v>62</v>
      </c>
      <c r="D25" s="2" t="s">
        <v>315</v>
      </c>
      <c r="E25" s="2" t="s">
        <v>138</v>
      </c>
      <c r="F25" s="2" t="s">
        <v>59</v>
      </c>
      <c r="G25" s="1">
        <v>3</v>
      </c>
      <c r="H25" s="35">
        <v>233.43</v>
      </c>
      <c r="I25" s="10"/>
      <c r="J25" s="35">
        <f t="shared" si="0"/>
        <v>0</v>
      </c>
      <c r="K25" s="35">
        <f t="shared" si="1"/>
        <v>0</v>
      </c>
      <c r="L25" s="48" t="s">
        <v>447</v>
      </c>
      <c r="M25" s="53">
        <f t="shared" si="2"/>
        <v>0</v>
      </c>
      <c r="N25" s="45"/>
      <c r="O25" s="36">
        <f t="shared" si="3"/>
        <v>0</v>
      </c>
      <c r="P25" s="37" t="s">
        <v>430</v>
      </c>
      <c r="Q25" s="46"/>
    </row>
    <row r="26" spans="1:17" x14ac:dyDescent="0.3">
      <c r="A26" s="2">
        <v>2509</v>
      </c>
      <c r="B26" s="2" t="s">
        <v>4</v>
      </c>
      <c r="C26" s="2" t="s">
        <v>62</v>
      </c>
      <c r="D26" s="2" t="s">
        <v>71</v>
      </c>
      <c r="E26" s="2" t="s">
        <v>70</v>
      </c>
      <c r="F26" s="2" t="s">
        <v>316</v>
      </c>
      <c r="G26" s="1">
        <v>75</v>
      </c>
      <c r="H26" s="35">
        <v>14.32</v>
      </c>
      <c r="I26" s="10"/>
      <c r="J26" s="35">
        <f t="shared" si="0"/>
        <v>0</v>
      </c>
      <c r="K26" s="35">
        <f t="shared" si="1"/>
        <v>0</v>
      </c>
      <c r="L26" s="48" t="s">
        <v>447</v>
      </c>
      <c r="M26" s="53">
        <f t="shared" si="2"/>
        <v>0</v>
      </c>
      <c r="N26" s="45"/>
      <c r="O26" s="36">
        <f t="shared" si="3"/>
        <v>0</v>
      </c>
      <c r="P26" s="37" t="s">
        <v>430</v>
      </c>
      <c r="Q26" s="46"/>
    </row>
    <row r="27" spans="1:17" x14ac:dyDescent="0.3">
      <c r="A27" s="2">
        <v>942</v>
      </c>
      <c r="B27" s="2" t="s">
        <v>4</v>
      </c>
      <c r="C27" s="2" t="s">
        <v>62</v>
      </c>
      <c r="D27" s="2" t="s">
        <v>98</v>
      </c>
      <c r="E27" s="2" t="s">
        <v>97</v>
      </c>
      <c r="F27" s="2" t="s">
        <v>59</v>
      </c>
      <c r="G27" s="1">
        <v>160</v>
      </c>
      <c r="H27" s="35">
        <v>10.86</v>
      </c>
      <c r="I27" s="10"/>
      <c r="J27" s="35">
        <f t="shared" si="0"/>
        <v>0</v>
      </c>
      <c r="K27" s="35">
        <f t="shared" si="1"/>
        <v>0</v>
      </c>
      <c r="L27" s="48" t="s">
        <v>447</v>
      </c>
      <c r="M27" s="53">
        <f t="shared" si="2"/>
        <v>0</v>
      </c>
      <c r="N27" s="45"/>
      <c r="O27" s="36">
        <f t="shared" si="3"/>
        <v>0</v>
      </c>
      <c r="P27" s="37" t="s">
        <v>430</v>
      </c>
      <c r="Q27" s="46"/>
    </row>
    <row r="28" spans="1:17" x14ac:dyDescent="0.3">
      <c r="A28" s="2">
        <v>945</v>
      </c>
      <c r="B28" s="2" t="s">
        <v>4</v>
      </c>
      <c r="C28" s="2" t="s">
        <v>62</v>
      </c>
      <c r="D28" s="2" t="s">
        <v>294</v>
      </c>
      <c r="E28" s="2" t="s">
        <v>293</v>
      </c>
      <c r="F28" s="2" t="s">
        <v>72</v>
      </c>
      <c r="G28" s="1">
        <v>3</v>
      </c>
      <c r="H28" s="35">
        <v>185.18</v>
      </c>
      <c r="I28" s="10"/>
      <c r="J28" s="35">
        <f t="shared" si="0"/>
        <v>0</v>
      </c>
      <c r="K28" s="35">
        <f t="shared" si="1"/>
        <v>0</v>
      </c>
      <c r="L28" s="48" t="s">
        <v>447</v>
      </c>
      <c r="M28" s="53">
        <f t="shared" si="2"/>
        <v>0</v>
      </c>
      <c r="N28" s="45"/>
      <c r="O28" s="36">
        <f t="shared" si="3"/>
        <v>0</v>
      </c>
      <c r="P28" s="37" t="s">
        <v>430</v>
      </c>
      <c r="Q28" s="46"/>
    </row>
    <row r="29" spans="1:17" x14ac:dyDescent="0.3">
      <c r="A29" s="2">
        <v>3186</v>
      </c>
      <c r="B29" s="2" t="s">
        <v>4</v>
      </c>
      <c r="C29" s="2" t="s">
        <v>62</v>
      </c>
      <c r="D29" s="2" t="s">
        <v>317</v>
      </c>
      <c r="E29" s="2" t="s">
        <v>318</v>
      </c>
      <c r="F29" s="2" t="s">
        <v>319</v>
      </c>
      <c r="G29" s="1">
        <v>1</v>
      </c>
      <c r="H29" s="35">
        <v>322.63</v>
      </c>
      <c r="I29" s="10"/>
      <c r="J29" s="35">
        <f t="shared" si="0"/>
        <v>0</v>
      </c>
      <c r="K29" s="35">
        <f t="shared" si="1"/>
        <v>0</v>
      </c>
      <c r="L29" s="48" t="s">
        <v>447</v>
      </c>
      <c r="M29" s="53">
        <f t="shared" si="2"/>
        <v>0</v>
      </c>
      <c r="N29" s="45"/>
      <c r="O29" s="36">
        <f t="shared" si="3"/>
        <v>0</v>
      </c>
      <c r="P29" s="37" t="s">
        <v>430</v>
      </c>
      <c r="Q29" s="46"/>
    </row>
    <row r="30" spans="1:17" x14ac:dyDescent="0.3">
      <c r="A30" s="2">
        <v>2881</v>
      </c>
      <c r="B30" s="2" t="s">
        <v>4</v>
      </c>
      <c r="C30" s="2" t="s">
        <v>62</v>
      </c>
      <c r="D30" s="2" t="s">
        <v>189</v>
      </c>
      <c r="E30" s="2" t="s">
        <v>188</v>
      </c>
      <c r="F30" s="2" t="s">
        <v>18</v>
      </c>
      <c r="G30" s="1">
        <v>1</v>
      </c>
      <c r="H30" s="35">
        <v>381.94</v>
      </c>
      <c r="I30" s="10"/>
      <c r="J30" s="35">
        <f t="shared" si="0"/>
        <v>0</v>
      </c>
      <c r="K30" s="35">
        <f t="shared" si="1"/>
        <v>0</v>
      </c>
      <c r="L30" s="48" t="s">
        <v>447</v>
      </c>
      <c r="M30" s="53">
        <f t="shared" si="2"/>
        <v>0</v>
      </c>
      <c r="N30" s="45"/>
      <c r="O30" s="36">
        <f t="shared" si="3"/>
        <v>0</v>
      </c>
      <c r="P30" s="37" t="s">
        <v>430</v>
      </c>
      <c r="Q30" s="46"/>
    </row>
    <row r="31" spans="1:17" x14ac:dyDescent="0.3">
      <c r="A31" s="2">
        <v>928</v>
      </c>
      <c r="B31" s="2" t="s">
        <v>51</v>
      </c>
      <c r="C31" s="2" t="s">
        <v>62</v>
      </c>
      <c r="D31" s="2" t="s">
        <v>219</v>
      </c>
      <c r="E31" s="2" t="s">
        <v>218</v>
      </c>
      <c r="F31" s="2" t="s">
        <v>217</v>
      </c>
      <c r="G31" s="1">
        <v>4</v>
      </c>
      <c r="H31" s="35">
        <v>42.74</v>
      </c>
      <c r="I31" s="10"/>
      <c r="J31" s="35">
        <f t="shared" si="0"/>
        <v>0</v>
      </c>
      <c r="K31" s="35">
        <f t="shared" si="1"/>
        <v>0</v>
      </c>
      <c r="L31" s="48" t="s">
        <v>447</v>
      </c>
      <c r="M31" s="53">
        <f t="shared" si="2"/>
        <v>0</v>
      </c>
      <c r="N31" s="45"/>
      <c r="O31" s="36">
        <f t="shared" si="3"/>
        <v>0</v>
      </c>
      <c r="P31" s="37" t="s">
        <v>430</v>
      </c>
      <c r="Q31" s="46"/>
    </row>
    <row r="32" spans="1:17" x14ac:dyDescent="0.3">
      <c r="A32" s="2">
        <v>973</v>
      </c>
      <c r="B32" s="2" t="s">
        <v>4</v>
      </c>
      <c r="C32" s="2" t="s">
        <v>62</v>
      </c>
      <c r="D32" s="2" t="s">
        <v>61</v>
      </c>
      <c r="E32" s="2" t="s">
        <v>60</v>
      </c>
      <c r="F32" s="2" t="s">
        <v>59</v>
      </c>
      <c r="G32" s="1">
        <v>200</v>
      </c>
      <c r="H32" s="35">
        <v>6.73</v>
      </c>
      <c r="I32" s="10"/>
      <c r="J32" s="35">
        <f t="shared" si="0"/>
        <v>0</v>
      </c>
      <c r="K32" s="35">
        <f t="shared" si="1"/>
        <v>0</v>
      </c>
      <c r="L32" s="54"/>
      <c r="M32" s="53">
        <f t="shared" si="2"/>
        <v>0</v>
      </c>
      <c r="N32" s="45"/>
      <c r="O32" s="36">
        <f t="shared" si="3"/>
        <v>0</v>
      </c>
      <c r="P32" s="37" t="s">
        <v>432</v>
      </c>
      <c r="Q32" s="46"/>
    </row>
    <row r="33" spans="1:17" x14ac:dyDescent="0.3">
      <c r="A33" s="2">
        <v>2882</v>
      </c>
      <c r="B33" s="2" t="s">
        <v>4</v>
      </c>
      <c r="C33" s="2" t="s">
        <v>62</v>
      </c>
      <c r="D33" s="2" t="s">
        <v>292</v>
      </c>
      <c r="E33" s="2" t="s">
        <v>291</v>
      </c>
      <c r="F33" s="2" t="s">
        <v>18</v>
      </c>
      <c r="G33" s="1">
        <v>1</v>
      </c>
      <c r="H33" s="35">
        <v>194.86</v>
      </c>
      <c r="I33" s="10"/>
      <c r="J33" s="35">
        <f t="shared" si="0"/>
        <v>0</v>
      </c>
      <c r="K33" s="35">
        <f t="shared" si="1"/>
        <v>0</v>
      </c>
      <c r="L33" s="48" t="s">
        <v>447</v>
      </c>
      <c r="M33" s="53">
        <f t="shared" si="2"/>
        <v>0</v>
      </c>
      <c r="N33" s="45"/>
      <c r="O33" s="36">
        <f t="shared" si="3"/>
        <v>0</v>
      </c>
      <c r="P33" s="37" t="s">
        <v>430</v>
      </c>
      <c r="Q33" s="46"/>
    </row>
    <row r="34" spans="1:17" x14ac:dyDescent="0.3">
      <c r="A34" s="2">
        <v>985</v>
      </c>
      <c r="B34" s="2" t="s">
        <v>4</v>
      </c>
      <c r="C34" s="2" t="s">
        <v>62</v>
      </c>
      <c r="D34" s="2">
        <v>4603950</v>
      </c>
      <c r="E34" s="2" t="s">
        <v>320</v>
      </c>
      <c r="F34" s="2" t="s">
        <v>321</v>
      </c>
      <c r="G34" s="1">
        <v>1</v>
      </c>
      <c r="H34" s="35">
        <v>203.02</v>
      </c>
      <c r="I34" s="10"/>
      <c r="J34" s="35">
        <f t="shared" si="0"/>
        <v>0</v>
      </c>
      <c r="K34" s="35">
        <f t="shared" si="1"/>
        <v>0</v>
      </c>
      <c r="L34" s="48" t="s">
        <v>447</v>
      </c>
      <c r="M34" s="53">
        <f t="shared" si="2"/>
        <v>0</v>
      </c>
      <c r="N34" s="45"/>
      <c r="O34" s="36">
        <f t="shared" si="3"/>
        <v>0</v>
      </c>
      <c r="P34" s="37" t="s">
        <v>430</v>
      </c>
      <c r="Q34" s="46"/>
    </row>
    <row r="35" spans="1:17" x14ac:dyDescent="0.3">
      <c r="A35" s="2">
        <v>1764</v>
      </c>
      <c r="B35" s="2" t="s">
        <v>4</v>
      </c>
      <c r="C35" s="2" t="s">
        <v>62</v>
      </c>
      <c r="D35" s="2" t="s">
        <v>110</v>
      </c>
      <c r="E35" s="2" t="s">
        <v>109</v>
      </c>
      <c r="F35" s="2" t="s">
        <v>102</v>
      </c>
      <c r="G35" s="1">
        <v>20</v>
      </c>
      <c r="H35" s="35">
        <v>42.32</v>
      </c>
      <c r="I35" s="10"/>
      <c r="J35" s="35">
        <f t="shared" si="0"/>
        <v>0</v>
      </c>
      <c r="K35" s="35">
        <f t="shared" si="1"/>
        <v>0</v>
      </c>
      <c r="L35" s="48" t="s">
        <v>447</v>
      </c>
      <c r="M35" s="53">
        <f t="shared" si="2"/>
        <v>0</v>
      </c>
      <c r="N35" s="45"/>
      <c r="O35" s="36">
        <f t="shared" si="3"/>
        <v>0</v>
      </c>
      <c r="P35" s="37" t="s">
        <v>430</v>
      </c>
      <c r="Q35" s="46"/>
    </row>
    <row r="36" spans="1:17" x14ac:dyDescent="0.3">
      <c r="A36" s="2">
        <v>994</v>
      </c>
      <c r="B36" s="2" t="s">
        <v>4</v>
      </c>
      <c r="C36" s="2" t="s">
        <v>62</v>
      </c>
      <c r="D36" s="2" t="s">
        <v>201</v>
      </c>
      <c r="E36" s="2" t="s">
        <v>200</v>
      </c>
      <c r="F36" s="2" t="s">
        <v>102</v>
      </c>
      <c r="G36" s="1">
        <v>5</v>
      </c>
      <c r="H36" s="35">
        <v>50.79</v>
      </c>
      <c r="I36" s="10"/>
      <c r="J36" s="35">
        <f t="shared" si="0"/>
        <v>0</v>
      </c>
      <c r="K36" s="35">
        <f t="shared" si="1"/>
        <v>0</v>
      </c>
      <c r="L36" s="48" t="s">
        <v>447</v>
      </c>
      <c r="M36" s="53">
        <f t="shared" si="2"/>
        <v>0</v>
      </c>
      <c r="N36" s="45"/>
      <c r="O36" s="36">
        <f t="shared" si="3"/>
        <v>0</v>
      </c>
      <c r="P36" s="37" t="s">
        <v>430</v>
      </c>
      <c r="Q36" s="46"/>
    </row>
    <row r="37" spans="1:17" x14ac:dyDescent="0.3">
      <c r="A37" s="2">
        <v>2909</v>
      </c>
      <c r="B37" s="2" t="s">
        <v>4</v>
      </c>
      <c r="C37" s="2" t="s">
        <v>62</v>
      </c>
      <c r="D37" s="2" t="s">
        <v>137</v>
      </c>
      <c r="E37" s="2" t="s">
        <v>136</v>
      </c>
      <c r="F37" s="2" t="s">
        <v>135</v>
      </c>
      <c r="G37" s="1">
        <v>3</v>
      </c>
      <c r="H37" s="35">
        <v>90.86</v>
      </c>
      <c r="I37" s="10"/>
      <c r="J37" s="35">
        <f t="shared" si="0"/>
        <v>0</v>
      </c>
      <c r="K37" s="35">
        <f t="shared" si="1"/>
        <v>0</v>
      </c>
      <c r="L37" s="54"/>
      <c r="M37" s="53">
        <f t="shared" si="2"/>
        <v>0</v>
      </c>
      <c r="N37" s="45"/>
      <c r="O37" s="36">
        <f t="shared" si="3"/>
        <v>0</v>
      </c>
      <c r="P37" s="37" t="s">
        <v>432</v>
      </c>
      <c r="Q37" s="46"/>
    </row>
    <row r="38" spans="1:17" x14ac:dyDescent="0.3">
      <c r="A38" s="2">
        <v>999</v>
      </c>
      <c r="B38" s="2" t="s">
        <v>4</v>
      </c>
      <c r="C38" s="2" t="s">
        <v>62</v>
      </c>
      <c r="D38" s="2" t="s">
        <v>154</v>
      </c>
      <c r="E38" s="2" t="s">
        <v>153</v>
      </c>
      <c r="F38" s="2" t="s">
        <v>18</v>
      </c>
      <c r="G38" s="1">
        <v>1</v>
      </c>
      <c r="H38" s="35">
        <v>39.520000000000003</v>
      </c>
      <c r="I38" s="10"/>
      <c r="J38" s="35">
        <f t="shared" si="0"/>
        <v>0</v>
      </c>
      <c r="K38" s="35">
        <f t="shared" si="1"/>
        <v>0</v>
      </c>
      <c r="L38" s="48" t="s">
        <v>447</v>
      </c>
      <c r="M38" s="53">
        <f t="shared" si="2"/>
        <v>0</v>
      </c>
      <c r="N38" s="45"/>
      <c r="O38" s="36">
        <f t="shared" si="3"/>
        <v>0</v>
      </c>
      <c r="P38" s="37" t="s">
        <v>430</v>
      </c>
      <c r="Q38" s="46"/>
    </row>
    <row r="39" spans="1:17" x14ac:dyDescent="0.3">
      <c r="A39" s="2">
        <v>2153</v>
      </c>
      <c r="B39" s="2" t="s">
        <v>4</v>
      </c>
      <c r="C39" s="2" t="s">
        <v>62</v>
      </c>
      <c r="D39" s="2" t="s">
        <v>322</v>
      </c>
      <c r="E39" s="2" t="s">
        <v>323</v>
      </c>
      <c r="F39" s="2" t="s">
        <v>324</v>
      </c>
      <c r="G39" s="1">
        <v>1</v>
      </c>
      <c r="H39" s="35">
        <v>203.94</v>
      </c>
      <c r="I39" s="10"/>
      <c r="J39" s="35">
        <f t="shared" si="0"/>
        <v>0</v>
      </c>
      <c r="K39" s="35">
        <f t="shared" si="1"/>
        <v>0</v>
      </c>
      <c r="L39" s="48" t="s">
        <v>447</v>
      </c>
      <c r="M39" s="53">
        <f t="shared" si="2"/>
        <v>0</v>
      </c>
      <c r="N39" s="45"/>
      <c r="O39" s="36">
        <f t="shared" si="3"/>
        <v>0</v>
      </c>
      <c r="P39" s="37" t="s">
        <v>430</v>
      </c>
      <c r="Q39" s="46"/>
    </row>
    <row r="40" spans="1:17" x14ac:dyDescent="0.3">
      <c r="A40" s="2">
        <v>1020</v>
      </c>
      <c r="B40" s="2" t="s">
        <v>4</v>
      </c>
      <c r="C40" s="2" t="s">
        <v>62</v>
      </c>
      <c r="D40" s="2" t="s">
        <v>261</v>
      </c>
      <c r="E40" s="2" t="s">
        <v>260</v>
      </c>
      <c r="F40" s="2" t="s">
        <v>84</v>
      </c>
      <c r="G40" s="1">
        <v>2</v>
      </c>
      <c r="H40" s="35">
        <v>154.75</v>
      </c>
      <c r="I40" s="10"/>
      <c r="J40" s="35">
        <f t="shared" si="0"/>
        <v>0</v>
      </c>
      <c r="K40" s="35">
        <f t="shared" si="1"/>
        <v>0</v>
      </c>
      <c r="L40" s="48" t="s">
        <v>447</v>
      </c>
      <c r="M40" s="53">
        <f t="shared" si="2"/>
        <v>0</v>
      </c>
      <c r="N40" s="45"/>
      <c r="O40" s="36">
        <f t="shared" si="3"/>
        <v>0</v>
      </c>
      <c r="P40" s="37" t="s">
        <v>430</v>
      </c>
      <c r="Q40" s="46"/>
    </row>
    <row r="41" spans="1:17" x14ac:dyDescent="0.3">
      <c r="A41" s="2">
        <v>2883</v>
      </c>
      <c r="B41" s="2" t="s">
        <v>4</v>
      </c>
      <c r="C41" s="2" t="s">
        <v>62</v>
      </c>
      <c r="D41" s="2" t="s">
        <v>232</v>
      </c>
      <c r="E41" s="2" t="s">
        <v>231</v>
      </c>
      <c r="F41" s="2" t="s">
        <v>230</v>
      </c>
      <c r="G41" s="1">
        <v>2</v>
      </c>
      <c r="H41" s="35">
        <v>215.07</v>
      </c>
      <c r="I41" s="10"/>
      <c r="J41" s="35">
        <f t="shared" si="0"/>
        <v>0</v>
      </c>
      <c r="K41" s="35">
        <f t="shared" si="1"/>
        <v>0</v>
      </c>
      <c r="L41" s="48" t="s">
        <v>447</v>
      </c>
      <c r="M41" s="53">
        <f t="shared" si="2"/>
        <v>0</v>
      </c>
      <c r="N41" s="45"/>
      <c r="O41" s="36">
        <f t="shared" si="3"/>
        <v>0</v>
      </c>
      <c r="P41" s="37" t="s">
        <v>430</v>
      </c>
      <c r="Q41" s="46"/>
    </row>
    <row r="42" spans="1:17" x14ac:dyDescent="0.3">
      <c r="A42" s="2">
        <v>1023</v>
      </c>
      <c r="B42" s="2" t="s">
        <v>4</v>
      </c>
      <c r="C42" s="2" t="s">
        <v>62</v>
      </c>
      <c r="D42" s="2" t="s">
        <v>325</v>
      </c>
      <c r="E42" s="2" t="s">
        <v>326</v>
      </c>
      <c r="F42" s="2" t="s">
        <v>18</v>
      </c>
      <c r="G42" s="1">
        <v>1</v>
      </c>
      <c r="H42" s="35">
        <v>141.4</v>
      </c>
      <c r="I42" s="10"/>
      <c r="J42" s="35">
        <f t="shared" si="0"/>
        <v>0</v>
      </c>
      <c r="K42" s="35">
        <f t="shared" si="1"/>
        <v>0</v>
      </c>
      <c r="L42" s="48" t="s">
        <v>447</v>
      </c>
      <c r="M42" s="53">
        <f t="shared" si="2"/>
        <v>0</v>
      </c>
      <c r="N42" s="45"/>
      <c r="O42" s="36">
        <f t="shared" si="3"/>
        <v>0</v>
      </c>
      <c r="P42" s="37" t="s">
        <v>430</v>
      </c>
      <c r="Q42" s="46"/>
    </row>
    <row r="43" spans="1:17" x14ac:dyDescent="0.3">
      <c r="A43" s="2">
        <v>1026</v>
      </c>
      <c r="B43" s="2" t="s">
        <v>4</v>
      </c>
      <c r="C43" s="2" t="s">
        <v>62</v>
      </c>
      <c r="D43" s="2" t="s">
        <v>327</v>
      </c>
      <c r="E43" s="2" t="s">
        <v>328</v>
      </c>
      <c r="F43" s="2" t="s">
        <v>102</v>
      </c>
      <c r="G43" s="1">
        <v>2</v>
      </c>
      <c r="H43" s="35">
        <v>46.87</v>
      </c>
      <c r="I43" s="10"/>
      <c r="J43" s="35">
        <f t="shared" si="0"/>
        <v>0</v>
      </c>
      <c r="K43" s="35">
        <f t="shared" si="1"/>
        <v>0</v>
      </c>
      <c r="L43" s="48" t="s">
        <v>447</v>
      </c>
      <c r="M43" s="53">
        <f t="shared" si="2"/>
        <v>0</v>
      </c>
      <c r="N43" s="45"/>
      <c r="O43" s="36">
        <f t="shared" si="3"/>
        <v>0</v>
      </c>
      <c r="P43" s="37" t="s">
        <v>430</v>
      </c>
      <c r="Q43" s="46"/>
    </row>
    <row r="44" spans="1:17" x14ac:dyDescent="0.3">
      <c r="A44" s="2">
        <v>1027</v>
      </c>
      <c r="B44" s="2" t="s">
        <v>4</v>
      </c>
      <c r="C44" s="2" t="s">
        <v>62</v>
      </c>
      <c r="D44" s="2" t="s">
        <v>104</v>
      </c>
      <c r="E44" s="2" t="s">
        <v>103</v>
      </c>
      <c r="F44" s="2" t="s">
        <v>102</v>
      </c>
      <c r="G44" s="1">
        <v>5</v>
      </c>
      <c r="H44" s="35">
        <v>52.48</v>
      </c>
      <c r="I44" s="10"/>
      <c r="J44" s="35">
        <f t="shared" si="0"/>
        <v>0</v>
      </c>
      <c r="K44" s="35">
        <f t="shared" si="1"/>
        <v>0</v>
      </c>
      <c r="L44" s="48" t="s">
        <v>447</v>
      </c>
      <c r="M44" s="53">
        <f t="shared" si="2"/>
        <v>0</v>
      </c>
      <c r="N44" s="45"/>
      <c r="O44" s="36">
        <f t="shared" si="3"/>
        <v>0</v>
      </c>
      <c r="P44" s="37" t="s">
        <v>430</v>
      </c>
      <c r="Q44" s="46"/>
    </row>
    <row r="45" spans="1:17" x14ac:dyDescent="0.3">
      <c r="A45" s="2">
        <v>1064</v>
      </c>
      <c r="B45" s="2" t="s">
        <v>4</v>
      </c>
      <c r="C45" s="2" t="s">
        <v>62</v>
      </c>
      <c r="D45" s="2" t="s">
        <v>329</v>
      </c>
      <c r="E45" s="2" t="s">
        <v>330</v>
      </c>
      <c r="F45" s="2" t="s">
        <v>18</v>
      </c>
      <c r="G45" s="1">
        <v>1</v>
      </c>
      <c r="H45" s="35">
        <v>140.75</v>
      </c>
      <c r="I45" s="10"/>
      <c r="J45" s="35">
        <f t="shared" si="0"/>
        <v>0</v>
      </c>
      <c r="K45" s="35">
        <f t="shared" si="1"/>
        <v>0</v>
      </c>
      <c r="L45" s="48" t="s">
        <v>447</v>
      </c>
      <c r="M45" s="53">
        <f t="shared" si="2"/>
        <v>0</v>
      </c>
      <c r="N45" s="45"/>
      <c r="O45" s="36">
        <f t="shared" si="3"/>
        <v>0</v>
      </c>
      <c r="P45" s="37" t="s">
        <v>430</v>
      </c>
      <c r="Q45" s="46"/>
    </row>
    <row r="46" spans="1:17" x14ac:dyDescent="0.3">
      <c r="A46" s="2">
        <v>1068</v>
      </c>
      <c r="B46" s="2" t="s">
        <v>4</v>
      </c>
      <c r="C46" s="2" t="s">
        <v>62</v>
      </c>
      <c r="D46" s="2" t="s">
        <v>185</v>
      </c>
      <c r="E46" s="2" t="s">
        <v>184</v>
      </c>
      <c r="F46" s="2" t="s">
        <v>72</v>
      </c>
      <c r="G46" s="1">
        <v>5</v>
      </c>
      <c r="H46" s="35">
        <v>114.16</v>
      </c>
      <c r="I46" s="10"/>
      <c r="J46" s="35">
        <f t="shared" si="0"/>
        <v>0</v>
      </c>
      <c r="K46" s="35">
        <f t="shared" si="1"/>
        <v>0</v>
      </c>
      <c r="L46" s="48" t="s">
        <v>447</v>
      </c>
      <c r="M46" s="53">
        <f t="shared" si="2"/>
        <v>0</v>
      </c>
      <c r="N46" s="45"/>
      <c r="O46" s="36">
        <f t="shared" si="3"/>
        <v>0</v>
      </c>
      <c r="P46" s="37" t="s">
        <v>430</v>
      </c>
      <c r="Q46" s="46"/>
    </row>
    <row r="47" spans="1:17" x14ac:dyDescent="0.3">
      <c r="A47" s="2">
        <v>3223</v>
      </c>
      <c r="B47" s="2" t="s">
        <v>4</v>
      </c>
      <c r="C47" s="2" t="s">
        <v>62</v>
      </c>
      <c r="D47" s="2" t="s">
        <v>199</v>
      </c>
      <c r="E47" s="2" t="s">
        <v>198</v>
      </c>
      <c r="F47" s="2" t="s">
        <v>65</v>
      </c>
      <c r="G47" s="1">
        <v>30</v>
      </c>
      <c r="H47" s="35">
        <v>90.75</v>
      </c>
      <c r="I47" s="10"/>
      <c r="J47" s="35">
        <f t="shared" si="0"/>
        <v>0</v>
      </c>
      <c r="K47" s="35">
        <f t="shared" si="1"/>
        <v>0</v>
      </c>
      <c r="L47" s="48" t="s">
        <v>447</v>
      </c>
      <c r="M47" s="53">
        <f t="shared" si="2"/>
        <v>0</v>
      </c>
      <c r="N47" s="45"/>
      <c r="O47" s="36">
        <f t="shared" si="3"/>
        <v>0</v>
      </c>
      <c r="P47" s="37" t="s">
        <v>430</v>
      </c>
      <c r="Q47" s="46"/>
    </row>
    <row r="48" spans="1:17" x14ac:dyDescent="0.3">
      <c r="A48" s="2">
        <v>1088</v>
      </c>
      <c r="B48" s="2" t="s">
        <v>4</v>
      </c>
      <c r="C48" s="2" t="s">
        <v>62</v>
      </c>
      <c r="D48" s="2" t="s">
        <v>205</v>
      </c>
      <c r="E48" s="2" t="s">
        <v>204</v>
      </c>
      <c r="F48" s="2" t="s">
        <v>72</v>
      </c>
      <c r="G48" s="1">
        <v>4</v>
      </c>
      <c r="H48" s="35">
        <v>103.49</v>
      </c>
      <c r="I48" s="10"/>
      <c r="J48" s="35">
        <f t="shared" si="0"/>
        <v>0</v>
      </c>
      <c r="K48" s="35">
        <f t="shared" si="1"/>
        <v>0</v>
      </c>
      <c r="L48" s="48" t="s">
        <v>447</v>
      </c>
      <c r="M48" s="53">
        <f t="shared" si="2"/>
        <v>0</v>
      </c>
      <c r="N48" s="45"/>
      <c r="O48" s="36">
        <f t="shared" si="3"/>
        <v>0</v>
      </c>
      <c r="P48" s="37" t="s">
        <v>430</v>
      </c>
      <c r="Q48" s="46"/>
    </row>
    <row r="49" spans="1:17" x14ac:dyDescent="0.3">
      <c r="A49" s="2">
        <v>1068</v>
      </c>
      <c r="B49" s="2" t="s">
        <v>51</v>
      </c>
      <c r="C49" s="2" t="s">
        <v>62</v>
      </c>
      <c r="D49" s="2" t="s">
        <v>216</v>
      </c>
      <c r="E49" s="2" t="s">
        <v>215</v>
      </c>
      <c r="F49" s="2" t="s">
        <v>170</v>
      </c>
      <c r="G49" s="1">
        <v>10</v>
      </c>
      <c r="H49" s="35">
        <v>45.65</v>
      </c>
      <c r="I49" s="10"/>
      <c r="J49" s="35">
        <f t="shared" si="0"/>
        <v>0</v>
      </c>
      <c r="K49" s="35">
        <f t="shared" si="1"/>
        <v>0</v>
      </c>
      <c r="L49" s="48" t="s">
        <v>447</v>
      </c>
      <c r="M49" s="53">
        <f t="shared" si="2"/>
        <v>0</v>
      </c>
      <c r="N49" s="45"/>
      <c r="O49" s="36">
        <f t="shared" si="3"/>
        <v>0</v>
      </c>
      <c r="P49" s="37" t="s">
        <v>430</v>
      </c>
      <c r="Q49" s="46"/>
    </row>
    <row r="50" spans="1:17" x14ac:dyDescent="0.3">
      <c r="A50" s="2">
        <v>1089</v>
      </c>
      <c r="B50" s="2" t="s">
        <v>4</v>
      </c>
      <c r="C50" s="2" t="s">
        <v>62</v>
      </c>
      <c r="D50" s="2" t="s">
        <v>331</v>
      </c>
      <c r="E50" s="2" t="s">
        <v>332</v>
      </c>
      <c r="F50" s="2" t="s">
        <v>18</v>
      </c>
      <c r="G50" s="1">
        <v>1</v>
      </c>
      <c r="H50" s="35">
        <v>173.4</v>
      </c>
      <c r="I50" s="10"/>
      <c r="J50" s="35">
        <f t="shared" si="0"/>
        <v>0</v>
      </c>
      <c r="K50" s="35">
        <f t="shared" si="1"/>
        <v>0</v>
      </c>
      <c r="L50" s="54"/>
      <c r="M50" s="53">
        <f t="shared" si="2"/>
        <v>0</v>
      </c>
      <c r="N50" s="45"/>
      <c r="O50" s="36">
        <f t="shared" si="3"/>
        <v>0</v>
      </c>
      <c r="P50" s="37" t="s">
        <v>432</v>
      </c>
      <c r="Q50" s="46"/>
    </row>
    <row r="51" spans="1:17" x14ac:dyDescent="0.3">
      <c r="A51" s="2">
        <v>1105</v>
      </c>
      <c r="B51" s="2" t="s">
        <v>4</v>
      </c>
      <c r="C51" s="2" t="s">
        <v>62</v>
      </c>
      <c r="D51" s="2" t="s">
        <v>254</v>
      </c>
      <c r="E51" s="2" t="s">
        <v>253</v>
      </c>
      <c r="F51" s="2" t="s">
        <v>18</v>
      </c>
      <c r="G51" s="1">
        <v>1</v>
      </c>
      <c r="H51" s="35">
        <v>131.36000000000001</v>
      </c>
      <c r="I51" s="10"/>
      <c r="J51" s="35">
        <f t="shared" si="0"/>
        <v>0</v>
      </c>
      <c r="K51" s="35">
        <f t="shared" si="1"/>
        <v>0</v>
      </c>
      <c r="L51" s="54"/>
      <c r="M51" s="53">
        <f t="shared" si="2"/>
        <v>0</v>
      </c>
      <c r="N51" s="45"/>
      <c r="O51" s="36">
        <f t="shared" si="3"/>
        <v>0</v>
      </c>
      <c r="P51" s="37" t="s">
        <v>432</v>
      </c>
      <c r="Q51" s="46"/>
    </row>
    <row r="52" spans="1:17" x14ac:dyDescent="0.3">
      <c r="A52" s="2">
        <v>1115</v>
      </c>
      <c r="B52" s="2" t="s">
        <v>4</v>
      </c>
      <c r="C52" s="2" t="s">
        <v>62</v>
      </c>
      <c r="D52" s="2" t="s">
        <v>158</v>
      </c>
      <c r="E52" s="2" t="s">
        <v>157</v>
      </c>
      <c r="F52" s="2" t="s">
        <v>102</v>
      </c>
      <c r="G52" s="1">
        <v>8</v>
      </c>
      <c r="H52" s="35">
        <v>81.53</v>
      </c>
      <c r="I52" s="10"/>
      <c r="J52" s="35">
        <f t="shared" si="0"/>
        <v>0</v>
      </c>
      <c r="K52" s="35">
        <f t="shared" si="1"/>
        <v>0</v>
      </c>
      <c r="L52" s="54"/>
      <c r="M52" s="53">
        <f t="shared" si="2"/>
        <v>0</v>
      </c>
      <c r="N52" s="45"/>
      <c r="O52" s="36">
        <f t="shared" si="3"/>
        <v>0</v>
      </c>
      <c r="P52" s="37" t="s">
        <v>432</v>
      </c>
      <c r="Q52" s="46"/>
    </row>
    <row r="53" spans="1:17" x14ac:dyDescent="0.3">
      <c r="A53" s="2">
        <v>2943</v>
      </c>
      <c r="B53" s="2" t="s">
        <v>4</v>
      </c>
      <c r="C53" s="2" t="s">
        <v>62</v>
      </c>
      <c r="D53" s="2" t="s">
        <v>207</v>
      </c>
      <c r="E53" s="2" t="s">
        <v>206</v>
      </c>
      <c r="F53" s="38" t="s">
        <v>428</v>
      </c>
      <c r="G53" s="1">
        <v>15</v>
      </c>
      <c r="H53" s="35">
        <v>206.46</v>
      </c>
      <c r="I53" s="10"/>
      <c r="J53" s="35">
        <f t="shared" si="0"/>
        <v>0</v>
      </c>
      <c r="K53" s="35">
        <f t="shared" si="1"/>
        <v>0</v>
      </c>
      <c r="L53" s="48" t="s">
        <v>447</v>
      </c>
      <c r="M53" s="53">
        <f t="shared" si="2"/>
        <v>0</v>
      </c>
      <c r="N53" s="45"/>
      <c r="O53" s="36">
        <f t="shared" si="3"/>
        <v>0</v>
      </c>
      <c r="P53" s="37" t="s">
        <v>430</v>
      </c>
      <c r="Q53" s="46"/>
    </row>
    <row r="54" spans="1:17" x14ac:dyDescent="0.3">
      <c r="A54" s="2">
        <v>3432</v>
      </c>
      <c r="B54" s="2" t="s">
        <v>4</v>
      </c>
      <c r="C54" s="2" t="s">
        <v>62</v>
      </c>
      <c r="D54" s="2" t="s">
        <v>333</v>
      </c>
      <c r="E54" s="2" t="s">
        <v>334</v>
      </c>
      <c r="F54" s="2" t="s">
        <v>72</v>
      </c>
      <c r="G54" s="1">
        <v>4</v>
      </c>
      <c r="H54" s="35">
        <v>323.13</v>
      </c>
      <c r="I54" s="10"/>
      <c r="J54" s="35">
        <f t="shared" si="0"/>
        <v>0</v>
      </c>
      <c r="K54" s="35">
        <f t="shared" si="1"/>
        <v>0</v>
      </c>
      <c r="L54" s="48" t="s">
        <v>447</v>
      </c>
      <c r="M54" s="53">
        <f t="shared" si="2"/>
        <v>0</v>
      </c>
      <c r="N54" s="45"/>
      <c r="O54" s="36">
        <f t="shared" si="3"/>
        <v>0</v>
      </c>
      <c r="P54" s="37" t="s">
        <v>430</v>
      </c>
      <c r="Q54" s="46"/>
    </row>
    <row r="55" spans="1:17" x14ac:dyDescent="0.3">
      <c r="A55" s="2">
        <v>1124</v>
      </c>
      <c r="B55" s="2" t="s">
        <v>4</v>
      </c>
      <c r="C55" s="2" t="s">
        <v>62</v>
      </c>
      <c r="D55" s="2" t="s">
        <v>80</v>
      </c>
      <c r="E55" s="2" t="s">
        <v>79</v>
      </c>
      <c r="F55" s="2" t="s">
        <v>59</v>
      </c>
      <c r="G55" s="1">
        <v>100</v>
      </c>
      <c r="H55" s="35">
        <v>15.14</v>
      </c>
      <c r="I55" s="10"/>
      <c r="J55" s="35">
        <f t="shared" si="0"/>
        <v>0</v>
      </c>
      <c r="K55" s="35">
        <f t="shared" si="1"/>
        <v>0</v>
      </c>
      <c r="L55" s="48" t="s">
        <v>447</v>
      </c>
      <c r="M55" s="53">
        <f t="shared" si="2"/>
        <v>0</v>
      </c>
      <c r="N55" s="45"/>
      <c r="O55" s="36">
        <f t="shared" si="3"/>
        <v>0</v>
      </c>
      <c r="P55" s="37" t="s">
        <v>430</v>
      </c>
      <c r="Q55" s="46"/>
    </row>
    <row r="56" spans="1:17" x14ac:dyDescent="0.3">
      <c r="A56" s="2">
        <v>1126</v>
      </c>
      <c r="B56" s="2" t="s">
        <v>4</v>
      </c>
      <c r="C56" s="2" t="s">
        <v>62</v>
      </c>
      <c r="D56" s="2" t="s">
        <v>335</v>
      </c>
      <c r="E56" s="2" t="s">
        <v>336</v>
      </c>
      <c r="F56" s="2" t="s">
        <v>18</v>
      </c>
      <c r="G56" s="1">
        <v>1</v>
      </c>
      <c r="H56" s="35">
        <v>181.22</v>
      </c>
      <c r="I56" s="10"/>
      <c r="J56" s="35">
        <f t="shared" si="0"/>
        <v>0</v>
      </c>
      <c r="K56" s="35">
        <f t="shared" si="1"/>
        <v>0</v>
      </c>
      <c r="L56" s="48" t="s">
        <v>447</v>
      </c>
      <c r="M56" s="53">
        <f t="shared" si="2"/>
        <v>0</v>
      </c>
      <c r="N56" s="45"/>
      <c r="O56" s="36">
        <f t="shared" si="3"/>
        <v>0</v>
      </c>
      <c r="P56" s="37" t="s">
        <v>430</v>
      </c>
      <c r="Q56" s="46"/>
    </row>
    <row r="57" spans="1:17" x14ac:dyDescent="0.3">
      <c r="A57" s="2">
        <v>3528</v>
      </c>
      <c r="B57" s="2" t="s">
        <v>4</v>
      </c>
      <c r="C57" s="2" t="s">
        <v>62</v>
      </c>
      <c r="D57" s="2" t="s">
        <v>337</v>
      </c>
      <c r="E57" s="2" t="s">
        <v>336</v>
      </c>
      <c r="F57" s="2" t="s">
        <v>18</v>
      </c>
      <c r="G57" s="1">
        <v>1</v>
      </c>
      <c r="H57" s="35">
        <v>181.22</v>
      </c>
      <c r="I57" s="10"/>
      <c r="J57" s="35">
        <f t="shared" si="0"/>
        <v>0</v>
      </c>
      <c r="K57" s="35">
        <f t="shared" si="1"/>
        <v>0</v>
      </c>
      <c r="L57" s="48" t="s">
        <v>447</v>
      </c>
      <c r="M57" s="53">
        <f t="shared" si="2"/>
        <v>0</v>
      </c>
      <c r="N57" s="45"/>
      <c r="O57" s="36">
        <f t="shared" si="3"/>
        <v>0</v>
      </c>
      <c r="P57" s="37" t="s">
        <v>430</v>
      </c>
      <c r="Q57" s="46"/>
    </row>
    <row r="58" spans="1:17" x14ac:dyDescent="0.3">
      <c r="A58" s="2">
        <v>1123</v>
      </c>
      <c r="B58" s="2" t="s">
        <v>4</v>
      </c>
      <c r="C58" s="2" t="s">
        <v>62</v>
      </c>
      <c r="D58" s="2" t="s">
        <v>76</v>
      </c>
      <c r="E58" s="2" t="s">
        <v>75</v>
      </c>
      <c r="F58" s="2" t="s">
        <v>59</v>
      </c>
      <c r="G58" s="1">
        <v>350</v>
      </c>
      <c r="H58" s="35">
        <v>15.2</v>
      </c>
      <c r="I58" s="10"/>
      <c r="J58" s="35">
        <f t="shared" si="0"/>
        <v>0</v>
      </c>
      <c r="K58" s="35">
        <f t="shared" si="1"/>
        <v>0</v>
      </c>
      <c r="L58" s="48" t="s">
        <v>447</v>
      </c>
      <c r="M58" s="53">
        <f t="shared" si="2"/>
        <v>0</v>
      </c>
      <c r="N58" s="45"/>
      <c r="O58" s="36">
        <f t="shared" si="3"/>
        <v>0</v>
      </c>
      <c r="P58" s="37" t="s">
        <v>430</v>
      </c>
      <c r="Q58" s="46"/>
    </row>
    <row r="59" spans="1:17" x14ac:dyDescent="0.3">
      <c r="A59" s="2">
        <v>1130</v>
      </c>
      <c r="B59" s="2" t="s">
        <v>4</v>
      </c>
      <c r="C59" s="2" t="s">
        <v>62</v>
      </c>
      <c r="D59" s="2" t="s">
        <v>78</v>
      </c>
      <c r="E59" s="2" t="s">
        <v>77</v>
      </c>
      <c r="F59" s="2" t="s">
        <v>59</v>
      </c>
      <c r="G59" s="1">
        <v>900</v>
      </c>
      <c r="H59" s="35">
        <v>14.98</v>
      </c>
      <c r="I59" s="10"/>
      <c r="J59" s="35">
        <f t="shared" si="0"/>
        <v>0</v>
      </c>
      <c r="K59" s="35">
        <f t="shared" si="1"/>
        <v>0</v>
      </c>
      <c r="L59" s="48" t="s">
        <v>447</v>
      </c>
      <c r="M59" s="53">
        <f t="shared" si="2"/>
        <v>0</v>
      </c>
      <c r="N59" s="45"/>
      <c r="O59" s="36">
        <f t="shared" si="3"/>
        <v>0</v>
      </c>
      <c r="P59" s="37" t="s">
        <v>430</v>
      </c>
      <c r="Q59" s="46"/>
    </row>
    <row r="60" spans="1:17" x14ac:dyDescent="0.3">
      <c r="A60" s="2">
        <v>1121</v>
      </c>
      <c r="B60" s="2" t="s">
        <v>4</v>
      </c>
      <c r="C60" s="2" t="s">
        <v>62</v>
      </c>
      <c r="D60" s="2" t="s">
        <v>338</v>
      </c>
      <c r="E60" s="2" t="s">
        <v>339</v>
      </c>
      <c r="F60" s="2" t="s">
        <v>72</v>
      </c>
      <c r="G60" s="1">
        <v>2</v>
      </c>
      <c r="H60" s="35">
        <v>172.67</v>
      </c>
      <c r="I60" s="10"/>
      <c r="J60" s="35">
        <f t="shared" si="0"/>
        <v>0</v>
      </c>
      <c r="K60" s="35">
        <f t="shared" si="1"/>
        <v>0</v>
      </c>
      <c r="L60" s="48" t="s">
        <v>447</v>
      </c>
      <c r="M60" s="53">
        <f t="shared" si="2"/>
        <v>0</v>
      </c>
      <c r="N60" s="45"/>
      <c r="O60" s="36">
        <f t="shared" si="3"/>
        <v>0</v>
      </c>
      <c r="P60" s="37" t="s">
        <v>430</v>
      </c>
      <c r="Q60" s="46"/>
    </row>
    <row r="61" spans="1:17" x14ac:dyDescent="0.3">
      <c r="A61" s="2">
        <v>1127</v>
      </c>
      <c r="B61" s="2" t="s">
        <v>4</v>
      </c>
      <c r="C61" s="2" t="s">
        <v>62</v>
      </c>
      <c r="D61" s="2" t="s">
        <v>101</v>
      </c>
      <c r="E61" s="2" t="s">
        <v>100</v>
      </c>
      <c r="F61" s="2" t="s">
        <v>99</v>
      </c>
      <c r="G61" s="1">
        <v>25</v>
      </c>
      <c r="H61" s="35">
        <v>496.16</v>
      </c>
      <c r="I61" s="10"/>
      <c r="J61" s="35">
        <f t="shared" si="0"/>
        <v>0</v>
      </c>
      <c r="K61" s="35">
        <f t="shared" si="1"/>
        <v>0</v>
      </c>
      <c r="L61" s="48" t="s">
        <v>447</v>
      </c>
      <c r="M61" s="53">
        <f t="shared" si="2"/>
        <v>0</v>
      </c>
      <c r="N61" s="45"/>
      <c r="O61" s="36">
        <f t="shared" si="3"/>
        <v>0</v>
      </c>
      <c r="P61" s="37" t="s">
        <v>430</v>
      </c>
      <c r="Q61" s="46"/>
    </row>
    <row r="62" spans="1:17" x14ac:dyDescent="0.3">
      <c r="A62" s="2">
        <v>1129</v>
      </c>
      <c r="B62" s="2" t="s">
        <v>4</v>
      </c>
      <c r="C62" s="2" t="s">
        <v>62</v>
      </c>
      <c r="D62" s="2" t="s">
        <v>116</v>
      </c>
      <c r="E62" s="2" t="s">
        <v>115</v>
      </c>
      <c r="F62" s="2" t="s">
        <v>99</v>
      </c>
      <c r="G62" s="1">
        <v>6</v>
      </c>
      <c r="H62" s="35">
        <v>254.88</v>
      </c>
      <c r="I62" s="10"/>
      <c r="J62" s="35">
        <f t="shared" si="0"/>
        <v>0</v>
      </c>
      <c r="K62" s="35">
        <f t="shared" si="1"/>
        <v>0</v>
      </c>
      <c r="L62" s="48" t="s">
        <v>447</v>
      </c>
      <c r="M62" s="53">
        <f t="shared" si="2"/>
        <v>0</v>
      </c>
      <c r="N62" s="45"/>
      <c r="O62" s="36">
        <f t="shared" si="3"/>
        <v>0</v>
      </c>
      <c r="P62" s="37" t="s">
        <v>430</v>
      </c>
      <c r="Q62" s="46"/>
    </row>
    <row r="63" spans="1:17" x14ac:dyDescent="0.3">
      <c r="A63" s="2">
        <v>3596</v>
      </c>
      <c r="B63" s="2" t="s">
        <v>4</v>
      </c>
      <c r="C63" s="2" t="s">
        <v>62</v>
      </c>
      <c r="D63" s="2" t="s">
        <v>340</v>
      </c>
      <c r="E63" s="2" t="s">
        <v>341</v>
      </c>
      <c r="F63" s="2" t="s">
        <v>99</v>
      </c>
      <c r="G63" s="1">
        <v>2</v>
      </c>
      <c r="H63" s="35">
        <v>254.88</v>
      </c>
      <c r="I63" s="10"/>
      <c r="J63" s="35">
        <f t="shared" si="0"/>
        <v>0</v>
      </c>
      <c r="K63" s="35">
        <f t="shared" si="1"/>
        <v>0</v>
      </c>
      <c r="L63" s="48" t="s">
        <v>447</v>
      </c>
      <c r="M63" s="53">
        <f t="shared" si="2"/>
        <v>0</v>
      </c>
      <c r="N63" s="45"/>
      <c r="O63" s="36">
        <f t="shared" si="3"/>
        <v>0</v>
      </c>
      <c r="P63" s="37" t="s">
        <v>430</v>
      </c>
      <c r="Q63" s="46"/>
    </row>
    <row r="64" spans="1:17" x14ac:dyDescent="0.3">
      <c r="A64" s="2">
        <v>1133</v>
      </c>
      <c r="B64" s="2" t="s">
        <v>4</v>
      </c>
      <c r="C64" s="2" t="s">
        <v>62</v>
      </c>
      <c r="D64" s="2" t="s">
        <v>212</v>
      </c>
      <c r="E64" s="2" t="s">
        <v>211</v>
      </c>
      <c r="F64" s="2" t="s">
        <v>18</v>
      </c>
      <c r="G64" s="1">
        <v>2</v>
      </c>
      <c r="H64" s="35">
        <v>174.16</v>
      </c>
      <c r="I64" s="10"/>
      <c r="J64" s="35">
        <f t="shared" si="0"/>
        <v>0</v>
      </c>
      <c r="K64" s="35">
        <f t="shared" si="1"/>
        <v>0</v>
      </c>
      <c r="L64" s="48" t="s">
        <v>447</v>
      </c>
      <c r="M64" s="53">
        <f t="shared" si="2"/>
        <v>0</v>
      </c>
      <c r="N64" s="45"/>
      <c r="O64" s="36">
        <f t="shared" si="3"/>
        <v>0</v>
      </c>
      <c r="P64" s="37" t="s">
        <v>430</v>
      </c>
      <c r="Q64" s="46"/>
    </row>
    <row r="65" spans="1:17" x14ac:dyDescent="0.3">
      <c r="A65" s="2">
        <v>1135</v>
      </c>
      <c r="B65" s="2" t="s">
        <v>4</v>
      </c>
      <c r="C65" s="2" t="s">
        <v>62</v>
      </c>
      <c r="D65" s="2" t="s">
        <v>234</v>
      </c>
      <c r="E65" s="2" t="s">
        <v>233</v>
      </c>
      <c r="F65" s="2" t="s">
        <v>72</v>
      </c>
      <c r="G65" s="1">
        <v>2</v>
      </c>
      <c r="H65" s="35">
        <v>146.88</v>
      </c>
      <c r="I65" s="10"/>
      <c r="J65" s="35">
        <f t="shared" si="0"/>
        <v>0</v>
      </c>
      <c r="K65" s="35">
        <f t="shared" si="1"/>
        <v>0</v>
      </c>
      <c r="L65" s="48" t="s">
        <v>447</v>
      </c>
      <c r="M65" s="53">
        <f t="shared" si="2"/>
        <v>0</v>
      </c>
      <c r="N65" s="45"/>
      <c r="O65" s="36">
        <f t="shared" si="3"/>
        <v>0</v>
      </c>
      <c r="P65" s="37" t="s">
        <v>430</v>
      </c>
      <c r="Q65" s="46"/>
    </row>
    <row r="66" spans="1:17" x14ac:dyDescent="0.3">
      <c r="A66" s="2">
        <v>1143</v>
      </c>
      <c r="B66" s="2" t="s">
        <v>4</v>
      </c>
      <c r="C66" s="2" t="s">
        <v>62</v>
      </c>
      <c r="D66" s="2" t="s">
        <v>342</v>
      </c>
      <c r="E66" s="2" t="s">
        <v>343</v>
      </c>
      <c r="F66" s="2" t="s">
        <v>18</v>
      </c>
      <c r="G66" s="1">
        <v>1</v>
      </c>
      <c r="H66" s="35">
        <v>101.36</v>
      </c>
      <c r="I66" s="10"/>
      <c r="J66" s="35">
        <f t="shared" si="0"/>
        <v>0</v>
      </c>
      <c r="K66" s="35">
        <f t="shared" si="1"/>
        <v>0</v>
      </c>
      <c r="L66" s="54"/>
      <c r="M66" s="53">
        <f t="shared" si="2"/>
        <v>0</v>
      </c>
      <c r="N66" s="45"/>
      <c r="O66" s="36">
        <f t="shared" si="3"/>
        <v>0</v>
      </c>
      <c r="P66" s="37" t="s">
        <v>432</v>
      </c>
      <c r="Q66" s="46"/>
    </row>
    <row r="67" spans="1:17" x14ac:dyDescent="0.3">
      <c r="A67" s="2">
        <v>1151</v>
      </c>
      <c r="B67" s="2" t="s">
        <v>4</v>
      </c>
      <c r="C67" s="2" t="s">
        <v>62</v>
      </c>
      <c r="D67" s="2" t="s">
        <v>344</v>
      </c>
      <c r="E67" s="2" t="s">
        <v>345</v>
      </c>
      <c r="F67" s="2" t="s">
        <v>18</v>
      </c>
      <c r="G67" s="1">
        <v>1</v>
      </c>
      <c r="H67" s="35">
        <v>93.68</v>
      </c>
      <c r="I67" s="10"/>
      <c r="J67" s="35">
        <f t="shared" ref="J67:J130" si="4">ROUND(G67*I67,2)</f>
        <v>0</v>
      </c>
      <c r="K67" s="35">
        <f t="shared" ref="K67:K130" si="5">ROUND(J67*1.21,2)</f>
        <v>0</v>
      </c>
      <c r="L67" s="48" t="s">
        <v>447</v>
      </c>
      <c r="M67" s="53">
        <f t="shared" ref="M67:M130" si="6">IF(L67=$R$4,1,0)</f>
        <v>0</v>
      </c>
      <c r="N67" s="45"/>
      <c r="O67" s="36">
        <f t="shared" ref="O67:O130" si="7">IF(N67=$R$2,1,0)</f>
        <v>0</v>
      </c>
      <c r="P67" s="37" t="s">
        <v>430</v>
      </c>
      <c r="Q67" s="46"/>
    </row>
    <row r="68" spans="1:17" x14ac:dyDescent="0.3">
      <c r="A68" s="2">
        <v>1154</v>
      </c>
      <c r="B68" s="2" t="s">
        <v>4</v>
      </c>
      <c r="C68" s="2" t="s">
        <v>62</v>
      </c>
      <c r="D68" s="2" t="s">
        <v>127</v>
      </c>
      <c r="E68" s="2" t="s">
        <v>126</v>
      </c>
      <c r="F68" s="2" t="s">
        <v>18</v>
      </c>
      <c r="G68" s="1">
        <v>3</v>
      </c>
      <c r="H68" s="35">
        <v>54.99</v>
      </c>
      <c r="I68" s="10"/>
      <c r="J68" s="35">
        <f t="shared" si="4"/>
        <v>0</v>
      </c>
      <c r="K68" s="35">
        <f t="shared" si="5"/>
        <v>0</v>
      </c>
      <c r="L68" s="54"/>
      <c r="M68" s="53">
        <f t="shared" si="6"/>
        <v>0</v>
      </c>
      <c r="N68" s="45"/>
      <c r="O68" s="36">
        <f t="shared" si="7"/>
        <v>0</v>
      </c>
      <c r="P68" s="37" t="s">
        <v>432</v>
      </c>
      <c r="Q68" s="46"/>
    </row>
    <row r="69" spans="1:17" x14ac:dyDescent="0.3">
      <c r="A69" s="2">
        <v>1846</v>
      </c>
      <c r="B69" s="2" t="s">
        <v>4</v>
      </c>
      <c r="C69" s="2" t="s">
        <v>62</v>
      </c>
      <c r="D69" s="2" t="s">
        <v>91</v>
      </c>
      <c r="E69" s="2" t="s">
        <v>90</v>
      </c>
      <c r="F69" s="2" t="s">
        <v>0</v>
      </c>
      <c r="G69" s="1">
        <v>1</v>
      </c>
      <c r="H69" s="35">
        <v>61.53</v>
      </c>
      <c r="I69" s="10"/>
      <c r="J69" s="35">
        <f t="shared" si="4"/>
        <v>0</v>
      </c>
      <c r="K69" s="35">
        <f t="shared" si="5"/>
        <v>0</v>
      </c>
      <c r="L69" s="54"/>
      <c r="M69" s="53">
        <f t="shared" si="6"/>
        <v>0</v>
      </c>
      <c r="N69" s="45"/>
      <c r="O69" s="36">
        <f t="shared" si="7"/>
        <v>0</v>
      </c>
      <c r="P69" s="37" t="s">
        <v>432</v>
      </c>
      <c r="Q69" s="46"/>
    </row>
    <row r="70" spans="1:17" x14ac:dyDescent="0.3">
      <c r="A70" s="2">
        <v>2214</v>
      </c>
      <c r="B70" s="2" t="s">
        <v>4</v>
      </c>
      <c r="C70" s="2" t="s">
        <v>62</v>
      </c>
      <c r="D70" s="2" t="s">
        <v>221</v>
      </c>
      <c r="E70" s="2" t="s">
        <v>220</v>
      </c>
      <c r="F70" s="2" t="s">
        <v>429</v>
      </c>
      <c r="G70" s="1">
        <v>1</v>
      </c>
      <c r="H70" s="35">
        <v>114.61</v>
      </c>
      <c r="I70" s="10"/>
      <c r="J70" s="35">
        <f t="shared" si="4"/>
        <v>0</v>
      </c>
      <c r="K70" s="35">
        <f t="shared" si="5"/>
        <v>0</v>
      </c>
      <c r="L70" s="48" t="s">
        <v>447</v>
      </c>
      <c r="M70" s="53">
        <f t="shared" si="6"/>
        <v>0</v>
      </c>
      <c r="N70" s="45"/>
      <c r="O70" s="36">
        <f t="shared" si="7"/>
        <v>0</v>
      </c>
      <c r="P70" s="37" t="s">
        <v>430</v>
      </c>
      <c r="Q70" s="46"/>
    </row>
    <row r="71" spans="1:17" x14ac:dyDescent="0.3">
      <c r="A71" s="2">
        <v>1170</v>
      </c>
      <c r="B71" s="2" t="s">
        <v>4</v>
      </c>
      <c r="C71" s="2" t="s">
        <v>62</v>
      </c>
      <c r="D71" s="2" t="s">
        <v>125</v>
      </c>
      <c r="E71" s="2" t="s">
        <v>124</v>
      </c>
      <c r="F71" s="2" t="s">
        <v>18</v>
      </c>
      <c r="G71" s="1">
        <v>2</v>
      </c>
      <c r="H71" s="35">
        <v>213.12</v>
      </c>
      <c r="I71" s="10"/>
      <c r="J71" s="35">
        <f t="shared" si="4"/>
        <v>0</v>
      </c>
      <c r="K71" s="35">
        <f t="shared" si="5"/>
        <v>0</v>
      </c>
      <c r="L71" s="48" t="s">
        <v>447</v>
      </c>
      <c r="M71" s="53">
        <f t="shared" si="6"/>
        <v>0</v>
      </c>
      <c r="N71" s="45"/>
      <c r="O71" s="36">
        <f t="shared" si="7"/>
        <v>0</v>
      </c>
      <c r="P71" s="37" t="s">
        <v>430</v>
      </c>
      <c r="Q71" s="46"/>
    </row>
    <row r="72" spans="1:17" x14ac:dyDescent="0.3">
      <c r="A72" s="2">
        <v>2948</v>
      </c>
      <c r="B72" s="2" t="s">
        <v>4</v>
      </c>
      <c r="C72" s="2" t="s">
        <v>62</v>
      </c>
      <c r="D72" s="2" t="s">
        <v>94</v>
      </c>
      <c r="E72" s="2" t="s">
        <v>93</v>
      </c>
      <c r="F72" s="2" t="s">
        <v>92</v>
      </c>
      <c r="G72" s="1">
        <v>35</v>
      </c>
      <c r="H72" s="35">
        <v>60.83</v>
      </c>
      <c r="I72" s="10"/>
      <c r="J72" s="35">
        <f t="shared" si="4"/>
        <v>0</v>
      </c>
      <c r="K72" s="35">
        <f t="shared" si="5"/>
        <v>0</v>
      </c>
      <c r="L72" s="48" t="s">
        <v>447</v>
      </c>
      <c r="M72" s="53">
        <f t="shared" si="6"/>
        <v>0</v>
      </c>
      <c r="N72" s="45"/>
      <c r="O72" s="36">
        <f t="shared" si="7"/>
        <v>0</v>
      </c>
      <c r="P72" s="37" t="s">
        <v>430</v>
      </c>
      <c r="Q72" s="46"/>
    </row>
    <row r="73" spans="1:17" x14ac:dyDescent="0.3">
      <c r="A73" s="2">
        <v>2949</v>
      </c>
      <c r="B73" s="2" t="s">
        <v>4</v>
      </c>
      <c r="C73" s="2" t="s">
        <v>62</v>
      </c>
      <c r="D73" s="2" t="s">
        <v>96</v>
      </c>
      <c r="E73" s="2" t="s">
        <v>95</v>
      </c>
      <c r="F73" s="2" t="s">
        <v>92</v>
      </c>
      <c r="G73" s="1">
        <v>15</v>
      </c>
      <c r="H73" s="35">
        <v>79.33</v>
      </c>
      <c r="I73" s="10"/>
      <c r="J73" s="35">
        <f t="shared" si="4"/>
        <v>0</v>
      </c>
      <c r="K73" s="35">
        <f t="shared" si="5"/>
        <v>0</v>
      </c>
      <c r="L73" s="48" t="s">
        <v>447</v>
      </c>
      <c r="M73" s="53">
        <f t="shared" si="6"/>
        <v>0</v>
      </c>
      <c r="N73" s="45"/>
      <c r="O73" s="36">
        <f t="shared" si="7"/>
        <v>0</v>
      </c>
      <c r="P73" s="37" t="s">
        <v>430</v>
      </c>
      <c r="Q73" s="46"/>
    </row>
    <row r="74" spans="1:17" x14ac:dyDescent="0.3">
      <c r="A74" s="2">
        <v>1173</v>
      </c>
      <c r="B74" s="2" t="s">
        <v>4</v>
      </c>
      <c r="C74" s="2" t="s">
        <v>62</v>
      </c>
      <c r="D74" s="2" t="s">
        <v>203</v>
      </c>
      <c r="E74" s="2" t="s">
        <v>202</v>
      </c>
      <c r="F74" s="2" t="s">
        <v>72</v>
      </c>
      <c r="G74" s="1">
        <v>2</v>
      </c>
      <c r="H74" s="35">
        <v>225.97</v>
      </c>
      <c r="I74" s="10"/>
      <c r="J74" s="35">
        <f t="shared" si="4"/>
        <v>0</v>
      </c>
      <c r="K74" s="35">
        <f t="shared" si="5"/>
        <v>0</v>
      </c>
      <c r="L74" s="48" t="s">
        <v>447</v>
      </c>
      <c r="M74" s="53">
        <f t="shared" si="6"/>
        <v>0</v>
      </c>
      <c r="N74" s="45"/>
      <c r="O74" s="36">
        <f t="shared" si="7"/>
        <v>0</v>
      </c>
      <c r="P74" s="37" t="s">
        <v>430</v>
      </c>
      <c r="Q74" s="46"/>
    </row>
    <row r="75" spans="1:17" x14ac:dyDescent="0.3">
      <c r="A75" s="2">
        <v>2884</v>
      </c>
      <c r="B75" s="2" t="s">
        <v>4</v>
      </c>
      <c r="C75" s="2" t="s">
        <v>62</v>
      </c>
      <c r="D75" s="2" t="s">
        <v>195</v>
      </c>
      <c r="E75" s="2" t="s">
        <v>194</v>
      </c>
      <c r="F75" s="2" t="s">
        <v>193</v>
      </c>
      <c r="G75" s="1">
        <v>3</v>
      </c>
      <c r="H75" s="35">
        <v>188.51</v>
      </c>
      <c r="I75" s="10"/>
      <c r="J75" s="35">
        <f t="shared" si="4"/>
        <v>0</v>
      </c>
      <c r="K75" s="35">
        <f t="shared" si="5"/>
        <v>0</v>
      </c>
      <c r="L75" s="48" t="s">
        <v>447</v>
      </c>
      <c r="M75" s="53">
        <f t="shared" si="6"/>
        <v>0</v>
      </c>
      <c r="N75" s="45"/>
      <c r="O75" s="36">
        <f t="shared" si="7"/>
        <v>0</v>
      </c>
      <c r="P75" s="37" t="s">
        <v>430</v>
      </c>
      <c r="Q75" s="46"/>
    </row>
    <row r="76" spans="1:17" x14ac:dyDescent="0.3">
      <c r="A76" s="2">
        <v>1172</v>
      </c>
      <c r="B76" s="2" t="s">
        <v>4</v>
      </c>
      <c r="C76" s="2" t="s">
        <v>62</v>
      </c>
      <c r="D76" s="2" t="s">
        <v>248</v>
      </c>
      <c r="E76" s="2" t="s">
        <v>247</v>
      </c>
      <c r="F76" s="2" t="s">
        <v>18</v>
      </c>
      <c r="G76" s="1">
        <v>2</v>
      </c>
      <c r="H76" s="35">
        <v>165.72</v>
      </c>
      <c r="I76" s="10"/>
      <c r="J76" s="35">
        <f t="shared" si="4"/>
        <v>0</v>
      </c>
      <c r="K76" s="35">
        <f t="shared" si="5"/>
        <v>0</v>
      </c>
      <c r="L76" s="48" t="s">
        <v>447</v>
      </c>
      <c r="M76" s="53">
        <f t="shared" si="6"/>
        <v>0</v>
      </c>
      <c r="N76" s="45"/>
      <c r="O76" s="36">
        <f t="shared" si="7"/>
        <v>0</v>
      </c>
      <c r="P76" s="37" t="s">
        <v>430</v>
      </c>
      <c r="Q76" s="46"/>
    </row>
    <row r="77" spans="1:17" x14ac:dyDescent="0.3">
      <c r="A77" s="2">
        <v>1175</v>
      </c>
      <c r="B77" s="2" t="s">
        <v>4</v>
      </c>
      <c r="C77" s="2" t="s">
        <v>62</v>
      </c>
      <c r="D77" s="2" t="s">
        <v>263</v>
      </c>
      <c r="E77" s="2" t="s">
        <v>262</v>
      </c>
      <c r="F77" s="2" t="s">
        <v>18</v>
      </c>
      <c r="G77" s="1">
        <v>8</v>
      </c>
      <c r="H77" s="35">
        <v>122.77</v>
      </c>
      <c r="I77" s="10"/>
      <c r="J77" s="35">
        <f t="shared" si="4"/>
        <v>0</v>
      </c>
      <c r="K77" s="35">
        <f t="shared" si="5"/>
        <v>0</v>
      </c>
      <c r="L77" s="54"/>
      <c r="M77" s="53">
        <f t="shared" si="6"/>
        <v>0</v>
      </c>
      <c r="N77" s="45"/>
      <c r="O77" s="36">
        <f t="shared" si="7"/>
        <v>0</v>
      </c>
      <c r="P77" s="37" t="s">
        <v>432</v>
      </c>
      <c r="Q77" s="46"/>
    </row>
    <row r="78" spans="1:17" x14ac:dyDescent="0.3">
      <c r="A78" s="2">
        <v>1176</v>
      </c>
      <c r="B78" s="2" t="s">
        <v>4</v>
      </c>
      <c r="C78" s="2" t="s">
        <v>62</v>
      </c>
      <c r="D78" s="2" t="s">
        <v>150</v>
      </c>
      <c r="E78" s="2" t="s">
        <v>149</v>
      </c>
      <c r="F78" s="2" t="s">
        <v>65</v>
      </c>
      <c r="G78" s="1">
        <v>6</v>
      </c>
      <c r="H78" s="35">
        <v>78.28</v>
      </c>
      <c r="I78" s="10"/>
      <c r="J78" s="35">
        <f t="shared" si="4"/>
        <v>0</v>
      </c>
      <c r="K78" s="35">
        <f t="shared" si="5"/>
        <v>0</v>
      </c>
      <c r="L78" s="48" t="s">
        <v>447</v>
      </c>
      <c r="M78" s="53">
        <f t="shared" si="6"/>
        <v>0</v>
      </c>
      <c r="N78" s="45"/>
      <c r="O78" s="36">
        <f t="shared" si="7"/>
        <v>0</v>
      </c>
      <c r="P78" s="37" t="s">
        <v>430</v>
      </c>
      <c r="Q78" s="46"/>
    </row>
    <row r="79" spans="1:17" x14ac:dyDescent="0.3">
      <c r="A79" s="2">
        <v>1919</v>
      </c>
      <c r="B79" s="2" t="s">
        <v>4</v>
      </c>
      <c r="C79" s="2" t="s">
        <v>62</v>
      </c>
      <c r="D79" s="2" t="s">
        <v>274</v>
      </c>
      <c r="E79" s="2" t="s">
        <v>273</v>
      </c>
      <c r="F79" s="2" t="s">
        <v>193</v>
      </c>
      <c r="G79" s="1">
        <v>1</v>
      </c>
      <c r="H79" s="35">
        <v>108.86</v>
      </c>
      <c r="I79" s="10"/>
      <c r="J79" s="35">
        <f t="shared" si="4"/>
        <v>0</v>
      </c>
      <c r="K79" s="35">
        <f t="shared" si="5"/>
        <v>0</v>
      </c>
      <c r="L79" s="48" t="s">
        <v>447</v>
      </c>
      <c r="M79" s="53">
        <f t="shared" si="6"/>
        <v>0</v>
      </c>
      <c r="N79" s="45"/>
      <c r="O79" s="36">
        <f t="shared" si="7"/>
        <v>0</v>
      </c>
      <c r="P79" s="37" t="s">
        <v>430</v>
      </c>
      <c r="Q79" s="46"/>
    </row>
    <row r="80" spans="1:17" x14ac:dyDescent="0.3">
      <c r="A80" s="2">
        <v>2920</v>
      </c>
      <c r="B80" s="2" t="s">
        <v>4</v>
      </c>
      <c r="C80" s="2" t="s">
        <v>62</v>
      </c>
      <c r="D80" s="2" t="s">
        <v>210</v>
      </c>
      <c r="E80" s="2" t="s">
        <v>209</v>
      </c>
      <c r="F80" s="2" t="s">
        <v>208</v>
      </c>
      <c r="G80" s="1">
        <v>3</v>
      </c>
      <c r="H80" s="35">
        <v>110.74</v>
      </c>
      <c r="I80" s="10"/>
      <c r="J80" s="35">
        <f t="shared" si="4"/>
        <v>0</v>
      </c>
      <c r="K80" s="35">
        <f t="shared" si="5"/>
        <v>0</v>
      </c>
      <c r="L80" s="48" t="s">
        <v>447</v>
      </c>
      <c r="M80" s="53">
        <f t="shared" si="6"/>
        <v>0</v>
      </c>
      <c r="N80" s="45"/>
      <c r="O80" s="36">
        <f t="shared" si="7"/>
        <v>0</v>
      </c>
      <c r="P80" s="37" t="s">
        <v>430</v>
      </c>
      <c r="Q80" s="46"/>
    </row>
    <row r="81" spans="1:17" x14ac:dyDescent="0.3">
      <c r="A81" s="2">
        <v>2910</v>
      </c>
      <c r="B81" s="2" t="s">
        <v>4</v>
      </c>
      <c r="C81" s="2" t="s">
        <v>62</v>
      </c>
      <c r="D81" s="2" t="s">
        <v>148</v>
      </c>
      <c r="E81" s="2" t="s">
        <v>147</v>
      </c>
      <c r="F81" s="2" t="s">
        <v>146</v>
      </c>
      <c r="G81" s="1">
        <v>3</v>
      </c>
      <c r="H81" s="35">
        <v>110.85</v>
      </c>
      <c r="I81" s="10"/>
      <c r="J81" s="35">
        <f t="shared" si="4"/>
        <v>0</v>
      </c>
      <c r="K81" s="35">
        <f t="shared" si="5"/>
        <v>0</v>
      </c>
      <c r="L81" s="48" t="s">
        <v>447</v>
      </c>
      <c r="M81" s="53">
        <f t="shared" si="6"/>
        <v>0</v>
      </c>
      <c r="N81" s="45"/>
      <c r="O81" s="36">
        <f t="shared" si="7"/>
        <v>0</v>
      </c>
      <c r="P81" s="37" t="s">
        <v>430</v>
      </c>
      <c r="Q81" s="46"/>
    </row>
    <row r="82" spans="1:17" x14ac:dyDescent="0.3">
      <c r="A82" s="2">
        <v>2921</v>
      </c>
      <c r="B82" s="2" t="s">
        <v>4</v>
      </c>
      <c r="C82" s="2" t="s">
        <v>62</v>
      </c>
      <c r="D82" s="2" t="s">
        <v>145</v>
      </c>
      <c r="E82" s="2" t="s">
        <v>144</v>
      </c>
      <c r="F82" s="2" t="s">
        <v>143</v>
      </c>
      <c r="G82" s="1">
        <v>10</v>
      </c>
      <c r="H82" s="35">
        <v>70.72</v>
      </c>
      <c r="I82" s="10"/>
      <c r="J82" s="35">
        <f t="shared" si="4"/>
        <v>0</v>
      </c>
      <c r="K82" s="35">
        <f t="shared" si="5"/>
        <v>0</v>
      </c>
      <c r="L82" s="48" t="s">
        <v>447</v>
      </c>
      <c r="M82" s="53">
        <f t="shared" si="6"/>
        <v>0</v>
      </c>
      <c r="N82" s="45"/>
      <c r="O82" s="36">
        <f t="shared" si="7"/>
        <v>0</v>
      </c>
      <c r="P82" s="37" t="s">
        <v>430</v>
      </c>
      <c r="Q82" s="46"/>
    </row>
    <row r="83" spans="1:17" x14ac:dyDescent="0.3">
      <c r="A83" s="2">
        <v>1755</v>
      </c>
      <c r="B83" s="2" t="s">
        <v>4</v>
      </c>
      <c r="C83" s="2" t="s">
        <v>62</v>
      </c>
      <c r="D83" s="2" t="s">
        <v>346</v>
      </c>
      <c r="E83" s="2" t="s">
        <v>82</v>
      </c>
      <c r="F83" s="2" t="s">
        <v>18</v>
      </c>
      <c r="G83" s="1">
        <v>1</v>
      </c>
      <c r="H83" s="35">
        <v>85.61</v>
      </c>
      <c r="I83" s="10"/>
      <c r="J83" s="35">
        <f t="shared" si="4"/>
        <v>0</v>
      </c>
      <c r="K83" s="35">
        <f t="shared" si="5"/>
        <v>0</v>
      </c>
      <c r="L83" s="48" t="s">
        <v>447</v>
      </c>
      <c r="M83" s="53">
        <f t="shared" si="6"/>
        <v>0</v>
      </c>
      <c r="N83" s="45"/>
      <c r="O83" s="36">
        <f t="shared" si="7"/>
        <v>0</v>
      </c>
      <c r="P83" s="37" t="s">
        <v>430</v>
      </c>
      <c r="Q83" s="46"/>
    </row>
    <row r="84" spans="1:17" x14ac:dyDescent="0.3">
      <c r="A84" s="2">
        <v>3776</v>
      </c>
      <c r="B84" s="2" t="s">
        <v>4</v>
      </c>
      <c r="C84" s="2" t="s">
        <v>62</v>
      </c>
      <c r="D84" s="2" t="s">
        <v>83</v>
      </c>
      <c r="E84" s="2" t="s">
        <v>82</v>
      </c>
      <c r="F84" s="2" t="s">
        <v>81</v>
      </c>
      <c r="G84" s="1">
        <v>10</v>
      </c>
      <c r="H84" s="35">
        <v>92.21</v>
      </c>
      <c r="I84" s="10"/>
      <c r="J84" s="35">
        <f t="shared" si="4"/>
        <v>0</v>
      </c>
      <c r="K84" s="35">
        <f t="shared" si="5"/>
        <v>0</v>
      </c>
      <c r="L84" s="48" t="s">
        <v>447</v>
      </c>
      <c r="M84" s="53">
        <f t="shared" si="6"/>
        <v>0</v>
      </c>
      <c r="N84" s="45"/>
      <c r="O84" s="36">
        <f t="shared" si="7"/>
        <v>0</v>
      </c>
      <c r="P84" s="37" t="s">
        <v>430</v>
      </c>
      <c r="Q84" s="46"/>
    </row>
    <row r="85" spans="1:17" x14ac:dyDescent="0.3">
      <c r="A85" s="2">
        <v>1203</v>
      </c>
      <c r="B85" s="2" t="s">
        <v>4</v>
      </c>
      <c r="C85" s="2" t="s">
        <v>62</v>
      </c>
      <c r="D85" s="2" t="s">
        <v>270</v>
      </c>
      <c r="E85" s="2" t="s">
        <v>269</v>
      </c>
      <c r="F85" s="2" t="s">
        <v>72</v>
      </c>
      <c r="G85" s="1">
        <v>4</v>
      </c>
      <c r="H85" s="35">
        <v>109.74</v>
      </c>
      <c r="I85" s="10"/>
      <c r="J85" s="35">
        <f t="shared" si="4"/>
        <v>0</v>
      </c>
      <c r="K85" s="35">
        <f t="shared" si="5"/>
        <v>0</v>
      </c>
      <c r="L85" s="48" t="s">
        <v>447</v>
      </c>
      <c r="M85" s="53">
        <f t="shared" si="6"/>
        <v>0</v>
      </c>
      <c r="N85" s="45"/>
      <c r="O85" s="36">
        <f t="shared" si="7"/>
        <v>0</v>
      </c>
      <c r="P85" s="37" t="s">
        <v>430</v>
      </c>
      <c r="Q85" s="46"/>
    </row>
    <row r="86" spans="1:17" x14ac:dyDescent="0.3">
      <c r="A86" s="2">
        <v>1211</v>
      </c>
      <c r="B86" s="2" t="s">
        <v>4</v>
      </c>
      <c r="C86" s="2" t="s">
        <v>62</v>
      </c>
      <c r="D86" s="2" t="s">
        <v>276</v>
      </c>
      <c r="E86" s="2" t="s">
        <v>275</v>
      </c>
      <c r="F86" s="2" t="s">
        <v>18</v>
      </c>
      <c r="G86" s="1">
        <v>1</v>
      </c>
      <c r="H86" s="35">
        <v>96.92</v>
      </c>
      <c r="I86" s="10"/>
      <c r="J86" s="35">
        <f t="shared" si="4"/>
        <v>0</v>
      </c>
      <c r="K86" s="35">
        <f t="shared" si="5"/>
        <v>0</v>
      </c>
      <c r="L86" s="54"/>
      <c r="M86" s="53">
        <f t="shared" si="6"/>
        <v>0</v>
      </c>
      <c r="N86" s="45"/>
      <c r="O86" s="36">
        <f t="shared" si="7"/>
        <v>0</v>
      </c>
      <c r="P86" s="37" t="s">
        <v>432</v>
      </c>
      <c r="Q86" s="46"/>
    </row>
    <row r="87" spans="1:17" x14ac:dyDescent="0.3">
      <c r="A87" s="2">
        <v>1212</v>
      </c>
      <c r="B87" s="2" t="s">
        <v>4</v>
      </c>
      <c r="C87" s="2" t="s">
        <v>62</v>
      </c>
      <c r="D87" s="2" t="s">
        <v>347</v>
      </c>
      <c r="E87" s="2" t="s">
        <v>348</v>
      </c>
      <c r="F87" s="2" t="s">
        <v>18</v>
      </c>
      <c r="G87" s="1">
        <v>1</v>
      </c>
      <c r="H87" s="35">
        <v>128.55000000000001</v>
      </c>
      <c r="I87" s="10"/>
      <c r="J87" s="35">
        <f t="shared" si="4"/>
        <v>0</v>
      </c>
      <c r="K87" s="35">
        <f t="shared" si="5"/>
        <v>0</v>
      </c>
      <c r="L87" s="54"/>
      <c r="M87" s="53">
        <f t="shared" si="6"/>
        <v>0</v>
      </c>
      <c r="N87" s="45"/>
      <c r="O87" s="36">
        <f t="shared" si="7"/>
        <v>0</v>
      </c>
      <c r="P87" s="37" t="s">
        <v>432</v>
      </c>
      <c r="Q87" s="46"/>
    </row>
    <row r="88" spans="1:17" x14ac:dyDescent="0.3">
      <c r="A88" s="2">
        <v>3777</v>
      </c>
      <c r="B88" s="2" t="s">
        <v>4</v>
      </c>
      <c r="C88" s="2" t="s">
        <v>62</v>
      </c>
      <c r="D88" s="2" t="s">
        <v>130</v>
      </c>
      <c r="E88" s="2" t="s">
        <v>129</v>
      </c>
      <c r="F88" s="2" t="s">
        <v>128</v>
      </c>
      <c r="G88" s="1">
        <v>12</v>
      </c>
      <c r="H88" s="35">
        <v>243.85</v>
      </c>
      <c r="I88" s="10"/>
      <c r="J88" s="35">
        <f t="shared" si="4"/>
        <v>0</v>
      </c>
      <c r="K88" s="35">
        <f t="shared" si="5"/>
        <v>0</v>
      </c>
      <c r="L88" s="48" t="s">
        <v>447</v>
      </c>
      <c r="M88" s="53">
        <f t="shared" si="6"/>
        <v>0</v>
      </c>
      <c r="N88" s="45"/>
      <c r="O88" s="36">
        <f t="shared" si="7"/>
        <v>0</v>
      </c>
      <c r="P88" s="37" t="s">
        <v>430</v>
      </c>
      <c r="Q88" s="46"/>
    </row>
    <row r="89" spans="1:17" x14ac:dyDescent="0.3">
      <c r="A89" s="2">
        <v>1216</v>
      </c>
      <c r="B89" s="2" t="s">
        <v>4</v>
      </c>
      <c r="C89" s="2" t="s">
        <v>62</v>
      </c>
      <c r="D89" s="2" t="s">
        <v>349</v>
      </c>
      <c r="E89" s="2" t="s">
        <v>350</v>
      </c>
      <c r="F89" s="2" t="s">
        <v>351</v>
      </c>
      <c r="G89" s="1">
        <v>4</v>
      </c>
      <c r="H89" s="35">
        <v>32.130000000000003</v>
      </c>
      <c r="I89" s="10"/>
      <c r="J89" s="35">
        <f t="shared" si="4"/>
        <v>0</v>
      </c>
      <c r="K89" s="35">
        <f t="shared" si="5"/>
        <v>0</v>
      </c>
      <c r="L89" s="54"/>
      <c r="M89" s="53">
        <f t="shared" si="6"/>
        <v>0</v>
      </c>
      <c r="N89" s="45"/>
      <c r="O89" s="36">
        <f t="shared" si="7"/>
        <v>0</v>
      </c>
      <c r="P89" s="37" t="s">
        <v>432</v>
      </c>
      <c r="Q89" s="46"/>
    </row>
    <row r="90" spans="1:17" x14ac:dyDescent="0.3">
      <c r="A90" s="2">
        <v>1221</v>
      </c>
      <c r="B90" s="2" t="s">
        <v>4</v>
      </c>
      <c r="C90" s="2" t="s">
        <v>62</v>
      </c>
      <c r="D90" s="2" t="s">
        <v>352</v>
      </c>
      <c r="E90" s="2" t="s">
        <v>353</v>
      </c>
      <c r="F90" s="2" t="s">
        <v>72</v>
      </c>
      <c r="G90" s="1">
        <v>1</v>
      </c>
      <c r="H90" s="35">
        <v>107.58</v>
      </c>
      <c r="I90" s="10"/>
      <c r="J90" s="35">
        <f t="shared" si="4"/>
        <v>0</v>
      </c>
      <c r="K90" s="35">
        <f t="shared" si="5"/>
        <v>0</v>
      </c>
      <c r="L90" s="48" t="s">
        <v>447</v>
      </c>
      <c r="M90" s="53">
        <f t="shared" si="6"/>
        <v>0</v>
      </c>
      <c r="N90" s="45"/>
      <c r="O90" s="36">
        <f t="shared" si="7"/>
        <v>0</v>
      </c>
      <c r="P90" s="37" t="s">
        <v>430</v>
      </c>
      <c r="Q90" s="46"/>
    </row>
    <row r="91" spans="1:17" x14ac:dyDescent="0.3">
      <c r="A91" s="2">
        <v>1222</v>
      </c>
      <c r="B91" s="2" t="s">
        <v>4</v>
      </c>
      <c r="C91" s="2" t="s">
        <v>62</v>
      </c>
      <c r="D91" s="2" t="s">
        <v>354</v>
      </c>
      <c r="E91" s="2" t="s">
        <v>355</v>
      </c>
      <c r="F91" s="2" t="s">
        <v>18</v>
      </c>
      <c r="G91" s="1">
        <v>1</v>
      </c>
      <c r="H91" s="35">
        <v>129.72</v>
      </c>
      <c r="I91" s="10"/>
      <c r="J91" s="35">
        <f t="shared" si="4"/>
        <v>0</v>
      </c>
      <c r="K91" s="35">
        <f t="shared" si="5"/>
        <v>0</v>
      </c>
      <c r="L91" s="48" t="s">
        <v>447</v>
      </c>
      <c r="M91" s="53">
        <f t="shared" si="6"/>
        <v>0</v>
      </c>
      <c r="N91" s="45"/>
      <c r="O91" s="36">
        <f t="shared" si="7"/>
        <v>0</v>
      </c>
      <c r="P91" s="37" t="s">
        <v>430</v>
      </c>
      <c r="Q91" s="46"/>
    </row>
    <row r="92" spans="1:17" x14ac:dyDescent="0.3">
      <c r="A92" s="2">
        <v>1136</v>
      </c>
      <c r="B92" s="2" t="s">
        <v>4</v>
      </c>
      <c r="C92" s="2" t="s">
        <v>62</v>
      </c>
      <c r="D92" s="2" t="s">
        <v>114</v>
      </c>
      <c r="E92" s="2" t="s">
        <v>113</v>
      </c>
      <c r="F92" s="2" t="s">
        <v>356</v>
      </c>
      <c r="G92" s="1">
        <v>40</v>
      </c>
      <c r="H92" s="35">
        <v>15.32</v>
      </c>
      <c r="I92" s="10"/>
      <c r="J92" s="35">
        <f t="shared" si="4"/>
        <v>0</v>
      </c>
      <c r="K92" s="35">
        <f t="shared" si="5"/>
        <v>0</v>
      </c>
      <c r="L92" s="54"/>
      <c r="M92" s="53">
        <f t="shared" si="6"/>
        <v>0</v>
      </c>
      <c r="N92" s="45"/>
      <c r="O92" s="36">
        <f t="shared" si="7"/>
        <v>0</v>
      </c>
      <c r="P92" s="37" t="s">
        <v>432</v>
      </c>
      <c r="Q92" s="46"/>
    </row>
    <row r="93" spans="1:17" x14ac:dyDescent="0.3">
      <c r="A93" s="2">
        <v>1224</v>
      </c>
      <c r="B93" s="2" t="s">
        <v>4</v>
      </c>
      <c r="C93" s="2" t="s">
        <v>62</v>
      </c>
      <c r="D93" s="2" t="s">
        <v>357</v>
      </c>
      <c r="E93" s="2" t="s">
        <v>358</v>
      </c>
      <c r="F93" s="2" t="s">
        <v>18</v>
      </c>
      <c r="G93" s="1">
        <v>1</v>
      </c>
      <c r="H93" s="35">
        <v>268.08</v>
      </c>
      <c r="I93" s="10"/>
      <c r="J93" s="35">
        <f t="shared" si="4"/>
        <v>0</v>
      </c>
      <c r="K93" s="35">
        <f t="shared" si="5"/>
        <v>0</v>
      </c>
      <c r="L93" s="54"/>
      <c r="M93" s="53">
        <f t="shared" si="6"/>
        <v>0</v>
      </c>
      <c r="N93" s="45"/>
      <c r="O93" s="36">
        <f t="shared" si="7"/>
        <v>0</v>
      </c>
      <c r="P93" s="37" t="s">
        <v>432</v>
      </c>
      <c r="Q93" s="46"/>
    </row>
    <row r="94" spans="1:17" x14ac:dyDescent="0.3">
      <c r="A94" s="2">
        <v>1227</v>
      </c>
      <c r="B94" s="2" t="s">
        <v>4</v>
      </c>
      <c r="C94" s="2" t="s">
        <v>62</v>
      </c>
      <c r="D94" s="2" t="s">
        <v>197</v>
      </c>
      <c r="E94" s="2" t="s">
        <v>196</v>
      </c>
      <c r="F94" s="2" t="s">
        <v>72</v>
      </c>
      <c r="G94" s="1">
        <v>1</v>
      </c>
      <c r="H94" s="35">
        <v>118.37</v>
      </c>
      <c r="I94" s="10"/>
      <c r="J94" s="35">
        <f t="shared" si="4"/>
        <v>0</v>
      </c>
      <c r="K94" s="35">
        <f t="shared" si="5"/>
        <v>0</v>
      </c>
      <c r="L94" s="54"/>
      <c r="M94" s="53">
        <f t="shared" si="6"/>
        <v>0</v>
      </c>
      <c r="N94" s="45"/>
      <c r="O94" s="36">
        <f t="shared" si="7"/>
        <v>0</v>
      </c>
      <c r="P94" s="37" t="s">
        <v>432</v>
      </c>
      <c r="Q94" s="46"/>
    </row>
    <row r="95" spans="1:17" x14ac:dyDescent="0.3">
      <c r="A95" s="2">
        <v>1237</v>
      </c>
      <c r="B95" s="2" t="s">
        <v>4</v>
      </c>
      <c r="C95" s="2" t="s">
        <v>62</v>
      </c>
      <c r="D95" s="2" t="s">
        <v>179</v>
      </c>
      <c r="E95" s="2" t="s">
        <v>178</v>
      </c>
      <c r="F95" s="2" t="s">
        <v>72</v>
      </c>
      <c r="G95" s="1">
        <v>7</v>
      </c>
      <c r="H95" s="35">
        <v>229.77</v>
      </c>
      <c r="I95" s="10"/>
      <c r="J95" s="35">
        <f t="shared" si="4"/>
        <v>0</v>
      </c>
      <c r="K95" s="35">
        <f t="shared" si="5"/>
        <v>0</v>
      </c>
      <c r="L95" s="48" t="s">
        <v>447</v>
      </c>
      <c r="M95" s="53">
        <f t="shared" si="6"/>
        <v>0</v>
      </c>
      <c r="N95" s="45"/>
      <c r="O95" s="36">
        <f t="shared" si="7"/>
        <v>0</v>
      </c>
      <c r="P95" s="37" t="s">
        <v>430</v>
      </c>
      <c r="Q95" s="46"/>
    </row>
    <row r="96" spans="1:17" x14ac:dyDescent="0.3">
      <c r="A96" s="2">
        <v>1238</v>
      </c>
      <c r="B96" s="2" t="s">
        <v>4</v>
      </c>
      <c r="C96" s="2" t="s">
        <v>62</v>
      </c>
      <c r="D96" s="2" t="s">
        <v>123</v>
      </c>
      <c r="E96" s="2" t="s">
        <v>122</v>
      </c>
      <c r="F96" s="2" t="s">
        <v>121</v>
      </c>
      <c r="G96" s="1">
        <v>6</v>
      </c>
      <c r="H96" s="35">
        <v>71.95</v>
      </c>
      <c r="I96" s="10"/>
      <c r="J96" s="35">
        <f t="shared" si="4"/>
        <v>0</v>
      </c>
      <c r="K96" s="35">
        <f t="shared" si="5"/>
        <v>0</v>
      </c>
      <c r="L96" s="48" t="s">
        <v>447</v>
      </c>
      <c r="M96" s="53">
        <f t="shared" si="6"/>
        <v>0</v>
      </c>
      <c r="N96" s="45"/>
      <c r="O96" s="36">
        <f t="shared" si="7"/>
        <v>0</v>
      </c>
      <c r="P96" s="37" t="s">
        <v>430</v>
      </c>
      <c r="Q96" s="46"/>
    </row>
    <row r="97" spans="1:17" x14ac:dyDescent="0.3">
      <c r="A97" s="2">
        <v>3688</v>
      </c>
      <c r="B97" s="2" t="s">
        <v>4</v>
      </c>
      <c r="C97" s="2" t="s">
        <v>62</v>
      </c>
      <c r="D97" s="2" t="s">
        <v>86</v>
      </c>
      <c r="E97" s="2" t="s">
        <v>85</v>
      </c>
      <c r="F97" s="2" t="s">
        <v>84</v>
      </c>
      <c r="G97" s="1">
        <v>10</v>
      </c>
      <c r="H97" s="35">
        <v>102.31</v>
      </c>
      <c r="I97" s="10"/>
      <c r="J97" s="35">
        <f t="shared" si="4"/>
        <v>0</v>
      </c>
      <c r="K97" s="35">
        <f t="shared" si="5"/>
        <v>0</v>
      </c>
      <c r="L97" s="48" t="s">
        <v>447</v>
      </c>
      <c r="M97" s="53">
        <f t="shared" si="6"/>
        <v>0</v>
      </c>
      <c r="N97" s="45"/>
      <c r="O97" s="36">
        <f t="shared" si="7"/>
        <v>0</v>
      </c>
      <c r="P97" s="37" t="s">
        <v>430</v>
      </c>
      <c r="Q97" s="46"/>
    </row>
    <row r="98" spans="1:17" x14ac:dyDescent="0.3">
      <c r="A98" s="2">
        <v>1256</v>
      </c>
      <c r="B98" s="2" t="s">
        <v>4</v>
      </c>
      <c r="C98" s="2" t="s">
        <v>62</v>
      </c>
      <c r="D98" s="2" t="s">
        <v>359</v>
      </c>
      <c r="E98" s="2" t="s">
        <v>360</v>
      </c>
      <c r="F98" s="2" t="s">
        <v>72</v>
      </c>
      <c r="G98" s="1">
        <v>1</v>
      </c>
      <c r="H98" s="35">
        <v>109.65</v>
      </c>
      <c r="I98" s="10"/>
      <c r="J98" s="35">
        <f t="shared" si="4"/>
        <v>0</v>
      </c>
      <c r="K98" s="35">
        <f t="shared" si="5"/>
        <v>0</v>
      </c>
      <c r="L98" s="48" t="s">
        <v>447</v>
      </c>
      <c r="M98" s="53">
        <f t="shared" si="6"/>
        <v>0</v>
      </c>
      <c r="N98" s="45"/>
      <c r="O98" s="36">
        <f t="shared" si="7"/>
        <v>0</v>
      </c>
      <c r="P98" s="37" t="s">
        <v>430</v>
      </c>
      <c r="Q98" s="46"/>
    </row>
    <row r="99" spans="1:17" x14ac:dyDescent="0.3">
      <c r="A99" s="2">
        <v>1284</v>
      </c>
      <c r="B99" s="2" t="s">
        <v>4</v>
      </c>
      <c r="C99" s="2" t="s">
        <v>62</v>
      </c>
      <c r="D99" s="2" t="s">
        <v>192</v>
      </c>
      <c r="E99" s="2" t="s">
        <v>191</v>
      </c>
      <c r="F99" s="2" t="s">
        <v>190</v>
      </c>
      <c r="G99" s="1">
        <v>1</v>
      </c>
      <c r="H99" s="35">
        <v>55.95</v>
      </c>
      <c r="I99" s="10"/>
      <c r="J99" s="35">
        <f t="shared" si="4"/>
        <v>0</v>
      </c>
      <c r="K99" s="35">
        <f t="shared" si="5"/>
        <v>0</v>
      </c>
      <c r="L99" s="48" t="s">
        <v>447</v>
      </c>
      <c r="M99" s="53">
        <f t="shared" si="6"/>
        <v>0</v>
      </c>
      <c r="N99" s="45"/>
      <c r="O99" s="36">
        <f t="shared" si="7"/>
        <v>0</v>
      </c>
      <c r="P99" s="37" t="s">
        <v>430</v>
      </c>
      <c r="Q99" s="46"/>
    </row>
    <row r="100" spans="1:17" x14ac:dyDescent="0.3">
      <c r="A100" s="2">
        <v>1297</v>
      </c>
      <c r="B100" s="2" t="s">
        <v>4</v>
      </c>
      <c r="C100" s="2" t="s">
        <v>62</v>
      </c>
      <c r="D100" s="2" t="s">
        <v>250</v>
      </c>
      <c r="E100" s="2" t="s">
        <v>249</v>
      </c>
      <c r="F100" s="2" t="s">
        <v>18</v>
      </c>
      <c r="G100" s="1">
        <v>1</v>
      </c>
      <c r="H100" s="35">
        <v>176.58</v>
      </c>
      <c r="I100" s="10"/>
      <c r="J100" s="35">
        <f t="shared" si="4"/>
        <v>0</v>
      </c>
      <c r="K100" s="35">
        <f t="shared" si="5"/>
        <v>0</v>
      </c>
      <c r="L100" s="48" t="s">
        <v>447</v>
      </c>
      <c r="M100" s="53">
        <f t="shared" si="6"/>
        <v>0</v>
      </c>
      <c r="N100" s="45"/>
      <c r="O100" s="36">
        <f t="shared" si="7"/>
        <v>0</v>
      </c>
      <c r="P100" s="37" t="s">
        <v>430</v>
      </c>
      <c r="Q100" s="46"/>
    </row>
    <row r="101" spans="1:17" x14ac:dyDescent="0.3">
      <c r="A101" s="2">
        <v>1300</v>
      </c>
      <c r="B101" s="2" t="s">
        <v>4</v>
      </c>
      <c r="C101" s="2" t="s">
        <v>62</v>
      </c>
      <c r="D101" s="2" t="s">
        <v>361</v>
      </c>
      <c r="E101" s="2" t="s">
        <v>362</v>
      </c>
      <c r="F101" s="2" t="s">
        <v>72</v>
      </c>
      <c r="G101" s="1">
        <v>2</v>
      </c>
      <c r="H101" s="35">
        <v>89.06</v>
      </c>
      <c r="I101" s="10"/>
      <c r="J101" s="35">
        <f t="shared" si="4"/>
        <v>0</v>
      </c>
      <c r="K101" s="35">
        <f t="shared" si="5"/>
        <v>0</v>
      </c>
      <c r="L101" s="48" t="s">
        <v>447</v>
      </c>
      <c r="M101" s="53">
        <f t="shared" si="6"/>
        <v>0</v>
      </c>
      <c r="N101" s="45"/>
      <c r="O101" s="36">
        <f t="shared" si="7"/>
        <v>0</v>
      </c>
      <c r="P101" s="37" t="s">
        <v>430</v>
      </c>
      <c r="Q101" s="46"/>
    </row>
    <row r="102" spans="1:17" x14ac:dyDescent="0.3">
      <c r="A102" s="2">
        <v>2548</v>
      </c>
      <c r="B102" s="2" t="s">
        <v>4</v>
      </c>
      <c r="C102" s="2" t="s">
        <v>62</v>
      </c>
      <c r="D102" s="2" t="s">
        <v>272</v>
      </c>
      <c r="E102" s="2" t="s">
        <v>271</v>
      </c>
      <c r="F102" s="2" t="s">
        <v>255</v>
      </c>
      <c r="G102" s="1">
        <v>1</v>
      </c>
      <c r="H102" s="35">
        <v>98.1</v>
      </c>
      <c r="I102" s="10"/>
      <c r="J102" s="35">
        <f t="shared" si="4"/>
        <v>0</v>
      </c>
      <c r="K102" s="35">
        <f t="shared" si="5"/>
        <v>0</v>
      </c>
      <c r="L102" s="48" t="s">
        <v>447</v>
      </c>
      <c r="M102" s="53">
        <f t="shared" si="6"/>
        <v>0</v>
      </c>
      <c r="N102" s="45"/>
      <c r="O102" s="36">
        <f t="shared" si="7"/>
        <v>0</v>
      </c>
      <c r="P102" s="37" t="s">
        <v>430</v>
      </c>
      <c r="Q102" s="46"/>
    </row>
    <row r="103" spans="1:17" x14ac:dyDescent="0.3">
      <c r="A103" s="2">
        <v>1642</v>
      </c>
      <c r="B103" s="2" t="s">
        <v>4</v>
      </c>
      <c r="C103" s="2" t="s">
        <v>62</v>
      </c>
      <c r="D103" s="2" t="s">
        <v>167</v>
      </c>
      <c r="E103" s="2" t="s">
        <v>166</v>
      </c>
      <c r="F103" s="2" t="s">
        <v>165</v>
      </c>
      <c r="G103" s="1">
        <v>15</v>
      </c>
      <c r="H103" s="35">
        <v>51.4</v>
      </c>
      <c r="I103" s="10"/>
      <c r="J103" s="35">
        <f t="shared" si="4"/>
        <v>0</v>
      </c>
      <c r="K103" s="35">
        <f t="shared" si="5"/>
        <v>0</v>
      </c>
      <c r="L103" s="48" t="s">
        <v>447</v>
      </c>
      <c r="M103" s="53">
        <f t="shared" si="6"/>
        <v>0</v>
      </c>
      <c r="N103" s="45"/>
      <c r="O103" s="36">
        <f t="shared" si="7"/>
        <v>0</v>
      </c>
      <c r="P103" s="37" t="s">
        <v>430</v>
      </c>
      <c r="Q103" s="46"/>
    </row>
    <row r="104" spans="1:17" x14ac:dyDescent="0.3">
      <c r="A104" s="2">
        <v>1324</v>
      </c>
      <c r="B104" s="2" t="s">
        <v>4</v>
      </c>
      <c r="C104" s="2" t="s">
        <v>62</v>
      </c>
      <c r="D104" s="2" t="s">
        <v>363</v>
      </c>
      <c r="E104" s="2" t="s">
        <v>364</v>
      </c>
      <c r="F104" s="2" t="s">
        <v>84</v>
      </c>
      <c r="G104" s="1">
        <v>2</v>
      </c>
      <c r="H104" s="35">
        <v>41.94</v>
      </c>
      <c r="I104" s="10"/>
      <c r="J104" s="35">
        <f t="shared" si="4"/>
        <v>0</v>
      </c>
      <c r="K104" s="35">
        <f t="shared" si="5"/>
        <v>0</v>
      </c>
      <c r="L104" s="54"/>
      <c r="M104" s="53">
        <f t="shared" si="6"/>
        <v>0</v>
      </c>
      <c r="N104" s="45"/>
      <c r="O104" s="36">
        <f t="shared" si="7"/>
        <v>0</v>
      </c>
      <c r="P104" s="37" t="s">
        <v>432</v>
      </c>
      <c r="Q104" s="46"/>
    </row>
    <row r="105" spans="1:17" x14ac:dyDescent="0.3">
      <c r="A105" s="2">
        <v>2907</v>
      </c>
      <c r="B105" s="2" t="s">
        <v>4</v>
      </c>
      <c r="C105" s="2" t="s">
        <v>62</v>
      </c>
      <c r="D105" s="2" t="s">
        <v>225</v>
      </c>
      <c r="E105" s="2" t="s">
        <v>224</v>
      </c>
      <c r="F105" s="2" t="s">
        <v>59</v>
      </c>
      <c r="G105" s="1">
        <v>3</v>
      </c>
      <c r="H105" s="35">
        <v>177.29</v>
      </c>
      <c r="I105" s="10"/>
      <c r="J105" s="35">
        <f t="shared" si="4"/>
        <v>0</v>
      </c>
      <c r="K105" s="35">
        <f t="shared" si="5"/>
        <v>0</v>
      </c>
      <c r="L105" s="48" t="s">
        <v>447</v>
      </c>
      <c r="M105" s="53">
        <f t="shared" si="6"/>
        <v>0</v>
      </c>
      <c r="N105" s="45"/>
      <c r="O105" s="36">
        <f t="shared" si="7"/>
        <v>0</v>
      </c>
      <c r="P105" s="37" t="s">
        <v>430</v>
      </c>
      <c r="Q105" s="46"/>
    </row>
    <row r="106" spans="1:17" x14ac:dyDescent="0.3">
      <c r="A106" s="2">
        <v>2166</v>
      </c>
      <c r="B106" s="2" t="s">
        <v>4</v>
      </c>
      <c r="C106" s="2" t="s">
        <v>62</v>
      </c>
      <c r="D106" s="2" t="s">
        <v>64</v>
      </c>
      <c r="E106" s="2" t="s">
        <v>63</v>
      </c>
      <c r="F106" s="2">
        <v>1</v>
      </c>
      <c r="G106" s="1">
        <v>8</v>
      </c>
      <c r="H106" s="35">
        <v>171.44</v>
      </c>
      <c r="I106" s="10"/>
      <c r="J106" s="35">
        <f t="shared" si="4"/>
        <v>0</v>
      </c>
      <c r="K106" s="35">
        <f t="shared" si="5"/>
        <v>0</v>
      </c>
      <c r="L106" s="48" t="s">
        <v>447</v>
      </c>
      <c r="M106" s="53">
        <f t="shared" si="6"/>
        <v>0</v>
      </c>
      <c r="N106" s="45"/>
      <c r="O106" s="36">
        <f t="shared" si="7"/>
        <v>0</v>
      </c>
      <c r="P106" s="37" t="s">
        <v>430</v>
      </c>
      <c r="Q106" s="46"/>
    </row>
    <row r="107" spans="1:17" x14ac:dyDescent="0.3">
      <c r="A107" s="2">
        <v>1337</v>
      </c>
      <c r="B107" s="2" t="s">
        <v>4</v>
      </c>
      <c r="C107" s="2" t="s">
        <v>62</v>
      </c>
      <c r="D107" s="2" t="s">
        <v>365</v>
      </c>
      <c r="E107" s="2" t="s">
        <v>366</v>
      </c>
      <c r="F107" s="2" t="s">
        <v>18</v>
      </c>
      <c r="G107" s="1">
        <v>1</v>
      </c>
      <c r="H107" s="35">
        <v>93.33</v>
      </c>
      <c r="I107" s="10"/>
      <c r="J107" s="35">
        <f t="shared" si="4"/>
        <v>0</v>
      </c>
      <c r="K107" s="35">
        <f t="shared" si="5"/>
        <v>0</v>
      </c>
      <c r="L107" s="48" t="s">
        <v>447</v>
      </c>
      <c r="M107" s="53">
        <f t="shared" si="6"/>
        <v>0</v>
      </c>
      <c r="N107" s="45"/>
      <c r="O107" s="36">
        <f t="shared" si="7"/>
        <v>0</v>
      </c>
      <c r="P107" s="37" t="s">
        <v>430</v>
      </c>
      <c r="Q107" s="46"/>
    </row>
    <row r="108" spans="1:17" x14ac:dyDescent="0.3">
      <c r="A108" s="2">
        <v>1338</v>
      </c>
      <c r="B108" s="2" t="s">
        <v>4</v>
      </c>
      <c r="C108" s="2" t="s">
        <v>62</v>
      </c>
      <c r="D108" s="2" t="s">
        <v>245</v>
      </c>
      <c r="E108" s="2" t="s">
        <v>244</v>
      </c>
      <c r="F108" s="2" t="s">
        <v>81</v>
      </c>
      <c r="G108" s="1">
        <v>2</v>
      </c>
      <c r="H108" s="35">
        <v>59.03</v>
      </c>
      <c r="I108" s="10"/>
      <c r="J108" s="35">
        <f t="shared" si="4"/>
        <v>0</v>
      </c>
      <c r="K108" s="35">
        <f t="shared" si="5"/>
        <v>0</v>
      </c>
      <c r="L108" s="48" t="s">
        <v>447</v>
      </c>
      <c r="M108" s="53">
        <f t="shared" si="6"/>
        <v>0</v>
      </c>
      <c r="N108" s="45"/>
      <c r="O108" s="36">
        <f t="shared" si="7"/>
        <v>0</v>
      </c>
      <c r="P108" s="37" t="s">
        <v>430</v>
      </c>
      <c r="Q108" s="46"/>
    </row>
    <row r="109" spans="1:17" x14ac:dyDescent="0.3">
      <c r="A109" s="2">
        <v>2908</v>
      </c>
      <c r="B109" s="2" t="s">
        <v>4</v>
      </c>
      <c r="C109" s="2" t="s">
        <v>62</v>
      </c>
      <c r="D109" s="2" t="s">
        <v>89</v>
      </c>
      <c r="E109" s="2" t="s">
        <v>88</v>
      </c>
      <c r="F109" s="2" t="s">
        <v>87</v>
      </c>
      <c r="G109" s="1">
        <v>1</v>
      </c>
      <c r="H109" s="35">
        <v>111.72</v>
      </c>
      <c r="I109" s="10"/>
      <c r="J109" s="35">
        <f t="shared" si="4"/>
        <v>0</v>
      </c>
      <c r="K109" s="35">
        <f t="shared" si="5"/>
        <v>0</v>
      </c>
      <c r="L109" s="48" t="s">
        <v>447</v>
      </c>
      <c r="M109" s="53">
        <f t="shared" si="6"/>
        <v>0</v>
      </c>
      <c r="N109" s="45"/>
      <c r="O109" s="36">
        <f t="shared" si="7"/>
        <v>0</v>
      </c>
      <c r="P109" s="37" t="s">
        <v>430</v>
      </c>
      <c r="Q109" s="46"/>
    </row>
    <row r="110" spans="1:17" x14ac:dyDescent="0.3">
      <c r="A110" s="2">
        <v>1346</v>
      </c>
      <c r="B110" s="2" t="s">
        <v>4</v>
      </c>
      <c r="C110" s="2" t="s">
        <v>62</v>
      </c>
      <c r="D110" s="2" t="s">
        <v>156</v>
      </c>
      <c r="E110" s="2" t="s">
        <v>155</v>
      </c>
      <c r="F110" s="2" t="s">
        <v>18</v>
      </c>
      <c r="G110" s="1">
        <v>3</v>
      </c>
      <c r="H110" s="35">
        <v>40.36</v>
      </c>
      <c r="I110" s="10"/>
      <c r="J110" s="35">
        <f t="shared" si="4"/>
        <v>0</v>
      </c>
      <c r="K110" s="35">
        <f t="shared" si="5"/>
        <v>0</v>
      </c>
      <c r="L110" s="54"/>
      <c r="M110" s="53">
        <f t="shared" si="6"/>
        <v>0</v>
      </c>
      <c r="N110" s="45"/>
      <c r="O110" s="36">
        <f t="shared" si="7"/>
        <v>0</v>
      </c>
      <c r="P110" s="37" t="s">
        <v>432</v>
      </c>
      <c r="Q110" s="46"/>
    </row>
    <row r="111" spans="1:17" x14ac:dyDescent="0.3">
      <c r="A111" s="2">
        <v>1347</v>
      </c>
      <c r="B111" s="2" t="s">
        <v>4</v>
      </c>
      <c r="C111" s="2" t="s">
        <v>62</v>
      </c>
      <c r="D111" s="2" t="s">
        <v>287</v>
      </c>
      <c r="E111" s="2" t="s">
        <v>286</v>
      </c>
      <c r="F111" s="2" t="s">
        <v>18</v>
      </c>
      <c r="G111" s="1">
        <v>4</v>
      </c>
      <c r="H111" s="35">
        <v>178.82</v>
      </c>
      <c r="I111" s="10"/>
      <c r="J111" s="35">
        <f t="shared" si="4"/>
        <v>0</v>
      </c>
      <c r="K111" s="35">
        <f t="shared" si="5"/>
        <v>0</v>
      </c>
      <c r="L111" s="48" t="s">
        <v>447</v>
      </c>
      <c r="M111" s="53">
        <f t="shared" si="6"/>
        <v>0</v>
      </c>
      <c r="N111" s="45"/>
      <c r="O111" s="36">
        <f t="shared" si="7"/>
        <v>0</v>
      </c>
      <c r="P111" s="37" t="s">
        <v>430</v>
      </c>
      <c r="Q111" s="46"/>
    </row>
    <row r="112" spans="1:17" x14ac:dyDescent="0.3">
      <c r="A112" s="2">
        <v>1348</v>
      </c>
      <c r="B112" s="2" t="s">
        <v>4</v>
      </c>
      <c r="C112" s="2" t="s">
        <v>62</v>
      </c>
      <c r="D112" s="2" t="s">
        <v>69</v>
      </c>
      <c r="E112" s="2" t="s">
        <v>68</v>
      </c>
      <c r="F112" s="2" t="s">
        <v>59</v>
      </c>
      <c r="G112" s="1">
        <v>100</v>
      </c>
      <c r="H112" s="35">
        <v>8.01</v>
      </c>
      <c r="I112" s="10"/>
      <c r="J112" s="35">
        <f t="shared" si="4"/>
        <v>0</v>
      </c>
      <c r="K112" s="35">
        <f t="shared" si="5"/>
        <v>0</v>
      </c>
      <c r="L112" s="48" t="s">
        <v>447</v>
      </c>
      <c r="M112" s="53">
        <f t="shared" si="6"/>
        <v>0</v>
      </c>
      <c r="N112" s="45"/>
      <c r="O112" s="36">
        <f t="shared" si="7"/>
        <v>0</v>
      </c>
      <c r="P112" s="37" t="s">
        <v>430</v>
      </c>
      <c r="Q112" s="46"/>
    </row>
    <row r="113" spans="1:17" x14ac:dyDescent="0.3">
      <c r="A113" s="2">
        <v>1375</v>
      </c>
      <c r="B113" s="2" t="s">
        <v>4</v>
      </c>
      <c r="C113" s="2" t="s">
        <v>62</v>
      </c>
      <c r="D113" s="2" t="s">
        <v>367</v>
      </c>
      <c r="E113" s="2" t="s">
        <v>368</v>
      </c>
      <c r="F113" s="2" t="s">
        <v>369</v>
      </c>
      <c r="G113" s="1">
        <v>1</v>
      </c>
      <c r="H113" s="35">
        <v>100.87</v>
      </c>
      <c r="I113" s="10"/>
      <c r="J113" s="35">
        <f t="shared" si="4"/>
        <v>0</v>
      </c>
      <c r="K113" s="35">
        <f t="shared" si="5"/>
        <v>0</v>
      </c>
      <c r="L113" s="48" t="s">
        <v>447</v>
      </c>
      <c r="M113" s="53">
        <f t="shared" si="6"/>
        <v>0</v>
      </c>
      <c r="N113" s="45"/>
      <c r="O113" s="36">
        <f t="shared" si="7"/>
        <v>0</v>
      </c>
      <c r="P113" s="37" t="s">
        <v>430</v>
      </c>
      <c r="Q113" s="46"/>
    </row>
    <row r="114" spans="1:17" x14ac:dyDescent="0.3">
      <c r="A114" s="2">
        <v>1379</v>
      </c>
      <c r="B114" s="2" t="s">
        <v>4</v>
      </c>
      <c r="C114" s="2" t="s">
        <v>62</v>
      </c>
      <c r="D114" s="2" t="s">
        <v>227</v>
      </c>
      <c r="E114" s="2" t="s">
        <v>226</v>
      </c>
      <c r="F114" s="2" t="s">
        <v>18</v>
      </c>
      <c r="G114" s="1">
        <v>1</v>
      </c>
      <c r="H114" s="35">
        <v>217.43</v>
      </c>
      <c r="I114" s="10"/>
      <c r="J114" s="35">
        <f t="shared" si="4"/>
        <v>0</v>
      </c>
      <c r="K114" s="35">
        <f t="shared" si="5"/>
        <v>0</v>
      </c>
      <c r="L114" s="48" t="s">
        <v>447</v>
      </c>
      <c r="M114" s="53">
        <f t="shared" si="6"/>
        <v>0</v>
      </c>
      <c r="N114" s="45"/>
      <c r="O114" s="36">
        <f t="shared" si="7"/>
        <v>0</v>
      </c>
      <c r="P114" s="37" t="s">
        <v>430</v>
      </c>
      <c r="Q114" s="46"/>
    </row>
    <row r="115" spans="1:17" x14ac:dyDescent="0.3">
      <c r="A115" s="2">
        <v>1380</v>
      </c>
      <c r="B115" s="2" t="s">
        <v>4</v>
      </c>
      <c r="C115" s="2" t="s">
        <v>62</v>
      </c>
      <c r="D115" s="2" t="s">
        <v>370</v>
      </c>
      <c r="E115" s="2" t="s">
        <v>371</v>
      </c>
      <c r="F115" s="2" t="s">
        <v>18</v>
      </c>
      <c r="G115" s="1">
        <v>1</v>
      </c>
      <c r="H115" s="35">
        <v>297.37</v>
      </c>
      <c r="I115" s="10"/>
      <c r="J115" s="35">
        <f t="shared" si="4"/>
        <v>0</v>
      </c>
      <c r="K115" s="35">
        <f t="shared" si="5"/>
        <v>0</v>
      </c>
      <c r="L115" s="48" t="s">
        <v>447</v>
      </c>
      <c r="M115" s="53">
        <f t="shared" si="6"/>
        <v>0</v>
      </c>
      <c r="N115" s="45"/>
      <c r="O115" s="36">
        <f t="shared" si="7"/>
        <v>0</v>
      </c>
      <c r="P115" s="37" t="s">
        <v>430</v>
      </c>
      <c r="Q115" s="46"/>
    </row>
    <row r="116" spans="1:17" x14ac:dyDescent="0.3">
      <c r="A116" s="2">
        <v>2906</v>
      </c>
      <c r="B116" s="2" t="s">
        <v>4</v>
      </c>
      <c r="C116" s="2" t="s">
        <v>62</v>
      </c>
      <c r="D116" s="2" t="s">
        <v>372</v>
      </c>
      <c r="E116" s="2" t="s">
        <v>373</v>
      </c>
      <c r="F116" s="2" t="s">
        <v>59</v>
      </c>
      <c r="G116" s="1">
        <v>2</v>
      </c>
      <c r="H116" s="35">
        <v>166.85</v>
      </c>
      <c r="I116" s="10"/>
      <c r="J116" s="35">
        <f t="shared" si="4"/>
        <v>0</v>
      </c>
      <c r="K116" s="35">
        <f t="shared" si="5"/>
        <v>0</v>
      </c>
      <c r="L116" s="48" t="s">
        <v>447</v>
      </c>
      <c r="M116" s="53">
        <f t="shared" si="6"/>
        <v>0</v>
      </c>
      <c r="N116" s="45"/>
      <c r="O116" s="36">
        <f t="shared" si="7"/>
        <v>0</v>
      </c>
      <c r="P116" s="37" t="s">
        <v>430</v>
      </c>
      <c r="Q116" s="46"/>
    </row>
    <row r="117" spans="1:17" x14ac:dyDescent="0.3">
      <c r="A117" s="2">
        <v>1843</v>
      </c>
      <c r="B117" s="2" t="s">
        <v>4</v>
      </c>
      <c r="C117" s="2" t="s">
        <v>62</v>
      </c>
      <c r="D117" s="2" t="s">
        <v>374</v>
      </c>
      <c r="E117" s="2" t="s">
        <v>375</v>
      </c>
      <c r="F117" s="2" t="s">
        <v>18</v>
      </c>
      <c r="G117" s="1">
        <v>2</v>
      </c>
      <c r="H117" s="35">
        <v>71.19</v>
      </c>
      <c r="I117" s="10"/>
      <c r="J117" s="35">
        <f t="shared" si="4"/>
        <v>0</v>
      </c>
      <c r="K117" s="35">
        <f t="shared" si="5"/>
        <v>0</v>
      </c>
      <c r="L117" s="48" t="s">
        <v>447</v>
      </c>
      <c r="M117" s="53">
        <f t="shared" si="6"/>
        <v>0</v>
      </c>
      <c r="N117" s="45"/>
      <c r="O117" s="36">
        <f t="shared" si="7"/>
        <v>0</v>
      </c>
      <c r="P117" s="37" t="s">
        <v>430</v>
      </c>
      <c r="Q117" s="46"/>
    </row>
    <row r="118" spans="1:17" x14ac:dyDescent="0.3">
      <c r="A118" s="2">
        <v>3443</v>
      </c>
      <c r="B118" s="2" t="s">
        <v>4</v>
      </c>
      <c r="C118" s="2" t="s">
        <v>62</v>
      </c>
      <c r="D118" s="2" t="s">
        <v>376</v>
      </c>
      <c r="E118" s="2" t="s">
        <v>377</v>
      </c>
      <c r="F118" s="2" t="s">
        <v>378</v>
      </c>
      <c r="G118" s="1">
        <v>1</v>
      </c>
      <c r="H118" s="35">
        <v>1073.4000000000001</v>
      </c>
      <c r="I118" s="10"/>
      <c r="J118" s="35">
        <f t="shared" si="4"/>
        <v>0</v>
      </c>
      <c r="K118" s="35">
        <f t="shared" si="5"/>
        <v>0</v>
      </c>
      <c r="L118" s="48" t="s">
        <v>447</v>
      </c>
      <c r="M118" s="53">
        <f t="shared" si="6"/>
        <v>0</v>
      </c>
      <c r="N118" s="45"/>
      <c r="O118" s="36">
        <f t="shared" si="7"/>
        <v>0</v>
      </c>
      <c r="P118" s="37" t="s">
        <v>430</v>
      </c>
      <c r="Q118" s="46"/>
    </row>
    <row r="119" spans="1:17" x14ac:dyDescent="0.3">
      <c r="A119" s="2">
        <v>3440</v>
      </c>
      <c r="B119" s="2" t="s">
        <v>4</v>
      </c>
      <c r="C119" s="2" t="s">
        <v>62</v>
      </c>
      <c r="D119" s="2" t="s">
        <v>379</v>
      </c>
      <c r="E119" s="2" t="s">
        <v>380</v>
      </c>
      <c r="F119" s="2" t="s">
        <v>378</v>
      </c>
      <c r="G119" s="1">
        <v>1</v>
      </c>
      <c r="H119" s="35">
        <v>1036.21</v>
      </c>
      <c r="I119" s="10"/>
      <c r="J119" s="35">
        <f t="shared" si="4"/>
        <v>0</v>
      </c>
      <c r="K119" s="35">
        <f t="shared" si="5"/>
        <v>0</v>
      </c>
      <c r="L119" s="48" t="s">
        <v>447</v>
      </c>
      <c r="M119" s="53">
        <f t="shared" si="6"/>
        <v>0</v>
      </c>
      <c r="N119" s="45"/>
      <c r="O119" s="36">
        <f t="shared" si="7"/>
        <v>0</v>
      </c>
      <c r="P119" s="37" t="s">
        <v>430</v>
      </c>
      <c r="Q119" s="46"/>
    </row>
    <row r="120" spans="1:17" x14ac:dyDescent="0.3">
      <c r="A120" s="2">
        <v>3437</v>
      </c>
      <c r="B120" s="2" t="s">
        <v>4</v>
      </c>
      <c r="C120" s="2" t="s">
        <v>62</v>
      </c>
      <c r="D120" s="2" t="s">
        <v>381</v>
      </c>
      <c r="E120" s="2" t="s">
        <v>382</v>
      </c>
      <c r="F120" s="2" t="s">
        <v>378</v>
      </c>
      <c r="G120" s="1">
        <v>1</v>
      </c>
      <c r="H120" s="35">
        <v>1286.53</v>
      </c>
      <c r="I120" s="10"/>
      <c r="J120" s="35">
        <f t="shared" si="4"/>
        <v>0</v>
      </c>
      <c r="K120" s="35">
        <f t="shared" si="5"/>
        <v>0</v>
      </c>
      <c r="L120" s="48" t="s">
        <v>447</v>
      </c>
      <c r="M120" s="53">
        <f t="shared" si="6"/>
        <v>0</v>
      </c>
      <c r="N120" s="45"/>
      <c r="O120" s="36">
        <f t="shared" si="7"/>
        <v>0</v>
      </c>
      <c r="P120" s="37" t="s">
        <v>430</v>
      </c>
      <c r="Q120" s="46"/>
    </row>
    <row r="121" spans="1:17" x14ac:dyDescent="0.3">
      <c r="A121" s="2">
        <v>1395</v>
      </c>
      <c r="B121" s="2" t="s">
        <v>4</v>
      </c>
      <c r="C121" s="2" t="s">
        <v>62</v>
      </c>
      <c r="D121" s="2" t="s">
        <v>223</v>
      </c>
      <c r="E121" s="2" t="s">
        <v>222</v>
      </c>
      <c r="F121" s="2" t="s">
        <v>121</v>
      </c>
      <c r="G121" s="1">
        <v>3</v>
      </c>
      <c r="H121" s="35">
        <v>74.430000000000007</v>
      </c>
      <c r="I121" s="10"/>
      <c r="J121" s="35">
        <f t="shared" si="4"/>
        <v>0</v>
      </c>
      <c r="K121" s="35">
        <f t="shared" si="5"/>
        <v>0</v>
      </c>
      <c r="L121" s="48" t="s">
        <v>447</v>
      </c>
      <c r="M121" s="53">
        <f t="shared" si="6"/>
        <v>0</v>
      </c>
      <c r="N121" s="45"/>
      <c r="O121" s="36">
        <f t="shared" si="7"/>
        <v>0</v>
      </c>
      <c r="P121" s="37" t="s">
        <v>430</v>
      </c>
      <c r="Q121" s="46"/>
    </row>
    <row r="122" spans="1:17" x14ac:dyDescent="0.3">
      <c r="A122" s="2">
        <v>1396</v>
      </c>
      <c r="B122" s="2" t="s">
        <v>4</v>
      </c>
      <c r="C122" s="2" t="s">
        <v>62</v>
      </c>
      <c r="D122" s="2" t="s">
        <v>383</v>
      </c>
      <c r="E122" s="2" t="s">
        <v>384</v>
      </c>
      <c r="F122" s="2" t="s">
        <v>18</v>
      </c>
      <c r="G122" s="1">
        <v>1</v>
      </c>
      <c r="H122" s="35">
        <v>289.92</v>
      </c>
      <c r="I122" s="10"/>
      <c r="J122" s="35">
        <f t="shared" si="4"/>
        <v>0</v>
      </c>
      <c r="K122" s="35">
        <f t="shared" si="5"/>
        <v>0</v>
      </c>
      <c r="L122" s="48" t="s">
        <v>447</v>
      </c>
      <c r="M122" s="53">
        <f t="shared" si="6"/>
        <v>0</v>
      </c>
      <c r="N122" s="45"/>
      <c r="O122" s="36">
        <f t="shared" si="7"/>
        <v>0</v>
      </c>
      <c r="P122" s="37" t="s">
        <v>430</v>
      </c>
      <c r="Q122" s="46"/>
    </row>
    <row r="123" spans="1:17" x14ac:dyDescent="0.3">
      <c r="A123" s="2">
        <v>1398</v>
      </c>
      <c r="B123" s="2" t="s">
        <v>4</v>
      </c>
      <c r="C123" s="2" t="s">
        <v>62</v>
      </c>
      <c r="D123" s="2" t="s">
        <v>289</v>
      </c>
      <c r="E123" s="2" t="s">
        <v>288</v>
      </c>
      <c r="F123" s="2" t="s">
        <v>18</v>
      </c>
      <c r="G123" s="1">
        <v>1</v>
      </c>
      <c r="H123" s="35">
        <v>118.23</v>
      </c>
      <c r="I123" s="10"/>
      <c r="J123" s="35">
        <f t="shared" si="4"/>
        <v>0</v>
      </c>
      <c r="K123" s="35">
        <f t="shared" si="5"/>
        <v>0</v>
      </c>
      <c r="L123" s="54"/>
      <c r="M123" s="53">
        <f t="shared" si="6"/>
        <v>0</v>
      </c>
      <c r="N123" s="45"/>
      <c r="O123" s="36">
        <f t="shared" si="7"/>
        <v>0</v>
      </c>
      <c r="P123" s="37" t="s">
        <v>432</v>
      </c>
      <c r="Q123" s="46"/>
    </row>
    <row r="124" spans="1:17" x14ac:dyDescent="0.3">
      <c r="A124" s="2">
        <v>3230</v>
      </c>
      <c r="B124" s="2" t="s">
        <v>4</v>
      </c>
      <c r="C124" s="2" t="s">
        <v>62</v>
      </c>
      <c r="D124" s="2" t="s">
        <v>385</v>
      </c>
      <c r="E124" s="2" t="s">
        <v>288</v>
      </c>
      <c r="F124" s="2" t="s">
        <v>59</v>
      </c>
      <c r="G124" s="1">
        <v>2</v>
      </c>
      <c r="H124" s="35">
        <v>14.25</v>
      </c>
      <c r="I124" s="10"/>
      <c r="J124" s="35">
        <f t="shared" si="4"/>
        <v>0</v>
      </c>
      <c r="K124" s="35">
        <f t="shared" si="5"/>
        <v>0</v>
      </c>
      <c r="L124" s="54"/>
      <c r="M124" s="53">
        <f t="shared" si="6"/>
        <v>0</v>
      </c>
      <c r="N124" s="45"/>
      <c r="O124" s="36">
        <f t="shared" si="7"/>
        <v>0</v>
      </c>
      <c r="P124" s="37" t="s">
        <v>432</v>
      </c>
      <c r="Q124" s="46"/>
    </row>
    <row r="125" spans="1:17" x14ac:dyDescent="0.3">
      <c r="A125" s="2">
        <v>1641</v>
      </c>
      <c r="B125" s="2" t="s">
        <v>4</v>
      </c>
      <c r="C125" s="2" t="s">
        <v>62</v>
      </c>
      <c r="D125" s="2" t="s">
        <v>169</v>
      </c>
      <c r="E125" s="2" t="s">
        <v>168</v>
      </c>
      <c r="F125" s="2" t="s">
        <v>81</v>
      </c>
      <c r="G125" s="1">
        <v>13</v>
      </c>
      <c r="H125" s="35">
        <v>92.21</v>
      </c>
      <c r="I125" s="10"/>
      <c r="J125" s="35">
        <f t="shared" si="4"/>
        <v>0</v>
      </c>
      <c r="K125" s="35">
        <f t="shared" si="5"/>
        <v>0</v>
      </c>
      <c r="L125" s="48" t="s">
        <v>447</v>
      </c>
      <c r="M125" s="53">
        <f t="shared" si="6"/>
        <v>0</v>
      </c>
      <c r="N125" s="45"/>
      <c r="O125" s="36">
        <f t="shared" si="7"/>
        <v>0</v>
      </c>
      <c r="P125" s="37" t="s">
        <v>430</v>
      </c>
      <c r="Q125" s="46"/>
    </row>
    <row r="126" spans="1:17" x14ac:dyDescent="0.3">
      <c r="A126" s="2">
        <v>1414</v>
      </c>
      <c r="B126" s="2" t="s">
        <v>4</v>
      </c>
      <c r="C126" s="2" t="s">
        <v>62</v>
      </c>
      <c r="D126" s="2" t="s">
        <v>386</v>
      </c>
      <c r="E126" s="2" t="s">
        <v>387</v>
      </c>
      <c r="F126" s="2" t="s">
        <v>18</v>
      </c>
      <c r="G126" s="1">
        <v>1</v>
      </c>
      <c r="H126" s="35">
        <v>86.06</v>
      </c>
      <c r="I126" s="10"/>
      <c r="J126" s="35">
        <f t="shared" si="4"/>
        <v>0</v>
      </c>
      <c r="K126" s="35">
        <f t="shared" si="5"/>
        <v>0</v>
      </c>
      <c r="L126" s="54"/>
      <c r="M126" s="53">
        <f t="shared" si="6"/>
        <v>0</v>
      </c>
      <c r="N126" s="45"/>
      <c r="O126" s="36">
        <f t="shared" si="7"/>
        <v>0</v>
      </c>
      <c r="P126" s="37" t="s">
        <v>432</v>
      </c>
      <c r="Q126" s="46"/>
    </row>
    <row r="127" spans="1:17" x14ac:dyDescent="0.3">
      <c r="A127" s="2">
        <v>1423</v>
      </c>
      <c r="B127" s="2" t="s">
        <v>4</v>
      </c>
      <c r="C127" s="2" t="s">
        <v>62</v>
      </c>
      <c r="D127" s="2" t="s">
        <v>388</v>
      </c>
      <c r="E127" s="2" t="s">
        <v>389</v>
      </c>
      <c r="F127" s="2" t="s">
        <v>18</v>
      </c>
      <c r="G127" s="1">
        <v>1</v>
      </c>
      <c r="H127" s="35">
        <v>110.21</v>
      </c>
      <c r="I127" s="10"/>
      <c r="J127" s="35">
        <f t="shared" si="4"/>
        <v>0</v>
      </c>
      <c r="K127" s="35">
        <f t="shared" si="5"/>
        <v>0</v>
      </c>
      <c r="L127" s="54"/>
      <c r="M127" s="53">
        <f t="shared" si="6"/>
        <v>0</v>
      </c>
      <c r="N127" s="45"/>
      <c r="O127" s="36">
        <f t="shared" si="7"/>
        <v>0</v>
      </c>
      <c r="P127" s="37" t="s">
        <v>432</v>
      </c>
      <c r="Q127" s="46"/>
    </row>
    <row r="128" spans="1:17" x14ac:dyDescent="0.3">
      <c r="A128" s="2">
        <v>1428</v>
      </c>
      <c r="B128" s="2" t="s">
        <v>4</v>
      </c>
      <c r="C128" s="2" t="s">
        <v>62</v>
      </c>
      <c r="D128" s="2" t="s">
        <v>390</v>
      </c>
      <c r="E128" s="2" t="s">
        <v>391</v>
      </c>
      <c r="F128" s="2" t="s">
        <v>18</v>
      </c>
      <c r="G128" s="1">
        <v>1</v>
      </c>
      <c r="H128" s="35">
        <v>171.78</v>
      </c>
      <c r="I128" s="10"/>
      <c r="J128" s="35">
        <f t="shared" si="4"/>
        <v>0</v>
      </c>
      <c r="K128" s="35">
        <f t="shared" si="5"/>
        <v>0</v>
      </c>
      <c r="L128" s="54"/>
      <c r="M128" s="53">
        <f t="shared" si="6"/>
        <v>0</v>
      </c>
      <c r="N128" s="45"/>
      <c r="O128" s="36">
        <f t="shared" si="7"/>
        <v>0</v>
      </c>
      <c r="P128" s="37" t="s">
        <v>432</v>
      </c>
      <c r="Q128" s="46"/>
    </row>
    <row r="129" spans="1:17" x14ac:dyDescent="0.3">
      <c r="A129" s="2">
        <v>1431</v>
      </c>
      <c r="B129" s="2" t="s">
        <v>4</v>
      </c>
      <c r="C129" s="2" t="s">
        <v>62</v>
      </c>
      <c r="D129" s="2" t="s">
        <v>392</v>
      </c>
      <c r="E129" s="2" t="s">
        <v>393</v>
      </c>
      <c r="F129" s="2" t="s">
        <v>18</v>
      </c>
      <c r="G129" s="1">
        <v>2</v>
      </c>
      <c r="H129" s="35">
        <v>95.49</v>
      </c>
      <c r="I129" s="10"/>
      <c r="J129" s="35">
        <f t="shared" si="4"/>
        <v>0</v>
      </c>
      <c r="K129" s="35">
        <f t="shared" si="5"/>
        <v>0</v>
      </c>
      <c r="L129" s="54"/>
      <c r="M129" s="53">
        <f t="shared" si="6"/>
        <v>0</v>
      </c>
      <c r="N129" s="45"/>
      <c r="O129" s="36">
        <f t="shared" si="7"/>
        <v>0</v>
      </c>
      <c r="P129" s="37" t="s">
        <v>432</v>
      </c>
      <c r="Q129" s="46"/>
    </row>
    <row r="130" spans="1:17" x14ac:dyDescent="0.3">
      <c r="A130" s="2">
        <v>1433</v>
      </c>
      <c r="B130" s="2" t="s">
        <v>4</v>
      </c>
      <c r="C130" s="2" t="s">
        <v>62</v>
      </c>
      <c r="D130" s="2" t="s">
        <v>394</v>
      </c>
      <c r="E130" s="2" t="s">
        <v>395</v>
      </c>
      <c r="F130" s="2" t="s">
        <v>59</v>
      </c>
      <c r="G130" s="1">
        <v>2</v>
      </c>
      <c r="H130" s="35">
        <v>15.31</v>
      </c>
      <c r="I130" s="10"/>
      <c r="J130" s="35">
        <f t="shared" si="4"/>
        <v>0</v>
      </c>
      <c r="K130" s="35">
        <f t="shared" si="5"/>
        <v>0</v>
      </c>
      <c r="L130" s="54"/>
      <c r="M130" s="53">
        <f t="shared" si="6"/>
        <v>0</v>
      </c>
      <c r="N130" s="45"/>
      <c r="O130" s="36">
        <f t="shared" si="7"/>
        <v>0</v>
      </c>
      <c r="P130" s="37" t="s">
        <v>432</v>
      </c>
      <c r="Q130" s="46"/>
    </row>
    <row r="131" spans="1:17" x14ac:dyDescent="0.3">
      <c r="A131" s="2">
        <v>2885</v>
      </c>
      <c r="B131" s="2" t="s">
        <v>4</v>
      </c>
      <c r="C131" s="2" t="s">
        <v>62</v>
      </c>
      <c r="D131" s="2" t="s">
        <v>239</v>
      </c>
      <c r="E131" s="2" t="s">
        <v>238</v>
      </c>
      <c r="F131" s="2" t="s">
        <v>72</v>
      </c>
      <c r="G131" s="1">
        <v>1</v>
      </c>
      <c r="H131" s="35">
        <v>115.34</v>
      </c>
      <c r="I131" s="10"/>
      <c r="J131" s="35">
        <f t="shared" ref="J131:J168" si="8">ROUND(G131*I131,2)</f>
        <v>0</v>
      </c>
      <c r="K131" s="35">
        <f t="shared" ref="K131:K168" si="9">ROUND(J131*1.21,2)</f>
        <v>0</v>
      </c>
      <c r="L131" s="48" t="s">
        <v>447</v>
      </c>
      <c r="M131" s="53">
        <f t="shared" ref="M131:M167" si="10">IF(L131=$R$4,1,0)</f>
        <v>0</v>
      </c>
      <c r="N131" s="45"/>
      <c r="O131" s="36">
        <f t="shared" ref="O131:O168" si="11">IF(N131=$R$2,1,0)</f>
        <v>0</v>
      </c>
      <c r="P131" s="37" t="s">
        <v>430</v>
      </c>
      <c r="Q131" s="46"/>
    </row>
    <row r="132" spans="1:17" x14ac:dyDescent="0.3">
      <c r="A132" s="2">
        <v>1453</v>
      </c>
      <c r="B132" s="2" t="s">
        <v>4</v>
      </c>
      <c r="C132" s="2" t="s">
        <v>62</v>
      </c>
      <c r="D132" s="2" t="s">
        <v>252</v>
      </c>
      <c r="E132" s="2" t="s">
        <v>251</v>
      </c>
      <c r="F132" s="2" t="s">
        <v>5</v>
      </c>
      <c r="G132" s="1">
        <v>1</v>
      </c>
      <c r="H132" s="35">
        <v>445.14</v>
      </c>
      <c r="I132" s="10"/>
      <c r="J132" s="35">
        <f t="shared" si="8"/>
        <v>0</v>
      </c>
      <c r="K132" s="35">
        <f t="shared" si="9"/>
        <v>0</v>
      </c>
      <c r="L132" s="48" t="s">
        <v>447</v>
      </c>
      <c r="M132" s="53">
        <f t="shared" si="10"/>
        <v>0</v>
      </c>
      <c r="N132" s="45"/>
      <c r="O132" s="36">
        <f t="shared" si="11"/>
        <v>0</v>
      </c>
      <c r="P132" s="37" t="s">
        <v>430</v>
      </c>
      <c r="Q132" s="46"/>
    </row>
    <row r="133" spans="1:17" x14ac:dyDescent="0.3">
      <c r="A133" s="2">
        <v>1456</v>
      </c>
      <c r="B133" s="2" t="s">
        <v>4</v>
      </c>
      <c r="C133" s="2" t="s">
        <v>62</v>
      </c>
      <c r="D133" s="2" t="s">
        <v>214</v>
      </c>
      <c r="E133" s="2" t="s">
        <v>213</v>
      </c>
      <c r="F133" s="2" t="s">
        <v>18</v>
      </c>
      <c r="G133" s="1">
        <v>2</v>
      </c>
      <c r="H133" s="35">
        <v>101.92</v>
      </c>
      <c r="I133" s="10"/>
      <c r="J133" s="35">
        <f t="shared" si="8"/>
        <v>0</v>
      </c>
      <c r="K133" s="35">
        <f t="shared" si="9"/>
        <v>0</v>
      </c>
      <c r="L133" s="48" t="s">
        <v>447</v>
      </c>
      <c r="M133" s="53">
        <f t="shared" si="10"/>
        <v>0</v>
      </c>
      <c r="N133" s="45"/>
      <c r="O133" s="36">
        <f t="shared" si="11"/>
        <v>0</v>
      </c>
      <c r="P133" s="37" t="s">
        <v>430</v>
      </c>
      <c r="Q133" s="46"/>
    </row>
    <row r="134" spans="1:17" x14ac:dyDescent="0.3">
      <c r="A134" s="2">
        <v>1457</v>
      </c>
      <c r="B134" s="2" t="s">
        <v>4</v>
      </c>
      <c r="C134" s="2" t="s">
        <v>62</v>
      </c>
      <c r="D134" s="2" t="s">
        <v>396</v>
      </c>
      <c r="E134" s="2" t="s">
        <v>397</v>
      </c>
      <c r="F134" s="2" t="s">
        <v>18</v>
      </c>
      <c r="G134" s="1">
        <v>2</v>
      </c>
      <c r="H134" s="35">
        <v>103.07</v>
      </c>
      <c r="I134" s="10"/>
      <c r="J134" s="35">
        <f t="shared" si="8"/>
        <v>0</v>
      </c>
      <c r="K134" s="35">
        <f t="shared" si="9"/>
        <v>0</v>
      </c>
      <c r="L134" s="48" t="s">
        <v>447</v>
      </c>
      <c r="M134" s="53">
        <f t="shared" si="10"/>
        <v>0</v>
      </c>
      <c r="N134" s="45"/>
      <c r="O134" s="36">
        <f t="shared" si="11"/>
        <v>0</v>
      </c>
      <c r="P134" s="37" t="s">
        <v>430</v>
      </c>
      <c r="Q134" s="46"/>
    </row>
    <row r="135" spans="1:17" x14ac:dyDescent="0.3">
      <c r="A135" s="2">
        <v>2395</v>
      </c>
      <c r="B135" s="2" t="s">
        <v>4</v>
      </c>
      <c r="C135" s="2" t="s">
        <v>62</v>
      </c>
      <c r="D135" s="2" t="s">
        <v>398</v>
      </c>
      <c r="E135" s="2" t="s">
        <v>256</v>
      </c>
      <c r="F135" s="2" t="s">
        <v>255</v>
      </c>
      <c r="G135" s="1">
        <v>2</v>
      </c>
      <c r="H135" s="35">
        <v>118.11</v>
      </c>
      <c r="I135" s="10"/>
      <c r="J135" s="35">
        <f t="shared" si="8"/>
        <v>0</v>
      </c>
      <c r="K135" s="35">
        <f t="shared" si="9"/>
        <v>0</v>
      </c>
      <c r="L135" s="48" t="s">
        <v>447</v>
      </c>
      <c r="M135" s="53">
        <f t="shared" si="10"/>
        <v>0</v>
      </c>
      <c r="N135" s="45"/>
      <c r="O135" s="36">
        <f t="shared" si="11"/>
        <v>0</v>
      </c>
      <c r="P135" s="37" t="s">
        <v>430</v>
      </c>
      <c r="Q135" s="46"/>
    </row>
    <row r="136" spans="1:17" x14ac:dyDescent="0.3">
      <c r="A136" s="2">
        <v>1461</v>
      </c>
      <c r="B136" s="2" t="s">
        <v>4</v>
      </c>
      <c r="C136" s="2" t="s">
        <v>62</v>
      </c>
      <c r="D136" s="2" t="s">
        <v>257</v>
      </c>
      <c r="E136" s="2" t="s">
        <v>176</v>
      </c>
      <c r="F136" s="2" t="s">
        <v>18</v>
      </c>
      <c r="G136" s="1">
        <v>5</v>
      </c>
      <c r="H136" s="35">
        <v>118.89</v>
      </c>
      <c r="I136" s="10"/>
      <c r="J136" s="35">
        <f t="shared" si="8"/>
        <v>0</v>
      </c>
      <c r="K136" s="35">
        <f t="shared" si="9"/>
        <v>0</v>
      </c>
      <c r="L136" s="54"/>
      <c r="M136" s="53">
        <f t="shared" si="10"/>
        <v>0</v>
      </c>
      <c r="N136" s="45"/>
      <c r="O136" s="36">
        <f t="shared" si="11"/>
        <v>0</v>
      </c>
      <c r="P136" s="37" t="s">
        <v>432</v>
      </c>
      <c r="Q136" s="46"/>
    </row>
    <row r="137" spans="1:17" x14ac:dyDescent="0.3">
      <c r="A137" s="2">
        <v>1460</v>
      </c>
      <c r="B137" s="2" t="s">
        <v>4</v>
      </c>
      <c r="C137" s="2" t="s">
        <v>62</v>
      </c>
      <c r="D137" s="2" t="s">
        <v>177</v>
      </c>
      <c r="E137" s="2" t="s">
        <v>176</v>
      </c>
      <c r="F137" s="2" t="s">
        <v>59</v>
      </c>
      <c r="G137" s="1">
        <v>200</v>
      </c>
      <c r="H137" s="35">
        <v>6.83</v>
      </c>
      <c r="I137" s="10"/>
      <c r="J137" s="35">
        <f t="shared" si="8"/>
        <v>0</v>
      </c>
      <c r="K137" s="35">
        <f t="shared" si="9"/>
        <v>0</v>
      </c>
      <c r="L137" s="54"/>
      <c r="M137" s="53">
        <f t="shared" si="10"/>
        <v>0</v>
      </c>
      <c r="N137" s="45"/>
      <c r="O137" s="36">
        <f t="shared" si="11"/>
        <v>0</v>
      </c>
      <c r="P137" s="37" t="s">
        <v>432</v>
      </c>
      <c r="Q137" s="46"/>
    </row>
    <row r="138" spans="1:17" x14ac:dyDescent="0.3">
      <c r="A138" s="2">
        <v>1465</v>
      </c>
      <c r="B138" s="2" t="s">
        <v>4</v>
      </c>
      <c r="C138" s="2" t="s">
        <v>62</v>
      </c>
      <c r="D138" s="2" t="s">
        <v>229</v>
      </c>
      <c r="E138" s="2" t="s">
        <v>228</v>
      </c>
      <c r="F138" s="2" t="s">
        <v>18</v>
      </c>
      <c r="G138" s="1">
        <v>1</v>
      </c>
      <c r="H138" s="35">
        <v>112.79</v>
      </c>
      <c r="I138" s="10"/>
      <c r="J138" s="35">
        <f t="shared" si="8"/>
        <v>0</v>
      </c>
      <c r="K138" s="35">
        <f t="shared" si="9"/>
        <v>0</v>
      </c>
      <c r="L138" s="54"/>
      <c r="M138" s="53">
        <f t="shared" si="10"/>
        <v>0</v>
      </c>
      <c r="N138" s="45"/>
      <c r="O138" s="36">
        <f t="shared" si="11"/>
        <v>0</v>
      </c>
      <c r="P138" s="37" t="s">
        <v>432</v>
      </c>
      <c r="Q138" s="46"/>
    </row>
    <row r="139" spans="1:17" x14ac:dyDescent="0.3">
      <c r="A139" s="2">
        <v>1471</v>
      </c>
      <c r="B139" s="2" t="s">
        <v>4</v>
      </c>
      <c r="C139" s="2" t="s">
        <v>62</v>
      </c>
      <c r="D139" s="2" t="s">
        <v>108</v>
      </c>
      <c r="E139" s="2" t="s">
        <v>107</v>
      </c>
      <c r="F139" s="2" t="s">
        <v>59</v>
      </c>
      <c r="G139" s="1">
        <v>60</v>
      </c>
      <c r="H139" s="35">
        <v>12.85</v>
      </c>
      <c r="I139" s="10"/>
      <c r="J139" s="35">
        <f t="shared" si="8"/>
        <v>0</v>
      </c>
      <c r="K139" s="35">
        <f t="shared" si="9"/>
        <v>0</v>
      </c>
      <c r="L139" s="48" t="s">
        <v>447</v>
      </c>
      <c r="M139" s="53">
        <f t="shared" si="10"/>
        <v>0</v>
      </c>
      <c r="N139" s="45"/>
      <c r="O139" s="36">
        <f t="shared" si="11"/>
        <v>0</v>
      </c>
      <c r="P139" s="37" t="s">
        <v>430</v>
      </c>
      <c r="Q139" s="46"/>
    </row>
    <row r="140" spans="1:17" x14ac:dyDescent="0.3">
      <c r="A140" s="4">
        <v>3042</v>
      </c>
      <c r="B140" s="4" t="s">
        <v>4</v>
      </c>
      <c r="C140" s="4" t="s">
        <v>134</v>
      </c>
      <c r="D140" s="39" t="s">
        <v>406</v>
      </c>
      <c r="E140" s="4" t="s">
        <v>407</v>
      </c>
      <c r="F140" s="4" t="s">
        <v>0</v>
      </c>
      <c r="G140" s="3">
        <v>1</v>
      </c>
      <c r="H140" s="35">
        <v>138.76</v>
      </c>
      <c r="I140" s="10"/>
      <c r="J140" s="35">
        <f t="shared" si="8"/>
        <v>0</v>
      </c>
      <c r="K140" s="35">
        <f t="shared" si="9"/>
        <v>0</v>
      </c>
      <c r="L140" s="48" t="s">
        <v>447</v>
      </c>
      <c r="M140" s="53">
        <f t="shared" si="10"/>
        <v>0</v>
      </c>
      <c r="N140" s="45"/>
      <c r="O140" s="36">
        <f t="shared" si="11"/>
        <v>0</v>
      </c>
      <c r="P140" s="37" t="s">
        <v>430</v>
      </c>
      <c r="Q140" s="46"/>
    </row>
    <row r="141" spans="1:17" x14ac:dyDescent="0.3">
      <c r="A141" s="4">
        <v>3076</v>
      </c>
      <c r="B141" s="4" t="s">
        <v>4</v>
      </c>
      <c r="C141" s="4" t="s">
        <v>134</v>
      </c>
      <c r="D141" s="4" t="s">
        <v>418</v>
      </c>
      <c r="E141" s="4" t="s">
        <v>423</v>
      </c>
      <c r="F141" s="4" t="s">
        <v>0</v>
      </c>
      <c r="G141" s="3">
        <v>1</v>
      </c>
      <c r="H141" s="35">
        <v>138.76</v>
      </c>
      <c r="I141" s="10"/>
      <c r="J141" s="35">
        <f t="shared" si="8"/>
        <v>0</v>
      </c>
      <c r="K141" s="35">
        <f t="shared" si="9"/>
        <v>0</v>
      </c>
      <c r="L141" s="48" t="s">
        <v>447</v>
      </c>
      <c r="M141" s="53">
        <f t="shared" si="10"/>
        <v>0</v>
      </c>
      <c r="N141" s="45"/>
      <c r="O141" s="36">
        <f t="shared" si="11"/>
        <v>0</v>
      </c>
      <c r="P141" s="37" t="s">
        <v>430</v>
      </c>
      <c r="Q141" s="46"/>
    </row>
    <row r="142" spans="1:17" x14ac:dyDescent="0.3">
      <c r="A142" s="4">
        <v>3080</v>
      </c>
      <c r="B142" s="4" t="s">
        <v>4</v>
      </c>
      <c r="C142" s="4" t="s">
        <v>134</v>
      </c>
      <c r="D142" s="4" t="s">
        <v>419</v>
      </c>
      <c r="E142" s="4" t="s">
        <v>424</v>
      </c>
      <c r="F142" s="4" t="s">
        <v>0</v>
      </c>
      <c r="G142" s="3">
        <v>1</v>
      </c>
      <c r="H142" s="35">
        <v>149.15</v>
      </c>
      <c r="I142" s="10"/>
      <c r="J142" s="35">
        <f t="shared" si="8"/>
        <v>0</v>
      </c>
      <c r="K142" s="35">
        <f t="shared" si="9"/>
        <v>0</v>
      </c>
      <c r="L142" s="48" t="s">
        <v>447</v>
      </c>
      <c r="M142" s="53">
        <f t="shared" si="10"/>
        <v>0</v>
      </c>
      <c r="N142" s="45"/>
      <c r="O142" s="36">
        <f t="shared" si="11"/>
        <v>0</v>
      </c>
      <c r="P142" s="37" t="s">
        <v>430</v>
      </c>
      <c r="Q142" s="46"/>
    </row>
    <row r="143" spans="1:17" x14ac:dyDescent="0.3">
      <c r="A143" s="4">
        <v>3070</v>
      </c>
      <c r="B143" s="4" t="s">
        <v>4</v>
      </c>
      <c r="C143" s="4" t="s">
        <v>134</v>
      </c>
      <c r="D143" s="4" t="s">
        <v>420</v>
      </c>
      <c r="E143" s="4" t="s">
        <v>425</v>
      </c>
      <c r="F143" s="4" t="s">
        <v>0</v>
      </c>
      <c r="G143" s="3">
        <v>1</v>
      </c>
      <c r="H143" s="35">
        <v>149.15</v>
      </c>
      <c r="I143" s="10"/>
      <c r="J143" s="35">
        <f t="shared" si="8"/>
        <v>0</v>
      </c>
      <c r="K143" s="35">
        <f t="shared" si="9"/>
        <v>0</v>
      </c>
      <c r="L143" s="48" t="s">
        <v>447</v>
      </c>
      <c r="M143" s="53">
        <f t="shared" si="10"/>
        <v>0</v>
      </c>
      <c r="N143" s="45"/>
      <c r="O143" s="36">
        <f t="shared" si="11"/>
        <v>0</v>
      </c>
      <c r="P143" s="37" t="s">
        <v>430</v>
      </c>
      <c r="Q143" s="46"/>
    </row>
    <row r="144" spans="1:17" x14ac:dyDescent="0.3">
      <c r="A144" s="2">
        <v>3518</v>
      </c>
      <c r="B144" s="2" t="s">
        <v>4</v>
      </c>
      <c r="C144" s="2" t="s">
        <v>134</v>
      </c>
      <c r="D144" s="2" t="s">
        <v>237</v>
      </c>
      <c r="E144" s="2" t="s">
        <v>236</v>
      </c>
      <c r="F144" s="2" t="s">
        <v>235</v>
      </c>
      <c r="G144" s="1">
        <v>1</v>
      </c>
      <c r="H144" s="35">
        <v>130.72999999999999</v>
      </c>
      <c r="I144" s="10"/>
      <c r="J144" s="35">
        <f t="shared" si="8"/>
        <v>0</v>
      </c>
      <c r="K144" s="35">
        <f t="shared" si="9"/>
        <v>0</v>
      </c>
      <c r="L144" s="48" t="s">
        <v>447</v>
      </c>
      <c r="M144" s="53">
        <f t="shared" si="10"/>
        <v>0</v>
      </c>
      <c r="N144" s="45"/>
      <c r="O144" s="36">
        <f t="shared" si="11"/>
        <v>0</v>
      </c>
      <c r="P144" s="37" t="s">
        <v>430</v>
      </c>
      <c r="Q144" s="46"/>
    </row>
    <row r="145" spans="1:17" x14ac:dyDescent="0.3">
      <c r="A145" s="2">
        <v>3520</v>
      </c>
      <c r="B145" s="2" t="s">
        <v>4</v>
      </c>
      <c r="C145" s="2" t="s">
        <v>134</v>
      </c>
      <c r="D145" s="2" t="s">
        <v>241</v>
      </c>
      <c r="E145" s="2" t="s">
        <v>240</v>
      </c>
      <c r="F145" s="2" t="s">
        <v>235</v>
      </c>
      <c r="G145" s="1">
        <v>1</v>
      </c>
      <c r="H145" s="35">
        <v>130.72999999999999</v>
      </c>
      <c r="I145" s="10"/>
      <c r="J145" s="35">
        <f t="shared" si="8"/>
        <v>0</v>
      </c>
      <c r="K145" s="35">
        <f t="shared" si="9"/>
        <v>0</v>
      </c>
      <c r="L145" s="48" t="s">
        <v>447</v>
      </c>
      <c r="M145" s="53">
        <f t="shared" si="10"/>
        <v>0</v>
      </c>
      <c r="N145" s="45"/>
      <c r="O145" s="36">
        <f t="shared" si="11"/>
        <v>0</v>
      </c>
      <c r="P145" s="37" t="s">
        <v>430</v>
      </c>
      <c r="Q145" s="46"/>
    </row>
    <row r="146" spans="1:17" x14ac:dyDescent="0.3">
      <c r="A146" s="2">
        <v>3519</v>
      </c>
      <c r="B146" s="2" t="s">
        <v>4</v>
      </c>
      <c r="C146" s="2" t="s">
        <v>134</v>
      </c>
      <c r="D146" s="2" t="s">
        <v>243</v>
      </c>
      <c r="E146" s="2" t="s">
        <v>242</v>
      </c>
      <c r="F146" s="2" t="s">
        <v>235</v>
      </c>
      <c r="G146" s="1">
        <v>1</v>
      </c>
      <c r="H146" s="35">
        <v>124.71</v>
      </c>
      <c r="I146" s="10"/>
      <c r="J146" s="35">
        <f t="shared" si="8"/>
        <v>0</v>
      </c>
      <c r="K146" s="35">
        <f t="shared" si="9"/>
        <v>0</v>
      </c>
      <c r="L146" s="48" t="s">
        <v>447</v>
      </c>
      <c r="M146" s="53">
        <f t="shared" si="10"/>
        <v>0</v>
      </c>
      <c r="N146" s="45"/>
      <c r="O146" s="36">
        <f t="shared" si="11"/>
        <v>0</v>
      </c>
      <c r="P146" s="37" t="s">
        <v>430</v>
      </c>
      <c r="Q146" s="46"/>
    </row>
    <row r="147" spans="1:17" x14ac:dyDescent="0.3">
      <c r="A147" s="2">
        <v>1455</v>
      </c>
      <c r="B147" s="2" t="s">
        <v>4</v>
      </c>
      <c r="C147" s="2" t="s">
        <v>134</v>
      </c>
      <c r="D147" s="2" t="s">
        <v>133</v>
      </c>
      <c r="E147" s="2" t="s">
        <v>132</v>
      </c>
      <c r="F147" s="2" t="s">
        <v>131</v>
      </c>
      <c r="G147" s="1">
        <v>1</v>
      </c>
      <c r="H147" s="35">
        <v>351.24</v>
      </c>
      <c r="I147" s="10"/>
      <c r="J147" s="35">
        <f t="shared" si="8"/>
        <v>0</v>
      </c>
      <c r="K147" s="35">
        <f t="shared" si="9"/>
        <v>0</v>
      </c>
      <c r="L147" s="48" t="s">
        <v>447</v>
      </c>
      <c r="M147" s="53">
        <f t="shared" si="10"/>
        <v>0</v>
      </c>
      <c r="N147" s="45"/>
      <c r="O147" s="36">
        <f t="shared" si="11"/>
        <v>0</v>
      </c>
      <c r="P147" s="37" t="s">
        <v>430</v>
      </c>
      <c r="Q147" s="46"/>
    </row>
    <row r="148" spans="1:17" x14ac:dyDescent="0.3">
      <c r="A148" s="2">
        <v>871</v>
      </c>
      <c r="B148" s="2" t="s">
        <v>4</v>
      </c>
      <c r="C148" s="2" t="s">
        <v>162</v>
      </c>
      <c r="D148" s="2" t="s">
        <v>161</v>
      </c>
      <c r="E148" s="2" t="s">
        <v>160</v>
      </c>
      <c r="F148" s="40" t="s">
        <v>159</v>
      </c>
      <c r="G148" s="1">
        <v>6</v>
      </c>
      <c r="H148" s="35">
        <v>139.27000000000001</v>
      </c>
      <c r="I148" s="10"/>
      <c r="J148" s="35">
        <f t="shared" si="8"/>
        <v>0</v>
      </c>
      <c r="K148" s="35">
        <f t="shared" si="9"/>
        <v>0</v>
      </c>
      <c r="L148" s="48" t="s">
        <v>447</v>
      </c>
      <c r="M148" s="53">
        <f t="shared" si="10"/>
        <v>0</v>
      </c>
      <c r="N148" s="45"/>
      <c r="O148" s="36">
        <f t="shared" si="11"/>
        <v>0</v>
      </c>
      <c r="P148" s="37" t="s">
        <v>430</v>
      </c>
      <c r="Q148" s="46"/>
    </row>
    <row r="149" spans="1:17" x14ac:dyDescent="0.3">
      <c r="A149" s="4">
        <v>3040</v>
      </c>
      <c r="B149" s="4" t="s">
        <v>4</v>
      </c>
      <c r="C149" s="4" t="s">
        <v>162</v>
      </c>
      <c r="D149" s="4" t="s">
        <v>408</v>
      </c>
      <c r="E149" s="4" t="s">
        <v>409</v>
      </c>
      <c r="F149" s="6" t="s">
        <v>0</v>
      </c>
      <c r="G149" s="3">
        <v>2</v>
      </c>
      <c r="H149" s="35">
        <v>129.82</v>
      </c>
      <c r="I149" s="10"/>
      <c r="J149" s="35">
        <f t="shared" si="8"/>
        <v>0</v>
      </c>
      <c r="K149" s="35">
        <f t="shared" si="9"/>
        <v>0</v>
      </c>
      <c r="L149" s="48" t="s">
        <v>447</v>
      </c>
      <c r="M149" s="53">
        <f t="shared" si="10"/>
        <v>0</v>
      </c>
      <c r="N149" s="45"/>
      <c r="O149" s="36">
        <f t="shared" si="11"/>
        <v>0</v>
      </c>
      <c r="P149" s="37" t="s">
        <v>430</v>
      </c>
      <c r="Q149" s="46"/>
    </row>
    <row r="150" spans="1:17" x14ac:dyDescent="0.3">
      <c r="A150" s="4">
        <v>3088</v>
      </c>
      <c r="B150" s="4" t="s">
        <v>4</v>
      </c>
      <c r="C150" s="4" t="s">
        <v>162</v>
      </c>
      <c r="D150" s="4" t="s">
        <v>416</v>
      </c>
      <c r="E150" s="4" t="s">
        <v>427</v>
      </c>
      <c r="F150" s="4" t="s">
        <v>0</v>
      </c>
      <c r="G150" s="3">
        <v>2</v>
      </c>
      <c r="H150" s="35">
        <v>127.61</v>
      </c>
      <c r="I150" s="10"/>
      <c r="J150" s="35">
        <f t="shared" si="8"/>
        <v>0</v>
      </c>
      <c r="K150" s="35">
        <f t="shared" si="9"/>
        <v>0</v>
      </c>
      <c r="L150" s="48" t="s">
        <v>447</v>
      </c>
      <c r="M150" s="53">
        <f t="shared" si="10"/>
        <v>0</v>
      </c>
      <c r="N150" s="45"/>
      <c r="O150" s="36">
        <f t="shared" si="11"/>
        <v>0</v>
      </c>
      <c r="P150" s="37" t="s">
        <v>430</v>
      </c>
      <c r="Q150" s="46"/>
    </row>
    <row r="151" spans="1:17" x14ac:dyDescent="0.3">
      <c r="A151" s="4">
        <v>3090</v>
      </c>
      <c r="B151" s="4" t="s">
        <v>4</v>
      </c>
      <c r="C151" s="4" t="s">
        <v>162</v>
      </c>
      <c r="D151" s="5" t="s">
        <v>417</v>
      </c>
      <c r="E151" s="4" t="s">
        <v>426</v>
      </c>
      <c r="F151" s="4" t="s">
        <v>0</v>
      </c>
      <c r="G151" s="3">
        <v>2</v>
      </c>
      <c r="H151" s="35">
        <v>129.16999999999999</v>
      </c>
      <c r="I151" s="10"/>
      <c r="J151" s="35">
        <f t="shared" si="8"/>
        <v>0</v>
      </c>
      <c r="K151" s="35">
        <f t="shared" si="9"/>
        <v>0</v>
      </c>
      <c r="L151" s="48" t="s">
        <v>447</v>
      </c>
      <c r="M151" s="53">
        <f t="shared" si="10"/>
        <v>0</v>
      </c>
      <c r="N151" s="45"/>
      <c r="O151" s="36">
        <f t="shared" si="11"/>
        <v>0</v>
      </c>
      <c r="P151" s="37" t="s">
        <v>430</v>
      </c>
      <c r="Q151" s="46"/>
    </row>
    <row r="152" spans="1:17" x14ac:dyDescent="0.3">
      <c r="A152" s="4">
        <v>3045</v>
      </c>
      <c r="B152" s="4" t="s">
        <v>4</v>
      </c>
      <c r="C152" s="4" t="s">
        <v>162</v>
      </c>
      <c r="D152" s="4" t="s">
        <v>282</v>
      </c>
      <c r="E152" s="4" t="s">
        <v>281</v>
      </c>
      <c r="F152" s="4" t="s">
        <v>0</v>
      </c>
      <c r="G152" s="3">
        <v>2</v>
      </c>
      <c r="H152" s="35">
        <v>129.13999999999999</v>
      </c>
      <c r="I152" s="10"/>
      <c r="J152" s="35">
        <f t="shared" si="8"/>
        <v>0</v>
      </c>
      <c r="K152" s="35">
        <f t="shared" si="9"/>
        <v>0</v>
      </c>
      <c r="L152" s="48" t="s">
        <v>447</v>
      </c>
      <c r="M152" s="53">
        <f t="shared" si="10"/>
        <v>0</v>
      </c>
      <c r="N152" s="45"/>
      <c r="O152" s="36">
        <f t="shared" si="11"/>
        <v>0</v>
      </c>
      <c r="P152" s="37" t="s">
        <v>430</v>
      </c>
      <c r="Q152" s="46"/>
    </row>
    <row r="153" spans="1:17" x14ac:dyDescent="0.3">
      <c r="A153" s="4">
        <v>3034</v>
      </c>
      <c r="B153" s="4" t="s">
        <v>4</v>
      </c>
      <c r="C153" s="4" t="s">
        <v>162</v>
      </c>
      <c r="D153" s="4" t="s">
        <v>410</v>
      </c>
      <c r="E153" s="4" t="s">
        <v>411</v>
      </c>
      <c r="F153" s="4" t="s">
        <v>0</v>
      </c>
      <c r="G153" s="3">
        <v>2</v>
      </c>
      <c r="H153" s="35">
        <v>128.84</v>
      </c>
      <c r="I153" s="10"/>
      <c r="J153" s="35">
        <f t="shared" si="8"/>
        <v>0</v>
      </c>
      <c r="K153" s="35">
        <f t="shared" si="9"/>
        <v>0</v>
      </c>
      <c r="L153" s="48" t="s">
        <v>447</v>
      </c>
      <c r="M153" s="53">
        <f t="shared" si="10"/>
        <v>0</v>
      </c>
      <c r="N153" s="45"/>
      <c r="O153" s="36">
        <f t="shared" si="11"/>
        <v>0</v>
      </c>
      <c r="P153" s="37" t="s">
        <v>430</v>
      </c>
      <c r="Q153" s="46"/>
    </row>
    <row r="154" spans="1:17" x14ac:dyDescent="0.3">
      <c r="A154" s="4">
        <v>3036</v>
      </c>
      <c r="B154" s="4" t="s">
        <v>4</v>
      </c>
      <c r="C154" s="4" t="s">
        <v>162</v>
      </c>
      <c r="D154" s="39" t="s">
        <v>412</v>
      </c>
      <c r="E154" s="4" t="s">
        <v>413</v>
      </c>
      <c r="F154" s="4" t="s">
        <v>0</v>
      </c>
      <c r="G154" s="3">
        <v>2</v>
      </c>
      <c r="H154" s="35">
        <v>138.97999999999999</v>
      </c>
      <c r="I154" s="10"/>
      <c r="J154" s="35">
        <f t="shared" si="8"/>
        <v>0</v>
      </c>
      <c r="K154" s="35">
        <f t="shared" si="9"/>
        <v>0</v>
      </c>
      <c r="L154" s="48" t="s">
        <v>447</v>
      </c>
      <c r="M154" s="53">
        <f t="shared" si="10"/>
        <v>0</v>
      </c>
      <c r="N154" s="45"/>
      <c r="O154" s="36">
        <f t="shared" si="11"/>
        <v>0</v>
      </c>
      <c r="P154" s="37" t="s">
        <v>430</v>
      </c>
      <c r="Q154" s="46"/>
    </row>
    <row r="155" spans="1:17" x14ac:dyDescent="0.3">
      <c r="A155" s="4">
        <v>3038</v>
      </c>
      <c r="B155" s="4" t="s">
        <v>4</v>
      </c>
      <c r="C155" s="4" t="s">
        <v>162</v>
      </c>
      <c r="D155" s="5" t="s">
        <v>414</v>
      </c>
      <c r="E155" s="4" t="s">
        <v>415</v>
      </c>
      <c r="F155" s="4" t="s">
        <v>0</v>
      </c>
      <c r="G155" s="3">
        <v>2</v>
      </c>
      <c r="H155" s="35">
        <v>129.16999999999999</v>
      </c>
      <c r="I155" s="10"/>
      <c r="J155" s="35">
        <f t="shared" si="8"/>
        <v>0</v>
      </c>
      <c r="K155" s="35">
        <f t="shared" si="9"/>
        <v>0</v>
      </c>
      <c r="L155" s="48" t="s">
        <v>447</v>
      </c>
      <c r="M155" s="53">
        <f t="shared" si="10"/>
        <v>0</v>
      </c>
      <c r="N155" s="45"/>
      <c r="O155" s="36">
        <f t="shared" si="11"/>
        <v>0</v>
      </c>
      <c r="P155" s="37" t="s">
        <v>430</v>
      </c>
      <c r="Q155" s="46"/>
    </row>
    <row r="156" spans="1:17" x14ac:dyDescent="0.3">
      <c r="A156" s="2">
        <v>3207</v>
      </c>
      <c r="B156" s="2" t="s">
        <v>266</v>
      </c>
      <c r="C156" s="2" t="s">
        <v>162</v>
      </c>
      <c r="D156" s="2" t="s">
        <v>265</v>
      </c>
      <c r="E156" s="2" t="s">
        <v>264</v>
      </c>
      <c r="F156" s="2" t="s">
        <v>18</v>
      </c>
      <c r="G156" s="3">
        <v>2</v>
      </c>
      <c r="H156" s="35">
        <v>183.55</v>
      </c>
      <c r="I156" s="10"/>
      <c r="J156" s="35">
        <f t="shared" si="8"/>
        <v>0</v>
      </c>
      <c r="K156" s="35">
        <f t="shared" si="9"/>
        <v>0</v>
      </c>
      <c r="L156" s="48" t="s">
        <v>447</v>
      </c>
      <c r="M156" s="53">
        <f t="shared" si="10"/>
        <v>0</v>
      </c>
      <c r="N156" s="45"/>
      <c r="O156" s="36">
        <f t="shared" si="11"/>
        <v>0</v>
      </c>
      <c r="P156" s="37" t="s">
        <v>430</v>
      </c>
      <c r="Q156" s="46"/>
    </row>
    <row r="157" spans="1:17" x14ac:dyDescent="0.3">
      <c r="A157" s="2">
        <v>3598</v>
      </c>
      <c r="B157" s="2" t="s">
        <v>4</v>
      </c>
      <c r="C157" s="2" t="s">
        <v>162</v>
      </c>
      <c r="D157" s="2" t="s">
        <v>284</v>
      </c>
      <c r="E157" s="2" t="s">
        <v>283</v>
      </c>
      <c r="F157" s="2" t="s">
        <v>131</v>
      </c>
      <c r="G157" s="3">
        <v>2</v>
      </c>
      <c r="H157" s="35">
        <v>145.6</v>
      </c>
      <c r="I157" s="10"/>
      <c r="J157" s="35">
        <f t="shared" si="8"/>
        <v>0</v>
      </c>
      <c r="K157" s="35">
        <f t="shared" si="9"/>
        <v>0</v>
      </c>
      <c r="L157" s="48" t="s">
        <v>447</v>
      </c>
      <c r="M157" s="53">
        <f t="shared" si="10"/>
        <v>0</v>
      </c>
      <c r="N157" s="45"/>
      <c r="O157" s="36">
        <f t="shared" si="11"/>
        <v>0</v>
      </c>
      <c r="P157" s="37" t="s">
        <v>430</v>
      </c>
      <c r="Q157" s="46"/>
    </row>
    <row r="158" spans="1:17" x14ac:dyDescent="0.3">
      <c r="A158" s="2">
        <v>3599</v>
      </c>
      <c r="B158" s="2" t="s">
        <v>4</v>
      </c>
      <c r="C158" s="2" t="s">
        <v>162</v>
      </c>
      <c r="D158" s="2" t="s">
        <v>421</v>
      </c>
      <c r="E158" s="2" t="s">
        <v>422</v>
      </c>
      <c r="F158" s="2" t="s">
        <v>131</v>
      </c>
      <c r="G158" s="3">
        <v>2</v>
      </c>
      <c r="H158" s="35">
        <v>122.97</v>
      </c>
      <c r="I158" s="10"/>
      <c r="J158" s="35">
        <f t="shared" si="8"/>
        <v>0</v>
      </c>
      <c r="K158" s="35">
        <f t="shared" si="9"/>
        <v>0</v>
      </c>
      <c r="L158" s="48" t="s">
        <v>447</v>
      </c>
      <c r="M158" s="53">
        <f t="shared" si="10"/>
        <v>0</v>
      </c>
      <c r="N158" s="45"/>
      <c r="O158" s="36">
        <f t="shared" si="11"/>
        <v>0</v>
      </c>
      <c r="P158" s="37" t="s">
        <v>430</v>
      </c>
      <c r="Q158" s="46"/>
    </row>
    <row r="159" spans="1:17" x14ac:dyDescent="0.3">
      <c r="A159" s="4">
        <v>3055</v>
      </c>
      <c r="B159" s="4" t="s">
        <v>4</v>
      </c>
      <c r="C159" s="4" t="s">
        <v>162</v>
      </c>
      <c r="D159" s="4" t="s">
        <v>280</v>
      </c>
      <c r="E159" s="4" t="s">
        <v>279</v>
      </c>
      <c r="F159" s="4" t="s">
        <v>0</v>
      </c>
      <c r="G159" s="3">
        <v>2</v>
      </c>
      <c r="H159" s="35">
        <v>129.13</v>
      </c>
      <c r="I159" s="10"/>
      <c r="J159" s="35">
        <f t="shared" si="8"/>
        <v>0</v>
      </c>
      <c r="K159" s="35">
        <f t="shared" si="9"/>
        <v>0</v>
      </c>
      <c r="L159" s="48" t="s">
        <v>447</v>
      </c>
      <c r="M159" s="53">
        <f t="shared" si="10"/>
        <v>0</v>
      </c>
      <c r="N159" s="45"/>
      <c r="O159" s="36">
        <f t="shared" si="11"/>
        <v>0</v>
      </c>
      <c r="P159" s="37" t="s">
        <v>430</v>
      </c>
      <c r="Q159" s="46"/>
    </row>
    <row r="160" spans="1:17" x14ac:dyDescent="0.3">
      <c r="A160" s="4">
        <v>3059</v>
      </c>
      <c r="B160" s="4" t="s">
        <v>4</v>
      </c>
      <c r="C160" s="4" t="s">
        <v>162</v>
      </c>
      <c r="D160" s="4" t="s">
        <v>278</v>
      </c>
      <c r="E160" s="4" t="s">
        <v>277</v>
      </c>
      <c r="F160" s="4" t="s">
        <v>0</v>
      </c>
      <c r="G160" s="3">
        <v>2</v>
      </c>
      <c r="H160" s="35">
        <v>124.15</v>
      </c>
      <c r="I160" s="10"/>
      <c r="J160" s="35">
        <f t="shared" si="8"/>
        <v>0</v>
      </c>
      <c r="K160" s="35">
        <f t="shared" si="9"/>
        <v>0</v>
      </c>
      <c r="L160" s="48" t="s">
        <v>447</v>
      </c>
      <c r="M160" s="53">
        <f t="shared" si="10"/>
        <v>0</v>
      </c>
      <c r="N160" s="45"/>
      <c r="O160" s="36">
        <f t="shared" si="11"/>
        <v>0</v>
      </c>
      <c r="P160" s="37" t="s">
        <v>430</v>
      </c>
      <c r="Q160" s="46"/>
    </row>
    <row r="161" spans="1:17" x14ac:dyDescent="0.3">
      <c r="A161" s="4">
        <v>1623</v>
      </c>
      <c r="B161" s="4" t="s">
        <v>4</v>
      </c>
      <c r="C161" s="4" t="s">
        <v>162</v>
      </c>
      <c r="D161" s="4" t="s">
        <v>164</v>
      </c>
      <c r="E161" s="4" t="s">
        <v>163</v>
      </c>
      <c r="F161" s="4" t="s">
        <v>131</v>
      </c>
      <c r="G161" s="3">
        <v>5</v>
      </c>
      <c r="H161" s="35">
        <v>129.55000000000001</v>
      </c>
      <c r="I161" s="10"/>
      <c r="J161" s="35">
        <f t="shared" si="8"/>
        <v>0</v>
      </c>
      <c r="K161" s="35">
        <f t="shared" si="9"/>
        <v>0</v>
      </c>
      <c r="L161" s="48" t="s">
        <v>447</v>
      </c>
      <c r="M161" s="53">
        <f t="shared" si="10"/>
        <v>0</v>
      </c>
      <c r="N161" s="45"/>
      <c r="O161" s="36">
        <f t="shared" si="11"/>
        <v>0</v>
      </c>
      <c r="P161" s="37" t="s">
        <v>430</v>
      </c>
      <c r="Q161" s="46"/>
    </row>
    <row r="162" spans="1:17" x14ac:dyDescent="0.3">
      <c r="A162" s="4">
        <v>3778</v>
      </c>
      <c r="B162" s="4" t="s">
        <v>4</v>
      </c>
      <c r="C162" s="4" t="s">
        <v>120</v>
      </c>
      <c r="D162" s="4" t="s">
        <v>246</v>
      </c>
      <c r="E162" s="4" t="s">
        <v>77</v>
      </c>
      <c r="F162" s="4" t="s">
        <v>5</v>
      </c>
      <c r="G162" s="3">
        <v>1</v>
      </c>
      <c r="H162" s="35">
        <v>30.95</v>
      </c>
      <c r="I162" s="10"/>
      <c r="J162" s="35">
        <f t="shared" si="8"/>
        <v>0</v>
      </c>
      <c r="K162" s="35">
        <f t="shared" si="9"/>
        <v>0</v>
      </c>
      <c r="L162" s="48" t="s">
        <v>447</v>
      </c>
      <c r="M162" s="53">
        <f t="shared" si="10"/>
        <v>0</v>
      </c>
      <c r="N162" s="45"/>
      <c r="O162" s="36">
        <f t="shared" si="11"/>
        <v>0</v>
      </c>
      <c r="P162" s="37" t="s">
        <v>430</v>
      </c>
      <c r="Q162" s="46"/>
    </row>
    <row r="163" spans="1:17" x14ac:dyDescent="0.3">
      <c r="A163" s="2">
        <v>3649</v>
      </c>
      <c r="B163" s="2" t="s">
        <v>4</v>
      </c>
      <c r="C163" s="2" t="s">
        <v>120</v>
      </c>
      <c r="D163" s="2" t="s">
        <v>119</v>
      </c>
      <c r="E163" s="2" t="s">
        <v>118</v>
      </c>
      <c r="F163" s="2" t="s">
        <v>117</v>
      </c>
      <c r="G163" s="1">
        <v>15</v>
      </c>
      <c r="H163" s="35">
        <v>55.27</v>
      </c>
      <c r="I163" s="10"/>
      <c r="J163" s="35">
        <f t="shared" si="8"/>
        <v>0</v>
      </c>
      <c r="K163" s="35">
        <f t="shared" si="9"/>
        <v>0</v>
      </c>
      <c r="L163" s="48" t="s">
        <v>447</v>
      </c>
      <c r="M163" s="53">
        <f t="shared" si="10"/>
        <v>0</v>
      </c>
      <c r="N163" s="45"/>
      <c r="O163" s="36">
        <f t="shared" si="11"/>
        <v>0</v>
      </c>
      <c r="P163" s="37" t="s">
        <v>430</v>
      </c>
      <c r="Q163" s="46"/>
    </row>
    <row r="164" spans="1:17" x14ac:dyDescent="0.3">
      <c r="A164" s="2">
        <v>3478</v>
      </c>
      <c r="B164" s="2" t="s">
        <v>4</v>
      </c>
      <c r="C164" s="2" t="s">
        <v>140</v>
      </c>
      <c r="D164" s="2" t="s">
        <v>139</v>
      </c>
      <c r="E164" s="2" t="s">
        <v>138</v>
      </c>
      <c r="F164" s="2" t="s">
        <v>59</v>
      </c>
      <c r="G164" s="1">
        <v>4</v>
      </c>
      <c r="H164" s="35">
        <v>233.43</v>
      </c>
      <c r="I164" s="10"/>
      <c r="J164" s="35">
        <f t="shared" si="8"/>
        <v>0</v>
      </c>
      <c r="K164" s="35">
        <f t="shared" si="9"/>
        <v>0</v>
      </c>
      <c r="L164" s="48" t="s">
        <v>447</v>
      </c>
      <c r="M164" s="53">
        <f t="shared" si="10"/>
        <v>0</v>
      </c>
      <c r="N164" s="45"/>
      <c r="O164" s="36">
        <f t="shared" si="11"/>
        <v>0</v>
      </c>
      <c r="P164" s="37" t="s">
        <v>430</v>
      </c>
      <c r="Q164" s="46"/>
    </row>
    <row r="165" spans="1:17" x14ac:dyDescent="0.3">
      <c r="A165" s="2">
        <v>3365</v>
      </c>
      <c r="B165" s="2" t="s">
        <v>4</v>
      </c>
      <c r="C165" s="2" t="s">
        <v>140</v>
      </c>
      <c r="D165" s="2" t="s">
        <v>399</v>
      </c>
      <c r="E165" s="2" t="s">
        <v>400</v>
      </c>
      <c r="F165" s="2" t="s">
        <v>99</v>
      </c>
      <c r="G165" s="1">
        <v>1</v>
      </c>
      <c r="H165" s="35">
        <v>243.85</v>
      </c>
      <c r="I165" s="10"/>
      <c r="J165" s="35">
        <f t="shared" si="8"/>
        <v>0</v>
      </c>
      <c r="K165" s="35">
        <f t="shared" si="9"/>
        <v>0</v>
      </c>
      <c r="L165" s="48" t="s">
        <v>447</v>
      </c>
      <c r="M165" s="53">
        <f t="shared" si="10"/>
        <v>0</v>
      </c>
      <c r="N165" s="45"/>
      <c r="O165" s="36">
        <f t="shared" si="11"/>
        <v>0</v>
      </c>
      <c r="P165" s="37" t="s">
        <v>430</v>
      </c>
      <c r="Q165" s="46"/>
    </row>
    <row r="166" spans="1:17" x14ac:dyDescent="0.3">
      <c r="A166" s="2">
        <v>3772</v>
      </c>
      <c r="B166" s="2" t="s">
        <v>173</v>
      </c>
      <c r="C166" s="2" t="s">
        <v>140</v>
      </c>
      <c r="D166" s="2" t="s">
        <v>172</v>
      </c>
      <c r="E166" s="2" t="s">
        <v>171</v>
      </c>
      <c r="F166" s="2" t="s">
        <v>170</v>
      </c>
      <c r="G166" s="1">
        <v>1</v>
      </c>
      <c r="H166" s="35">
        <v>244.94</v>
      </c>
      <c r="I166" s="10"/>
      <c r="J166" s="35">
        <f t="shared" si="8"/>
        <v>0</v>
      </c>
      <c r="K166" s="35">
        <f t="shared" si="9"/>
        <v>0</v>
      </c>
      <c r="L166" s="48" t="s">
        <v>447</v>
      </c>
      <c r="M166" s="53">
        <f t="shared" si="10"/>
        <v>0</v>
      </c>
      <c r="N166" s="45"/>
      <c r="O166" s="36">
        <f t="shared" si="11"/>
        <v>0</v>
      </c>
      <c r="P166" s="37" t="s">
        <v>430</v>
      </c>
      <c r="Q166" s="46"/>
    </row>
    <row r="167" spans="1:17" x14ac:dyDescent="0.3">
      <c r="A167" s="2">
        <v>3773</v>
      </c>
      <c r="B167" s="2" t="s">
        <v>173</v>
      </c>
      <c r="C167" s="2" t="s">
        <v>140</v>
      </c>
      <c r="D167" s="2" t="s">
        <v>175</v>
      </c>
      <c r="E167" s="2" t="s">
        <v>174</v>
      </c>
      <c r="F167" s="2" t="s">
        <v>170</v>
      </c>
      <c r="G167" s="1">
        <v>1</v>
      </c>
      <c r="H167" s="35">
        <v>193.45</v>
      </c>
      <c r="I167" s="10"/>
      <c r="J167" s="35">
        <f t="shared" si="8"/>
        <v>0</v>
      </c>
      <c r="K167" s="35">
        <f t="shared" si="9"/>
        <v>0</v>
      </c>
      <c r="L167" s="48" t="s">
        <v>447</v>
      </c>
      <c r="M167" s="53">
        <f t="shared" si="10"/>
        <v>0</v>
      </c>
      <c r="N167" s="45"/>
      <c r="O167" s="36">
        <f t="shared" si="11"/>
        <v>0</v>
      </c>
      <c r="P167" s="37" t="s">
        <v>430</v>
      </c>
      <c r="Q167" s="46"/>
    </row>
    <row r="168" spans="1:17" x14ac:dyDescent="0.3">
      <c r="A168" s="2">
        <v>3479</v>
      </c>
      <c r="B168" s="2" t="s">
        <v>4</v>
      </c>
      <c r="C168" s="2" t="s">
        <v>140</v>
      </c>
      <c r="D168" s="2" t="s">
        <v>142</v>
      </c>
      <c r="E168" s="2" t="s">
        <v>141</v>
      </c>
      <c r="F168" s="2" t="s">
        <v>59</v>
      </c>
      <c r="G168" s="1">
        <v>20</v>
      </c>
      <c r="H168" s="35">
        <v>180.19</v>
      </c>
      <c r="I168" s="10"/>
      <c r="J168" s="35">
        <f t="shared" si="8"/>
        <v>0</v>
      </c>
      <c r="K168" s="35">
        <f t="shared" si="9"/>
        <v>0</v>
      </c>
      <c r="L168" s="48" t="s">
        <v>447</v>
      </c>
      <c r="M168" s="53">
        <f>IF(L168=$R$4,1,0)</f>
        <v>0</v>
      </c>
      <c r="N168" s="45"/>
      <c r="O168" s="36">
        <f t="shared" si="11"/>
        <v>0</v>
      </c>
      <c r="P168" s="37" t="s">
        <v>430</v>
      </c>
      <c r="Q168" s="46"/>
    </row>
    <row r="169" spans="1:17" x14ac:dyDescent="0.3">
      <c r="L169" s="23">
        <f>SUM(M2:M168)/36</f>
        <v>0</v>
      </c>
      <c r="N169" s="23">
        <f>SUM(O2:O168)/167</f>
        <v>0</v>
      </c>
    </row>
    <row r="170" spans="1:17" x14ac:dyDescent="0.3">
      <c r="I170" s="24" t="s">
        <v>433</v>
      </c>
      <c r="J170" s="41">
        <f>ROUND(SUM(J2:J168),2)</f>
        <v>0</v>
      </c>
      <c r="K170" s="41"/>
      <c r="L170" s="50"/>
      <c r="M170" s="50"/>
      <c r="N170" s="41"/>
    </row>
    <row r="171" spans="1:17" x14ac:dyDescent="0.3">
      <c r="I171" s="24"/>
      <c r="J171" s="42"/>
      <c r="K171" s="42"/>
      <c r="L171" s="51"/>
      <c r="M171" s="51"/>
      <c r="N171" s="42"/>
    </row>
    <row r="172" spans="1:17" x14ac:dyDescent="0.3">
      <c r="I172" s="24" t="s">
        <v>434</v>
      </c>
      <c r="J172" s="41">
        <f>ROUND((J170*0.21),2)</f>
        <v>0</v>
      </c>
      <c r="K172" s="41"/>
      <c r="L172" s="50"/>
      <c r="M172" s="50"/>
      <c r="N172" s="41"/>
    </row>
    <row r="173" spans="1:17" x14ac:dyDescent="0.3">
      <c r="I173" s="24"/>
      <c r="J173" s="42"/>
      <c r="K173" s="42"/>
      <c r="L173" s="51"/>
      <c r="M173" s="51"/>
      <c r="N173" s="42"/>
    </row>
    <row r="174" spans="1:17" x14ac:dyDescent="0.3">
      <c r="D174" s="43"/>
      <c r="I174" s="24" t="s">
        <v>435</v>
      </c>
      <c r="J174" s="41">
        <f>ROUND((J170+J172),2)</f>
        <v>0</v>
      </c>
      <c r="K174" s="41"/>
      <c r="L174" s="50"/>
      <c r="M174" s="50"/>
      <c r="N174" s="41"/>
    </row>
    <row r="175" spans="1:17" x14ac:dyDescent="0.3">
      <c r="D175" s="44"/>
    </row>
    <row r="176" spans="1:17" ht="282" customHeight="1" x14ac:dyDescent="0.3">
      <c r="A176" s="55" t="s">
        <v>452</v>
      </c>
      <c r="B176" s="57"/>
      <c r="C176" s="57"/>
      <c r="D176" s="57"/>
      <c r="E176" s="57"/>
      <c r="F176" s="57"/>
      <c r="G176" s="57"/>
      <c r="H176" s="57"/>
      <c r="I176" s="57"/>
      <c r="J176" s="57"/>
      <c r="K176" s="57"/>
      <c r="L176" s="57"/>
      <c r="M176" s="57"/>
      <c r="N176" s="57"/>
      <c r="O176" s="57"/>
      <c r="P176" s="57"/>
      <c r="Q176" s="57"/>
    </row>
    <row r="177" spans="1:17" x14ac:dyDescent="0.3">
      <c r="A177" s="11"/>
      <c r="B177" s="11"/>
      <c r="C177" s="11"/>
      <c r="D177" s="11"/>
      <c r="E177" s="11"/>
      <c r="F177" s="11"/>
      <c r="G177" s="11"/>
      <c r="H177" s="11"/>
      <c r="I177" s="11"/>
      <c r="J177" s="11"/>
      <c r="K177" s="11"/>
      <c r="L177" s="52"/>
      <c r="M177" s="52"/>
      <c r="N177" s="11"/>
    </row>
    <row r="178" spans="1:17" ht="183.6" customHeight="1" x14ac:dyDescent="0.3">
      <c r="A178" s="55" t="s">
        <v>453</v>
      </c>
      <c r="B178" s="56"/>
      <c r="C178" s="56"/>
      <c r="D178" s="56"/>
      <c r="E178" s="56"/>
      <c r="F178" s="56"/>
      <c r="G178" s="56"/>
      <c r="H178" s="56"/>
      <c r="I178" s="56"/>
      <c r="J178" s="56"/>
      <c r="K178" s="56"/>
      <c r="L178" s="56"/>
      <c r="M178" s="56"/>
      <c r="N178" s="56"/>
      <c r="O178" s="56"/>
      <c r="P178" s="56"/>
      <c r="Q178" s="56"/>
    </row>
    <row r="179" spans="1:17" x14ac:dyDescent="0.3">
      <c r="D179" s="44"/>
    </row>
  </sheetData>
  <sheetProtection algorithmName="SHA-512" hashValue="UD7s6mnhD9uTTsS9MQvxGwKPTW+90d/BRlqbD4meDj6i0JBJRyJIWw7cQDJXOZfQ0cjVDFUnOxVCIzepCVMpIw==" saltValue="uvIvVEh41sO7xq5zCQ6afA==" spinCount="100000" sheet="1" selectLockedCells="1" autoFilter="0"/>
  <autoFilter ref="C1:F179"/>
  <sortState ref="A2:I165">
    <sortCondition ref="C2:C165"/>
    <sortCondition ref="E2:E165"/>
  </sortState>
  <mergeCells count="2">
    <mergeCell ref="A178:Q178"/>
    <mergeCell ref="A176:Q176"/>
  </mergeCells>
  <dataValidations count="4">
    <dataValidation type="list" allowBlank="1" showInputMessage="1" showErrorMessage="1" sqref="P2 P5:P6 P8:P14 P16:P17 P23:P31 P33:P36 P38:P49 P53:P65 P67 P70:P76 P78:P85 P88 P90:P91 P95:P103 P105:P109 P111:P122 P125 P131:P135 P139:P168">
      <formula1>#REF!</formula1>
    </dataValidation>
    <dataValidation type="list" allowBlank="1" showInputMessage="1" showErrorMessage="1" sqref="N2:N168">
      <formula1>$R$2:$R$3</formula1>
    </dataValidation>
    <dataValidation type="decimal" allowBlank="1" showInputMessage="1" showErrorMessage="1" errorTitle="Preu unitari MÀXIM" error="El PREU UNITARI  no pot ser 0 ni superior al PREU UNITARI MÀXIM" promptTitle="Preu unitari (sense IVA)" prompt="El preu NO pot superar el PREU UNITARI MAXIM." sqref="I2:I168">
      <formula1>0.01</formula1>
      <formula2>H2</formula2>
    </dataValidation>
    <dataValidation type="list" allowBlank="1" showInputMessage="1" showErrorMessage="1" sqref="L136:L138 L126:L130 L123:L124 L110 L104 L92:L94 L89 L86:L87 L77 L68:L69 L66 L50:L52 L37 L32 L18:L22 L15 L3:L4 L7">
      <formula1>$R$4:$R$5</formula1>
    </dataValidation>
  </dataValidations>
  <printOptions horizontalCentered="1"/>
  <pageMargins left="0.31496062992125984" right="0.31496062992125984" top="0.74803149606299213" bottom="0.74803149606299213" header="0.31496062992125984" footer="0.31496062992125984"/>
  <pageSetup paperSize="9" scale="45" fitToHeight="7" orientation="landscape" horizontalDpi="1200" verticalDpi="1200" r:id="rId1"/>
  <headerFooter>
    <oddHeader>&amp;L&amp;G&amp;CLot 1: Medis de cultiu per a les anàlisis microbiològiques de patògens&amp;RSA-2025-3</oddHeader>
    <oddFooter>&amp;C&amp;P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30"/>
  <sheetViews>
    <sheetView zoomScale="75" zoomScaleNormal="75" workbookViewId="0">
      <pane xSplit="6" ySplit="1" topLeftCell="G2" activePane="bottomRight" state="frozen"/>
      <selection pane="topRight" activeCell="G1" sqref="G1"/>
      <selection pane="bottomLeft" activeCell="A2" sqref="A2"/>
      <selection pane="bottomRight" activeCell="I17" sqref="I17"/>
    </sheetView>
  </sheetViews>
  <sheetFormatPr defaultColWidth="8.6640625" defaultRowHeight="14.4" x14ac:dyDescent="0.3"/>
  <cols>
    <col min="1" max="1" width="12.33203125" style="21" customWidth="1"/>
    <col min="2" max="2" width="6.6640625" style="21" customWidth="1"/>
    <col min="3" max="3" width="8.33203125" style="21" bestFit="1" customWidth="1"/>
    <col min="4" max="4" width="15" style="21" bestFit="1" customWidth="1"/>
    <col min="5" max="5" width="50.88671875" style="21" bestFit="1" customWidth="1"/>
    <col min="6" max="6" width="14.33203125" style="21" customWidth="1"/>
    <col min="7" max="7" width="11.88671875" style="21" customWidth="1"/>
    <col min="8" max="8" width="11.77734375" style="21" customWidth="1"/>
    <col min="9" max="9" width="13.5546875" style="21" customWidth="1"/>
    <col min="10" max="10" width="14" style="21" customWidth="1"/>
    <col min="11" max="11" width="13.33203125" style="21" customWidth="1"/>
    <col min="12" max="12" width="20" style="21" customWidth="1"/>
    <col min="13" max="13" width="16.5546875" style="21" hidden="1" customWidth="1"/>
    <col min="14" max="14" width="59.44140625" style="21" bestFit="1" customWidth="1"/>
    <col min="15" max="15" width="43.44140625" style="21" customWidth="1"/>
    <col min="16" max="16384" width="8.6640625" style="21"/>
  </cols>
  <sheetData>
    <row r="1" spans="1:16" s="15" customFormat="1" ht="43.2" x14ac:dyDescent="0.3">
      <c r="A1" s="12" t="s">
        <v>58</v>
      </c>
      <c r="B1" s="12" t="s">
        <v>57</v>
      </c>
      <c r="C1" s="12" t="s">
        <v>56</v>
      </c>
      <c r="D1" s="12" t="s">
        <v>55</v>
      </c>
      <c r="E1" s="12" t="s">
        <v>54</v>
      </c>
      <c r="F1" s="13" t="s">
        <v>53</v>
      </c>
      <c r="G1" s="14" t="s">
        <v>52</v>
      </c>
      <c r="H1" s="8" t="s">
        <v>436</v>
      </c>
      <c r="I1" s="8" t="s">
        <v>443</v>
      </c>
      <c r="J1" s="8" t="s">
        <v>450</v>
      </c>
      <c r="K1" s="8" t="s">
        <v>451</v>
      </c>
      <c r="L1" s="8" t="s">
        <v>437</v>
      </c>
      <c r="M1" s="8" t="s">
        <v>441</v>
      </c>
      <c r="N1" s="7" t="s">
        <v>431</v>
      </c>
      <c r="O1" s="8" t="s">
        <v>442</v>
      </c>
    </row>
    <row r="2" spans="1:16" x14ac:dyDescent="0.3">
      <c r="A2" s="2">
        <v>3704</v>
      </c>
      <c r="B2" s="2" t="s">
        <v>51</v>
      </c>
      <c r="C2" s="2" t="s">
        <v>3</v>
      </c>
      <c r="D2" s="2" t="s">
        <v>50</v>
      </c>
      <c r="E2" s="2" t="s">
        <v>49</v>
      </c>
      <c r="F2" s="2" t="s">
        <v>0</v>
      </c>
      <c r="G2" s="1">
        <v>2</v>
      </c>
      <c r="H2" s="16">
        <v>77.180000000000007</v>
      </c>
      <c r="I2" s="9"/>
      <c r="J2" s="17">
        <f>ROUND(G2*I2,2)</f>
        <v>0</v>
      </c>
      <c r="K2" s="17">
        <f>ROUND(J2*1.21,2)</f>
        <v>0</v>
      </c>
      <c r="L2" s="47"/>
      <c r="M2" s="18">
        <f>IF(L2=P2,1,0)</f>
        <v>0</v>
      </c>
      <c r="N2" s="19" t="s">
        <v>430</v>
      </c>
      <c r="O2" s="29"/>
      <c r="P2" s="20" t="s">
        <v>440</v>
      </c>
    </row>
    <row r="3" spans="1:16" x14ac:dyDescent="0.3">
      <c r="A3" s="2">
        <v>2805</v>
      </c>
      <c r="B3" s="2" t="s">
        <v>4</v>
      </c>
      <c r="C3" s="2" t="s">
        <v>3</v>
      </c>
      <c r="D3" s="2" t="s">
        <v>48</v>
      </c>
      <c r="E3" s="2" t="s">
        <v>47</v>
      </c>
      <c r="F3" s="2" t="s">
        <v>5</v>
      </c>
      <c r="G3" s="1">
        <v>10</v>
      </c>
      <c r="H3" s="16">
        <v>91.35</v>
      </c>
      <c r="I3" s="9"/>
      <c r="J3" s="17">
        <f t="shared" ref="J3:J21" si="0">ROUND(G3*I3,2)</f>
        <v>0</v>
      </c>
      <c r="K3" s="17">
        <f t="shared" ref="K3:K21" si="1">ROUND(J3*1.21,2)</f>
        <v>0</v>
      </c>
      <c r="L3" s="28"/>
      <c r="M3" s="18">
        <f t="shared" ref="M3:M21" si="2">IF(L3="SI. En stoc. Entrega 72h",1,0)</f>
        <v>0</v>
      </c>
      <c r="N3" s="19" t="s">
        <v>430</v>
      </c>
      <c r="O3" s="29"/>
      <c r="P3" s="20" t="s">
        <v>439</v>
      </c>
    </row>
    <row r="4" spans="1:16" x14ac:dyDescent="0.3">
      <c r="A4" s="2">
        <v>3384</v>
      </c>
      <c r="B4" s="2" t="s">
        <v>4</v>
      </c>
      <c r="C4" s="2" t="s">
        <v>3</v>
      </c>
      <c r="D4" s="2" t="s">
        <v>46</v>
      </c>
      <c r="E4" s="2" t="s">
        <v>45</v>
      </c>
      <c r="F4" s="2" t="s">
        <v>0</v>
      </c>
      <c r="G4" s="1">
        <v>4</v>
      </c>
      <c r="H4" s="16">
        <v>14.72</v>
      </c>
      <c r="I4" s="9"/>
      <c r="J4" s="17">
        <f t="shared" si="0"/>
        <v>0</v>
      </c>
      <c r="K4" s="17">
        <f t="shared" si="1"/>
        <v>0</v>
      </c>
      <c r="L4" s="28"/>
      <c r="M4" s="18">
        <f t="shared" si="2"/>
        <v>0</v>
      </c>
      <c r="N4" s="19" t="s">
        <v>430</v>
      </c>
      <c r="O4" s="29"/>
    </row>
    <row r="5" spans="1:16" x14ac:dyDescent="0.3">
      <c r="A5" s="2">
        <v>970</v>
      </c>
      <c r="B5" s="2" t="s">
        <v>4</v>
      </c>
      <c r="C5" s="2" t="s">
        <v>3</v>
      </c>
      <c r="D5" s="2" t="s">
        <v>44</v>
      </c>
      <c r="E5" s="2" t="s">
        <v>43</v>
      </c>
      <c r="F5" s="2" t="s">
        <v>31</v>
      </c>
      <c r="G5" s="1">
        <v>15</v>
      </c>
      <c r="H5" s="16">
        <v>913.5</v>
      </c>
      <c r="I5" s="9"/>
      <c r="J5" s="17">
        <f t="shared" si="0"/>
        <v>0</v>
      </c>
      <c r="K5" s="17">
        <f t="shared" si="1"/>
        <v>0</v>
      </c>
      <c r="L5" s="28"/>
      <c r="M5" s="18">
        <f t="shared" si="2"/>
        <v>0</v>
      </c>
      <c r="N5" s="19" t="s">
        <v>430</v>
      </c>
      <c r="O5" s="29"/>
    </row>
    <row r="6" spans="1:16" x14ac:dyDescent="0.3">
      <c r="A6" s="2">
        <v>3447</v>
      </c>
      <c r="B6" s="2" t="s">
        <v>4</v>
      </c>
      <c r="C6" s="2" t="s">
        <v>3</v>
      </c>
      <c r="D6" s="2" t="s">
        <v>42</v>
      </c>
      <c r="E6" s="2" t="s">
        <v>41</v>
      </c>
      <c r="F6" s="2" t="s">
        <v>0</v>
      </c>
      <c r="G6" s="1">
        <v>4</v>
      </c>
      <c r="H6" s="16">
        <v>14.72</v>
      </c>
      <c r="I6" s="9"/>
      <c r="J6" s="17">
        <f t="shared" si="0"/>
        <v>0</v>
      </c>
      <c r="K6" s="17">
        <f t="shared" si="1"/>
        <v>0</v>
      </c>
      <c r="L6" s="28"/>
      <c r="M6" s="18">
        <f t="shared" si="2"/>
        <v>0</v>
      </c>
      <c r="N6" s="19" t="s">
        <v>430</v>
      </c>
      <c r="O6" s="29"/>
    </row>
    <row r="7" spans="1:16" x14ac:dyDescent="0.3">
      <c r="A7" s="2">
        <v>977</v>
      </c>
      <c r="B7" s="2" t="s">
        <v>4</v>
      </c>
      <c r="C7" s="2" t="s">
        <v>3</v>
      </c>
      <c r="D7" s="2" t="s">
        <v>40</v>
      </c>
      <c r="E7" s="2" t="s">
        <v>39</v>
      </c>
      <c r="F7" s="2" t="s">
        <v>31</v>
      </c>
      <c r="G7" s="1">
        <v>30</v>
      </c>
      <c r="H7" s="16">
        <v>122.64</v>
      </c>
      <c r="I7" s="9"/>
      <c r="J7" s="17">
        <f t="shared" si="0"/>
        <v>0</v>
      </c>
      <c r="K7" s="17">
        <f t="shared" si="1"/>
        <v>0</v>
      </c>
      <c r="L7" s="28"/>
      <c r="M7" s="18">
        <f t="shared" si="2"/>
        <v>0</v>
      </c>
      <c r="N7" s="19" t="s">
        <v>430</v>
      </c>
      <c r="O7" s="29"/>
    </row>
    <row r="8" spans="1:16" x14ac:dyDescent="0.3">
      <c r="A8" s="2">
        <v>4096</v>
      </c>
      <c r="B8" s="2" t="s">
        <v>4</v>
      </c>
      <c r="C8" s="2" t="s">
        <v>3</v>
      </c>
      <c r="D8" s="2" t="s">
        <v>38</v>
      </c>
      <c r="E8" s="2" t="s">
        <v>37</v>
      </c>
      <c r="F8" s="2" t="s">
        <v>36</v>
      </c>
      <c r="G8" s="1">
        <v>25</v>
      </c>
      <c r="H8" s="16">
        <v>122.64</v>
      </c>
      <c r="I8" s="9"/>
      <c r="J8" s="17">
        <f t="shared" si="0"/>
        <v>0</v>
      </c>
      <c r="K8" s="17">
        <f t="shared" si="1"/>
        <v>0</v>
      </c>
      <c r="L8" s="28"/>
      <c r="M8" s="18">
        <f t="shared" si="2"/>
        <v>0</v>
      </c>
      <c r="N8" s="19" t="s">
        <v>430</v>
      </c>
      <c r="O8" s="29"/>
    </row>
    <row r="9" spans="1:16" x14ac:dyDescent="0.3">
      <c r="A9" s="2">
        <v>2829</v>
      </c>
      <c r="B9" s="2" t="s">
        <v>4</v>
      </c>
      <c r="C9" s="2" t="s">
        <v>3</v>
      </c>
      <c r="D9" s="2" t="s">
        <v>35</v>
      </c>
      <c r="E9" s="2" t="s">
        <v>34</v>
      </c>
      <c r="F9" s="2" t="s">
        <v>15</v>
      </c>
      <c r="G9" s="1">
        <v>25</v>
      </c>
      <c r="H9" s="16">
        <v>101.21</v>
      </c>
      <c r="I9" s="9"/>
      <c r="J9" s="17">
        <f t="shared" si="0"/>
        <v>0</v>
      </c>
      <c r="K9" s="17">
        <f t="shared" si="1"/>
        <v>0</v>
      </c>
      <c r="L9" s="28"/>
      <c r="M9" s="18">
        <f t="shared" si="2"/>
        <v>0</v>
      </c>
      <c r="N9" s="19" t="s">
        <v>430</v>
      </c>
      <c r="O9" s="29"/>
    </row>
    <row r="10" spans="1:16" x14ac:dyDescent="0.3">
      <c r="A10" s="2">
        <v>3393</v>
      </c>
      <c r="B10" s="2" t="s">
        <v>4</v>
      </c>
      <c r="C10" s="2" t="s">
        <v>3</v>
      </c>
      <c r="D10" s="2" t="s">
        <v>33</v>
      </c>
      <c r="E10" s="2" t="s">
        <v>32</v>
      </c>
      <c r="F10" s="2" t="s">
        <v>31</v>
      </c>
      <c r="G10" s="1">
        <v>4</v>
      </c>
      <c r="H10" s="16">
        <v>976.5</v>
      </c>
      <c r="I10" s="9"/>
      <c r="J10" s="17">
        <f t="shared" si="0"/>
        <v>0</v>
      </c>
      <c r="K10" s="17">
        <f t="shared" si="1"/>
        <v>0</v>
      </c>
      <c r="L10" s="28"/>
      <c r="M10" s="18">
        <f t="shared" si="2"/>
        <v>0</v>
      </c>
      <c r="N10" s="19" t="s">
        <v>430</v>
      </c>
      <c r="O10" s="29"/>
    </row>
    <row r="11" spans="1:16" x14ac:dyDescent="0.3">
      <c r="A11" s="2">
        <v>3383</v>
      </c>
      <c r="B11" s="2" t="s">
        <v>4</v>
      </c>
      <c r="C11" s="2" t="s">
        <v>3</v>
      </c>
      <c r="D11" s="2" t="s">
        <v>30</v>
      </c>
      <c r="E11" s="2" t="s">
        <v>29</v>
      </c>
      <c r="F11" s="2" t="s">
        <v>28</v>
      </c>
      <c r="G11" s="1">
        <v>4</v>
      </c>
      <c r="H11" s="16">
        <v>176.22</v>
      </c>
      <c r="I11" s="9"/>
      <c r="J11" s="17">
        <f t="shared" si="0"/>
        <v>0</v>
      </c>
      <c r="K11" s="17">
        <f t="shared" si="1"/>
        <v>0</v>
      </c>
      <c r="L11" s="28"/>
      <c r="M11" s="18">
        <f t="shared" si="2"/>
        <v>0</v>
      </c>
      <c r="N11" s="19" t="s">
        <v>430</v>
      </c>
      <c r="O11" s="29"/>
    </row>
    <row r="12" spans="1:16" x14ac:dyDescent="0.3">
      <c r="A12" s="4">
        <v>3767</v>
      </c>
      <c r="B12" s="4" t="s">
        <v>4</v>
      </c>
      <c r="C12" s="4" t="s">
        <v>3</v>
      </c>
      <c r="D12" s="4" t="s">
        <v>27</v>
      </c>
      <c r="E12" s="4" t="s">
        <v>26</v>
      </c>
      <c r="F12" s="4" t="s">
        <v>23</v>
      </c>
      <c r="G12" s="3">
        <v>1</v>
      </c>
      <c r="H12" s="16">
        <v>167.58</v>
      </c>
      <c r="I12" s="9"/>
      <c r="J12" s="17">
        <f t="shared" si="0"/>
        <v>0</v>
      </c>
      <c r="K12" s="17">
        <f t="shared" si="1"/>
        <v>0</v>
      </c>
      <c r="L12" s="28"/>
      <c r="M12" s="18">
        <f t="shared" si="2"/>
        <v>0</v>
      </c>
      <c r="N12" s="19" t="s">
        <v>430</v>
      </c>
      <c r="O12" s="29"/>
    </row>
    <row r="13" spans="1:16" x14ac:dyDescent="0.3">
      <c r="A13" s="4">
        <v>3768</v>
      </c>
      <c r="B13" s="4" t="s">
        <v>4</v>
      </c>
      <c r="C13" s="4" t="s">
        <v>3</v>
      </c>
      <c r="D13" s="4" t="s">
        <v>25</v>
      </c>
      <c r="E13" s="4" t="s">
        <v>24</v>
      </c>
      <c r="F13" s="4" t="s">
        <v>23</v>
      </c>
      <c r="G13" s="3">
        <v>1</v>
      </c>
      <c r="H13" s="16">
        <v>176.4</v>
      </c>
      <c r="I13" s="9"/>
      <c r="J13" s="17">
        <f t="shared" si="0"/>
        <v>0</v>
      </c>
      <c r="K13" s="17">
        <f t="shared" si="1"/>
        <v>0</v>
      </c>
      <c r="L13" s="28"/>
      <c r="M13" s="18">
        <f t="shared" si="2"/>
        <v>0</v>
      </c>
      <c r="N13" s="19" t="s">
        <v>430</v>
      </c>
      <c r="O13" s="29"/>
    </row>
    <row r="14" spans="1:16" x14ac:dyDescent="0.3">
      <c r="A14" s="2">
        <v>3701</v>
      </c>
      <c r="B14" s="2" t="s">
        <v>4</v>
      </c>
      <c r="C14" s="2" t="s">
        <v>3</v>
      </c>
      <c r="D14" s="2" t="s">
        <v>22</v>
      </c>
      <c r="E14" s="2" t="s">
        <v>21</v>
      </c>
      <c r="F14" s="2" t="s">
        <v>5</v>
      </c>
      <c r="G14" s="1">
        <v>10</v>
      </c>
      <c r="H14" s="16">
        <v>237.51</v>
      </c>
      <c r="I14" s="9"/>
      <c r="J14" s="17">
        <f t="shared" si="0"/>
        <v>0</v>
      </c>
      <c r="K14" s="17">
        <f t="shared" si="1"/>
        <v>0</v>
      </c>
      <c r="L14" s="28"/>
      <c r="M14" s="18">
        <f t="shared" si="2"/>
        <v>0</v>
      </c>
      <c r="N14" s="19" t="s">
        <v>430</v>
      </c>
      <c r="O14" s="29"/>
    </row>
    <row r="15" spans="1:16" x14ac:dyDescent="0.3">
      <c r="A15" s="2">
        <v>3718</v>
      </c>
      <c r="B15" s="2" t="s">
        <v>4</v>
      </c>
      <c r="C15" s="2" t="s">
        <v>3</v>
      </c>
      <c r="D15" s="2" t="s">
        <v>20</v>
      </c>
      <c r="E15" s="2" t="s">
        <v>19</v>
      </c>
      <c r="F15" s="2" t="s">
        <v>18</v>
      </c>
      <c r="G15" s="1">
        <v>4</v>
      </c>
      <c r="H15" s="16">
        <v>13.23</v>
      </c>
      <c r="I15" s="9"/>
      <c r="J15" s="17">
        <f t="shared" si="0"/>
        <v>0</v>
      </c>
      <c r="K15" s="17">
        <f t="shared" si="1"/>
        <v>0</v>
      </c>
      <c r="L15" s="28"/>
      <c r="M15" s="18">
        <f t="shared" si="2"/>
        <v>0</v>
      </c>
      <c r="N15" s="19" t="s">
        <v>430</v>
      </c>
      <c r="O15" s="29"/>
    </row>
    <row r="16" spans="1:16" x14ac:dyDescent="0.3">
      <c r="A16" s="2">
        <v>3210</v>
      </c>
      <c r="B16" s="2" t="s">
        <v>4</v>
      </c>
      <c r="C16" s="2" t="s">
        <v>3</v>
      </c>
      <c r="D16" s="2" t="s">
        <v>17</v>
      </c>
      <c r="E16" s="2" t="s">
        <v>16</v>
      </c>
      <c r="F16" s="2" t="s">
        <v>15</v>
      </c>
      <c r="G16" s="1">
        <v>10</v>
      </c>
      <c r="H16" s="16">
        <v>101.21</v>
      </c>
      <c r="I16" s="9"/>
      <c r="J16" s="17">
        <f t="shared" si="0"/>
        <v>0</v>
      </c>
      <c r="K16" s="17">
        <f t="shared" si="1"/>
        <v>0</v>
      </c>
      <c r="L16" s="28"/>
      <c r="M16" s="18">
        <f t="shared" si="2"/>
        <v>0</v>
      </c>
      <c r="N16" s="19" t="s">
        <v>430</v>
      </c>
      <c r="O16" s="29"/>
    </row>
    <row r="17" spans="1:17" x14ac:dyDescent="0.3">
      <c r="A17" s="2">
        <v>1893</v>
      </c>
      <c r="B17" s="2" t="s">
        <v>4</v>
      </c>
      <c r="C17" s="2" t="s">
        <v>3</v>
      </c>
      <c r="D17" s="2" t="s">
        <v>14</v>
      </c>
      <c r="E17" s="2" t="s">
        <v>13</v>
      </c>
      <c r="F17" s="2">
        <v>3</v>
      </c>
      <c r="G17" s="1">
        <v>4</v>
      </c>
      <c r="H17" s="16">
        <v>353.64</v>
      </c>
      <c r="I17" s="9"/>
      <c r="J17" s="17">
        <f t="shared" si="0"/>
        <v>0</v>
      </c>
      <c r="K17" s="17">
        <f t="shared" si="1"/>
        <v>0</v>
      </c>
      <c r="L17" s="28"/>
      <c r="M17" s="18">
        <f t="shared" si="2"/>
        <v>0</v>
      </c>
      <c r="N17" s="19" t="s">
        <v>430</v>
      </c>
      <c r="O17" s="29"/>
    </row>
    <row r="18" spans="1:17" x14ac:dyDescent="0.3">
      <c r="A18" s="2">
        <v>1892</v>
      </c>
      <c r="B18" s="2" t="s">
        <v>4</v>
      </c>
      <c r="C18" s="2" t="s">
        <v>3</v>
      </c>
      <c r="D18" s="2" t="s">
        <v>12</v>
      </c>
      <c r="E18" s="2" t="s">
        <v>11</v>
      </c>
      <c r="F18" s="2" t="s">
        <v>8</v>
      </c>
      <c r="G18" s="1">
        <v>40</v>
      </c>
      <c r="H18" s="16">
        <v>98.11</v>
      </c>
      <c r="I18" s="9"/>
      <c r="J18" s="17">
        <f t="shared" si="0"/>
        <v>0</v>
      </c>
      <c r="K18" s="17">
        <f t="shared" si="1"/>
        <v>0</v>
      </c>
      <c r="L18" s="28"/>
      <c r="M18" s="18">
        <f t="shared" si="2"/>
        <v>0</v>
      </c>
      <c r="N18" s="19" t="s">
        <v>430</v>
      </c>
      <c r="O18" s="29"/>
    </row>
    <row r="19" spans="1:17" x14ac:dyDescent="0.3">
      <c r="A19" s="2">
        <v>1306</v>
      </c>
      <c r="B19" s="2" t="s">
        <v>4</v>
      </c>
      <c r="C19" s="2" t="s">
        <v>3</v>
      </c>
      <c r="D19" s="2" t="s">
        <v>10</v>
      </c>
      <c r="E19" s="2" t="s">
        <v>9</v>
      </c>
      <c r="F19" s="2" t="s">
        <v>8</v>
      </c>
      <c r="G19" s="1">
        <v>10</v>
      </c>
      <c r="H19" s="16">
        <v>109.15</v>
      </c>
      <c r="I19" s="9"/>
      <c r="J19" s="17">
        <f t="shared" si="0"/>
        <v>0</v>
      </c>
      <c r="K19" s="17">
        <f t="shared" si="1"/>
        <v>0</v>
      </c>
      <c r="L19" s="28"/>
      <c r="M19" s="18">
        <f t="shared" si="2"/>
        <v>0</v>
      </c>
      <c r="N19" s="19" t="s">
        <v>430</v>
      </c>
      <c r="O19" s="29"/>
    </row>
    <row r="20" spans="1:17" s="22" customFormat="1" x14ac:dyDescent="0.3">
      <c r="A20" s="2">
        <v>3702</v>
      </c>
      <c r="B20" s="2" t="s">
        <v>4</v>
      </c>
      <c r="C20" s="2" t="s">
        <v>3</v>
      </c>
      <c r="D20" s="2" t="s">
        <v>7</v>
      </c>
      <c r="E20" s="2" t="s">
        <v>6</v>
      </c>
      <c r="F20" s="2" t="s">
        <v>5</v>
      </c>
      <c r="G20" s="1">
        <v>10</v>
      </c>
      <c r="H20" s="16">
        <v>127.04</v>
      </c>
      <c r="I20" s="9"/>
      <c r="J20" s="17">
        <f t="shared" si="0"/>
        <v>0</v>
      </c>
      <c r="K20" s="17">
        <f t="shared" si="1"/>
        <v>0</v>
      </c>
      <c r="L20" s="28"/>
      <c r="M20" s="18">
        <f t="shared" si="2"/>
        <v>0</v>
      </c>
      <c r="N20" s="19" t="s">
        <v>430</v>
      </c>
      <c r="O20" s="30"/>
    </row>
    <row r="21" spans="1:17" x14ac:dyDescent="0.3">
      <c r="A21" s="2">
        <v>3703</v>
      </c>
      <c r="B21" s="2" t="s">
        <v>4</v>
      </c>
      <c r="C21" s="2" t="s">
        <v>3</v>
      </c>
      <c r="D21" s="2" t="s">
        <v>2</v>
      </c>
      <c r="E21" s="2" t="s">
        <v>1</v>
      </c>
      <c r="F21" s="2" t="s">
        <v>0</v>
      </c>
      <c r="G21" s="1">
        <v>10</v>
      </c>
      <c r="H21" s="16">
        <v>198.45</v>
      </c>
      <c r="I21" s="9"/>
      <c r="J21" s="17">
        <f t="shared" si="0"/>
        <v>0</v>
      </c>
      <c r="K21" s="17">
        <f t="shared" si="1"/>
        <v>0</v>
      </c>
      <c r="L21" s="28"/>
      <c r="M21" s="18">
        <f t="shared" si="2"/>
        <v>0</v>
      </c>
      <c r="N21" s="19" t="s">
        <v>430</v>
      </c>
      <c r="O21" s="29"/>
    </row>
    <row r="22" spans="1:17" s="22" customFormat="1" x14ac:dyDescent="0.3">
      <c r="L22" s="23">
        <f>SUM(M2:M21)/20</f>
        <v>0</v>
      </c>
    </row>
    <row r="23" spans="1:17" s="22" customFormat="1" x14ac:dyDescent="0.3">
      <c r="I23" s="24" t="s">
        <v>433</v>
      </c>
      <c r="J23" s="25">
        <f>ROUND(SUM(J2:J21),2)</f>
        <v>0</v>
      </c>
      <c r="K23" s="25"/>
      <c r="L23" s="25"/>
      <c r="M23" s="25"/>
    </row>
    <row r="24" spans="1:17" s="22" customFormat="1" x14ac:dyDescent="0.3">
      <c r="I24" s="24"/>
      <c r="J24" s="26"/>
      <c r="K24" s="26"/>
      <c r="L24" s="26"/>
      <c r="M24" s="26"/>
    </row>
    <row r="25" spans="1:17" s="22" customFormat="1" x14ac:dyDescent="0.3">
      <c r="I25" s="24" t="s">
        <v>434</v>
      </c>
      <c r="J25" s="25">
        <f>ROUND(J23*0.21,2)</f>
        <v>0</v>
      </c>
      <c r="K25" s="25"/>
      <c r="L25" s="25"/>
      <c r="M25" s="25"/>
    </row>
    <row r="26" spans="1:17" s="22" customFormat="1" x14ac:dyDescent="0.3">
      <c r="I26" s="24"/>
      <c r="J26" s="26"/>
      <c r="K26" s="26"/>
      <c r="L26" s="26"/>
      <c r="M26" s="26"/>
    </row>
    <row r="27" spans="1:17" s="22" customFormat="1" x14ac:dyDescent="0.3">
      <c r="I27" s="24" t="s">
        <v>435</v>
      </c>
      <c r="J27" s="25">
        <f>ROUND(J23+J25,2)</f>
        <v>0</v>
      </c>
      <c r="K27" s="25"/>
      <c r="L27" s="25"/>
      <c r="M27" s="25"/>
    </row>
    <row r="29" spans="1:17" s="27" customFormat="1" ht="256.2" customHeight="1" x14ac:dyDescent="0.3">
      <c r="A29" s="55" t="s">
        <v>454</v>
      </c>
      <c r="B29" s="57"/>
      <c r="C29" s="57"/>
      <c r="D29" s="57"/>
      <c r="E29" s="57"/>
      <c r="F29" s="57"/>
      <c r="G29" s="57"/>
      <c r="H29" s="57"/>
      <c r="I29" s="57"/>
      <c r="J29" s="57"/>
      <c r="K29" s="57"/>
      <c r="L29" s="57"/>
      <c r="M29" s="57"/>
      <c r="N29" s="57"/>
      <c r="O29" s="57"/>
      <c r="P29" s="57"/>
      <c r="Q29" s="57"/>
    </row>
    <row r="30" spans="1:17" s="27" customFormat="1" x14ac:dyDescent="0.3">
      <c r="A30" s="11"/>
      <c r="B30" s="11"/>
      <c r="C30" s="11"/>
      <c r="D30" s="11"/>
      <c r="E30" s="11"/>
      <c r="F30" s="11"/>
      <c r="G30" s="11"/>
      <c r="H30" s="11"/>
      <c r="I30" s="11"/>
      <c r="J30" s="11"/>
      <c r="K30" s="11"/>
      <c r="L30" s="52"/>
      <c r="M30" s="52"/>
      <c r="N30" s="11"/>
    </row>
  </sheetData>
  <sheetProtection algorithmName="SHA-512" hashValue="JJ/3719LDiMumYJj/pBMGOnFe1bpLmOp0ivzO4RfwOcy+RorfzTXu53zcB/uNNXWFBGjbS3W0wCJe+7yyoq6rQ==" saltValue="zCSaMzmeT5eJaeFpmxwyag==" spinCount="100000" sheet="1" objects="1" scenarios="1" selectLockedCells="1" autoFilter="0"/>
  <autoFilter ref="D1:F30"/>
  <sortState ref="A2:K21">
    <sortCondition ref="B2:B21"/>
    <sortCondition ref="C2:C21"/>
    <sortCondition ref="E2:E21"/>
  </sortState>
  <mergeCells count="1">
    <mergeCell ref="A29:Q29"/>
  </mergeCells>
  <dataValidations count="2">
    <dataValidation type="decimal" allowBlank="1" showInputMessage="1" showErrorMessage="1" errorTitle="PREU UNITARI" error="El PREU UNITARI  no pot ser 0 ni superior al PREU UNITARI MÀXIM" promptTitle="Preu unitari (sense IVA)" prompt="El preu NO pot superar el PREU UNITARI MÀXIM" sqref="I2:I21">
      <formula1>0.01</formula1>
      <formula2>H2</formula2>
    </dataValidation>
    <dataValidation type="list" allowBlank="1" showInputMessage="1" showErrorMessage="1" sqref="L2:L21">
      <formula1>$P$2:$P$3</formula1>
    </dataValidation>
  </dataValidations>
  <printOptions horizontalCentered="1"/>
  <pageMargins left="0.31496062992125984" right="0.31496062992125984" top="0.74803149606299213" bottom="0.74803149606299213" header="0.31496062992125984" footer="0.31496062992125984"/>
  <pageSetup paperSize="9" scale="47" fitToHeight="7" orientation="landscape" horizontalDpi="1200" verticalDpi="1200" r:id="rId1"/>
  <headerFooter>
    <oddHeader>&amp;L&amp;G&amp;CLot 2: Medis de cultiu per a les anàlisis en aigües de bany&amp;RSA-2025-3</oddHeader>
    <oddFooter>&amp;C&amp;P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3</vt:i4>
      </vt:variant>
    </vt:vector>
  </HeadingPairs>
  <TitlesOfParts>
    <vt:vector size="5" baseType="lpstr">
      <vt:lpstr>1.MICROBIOLOGIA</vt:lpstr>
      <vt:lpstr>2.AIGÜES</vt:lpstr>
      <vt:lpstr>'1.MICROBIOLOGIA'!Àrea_d'impressió</vt:lpstr>
      <vt:lpstr>'2.AIGÜES'!Àrea_d'impressió</vt:lpstr>
      <vt:lpstr>'1.MICROBIOLOGIA'!Títols_per_imprimir</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alicia.cardiel@gencat.cat</dc:creator>
  <cp:lastModifiedBy>ALICIA CARDIEL VILLALBA</cp:lastModifiedBy>
  <cp:lastPrinted>2024-12-05T10:06:37Z</cp:lastPrinted>
  <dcterms:created xsi:type="dcterms:W3CDTF">2024-06-27T11:15:56Z</dcterms:created>
  <dcterms:modified xsi:type="dcterms:W3CDTF">2025-01-17T08:52:04Z</dcterms:modified>
</cp:coreProperties>
</file>