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Anexos PCAP castellano\"/>
    </mc:Choice>
  </mc:AlternateContent>
  <xr:revisionPtr revIDLastSave="0" documentId="13_ncr:1_{E35DEFF4-AB89-4694-9858-174A3321C937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Lote 3 SUV híbrido enchufable" sheetId="3" r:id="rId1"/>
    <sheet name="Auxiliar" sheetId="4" state="hidden" r:id="rId2"/>
  </sheets>
  <externalReferences>
    <externalReference r:id="rId3"/>
  </externalReferences>
  <definedNames>
    <definedName name="ABCDNo">Auxiliar!$B$2:$B$6</definedName>
    <definedName name="ABCNo">Auxiliar!$C$2:$C$5</definedName>
    <definedName name="ABNo">Auxiliar!$D$2:$D$4</definedName>
    <definedName name="_xlnm.Print_Area" localSheetId="0">'[1]Lot 3 SUV híbrid endollable'!$A$1:$H$43</definedName>
    <definedName name="boolea">'[1]Lot 3 SUV híbrid endollable'!#REF!</definedName>
    <definedName name="ClassifEner">'[1]Lot 3 SUV híbrid endollable'!#REF!</definedName>
    <definedName name="climatitzador">'[1]Lot 3 SUV híbrid endollable'!#REF!</definedName>
    <definedName name="EstrellesNCAP">'[1]Lot 3 SUV híbrid endollable'!#REF!</definedName>
    <definedName name="Propulsio">'[1]Lot 3 SUV híbrid endollable'!#REF!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33" i="3"/>
  <c r="G22" i="3"/>
  <c r="G41" i="3"/>
  <c r="G40" i="3"/>
  <c r="G39" i="3"/>
  <c r="G38" i="3"/>
  <c r="G36" i="3"/>
  <c r="G35" i="3"/>
  <c r="G34" i="3"/>
  <c r="G32" i="3"/>
  <c r="G31" i="3"/>
  <c r="G30" i="3"/>
  <c r="G29" i="3"/>
  <c r="G28" i="3"/>
  <c r="G27" i="3"/>
  <c r="G26" i="3"/>
  <c r="G25" i="3"/>
  <c r="G24" i="3"/>
  <c r="G23" i="3"/>
  <c r="G21" i="3"/>
  <c r="G20" i="3"/>
  <c r="G19" i="3"/>
  <c r="G17" i="3"/>
  <c r="G16" i="3"/>
  <c r="G42" i="3" l="1"/>
</calcChain>
</file>

<file path=xl/sharedStrings.xml><?xml version="1.0" encoding="utf-8"?>
<sst xmlns="http://schemas.openxmlformats.org/spreadsheetml/2006/main" count="100" uniqueCount="71">
  <si>
    <t>CRITERIO</t>
  </si>
  <si>
    <t>Airbags lateral tórax</t>
  </si>
  <si>
    <t>PLIEGO DE CLÁUSULAS ADMINISTRATIVAS PARTICULARES</t>
  </si>
  <si>
    <t>TOTAL</t>
  </si>
  <si>
    <t>Indique en las celdas con fondo amarillo el grado de cumplimiento de los criterios y subcriterios aplicables al lote que se detallan a continuación (S/N/Valor) :</t>
  </si>
  <si>
    <t>Nombre de la empresa</t>
  </si>
  <si>
    <t>Control de mantenimiento de carril</t>
  </si>
  <si>
    <t>Sistema de reconocimiento de señales de tráfico</t>
  </si>
  <si>
    <t>Sistema de sensores de luces y de lluvia</t>
  </si>
  <si>
    <t>5 Estrellas EURO NCAP</t>
  </si>
  <si>
    <t>Autonomía eléctrica por encima de 40 km</t>
  </si>
  <si>
    <t>Poner autonomía eléctrica en km</t>
  </si>
  <si>
    <t>La mejor oferta obtendrá 15 puntos y el resto se evaluará proporcionalmente.</t>
  </si>
  <si>
    <t>Si el vehículo puede cargar con:</t>
  </si>
  <si>
    <t>D</t>
  </si>
  <si>
    <t>Poner consumo en litros/100 km</t>
  </si>
  <si>
    <t>Tiempo de recarga eléctrica de un 80% en puntos vinculados o de oportunidad</t>
  </si>
  <si>
    <t>La mejor oferta obtendrá 5 puntos y el resto se evaluará proporcionalmente.</t>
  </si>
  <si>
    <t>Vehículo-to-grid (V2G)</t>
  </si>
  <si>
    <t>BATERÍA Y MOTOR (25)</t>
  </si>
  <si>
    <t>Sistema antibloqueo de frenos con distribución electrónica de la fuerza de frenado y asistencia a la frenada de emergencia.</t>
  </si>
  <si>
    <t>Sí</t>
  </si>
  <si>
    <t>Control de estabilidad</t>
  </si>
  <si>
    <t>Control de ángulo muerto en salida marcha atrás para detectar vehículos que circulan transversalmente</t>
  </si>
  <si>
    <t>Indicador de cinturón no abrochado en las plazas traseras</t>
  </si>
  <si>
    <t>Freno electrónico con asistente de arranque con desnivel</t>
  </si>
  <si>
    <t>Neumáticos con altura MÍNIMA de 40 mm, siempre que lo permita la ficha técnica del vehículo; en otro caso, será la más ajustada a este tamaño de acuerdo con la ficha técnica del vehículo, pero no se valorará en este caso)</t>
  </si>
  <si>
    <t>Neumáticos reforzados</t>
  </si>
  <si>
    <t>B</t>
  </si>
  <si>
    <t>Neumáticos al menos con clasificación B respecto a adherencia en carretera según distancia de frenado en firme mojado y como mínimo con clasificación B en eficiencia de combustible</t>
  </si>
  <si>
    <t>Capacidad del maletero</t>
  </si>
  <si>
    <t>Poner capacidad del maletero en litros</t>
  </si>
  <si>
    <t>Climatización del habitáculo del vehículo</t>
  </si>
  <si>
    <t>Asiento del conductor ajustable en altura</t>
  </si>
  <si>
    <t>Control de crucero</t>
  </si>
  <si>
    <t>Sino</t>
  </si>
  <si>
    <t>ABCDNo</t>
  </si>
  <si>
    <t>ABCNo</t>
  </si>
  <si>
    <t>ABNo</t>
  </si>
  <si>
    <t>No</t>
  </si>
  <si>
    <t>C</t>
  </si>
  <si>
    <t>Consumo del vehículo en litros/100 km</t>
  </si>
  <si>
    <t>Detector de fatiga</t>
  </si>
  <si>
    <t>EQUIPAMIENTO Y CONFORT (9)</t>
  </si>
  <si>
    <t>Control de ángulo muerto avanzado con indicador de luz y sonido</t>
  </si>
  <si>
    <t>Puntos</t>
  </si>
  <si>
    <t>OBJETO DEL CONTRATO: ARRENDAMIENTO CENTRALIZADO DE VEHÍCULOS SIN OPCIÓN DE COMPRA - CCS 2025 VEH</t>
  </si>
  <si>
    <t>PARÁMETROS A VALORAR. VALORES OTORGADOS (PUNTOS)</t>
  </si>
  <si>
    <t>Asistencia al frenado de emergencia para reducir la distancia de frenado en reconocimiento de peatón.</t>
  </si>
  <si>
    <t>Generalitat de Catalunya</t>
  </si>
  <si>
    <t>Departament d'Economia i Finances</t>
  </si>
  <si>
    <t>Comissió Central de Subministraments</t>
  </si>
  <si>
    <t>ANEXO 10 - CUMPLIMIENTO CRITERIOS VALORACIÓN VEHÍCULOS OFRECIDOS - LOTE 3</t>
  </si>
  <si>
    <t>SUBCRITERIO</t>
  </si>
  <si>
    <t>SEGURIDAD (16)</t>
  </si>
  <si>
    <t xml:space="preserve">         </t>
  </si>
  <si>
    <t>(+A) Recarga eléctrica semirrápida (entre 11 kW y hasta 40 kW): 1,0
(+B) Recarga eléctrica rápida (entre 41 kW a 50 kW): 1,2
(+C) Recarga super rápida (entre 51 kW a 150 kW): 2,0
(+D) Recarga eléctrica ultrarrápida ( entre 150 kW y 350 kW o más): 2,7</t>
  </si>
  <si>
    <r>
      <t xml:space="preserve">Poner </t>
    </r>
    <r>
      <rPr>
        <b/>
        <i/>
        <sz val="9"/>
        <rFont val="Arial"/>
        <family val="2"/>
      </rPr>
      <t xml:space="preserve">sí </t>
    </r>
    <r>
      <rPr>
        <sz val="9"/>
        <rFont val="Arial"/>
        <family val="2"/>
      </rPr>
      <t xml:space="preserve">si lo tiene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de lo contrario</t>
    </r>
  </si>
  <si>
    <t>(+A) Entre menos de 50 minutos y 30 minutos: 0,1
(+B) Entre menos de 30 minutos y 15 minutos: 0,2
(+C) En menos de 15 minutos: 0,3</t>
  </si>
  <si>
    <r>
      <t xml:space="preserve">Respecto a la recarga eléctrica:
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es semirrápida
Poner </t>
    </r>
    <r>
      <rPr>
        <b/>
        <i/>
        <sz val="9"/>
        <rFont val="Arial"/>
        <family val="2"/>
      </rPr>
      <t xml:space="preserve">B </t>
    </r>
    <r>
      <rPr>
        <sz val="9"/>
        <rFont val="Arial"/>
        <family val="2"/>
      </rPr>
      <t xml:space="preserve">si es la rápida
Poner </t>
    </r>
    <r>
      <rPr>
        <b/>
        <i/>
        <sz val="9"/>
        <rFont val="Arial"/>
        <family val="2"/>
      </rPr>
      <t xml:space="preserve">C </t>
    </r>
    <r>
      <rPr>
        <sz val="9"/>
        <rFont val="Arial"/>
        <family val="2"/>
      </rPr>
      <t xml:space="preserve">si es la super rápida
Poner </t>
    </r>
    <r>
      <rPr>
        <b/>
        <i/>
        <sz val="9"/>
        <rFont val="Arial"/>
        <family val="2"/>
      </rPr>
      <t xml:space="preserve">D </t>
    </r>
    <r>
      <rPr>
        <sz val="9"/>
        <rFont val="Arial"/>
        <family val="2"/>
      </rPr>
      <t xml:space="preserve">si es la ultrarrápida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</si>
  <si>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t>(+A) Neumáticos reforzados, de tipología antipinchazos (Contiseal o Runflat) y de todas las estaciones (All Season): 0,3
(+B) Neumáticos reforzados, de tipología antipinchazos (Contiseal o Runflat) y de todas las estaciones (All Season) con homologación 3PMSF (Pack Mountain Snow Flake), por lo que no requieran cadenas para circular con nieve: 0,5</t>
  </si>
  <si>
    <t>Airbags de seguridad en las rodillas</t>
  </si>
  <si>
    <t>Airbags lateral para la cabeza</t>
  </si>
  <si>
    <t>Alarma antirrobo del vehículo</t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</si>
  <si>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está entre menos de 50 minutos y 30 minutos
Poner </t>
    </r>
    <r>
      <rPr>
        <b/>
        <i/>
        <sz val="9"/>
        <rFont val="Arial"/>
        <family val="2"/>
      </rPr>
      <t xml:space="preserve">B </t>
    </r>
    <r>
      <rPr>
        <sz val="9"/>
        <rFont val="Arial"/>
        <family val="2"/>
      </rPr>
      <t xml:space="preserve">cuando es entre menos de 30 minutos y 15 minutos
Poner </t>
    </r>
    <r>
      <rPr>
        <b/>
        <i/>
        <sz val="9"/>
        <rFont val="Arial"/>
        <family val="2"/>
      </rPr>
      <t xml:space="preserve">C </t>
    </r>
    <r>
      <rPr>
        <sz val="9"/>
        <rFont val="Arial"/>
        <family val="2"/>
      </rPr>
      <t>cuando es menos de 15 minutos
Poner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</si>
  <si>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son reforzados, antipinchazos y de todas las estaciones
Poner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son reforzados, antipinchazos y de todas las estaciones homologados 3PMSF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</si>
  <si>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dispone de climatizador de una zona
Poner </t>
    </r>
    <r>
      <rPr>
        <b/>
        <i/>
        <sz val="9"/>
        <rFont val="Arial"/>
        <family val="2"/>
      </rPr>
      <t xml:space="preserve">B </t>
    </r>
    <r>
      <rPr>
        <sz val="9"/>
        <rFont val="Arial"/>
        <family val="2"/>
      </rPr>
      <t xml:space="preserve">si dispone de climatizador de dos o tres zonas
Poner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para indicar ninguna mejora</t>
    </r>
  </si>
  <si>
    <t xml:space="preserve">(+A) Con climatizador de una zona: 0,5
(+B) Con climatizador de dos o tres zonas: 1                                            </t>
  </si>
  <si>
    <t>Cumplimiento criterios del modelo presentado (rellenar por la empresa)</t>
  </si>
  <si>
    <t>Observaciones para rellenar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</si>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</sst>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4"/>
      <name val="Helvetica*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2" fillId="0" borderId="5" xfId="0" quotePrefix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2" fontId="0" fillId="0" borderId="13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0" fontId="2" fillId="0" borderId="5" xfId="0" quotePrefix="1" applyFont="1" applyBorder="1" applyAlignment="1">
      <alignment vertical="center" wrapText="1"/>
    </xf>
    <xf numFmtId="0" fontId="2" fillId="0" borderId="6" xfId="0" quotePrefix="1" applyFont="1" applyBorder="1" applyAlignment="1">
      <alignment vertical="center" wrapText="1"/>
    </xf>
    <xf numFmtId="2" fontId="0" fillId="0" borderId="15" xfId="0" applyNumberForma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2" fontId="0" fillId="0" borderId="5" xfId="0" applyNumberFormat="1" applyBorder="1" applyAlignment="1">
      <alignment horizontal="right" vertical="center"/>
    </xf>
    <xf numFmtId="0" fontId="2" fillId="0" borderId="8" xfId="0" quotePrefix="1" applyFont="1" applyBorder="1" applyAlignment="1">
      <alignment vertical="center" wrapText="1"/>
    </xf>
    <xf numFmtId="2" fontId="0" fillId="0" borderId="8" xfId="0" applyNumberFormat="1" applyBorder="1" applyAlignment="1">
      <alignment horizontal="right" vertical="center"/>
    </xf>
    <xf numFmtId="0" fontId="15" fillId="0" borderId="0" xfId="0" applyFont="1"/>
    <xf numFmtId="0" fontId="2" fillId="0" borderId="4" xfId="0" quotePrefix="1" applyFont="1" applyBorder="1" applyAlignment="1">
      <alignment vertical="center" wrapText="1"/>
    </xf>
    <xf numFmtId="2" fontId="0" fillId="0" borderId="4" xfId="0" applyNumberFormat="1" applyBorder="1" applyAlignment="1">
      <alignment horizontal="right" vertical="center"/>
    </xf>
    <xf numFmtId="2" fontId="0" fillId="0" borderId="18" xfId="0" applyNumberForma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left" vertical="center" wrapText="1"/>
    </xf>
    <xf numFmtId="2" fontId="0" fillId="0" borderId="20" xfId="0" applyNumberForma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7" fillId="0" borderId="0" xfId="0" applyFont="1"/>
    <xf numFmtId="2" fontId="17" fillId="0" borderId="13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17" fontId="18" fillId="0" borderId="0" xfId="0" applyNumberFormat="1" applyFont="1"/>
    <xf numFmtId="0" fontId="8" fillId="0" borderId="0" xfId="0" applyFont="1"/>
    <xf numFmtId="0" fontId="2" fillId="3" borderId="5" xfId="0" quotePrefix="1" applyFont="1" applyFill="1" applyBorder="1" applyAlignment="1">
      <alignment vertical="center" wrapText="1"/>
    </xf>
    <xf numFmtId="0" fontId="2" fillId="3" borderId="6" xfId="0" quotePrefix="1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>
      <alignment horizontal="center" vertical="center" wrapText="1"/>
    </xf>
    <xf numFmtId="2" fontId="0" fillId="0" borderId="18" xfId="0" applyNumberFormat="1" applyBorder="1"/>
    <xf numFmtId="0" fontId="9" fillId="2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3%20SUV%20h&#237;brid%20endollabl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3 SUV híbrid endoll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view="pageBreakPreview" zoomScaleNormal="55" zoomScaleSheetLayoutView="100" workbookViewId="0">
      <selection activeCell="E14" activeCellId="1" sqref="D5:E5 E14:E41"/>
    </sheetView>
  </sheetViews>
  <sheetFormatPr defaultColWidth="11.4609375" defaultRowHeight="12.45"/>
  <cols>
    <col min="2" max="2" width="26.4609375" customWidth="1"/>
    <col min="3" max="3" width="48.23046875" customWidth="1"/>
    <col min="4" max="4" width="42.23046875" customWidth="1"/>
    <col min="5" max="5" width="37.69140625" customWidth="1"/>
    <col min="6" max="6" width="49" bestFit="1" customWidth="1"/>
    <col min="7" max="7" width="20" customWidth="1"/>
    <col min="8" max="8" width="3.69140625" customWidth="1"/>
    <col min="9" max="9" width="59" bestFit="1" customWidth="1"/>
    <col min="11" max="11" width="111.4609375" bestFit="1" customWidth="1"/>
    <col min="12" max="12" width="133.15234375" bestFit="1" customWidth="1"/>
  </cols>
  <sheetData>
    <row r="1" spans="2:13" ht="15">
      <c r="B1" s="13"/>
      <c r="C1" s="10"/>
      <c r="D1" s="10"/>
      <c r="E1" s="11"/>
      <c r="F1" s="1"/>
      <c r="G1" s="1"/>
      <c r="H1" s="1"/>
      <c r="I1" s="1"/>
      <c r="J1" s="1"/>
      <c r="K1" s="2"/>
      <c r="L1" s="2"/>
      <c r="M1" s="2"/>
    </row>
    <row r="2" spans="2:13" ht="15">
      <c r="B2" s="14" t="s">
        <v>49</v>
      </c>
      <c r="C2" s="10"/>
      <c r="D2" s="10"/>
      <c r="E2" s="11"/>
      <c r="F2" s="2"/>
      <c r="G2" s="2"/>
      <c r="H2" s="2"/>
      <c r="I2" s="2"/>
      <c r="J2" s="2"/>
      <c r="K2" s="2"/>
      <c r="L2" s="2"/>
      <c r="M2" s="2"/>
    </row>
    <row r="3" spans="2:13" ht="15">
      <c r="B3" s="14" t="s">
        <v>50</v>
      </c>
      <c r="C3" s="10"/>
      <c r="D3" s="10"/>
      <c r="E3" s="11"/>
      <c r="F3" s="2"/>
      <c r="G3" s="2"/>
      <c r="H3" s="2"/>
      <c r="I3" s="2"/>
      <c r="J3" s="2"/>
      <c r="K3" s="2"/>
      <c r="L3" s="2"/>
      <c r="M3" s="2"/>
    </row>
    <row r="4" spans="2:13" ht="15.45">
      <c r="B4" s="15" t="s">
        <v>51</v>
      </c>
      <c r="C4" s="10"/>
      <c r="D4" s="11"/>
      <c r="E4" s="11"/>
      <c r="F4" s="1"/>
      <c r="G4" s="1"/>
      <c r="H4" s="1"/>
      <c r="I4" s="1"/>
      <c r="J4" s="1"/>
      <c r="K4" s="2"/>
      <c r="L4" s="2"/>
      <c r="M4" s="2"/>
    </row>
    <row r="5" spans="2:13" ht="24.9">
      <c r="B5" s="12"/>
      <c r="C5" s="10"/>
      <c r="D5" s="64" t="s">
        <v>5</v>
      </c>
      <c r="E5" s="65"/>
      <c r="F5" s="2"/>
      <c r="G5" s="2"/>
      <c r="H5" s="2"/>
      <c r="I5" s="2"/>
      <c r="J5" s="2"/>
      <c r="K5" s="2"/>
      <c r="L5" s="2"/>
      <c r="M5" s="2"/>
    </row>
    <row r="6" spans="2:13"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4" t="s">
        <v>2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4" t="s">
        <v>46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4"/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5" t="s">
        <v>52</v>
      </c>
      <c r="C10" s="3"/>
      <c r="D10" s="2"/>
      <c r="E10" s="2"/>
      <c r="F10" s="2"/>
      <c r="G10" s="2"/>
      <c r="H10" s="44"/>
      <c r="I10" s="2"/>
      <c r="J10" s="2"/>
      <c r="K10" s="2"/>
      <c r="L10" s="2"/>
      <c r="M10" s="2"/>
    </row>
    <row r="11" spans="2:13" ht="17.600000000000001">
      <c r="B11" s="6" t="s">
        <v>4</v>
      </c>
      <c r="C11" s="3"/>
      <c r="D11" s="2"/>
      <c r="E11" s="2"/>
      <c r="F11" s="2"/>
      <c r="G11" s="2"/>
      <c r="H11" s="44"/>
      <c r="I11" s="2"/>
      <c r="J11" s="2"/>
      <c r="K11" s="2"/>
      <c r="L11" s="2"/>
      <c r="M11" s="2"/>
    </row>
    <row r="12" spans="2:13" ht="20.6" thickBot="1">
      <c r="B12" s="7"/>
      <c r="C12" s="3"/>
      <c r="D12" s="2"/>
      <c r="E12" s="2"/>
      <c r="F12" s="2"/>
      <c r="G12" s="2"/>
      <c r="H12" s="44"/>
      <c r="I12" s="2"/>
      <c r="J12" s="2"/>
      <c r="K12" s="2"/>
      <c r="L12" s="2"/>
      <c r="M12" s="2"/>
    </row>
    <row r="13" spans="2:13" ht="55" customHeight="1" thickBot="1">
      <c r="B13" s="9" t="s">
        <v>0</v>
      </c>
      <c r="C13" s="8" t="s">
        <v>53</v>
      </c>
      <c r="D13" s="9" t="s">
        <v>47</v>
      </c>
      <c r="E13" s="8" t="s">
        <v>68</v>
      </c>
      <c r="F13" s="8" t="s">
        <v>69</v>
      </c>
      <c r="G13" s="8" t="s">
        <v>45</v>
      </c>
      <c r="H13" s="45"/>
    </row>
    <row r="14" spans="2:13" ht="31.5" customHeight="1">
      <c r="B14" s="61" t="s">
        <v>19</v>
      </c>
      <c r="C14" s="19" t="s">
        <v>10</v>
      </c>
      <c r="D14" s="25" t="s">
        <v>12</v>
      </c>
      <c r="E14" s="53"/>
      <c r="F14" s="30" t="s">
        <v>11</v>
      </c>
      <c r="G14" s="31">
        <v>0</v>
      </c>
      <c r="H14" s="46"/>
      <c r="I14" s="29"/>
    </row>
    <row r="15" spans="2:13" ht="28.5" customHeight="1">
      <c r="B15" s="66"/>
      <c r="C15" s="39" t="s">
        <v>18</v>
      </c>
      <c r="D15" s="33">
        <v>2</v>
      </c>
      <c r="E15" s="54"/>
      <c r="F15" s="27" t="s">
        <v>57</v>
      </c>
      <c r="G15" s="28">
        <f>IF(E15="sí",2,0)</f>
        <v>0</v>
      </c>
      <c r="H15" s="47"/>
      <c r="I15" s="29"/>
    </row>
    <row r="16" spans="2:13" ht="103.5" customHeight="1">
      <c r="B16" s="62"/>
      <c r="C16" s="40" t="s">
        <v>13</v>
      </c>
      <c r="D16" s="40" t="s">
        <v>56</v>
      </c>
      <c r="E16" s="55"/>
      <c r="F16" s="48" t="s">
        <v>59</v>
      </c>
      <c r="G16" s="26">
        <f>IF(E16="A",1,IF(E16="B",1.2,IF(E16="C",2, IF(E16="D",2.7,0))))</f>
        <v>0</v>
      </c>
      <c r="H16" s="47"/>
    </row>
    <row r="17" spans="2:8" ht="53.25" customHeight="1">
      <c r="B17" s="62"/>
      <c r="C17" s="17" t="s">
        <v>16</v>
      </c>
      <c r="D17" s="17" t="s">
        <v>58</v>
      </c>
      <c r="E17" s="55"/>
      <c r="F17" s="27" t="s">
        <v>64</v>
      </c>
      <c r="G17" s="26">
        <f>IF(E17="A",0.1,IF(E17="B",0.2,IF(E17="C",0.3,0)))</f>
        <v>0</v>
      </c>
      <c r="H17" s="45"/>
    </row>
    <row r="18" spans="2:8" ht="32.25" customHeight="1" thickBot="1">
      <c r="B18" s="63"/>
      <c r="C18" s="41" t="s">
        <v>41</v>
      </c>
      <c r="D18" s="41" t="s">
        <v>17</v>
      </c>
      <c r="E18" s="56"/>
      <c r="F18" s="49" t="s">
        <v>15</v>
      </c>
      <c r="G18" s="32">
        <v>0</v>
      </c>
      <c r="H18" s="45"/>
    </row>
    <row r="19" spans="2:8" ht="43" customHeight="1">
      <c r="B19" s="61" t="s">
        <v>54</v>
      </c>
      <c r="C19" s="50" t="s">
        <v>20</v>
      </c>
      <c r="D19" s="34">
        <v>1</v>
      </c>
      <c r="E19" s="54"/>
      <c r="F19" s="30" t="s">
        <v>57</v>
      </c>
      <c r="G19" s="35">
        <f t="shared" ref="G19:G24" si="0">IF(E19="sí",1,0)</f>
        <v>0</v>
      </c>
      <c r="H19" s="45"/>
    </row>
    <row r="20" spans="2:8" ht="29.5" customHeight="1">
      <c r="B20" s="62"/>
      <c r="C20" s="36" t="s">
        <v>48</v>
      </c>
      <c r="D20" s="34">
        <v>1</v>
      </c>
      <c r="E20" s="54"/>
      <c r="F20" s="27" t="s">
        <v>57</v>
      </c>
      <c r="G20" s="20">
        <f t="shared" si="0"/>
        <v>0</v>
      </c>
      <c r="H20" s="45"/>
    </row>
    <row r="21" spans="2:8" ht="31.5" customHeight="1">
      <c r="B21" s="62"/>
      <c r="C21" s="36" t="s">
        <v>22</v>
      </c>
      <c r="D21" s="34">
        <v>1</v>
      </c>
      <c r="E21" s="54"/>
      <c r="F21" s="27" t="s">
        <v>57</v>
      </c>
      <c r="G21" s="20">
        <f t="shared" si="0"/>
        <v>0</v>
      </c>
      <c r="H21" s="45"/>
    </row>
    <row r="22" spans="2:8" ht="27.75" customHeight="1">
      <c r="B22" s="62"/>
      <c r="C22" s="37" t="s">
        <v>6</v>
      </c>
      <c r="D22" s="16">
        <v>1</v>
      </c>
      <c r="E22" s="54"/>
      <c r="F22" s="27" t="s">
        <v>57</v>
      </c>
      <c r="G22" s="20">
        <f t="shared" si="0"/>
        <v>0</v>
      </c>
    </row>
    <row r="23" spans="2:8" ht="27.75" customHeight="1">
      <c r="B23" s="62"/>
      <c r="C23" s="37" t="s">
        <v>44</v>
      </c>
      <c r="D23" s="16">
        <v>1</v>
      </c>
      <c r="E23" s="54"/>
      <c r="F23" s="27" t="s">
        <v>57</v>
      </c>
      <c r="G23" s="20">
        <f t="shared" si="0"/>
        <v>0</v>
      </c>
    </row>
    <row r="24" spans="2:8" ht="30" customHeight="1">
      <c r="B24" s="62"/>
      <c r="C24" s="37" t="s">
        <v>23</v>
      </c>
      <c r="D24" s="16">
        <v>1</v>
      </c>
      <c r="E24" s="54"/>
      <c r="F24" s="27" t="s">
        <v>57</v>
      </c>
      <c r="G24" s="20">
        <f t="shared" si="0"/>
        <v>0</v>
      </c>
    </row>
    <row r="25" spans="2:8" ht="30" customHeight="1">
      <c r="B25" s="62"/>
      <c r="C25" s="37" t="s">
        <v>24</v>
      </c>
      <c r="D25" s="16">
        <v>0.5</v>
      </c>
      <c r="E25" s="54"/>
      <c r="F25" s="27" t="s">
        <v>57</v>
      </c>
      <c r="G25" s="20">
        <f>IF(E25="sí",0.5,0)</f>
        <v>0</v>
      </c>
    </row>
    <row r="26" spans="2:8" ht="33" customHeight="1">
      <c r="B26" s="62"/>
      <c r="C26" s="51" t="s">
        <v>7</v>
      </c>
      <c r="D26" s="16">
        <v>0.5</v>
      </c>
      <c r="E26" s="54"/>
      <c r="F26" s="22" t="s">
        <v>57</v>
      </c>
      <c r="G26" s="20">
        <f>IF(E26="sí",0.5,0)</f>
        <v>0</v>
      </c>
    </row>
    <row r="27" spans="2:8" ht="33" customHeight="1">
      <c r="B27" s="62"/>
      <c r="C27" s="51" t="s">
        <v>42</v>
      </c>
      <c r="D27" s="16">
        <v>0.5</v>
      </c>
      <c r="E27" s="54"/>
      <c r="F27" s="22" t="s">
        <v>57</v>
      </c>
      <c r="G27" s="20">
        <f>IF(E27="sí",0.5,0)</f>
        <v>0</v>
      </c>
    </row>
    <row r="28" spans="2:8" ht="35.25" customHeight="1">
      <c r="B28" s="62"/>
      <c r="C28" s="37" t="s">
        <v>25</v>
      </c>
      <c r="D28" s="16">
        <v>0.5</v>
      </c>
      <c r="E28" s="54"/>
      <c r="F28" s="27" t="s">
        <v>57</v>
      </c>
      <c r="G28" s="20">
        <f>IF(E28="sí",0.5,0)</f>
        <v>0</v>
      </c>
    </row>
    <row r="29" spans="2:8" ht="23.15">
      <c r="B29" s="62"/>
      <c r="C29" s="37" t="s">
        <v>63</v>
      </c>
      <c r="D29" s="16">
        <v>0.5</v>
      </c>
      <c r="E29" s="54"/>
      <c r="F29" s="27" t="s">
        <v>57</v>
      </c>
      <c r="G29" s="20">
        <f>IF(E29="sí",0.5,0)</f>
        <v>0</v>
      </c>
    </row>
    <row r="30" spans="2:8" ht="54" customHeight="1">
      <c r="B30" s="62"/>
      <c r="C30" s="51" t="s">
        <v>26</v>
      </c>
      <c r="D30" s="16">
        <v>1</v>
      </c>
      <c r="E30" s="54"/>
      <c r="F30" s="27" t="s">
        <v>57</v>
      </c>
      <c r="G30" s="20">
        <f>IF(E30="sí",1,0)</f>
        <v>0</v>
      </c>
    </row>
    <row r="31" spans="2:8" ht="106.5" customHeight="1">
      <c r="B31" s="62"/>
      <c r="C31" s="51" t="s">
        <v>27</v>
      </c>
      <c r="D31" s="17" t="s">
        <v>60</v>
      </c>
      <c r="E31" s="57"/>
      <c r="F31" s="22" t="s">
        <v>65</v>
      </c>
      <c r="G31" s="43">
        <f>IF(E31="A",0.3,IF(E31="B",0.5,0))</f>
        <v>0</v>
      </c>
    </row>
    <row r="32" spans="2:8" ht="53.25" customHeight="1">
      <c r="B32" s="62"/>
      <c r="C32" s="52" t="s">
        <v>29</v>
      </c>
      <c r="D32" s="16">
        <v>1</v>
      </c>
      <c r="E32" s="54"/>
      <c r="F32" s="27" t="s">
        <v>57</v>
      </c>
      <c r="G32" s="20">
        <f>IF(E32="Sí",1,0)</f>
        <v>0</v>
      </c>
    </row>
    <row r="33" spans="2:7" ht="27" customHeight="1">
      <c r="B33" s="62"/>
      <c r="C33" s="37" t="s">
        <v>9</v>
      </c>
      <c r="D33" s="17">
        <v>2</v>
      </c>
      <c r="E33" s="54"/>
      <c r="F33" s="22" t="s">
        <v>57</v>
      </c>
      <c r="G33" s="20">
        <f>IF(E33="sí",2,0)</f>
        <v>0</v>
      </c>
    </row>
    <row r="34" spans="2:7" ht="27" customHeight="1">
      <c r="B34" s="62"/>
      <c r="C34" s="37" t="s">
        <v>1</v>
      </c>
      <c r="D34" s="17">
        <v>1</v>
      </c>
      <c r="E34" s="54"/>
      <c r="F34" s="22" t="s">
        <v>57</v>
      </c>
      <c r="G34" s="20">
        <f>IF(E34="sí",1,0)</f>
        <v>0</v>
      </c>
    </row>
    <row r="35" spans="2:7" ht="32.25" customHeight="1">
      <c r="B35" s="62"/>
      <c r="C35" s="37" t="s">
        <v>61</v>
      </c>
      <c r="D35" s="17">
        <v>1</v>
      </c>
      <c r="E35" s="54"/>
      <c r="F35" s="22" t="s">
        <v>57</v>
      </c>
      <c r="G35" s="20">
        <f>IF(E35="sí",1,0)</f>
        <v>0</v>
      </c>
    </row>
    <row r="36" spans="2:7" ht="30" customHeight="1" thickBot="1">
      <c r="B36" s="63"/>
      <c r="C36" s="38" t="s">
        <v>62</v>
      </c>
      <c r="D36" s="18" t="s">
        <v>55</v>
      </c>
      <c r="E36" s="54"/>
      <c r="F36" s="23" t="s">
        <v>57</v>
      </c>
      <c r="G36" s="21">
        <f>IF(E36="sí",1,0)</f>
        <v>0</v>
      </c>
    </row>
    <row r="37" spans="2:7" ht="30.75" customHeight="1">
      <c r="B37" s="61" t="s">
        <v>43</v>
      </c>
      <c r="C37" s="19" t="s">
        <v>30</v>
      </c>
      <c r="D37" s="25" t="s">
        <v>17</v>
      </c>
      <c r="E37" s="53"/>
      <c r="F37" s="30" t="s">
        <v>31</v>
      </c>
      <c r="G37" s="24">
        <v>0</v>
      </c>
    </row>
    <row r="38" spans="2:7" ht="37.5" customHeight="1">
      <c r="B38" s="62"/>
      <c r="C38" s="39" t="s">
        <v>32</v>
      </c>
      <c r="D38" s="39" t="s">
        <v>67</v>
      </c>
      <c r="E38" s="58"/>
      <c r="F38" s="27" t="s">
        <v>66</v>
      </c>
      <c r="G38" s="35">
        <f>IF(E38="A",0.5,IF(E38="B",1,0))</f>
        <v>0</v>
      </c>
    </row>
    <row r="39" spans="2:7" ht="34.5" customHeight="1">
      <c r="B39" s="62"/>
      <c r="C39" s="40" t="s">
        <v>8</v>
      </c>
      <c r="D39" s="17">
        <v>1</v>
      </c>
      <c r="E39" s="58"/>
      <c r="F39" s="22" t="s">
        <v>57</v>
      </c>
      <c r="G39" s="20">
        <f>IF(E39="sí",1,0)</f>
        <v>0</v>
      </c>
    </row>
    <row r="40" spans="2:7" ht="25.5" customHeight="1">
      <c r="B40" s="62"/>
      <c r="C40" s="40" t="s">
        <v>33</v>
      </c>
      <c r="D40" s="17">
        <v>1</v>
      </c>
      <c r="E40" s="58"/>
      <c r="F40" s="22" t="s">
        <v>57</v>
      </c>
      <c r="G40" s="20">
        <f>IF(E40="sí",1,0)</f>
        <v>0</v>
      </c>
    </row>
    <row r="41" spans="2:7" ht="27" customHeight="1" thickBot="1">
      <c r="B41" s="63"/>
      <c r="C41" s="41" t="s">
        <v>34</v>
      </c>
      <c r="D41" s="18">
        <v>1</v>
      </c>
      <c r="E41" s="58"/>
      <c r="F41" s="23" t="s">
        <v>57</v>
      </c>
      <c r="G41" s="21">
        <f>IF(E41="sí",1,0)</f>
        <v>0</v>
      </c>
    </row>
    <row r="42" spans="2:7" ht="12.9" thickBot="1">
      <c r="F42" s="59" t="s">
        <v>3</v>
      </c>
      <c r="G42" s="60">
        <f>SUM(G14:G41)</f>
        <v>0</v>
      </c>
    </row>
  </sheetData>
  <sheetProtection algorithmName="SHA-512" hashValue="DdeWvSe2DfNsmRhCgi3EyxgwpejZPLUcDhHUYXm28wgunqRfZOjTgeKj3mVZBuqBZWgyuNOW/cdG8wpd4Jj86w==" saltValue="UTckwhngt+aAB5bUKa54ag==" spinCount="100000" sheet="1" objects="1" scenarios="1"/>
  <mergeCells count="4">
    <mergeCell ref="B37:B41"/>
    <mergeCell ref="D5:E5"/>
    <mergeCell ref="B14:B18"/>
    <mergeCell ref="B19:B36"/>
  </mergeCells>
  <dataValidations count="7">
    <dataValidation operator="greaterThan" allowBlank="1" showInputMessage="1" showErrorMessage="1" sqref="E14 E37" xr:uid="{00000000-0002-0000-0000-000000000000}"/>
    <dataValidation type="list" allowBlank="1" showInputMessage="1" showErrorMessage="1" sqref="E16" xr:uid="{00000000-0002-0000-0000-000001000000}">
      <formula1>ABCDNo</formula1>
    </dataValidation>
    <dataValidation type="list" allowBlank="1" showInputMessage="1" showErrorMessage="1" error="No és un valor previst._x000a_" sqref="E17" xr:uid="{00000000-0002-0000-0000-000002000000}">
      <formula1>ABCNo</formula1>
    </dataValidation>
    <dataValidation type="list" allowBlank="1" showInputMessage="1" showErrorMessage="1" error="No és un valor previst._x000a_" sqref="E31" xr:uid="{00000000-0002-0000-0000-000003000000}">
      <formula1>ABNo</formula1>
    </dataValidation>
    <dataValidation type="list" allowBlank="1" showInputMessage="1" showErrorMessage="1" error="No és un valor previst._x000a_" sqref="E15 E19:E30 E32:E36" xr:uid="{00000000-0002-0000-0000-000004000000}">
      <formula1>Sino</formula1>
    </dataValidation>
    <dataValidation type="list" allowBlank="1" showInputMessage="1" showErrorMessage="1" sqref="E39:E41" xr:uid="{00000000-0002-0000-0000-000005000000}">
      <formula1>Sino</formula1>
    </dataValidation>
    <dataValidation type="list" allowBlank="1" showInputMessage="1" showErrorMessage="1" sqref="E38" xr:uid="{00000000-0002-0000-0000-000006000000}">
      <formula1>ABNo</formula1>
    </dataValidation>
  </dataValidations>
  <pageMargins left="1.4960629921259843" right="0.70866141732283472" top="0.15748031496062992" bottom="0" header="0.31496062992125984" footer="0.31496062992125984"/>
  <pageSetup paperSize="8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F15" sqref="F15"/>
    </sheetView>
  </sheetViews>
  <sheetFormatPr defaultRowHeight="12.45"/>
  <sheetData>
    <row r="1" spans="1:4">
      <c r="A1" t="s">
        <v>35</v>
      </c>
      <c r="B1" t="s">
        <v>36</v>
      </c>
      <c r="C1" t="s">
        <v>37</v>
      </c>
      <c r="D1" s="42" t="s">
        <v>38</v>
      </c>
    </row>
    <row r="2" spans="1:4">
      <c r="A2" t="s">
        <v>21</v>
      </c>
      <c r="B2" t="s">
        <v>70</v>
      </c>
      <c r="C2" t="s">
        <v>70</v>
      </c>
      <c r="D2" s="42" t="s">
        <v>70</v>
      </c>
    </row>
    <row r="3" spans="1:4">
      <c r="A3" t="s">
        <v>39</v>
      </c>
      <c r="B3" t="s">
        <v>28</v>
      </c>
      <c r="C3" t="s">
        <v>28</v>
      </c>
      <c r="D3" s="42" t="s">
        <v>28</v>
      </c>
    </row>
    <row r="4" spans="1:4">
      <c r="B4" t="s">
        <v>40</v>
      </c>
      <c r="C4" t="s">
        <v>40</v>
      </c>
      <c r="D4" s="42" t="s">
        <v>39</v>
      </c>
    </row>
    <row r="5" spans="1:4">
      <c r="B5" t="s">
        <v>14</v>
      </c>
      <c r="C5" t="s">
        <v>39</v>
      </c>
    </row>
    <row r="6" spans="1:4">
      <c r="B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Lote 3 SUV híbrido enchufable</vt:lpstr>
      <vt:lpstr>Auxiliar</vt:lpstr>
      <vt:lpstr>ABCDNo</vt:lpstr>
      <vt:lpstr>ABCNo</vt:lpstr>
      <vt:lpstr>ABNo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2019-02-25T11:20:06Z</cp:lastPrinted>
  <dcterms:created xsi:type="dcterms:W3CDTF">2007-06-05T09:47:41Z</dcterms:created>
  <dcterms:modified xsi:type="dcterms:W3CDTF">2025-01-16T10:19:52Z</dcterms:modified>
</cp:coreProperties>
</file>