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O:\F0826 CCS\FAMÍLIES D'ARTICLES\VEHICLES - F0769\CCS 2025 VEH\2.- Licitació\4.- Plecs\2.- Aprovació i plecs definitius\"/>
    </mc:Choice>
  </mc:AlternateContent>
  <xr:revisionPtr revIDLastSave="0" documentId="13_ncr:1_{385C0C72-1092-46DE-BD4B-2A775A3AF72B}" xr6:coauthVersionLast="47" xr6:coauthVersionMax="47" xr10:uidLastSave="{00000000-0000-0000-0000-000000000000}"/>
  <bookViews>
    <workbookView xWindow="-38520" yWindow="-120" windowWidth="38640" windowHeight="21240" xr2:uid="{00000000-000D-0000-FFFF-FFFF00000000}"/>
  </bookViews>
  <sheets>
    <sheet name="Lot 5 Alta representació" sheetId="4" r:id="rId1"/>
  </sheets>
  <definedNames>
    <definedName name="Aparcament">#REF!</definedName>
    <definedName name="_xlnm.Print_Area" localSheetId="0">'Lot 5 Alta representació'!$A$1:$G$75</definedName>
    <definedName name="boolea">#REF!</definedName>
    <definedName name="ClassifEner">#REF!</definedName>
    <definedName name="climatitzador">#REF!</definedName>
    <definedName name="pantalla">#REF!</definedName>
    <definedName name="progvelo">#REF!</definedName>
    <definedName name="retrovisors">#REF!</definedName>
    <definedName name="tapisseria">#REF!</definedName>
    <definedName name="tecnofa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4" l="1"/>
  <c r="G22" i="4" l="1"/>
  <c r="G35" i="4"/>
  <c r="G32" i="4"/>
  <c r="G31"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4" i="4"/>
  <c r="G30" i="4"/>
  <c r="G29" i="4"/>
  <c r="G28" i="4"/>
  <c r="G27" i="4"/>
  <c r="G26" i="4"/>
  <c r="G25" i="4"/>
  <c r="G24" i="4"/>
  <c r="G23" i="4"/>
  <c r="G21" i="4"/>
  <c r="G20" i="4"/>
  <c r="G19" i="4"/>
  <c r="G18" i="4"/>
  <c r="G17" i="4"/>
  <c r="G73" i="4" l="1"/>
</calcChain>
</file>

<file path=xl/sharedStrings.xml><?xml version="1.0" encoding="utf-8"?>
<sst xmlns="http://schemas.openxmlformats.org/spreadsheetml/2006/main" count="171" uniqueCount="127">
  <si>
    <t>Sí</t>
  </si>
  <si>
    <t>CRITERI</t>
  </si>
  <si>
    <t>SUBCRITERI</t>
  </si>
  <si>
    <t>Absorbidors de cops laterals amb deformació progressiva</t>
  </si>
  <si>
    <t>Sistema de sensor pluja</t>
  </si>
  <si>
    <t>Indicador de la velocitat de marxa òptima en relació al consum</t>
  </si>
  <si>
    <t>Programador de velocitat</t>
  </si>
  <si>
    <t>Ajuda a l'aparcament</t>
  </si>
  <si>
    <t xml:space="preserve">Miralls retrovisors exteriors </t>
  </si>
  <si>
    <t>Tracció integral a les 4 rodes</t>
  </si>
  <si>
    <t>Fars davanters (tecnologia)</t>
  </si>
  <si>
    <t>Control d'estabilitat</t>
  </si>
  <si>
    <t xml:space="preserve">Detector de fatiga </t>
  </si>
  <si>
    <t>Mirall interior que no enlluerni</t>
  </si>
  <si>
    <t>Cortinetes a les portes laterals posteriors i a la lluna posterior</t>
  </si>
  <si>
    <t>Volant multifunció</t>
  </si>
  <si>
    <t>Mans lliures amb lector de targetes SIM per a connexió a telèfon</t>
  </si>
  <si>
    <t>Sistema de sensors de llum automàtica</t>
  </si>
  <si>
    <t>Sistema d'estalvi de carburant d'arrencada i aturada automàtica</t>
  </si>
  <si>
    <t>Control d'angle mort en sortida marxa enrera per a detectar vehicles que circulen transversalment</t>
  </si>
  <si>
    <t>Indicador de cinturó no cordat a les places posteriors</t>
  </si>
  <si>
    <t>Fre electrònic amb assistent d'arrancada amb desnivell</t>
  </si>
  <si>
    <t>Selecció del tipus de conducció: econòmic, confort o sport</t>
  </si>
  <si>
    <t>Sistema de comunicacions amb tecnologia WIFI a l'interior del vehicle</t>
  </si>
  <si>
    <t>Coixins de seguretat lateral pel cap</t>
  </si>
  <si>
    <t xml:space="preserve">Tapisseria </t>
  </si>
  <si>
    <t>Retrovisors exteriors que no enlluernin</t>
  </si>
  <si>
    <t>PLEC DE CLÀUSULES ADMINISTRATIVES PARTICULARS</t>
  </si>
  <si>
    <t>Compliment criteris del model presentat</t>
  </si>
  <si>
    <t>No</t>
  </si>
  <si>
    <t>A</t>
  </si>
  <si>
    <t>B</t>
  </si>
  <si>
    <t>Observacions per omplir</t>
  </si>
  <si>
    <t>Punts</t>
  </si>
  <si>
    <t>Sistema antibloqueig de frens amb distribució electrònica de la força de frenada i assistència a la frenada d'emergència</t>
  </si>
  <si>
    <t>T O T A L</t>
  </si>
  <si>
    <t>Sistema de navegació professional amb dades via memoria interna i disc dur i pantalla tàctil amb informació de mapes d'Europa actualitzats i informació del trànsit amb connexió USB i WIFI i integració amb el telèfon mòbil</t>
  </si>
  <si>
    <t>Assistent de conducció amb sensor d'avançament, avís de trànsit posterior i alerta de canvi de carril</t>
  </si>
  <si>
    <t>Taulell d'instruments digital amb pantalla multifunció TFT configurable i compatible amb el sistema de navegació</t>
  </si>
  <si>
    <t>Taulell d'instruments amb indicadors projectats en parabrises (HUD, Head-up-Display)</t>
  </si>
  <si>
    <t>Assistent per a llum de carretera</t>
  </si>
  <si>
    <t>Assistent de reconeixement de senyals de trànsit</t>
  </si>
  <si>
    <t>Coixins de seguretat lateral posterior</t>
  </si>
  <si>
    <t>Coixins de seguretat genolls davanters</t>
  </si>
  <si>
    <t>Ampliació del termini de garantia del vehicle</t>
  </si>
  <si>
    <t>Radio en línia i/o híbrida que permeti recepció continuada de la mateixa emissora si escau</t>
  </si>
  <si>
    <t>Serveis de gestió de flota de vehicles</t>
  </si>
  <si>
    <t>Serveis de navegació al vehicle</t>
  </si>
  <si>
    <t>Serveis d'informació al vehicle</t>
  </si>
  <si>
    <t>Serveis de manteniment per connectivitat al vehicle</t>
  </si>
  <si>
    <r>
      <t xml:space="preserve">Posar </t>
    </r>
    <r>
      <rPr>
        <b/>
        <i/>
        <sz val="14"/>
        <rFont val="Arial"/>
        <family val="2"/>
      </rPr>
      <t>sí</t>
    </r>
    <r>
      <rPr>
        <sz val="14"/>
        <rFont val="Arial"/>
        <family val="2"/>
      </rPr>
      <t xml:space="preserve"> si ho té
Posar </t>
    </r>
    <r>
      <rPr>
        <b/>
        <i/>
        <sz val="14"/>
        <rFont val="Arial"/>
        <family val="2"/>
      </rPr>
      <t>no</t>
    </r>
    <r>
      <rPr>
        <sz val="14"/>
        <rFont val="Arial"/>
        <family val="2"/>
      </rPr>
      <t>altrament</t>
    </r>
  </si>
  <si>
    <t>MOTOR, TRANSMISSIÓ, DIRECCIÓ                        (1,5 punts)</t>
  </si>
  <si>
    <t>SEGURETAT                                 (6,9 punts)</t>
  </si>
  <si>
    <t>EQUIPAMENT I CONFORT                                 (8,5 punts)</t>
  </si>
  <si>
    <t>SERVEIS ASSOCIATS DE  CONNECTIVITAT I INTERNET AL VEHICLE                 (9,2 punts), requereixen també indicar les millores d'equipament necessàries en cadas cas per a portar-los a terme</t>
  </si>
  <si>
    <t>PARÀMETRES A VALORAR.                               VALORS ATORGATS (PUNTS)</t>
  </si>
  <si>
    <t xml:space="preserve">MEDI AMBIENT               (3,9 punts)                                                                                    </t>
  </si>
  <si>
    <t>Nom de l'empresa</t>
  </si>
  <si>
    <t>Si el vehicle pot carregar amb:</t>
  </si>
  <si>
    <t>Temps de recàrrega elèctrica d'un 80% en punts vinculats o d'oportunitat</t>
  </si>
  <si>
    <t>Sistema aire condicionat amb climatizació de l'habitacle del vehicle</t>
  </si>
  <si>
    <t>Sistema de control de pressió de neumàtics</t>
  </si>
  <si>
    <r>
      <rPr>
        <u/>
        <sz val="14"/>
        <rFont val="Arial"/>
        <family val="2"/>
      </rPr>
      <t>Serveis d'Internet al vehicle</t>
    </r>
    <r>
      <rPr>
        <sz val="14"/>
        <rFont val="Arial"/>
        <family val="2"/>
      </rPr>
      <t>: amb connectivitat amb dispositius mòbils (com ara telèfons mòbils intel·ligents amb sistema operatiu Android) mitjançant aplicació pròpia de la marca del vehicle amb activació, registre i seguiment des d'Internet</t>
    </r>
  </si>
  <si>
    <t>Serveis remots específics per a vehicles elèctrics i/o híbrids endollables</t>
  </si>
  <si>
    <t>Capacitat de maleter</t>
  </si>
  <si>
    <t>Autonomia elèctrica del vehicle</t>
  </si>
  <si>
    <t>Consum  del vehicle en litres/100 Km</t>
  </si>
  <si>
    <t>Indiqueu en les cel·les amb fons groc el grau de compliment dels criteris i subcriteris aplicables al lot al que tot seguit es detallen (Sí/No/Valor) :</t>
  </si>
  <si>
    <t>Columna1</t>
  </si>
  <si>
    <t>C</t>
  </si>
  <si>
    <t>D</t>
  </si>
  <si>
    <r>
      <t xml:space="preserve">(+A) </t>
    </r>
    <r>
      <rPr>
        <u/>
        <sz val="14"/>
        <rFont val="Arial"/>
        <family val="2"/>
      </rPr>
      <t>Serveis bàsics d'Internet al vehicle</t>
    </r>
    <r>
      <rPr>
        <sz val="14"/>
        <rFont val="Arial"/>
        <family val="2"/>
      </rPr>
      <t xml:space="preserve"> mitjançant pendrive de router portàtil amb mòdem USB amb suport de SIM per a connectar-la i que generi una xarxa WLAN al vehicle amb comunicacions de dades LTE: 0,3
(+B) </t>
    </r>
    <r>
      <rPr>
        <u/>
        <sz val="14"/>
        <rFont val="Arial"/>
        <family val="2"/>
      </rPr>
      <t>Serveis avançats d'Internet al vehicle</t>
    </r>
    <r>
      <rPr>
        <sz val="14"/>
        <rFont val="Arial"/>
        <family val="2"/>
      </rPr>
      <t xml:space="preserve"> mitjançant connexió per a telèfons mòbils intel·ligents integrats o externs amb sistema Bluetooth que es connecti al vehicle; i generi una xarxa WLAN al vehicle amb comunicacions de dades LTE: 0,9
(+C) </t>
    </r>
    <r>
      <rPr>
        <u/>
        <sz val="14"/>
        <rFont val="Arial"/>
        <family val="2"/>
      </rPr>
      <t>Serveis professionals d'Internet al vehicle</t>
    </r>
    <r>
      <rPr>
        <sz val="14"/>
        <rFont val="Arial"/>
        <family val="2"/>
      </rPr>
      <t xml:space="preserve"> mitjançant connectivitat amb un punt d'accés WIFI al vehicle amb una targeta SIM integrada amb connexió al sistema de navegació que generi una xarxa WLAN al vehicle amb comunicacions de dades LTE: 1,2</t>
    </r>
  </si>
  <si>
    <t>Neumàtics com a mínim amb classificació B respecte a adherència en carretera segons distància de frenada en ferm mullat i com a mínim amb classificació B en eficiència de combustible</t>
  </si>
  <si>
    <t>Presa corrent posterior amb connexió de 12V</t>
  </si>
  <si>
    <r>
      <t xml:space="preserve">(+) </t>
    </r>
    <r>
      <rPr>
        <u/>
        <sz val="14"/>
        <rFont val="Arial"/>
        <family val="2"/>
      </rPr>
      <t>Serveis professional d'informació personalitzada al vehicle</t>
    </r>
    <r>
      <rPr>
        <sz val="14"/>
        <rFont val="Arial"/>
        <family val="2"/>
      </rPr>
      <t xml:space="preserve"> - Pulsador per a informació del vehicle i/o ajuda complementaria de la marca amb atenció al client mitjançant serveis d'assistència d'informació intel·ligent per a informació de la marca les 24 hores dels 365 dies de l'any: 0,9</t>
    </r>
  </si>
  <si>
    <r>
      <t>(+)</t>
    </r>
    <r>
      <rPr>
        <u/>
        <sz val="14"/>
        <rFont val="Arial"/>
        <family val="2"/>
      </rPr>
      <t xml:space="preserve"> Serveis remots</t>
    </r>
    <r>
      <rPr>
        <sz val="14"/>
        <rFont val="Arial"/>
        <family val="2"/>
      </rPr>
      <t xml:space="preserve"> que indiquen la càrrega de la bateria, l'autonomia, optimitzen el procés de càrrega, controlen les dades de viatge i controlen les portes tancades i llums apagades: 0,6</t>
    </r>
  </si>
  <si>
    <t xml:space="preserve">
(+) 4 anys en total o 180.000 Km: 0,6
</t>
  </si>
  <si>
    <r>
      <t>Posar</t>
    </r>
    <r>
      <rPr>
        <b/>
        <sz val="14"/>
        <rFont val="Arial"/>
        <family val="2"/>
      </rPr>
      <t xml:space="preserve"> Sí</t>
    </r>
    <r>
      <rPr>
        <sz val="14"/>
        <rFont val="Arial"/>
        <family val="2"/>
      </rPr>
      <t xml:space="preserve"> si té selecció de tipus de conducció
Posar</t>
    </r>
    <r>
      <rPr>
        <b/>
        <sz val="14"/>
        <rFont val="Arial"/>
        <family val="2"/>
      </rPr>
      <t xml:space="preserve"> No</t>
    </r>
    <r>
      <rPr>
        <b/>
        <i/>
        <sz val="14"/>
        <rFont val="Arial"/>
        <family val="2"/>
      </rPr>
      <t xml:space="preserve"> </t>
    </r>
    <r>
      <rPr>
        <sz val="14"/>
        <rFont val="Arial"/>
        <family val="2"/>
      </rPr>
      <t>altrament</t>
    </r>
  </si>
  <si>
    <r>
      <t xml:space="preserve">Posar </t>
    </r>
    <r>
      <rPr>
        <b/>
        <sz val="14"/>
        <rFont val="Arial"/>
        <family val="2"/>
      </rPr>
      <t xml:space="preserve">Sí </t>
    </r>
    <r>
      <rPr>
        <sz val="14"/>
        <rFont val="Arial"/>
        <family val="2"/>
      </rPr>
      <t xml:space="preserve">si té sistema d'estalvi de carburant d'arrencada i parada
Posar </t>
    </r>
    <r>
      <rPr>
        <b/>
        <sz val="14"/>
        <rFont val="Arial"/>
        <family val="2"/>
      </rPr>
      <t>No</t>
    </r>
    <r>
      <rPr>
        <sz val="14"/>
        <rFont val="Arial"/>
        <family val="2"/>
      </rPr>
      <t xml:space="preserve"> altrament</t>
    </r>
  </si>
  <si>
    <r>
      <t xml:space="preserve">Respecte a la recàrrega elèctrica:   Posar </t>
    </r>
    <r>
      <rPr>
        <b/>
        <i/>
        <sz val="14"/>
        <rFont val="Arial"/>
        <family val="2"/>
      </rPr>
      <t>A</t>
    </r>
    <r>
      <rPr>
        <sz val="14"/>
        <rFont val="Arial"/>
        <family val="2"/>
      </rPr>
      <t xml:space="preserve"> si és semiràpida,                           Posar </t>
    </r>
    <r>
      <rPr>
        <b/>
        <i/>
        <sz val="14"/>
        <rFont val="Arial"/>
        <family val="2"/>
      </rPr>
      <t>B</t>
    </r>
    <r>
      <rPr>
        <sz val="14"/>
        <rFont val="Arial"/>
        <family val="2"/>
      </rPr>
      <t xml:space="preserve"> si és la ràpida,                                  Posar </t>
    </r>
    <r>
      <rPr>
        <b/>
        <sz val="14"/>
        <rFont val="Arial"/>
        <family val="2"/>
      </rPr>
      <t>C</t>
    </r>
    <r>
      <rPr>
        <sz val="14"/>
        <rFont val="Arial"/>
        <family val="2"/>
      </rPr>
      <t xml:space="preserve"> si és la super ràpida,                   Posar </t>
    </r>
    <r>
      <rPr>
        <b/>
        <sz val="14"/>
        <rFont val="Arial"/>
        <family val="2"/>
      </rPr>
      <t>D</t>
    </r>
    <r>
      <rPr>
        <sz val="14"/>
        <rFont val="Arial"/>
        <family val="2"/>
      </rPr>
      <t xml:space="preserve"> si és la ultraràpida.                                  Posar </t>
    </r>
    <r>
      <rPr>
        <b/>
        <sz val="14"/>
        <rFont val="Arial"/>
        <family val="2"/>
      </rPr>
      <t>No</t>
    </r>
    <r>
      <rPr>
        <sz val="14"/>
        <rFont val="Arial"/>
        <family val="2"/>
      </rPr>
      <t xml:space="preserve"> per a indicar cap millora</t>
    </r>
  </si>
  <si>
    <r>
      <t xml:space="preserve">Posar </t>
    </r>
    <r>
      <rPr>
        <b/>
        <sz val="14"/>
        <rFont val="Arial"/>
        <family val="2"/>
      </rPr>
      <t>Sí</t>
    </r>
    <r>
      <rPr>
        <sz val="14"/>
        <rFont val="Arial"/>
        <family val="2"/>
      </rPr>
      <t xml:space="preserve"> si té suspensió intel·ligent
Posar </t>
    </r>
    <r>
      <rPr>
        <b/>
        <sz val="14"/>
        <rFont val="Arial"/>
        <family val="2"/>
      </rPr>
      <t>No</t>
    </r>
    <r>
      <rPr>
        <b/>
        <i/>
        <sz val="14"/>
        <rFont val="Arial"/>
        <family val="2"/>
      </rPr>
      <t xml:space="preserve"> </t>
    </r>
    <r>
      <rPr>
        <sz val="14"/>
        <rFont val="Arial"/>
        <family val="2"/>
      </rPr>
      <t>altrament</t>
    </r>
  </si>
  <si>
    <r>
      <t xml:space="preserve">Posar </t>
    </r>
    <r>
      <rPr>
        <b/>
        <sz val="14"/>
        <rFont val="Arial"/>
        <family val="2"/>
      </rPr>
      <t>Sí</t>
    </r>
    <r>
      <rPr>
        <sz val="14"/>
        <rFont val="Arial"/>
        <family val="2"/>
      </rPr>
      <t xml:space="preserve"> si té tracció integral a les 4 rodes
Posar </t>
    </r>
    <r>
      <rPr>
        <b/>
        <sz val="14"/>
        <rFont val="Arial"/>
        <family val="2"/>
      </rPr>
      <t>No</t>
    </r>
    <r>
      <rPr>
        <sz val="14"/>
        <rFont val="Arial"/>
        <family val="2"/>
      </rPr>
      <t xml:space="preserve"> altrament</t>
    </r>
  </si>
  <si>
    <r>
      <t xml:space="preserve">Posar </t>
    </r>
    <r>
      <rPr>
        <b/>
        <sz val="14"/>
        <rFont val="Arial"/>
        <family val="2"/>
      </rPr>
      <t>Sí</t>
    </r>
    <r>
      <rPr>
        <sz val="14"/>
        <rFont val="Arial"/>
        <family val="2"/>
      </rPr>
      <t xml:space="preserve"> si ho té
Posar </t>
    </r>
    <r>
      <rPr>
        <b/>
        <sz val="14"/>
        <rFont val="Arial"/>
        <family val="2"/>
      </rPr>
      <t>No</t>
    </r>
    <r>
      <rPr>
        <sz val="14"/>
        <rFont val="Arial"/>
        <family val="2"/>
      </rPr>
      <t xml:space="preserve"> altrament</t>
    </r>
  </si>
  <si>
    <r>
      <t xml:space="preserve">Posar </t>
    </r>
    <r>
      <rPr>
        <b/>
        <sz val="14"/>
        <rFont val="Arial"/>
        <family val="2"/>
      </rPr>
      <t>A</t>
    </r>
    <r>
      <rPr>
        <b/>
        <i/>
        <sz val="14"/>
        <rFont val="Arial"/>
        <family val="2"/>
      </rPr>
      <t xml:space="preserve"> ...</t>
    </r>
    <r>
      <rPr>
        <sz val="14"/>
        <rFont val="Arial"/>
        <family val="2"/>
      </rPr>
      <t xml:space="preserve"> si té control de velocitat de creuer
Posar </t>
    </r>
    <r>
      <rPr>
        <b/>
        <sz val="14"/>
        <rFont val="Arial"/>
        <family val="2"/>
      </rPr>
      <t>B</t>
    </r>
    <r>
      <rPr>
        <b/>
        <i/>
        <sz val="14"/>
        <rFont val="Arial"/>
        <family val="2"/>
      </rPr>
      <t xml:space="preserve"> … </t>
    </r>
    <r>
      <rPr>
        <sz val="14"/>
        <rFont val="Arial"/>
        <family val="2"/>
      </rPr>
      <t xml:space="preserve">si té control de velocitat de creuer adaptatiu per radar
Posar </t>
    </r>
    <r>
      <rPr>
        <b/>
        <sz val="14"/>
        <rFont val="Arial"/>
        <family val="2"/>
      </rPr>
      <t>C</t>
    </r>
    <r>
      <rPr>
        <b/>
        <i/>
        <sz val="14"/>
        <rFont val="Arial"/>
        <family val="2"/>
      </rPr>
      <t xml:space="preserve"> … </t>
    </r>
    <r>
      <rPr>
        <sz val="14"/>
        <rFont val="Arial"/>
        <family val="2"/>
      </rPr>
      <t xml:space="preserve">si té control de velocitat de creuer adaptatiu per radar amb sistema de frenada per impacte i frenada en ciutat per evitar col·lisió
Posar </t>
    </r>
    <r>
      <rPr>
        <b/>
        <sz val="14"/>
        <rFont val="Arial"/>
        <family val="2"/>
      </rPr>
      <t>D</t>
    </r>
    <r>
      <rPr>
        <sz val="14"/>
        <rFont val="Arial"/>
        <family val="2"/>
      </rPr>
      <t xml:space="preserve"> </t>
    </r>
    <r>
      <rPr>
        <b/>
        <i/>
        <sz val="14"/>
        <rFont val="Arial"/>
        <family val="2"/>
      </rPr>
      <t>...</t>
    </r>
    <r>
      <rPr>
        <sz val="14"/>
        <rFont val="Arial"/>
        <family val="2"/>
      </rPr>
      <t xml:space="preserve"> si té control de velocitat de creuer per radar adaptatiu amb sistema de frenada pre impacte i frenada en ciutat per evitar col·lisió i funció detecció peatons
Posar</t>
    </r>
    <r>
      <rPr>
        <b/>
        <sz val="14"/>
        <rFont val="Arial"/>
        <family val="2"/>
      </rPr>
      <t xml:space="preserve"> No </t>
    </r>
    <r>
      <rPr>
        <sz val="14"/>
        <rFont val="Arial"/>
        <family val="2"/>
      </rPr>
      <t>per a indicar cap millora</t>
    </r>
  </si>
  <si>
    <r>
      <t xml:space="preserve">Posar </t>
    </r>
    <r>
      <rPr>
        <b/>
        <i/>
        <sz val="14"/>
        <rFont val="Arial"/>
        <family val="2"/>
      </rPr>
      <t>A ...</t>
    </r>
    <r>
      <rPr>
        <sz val="14"/>
        <rFont val="Arial"/>
        <family val="2"/>
      </rPr>
      <t xml:space="preserve"> si té tecnologia xenó adaptativa
Posar </t>
    </r>
    <r>
      <rPr>
        <b/>
        <sz val="14"/>
        <rFont val="Arial"/>
        <family val="2"/>
      </rPr>
      <t>B</t>
    </r>
    <r>
      <rPr>
        <b/>
        <i/>
        <sz val="14"/>
        <rFont val="Arial"/>
        <family val="2"/>
      </rPr>
      <t xml:space="preserve"> … </t>
    </r>
    <r>
      <rPr>
        <sz val="14"/>
        <rFont val="Arial"/>
        <family val="2"/>
      </rPr>
      <t xml:space="preserve">si té tecnologia bixenó adaptativa
Posar </t>
    </r>
    <r>
      <rPr>
        <b/>
        <sz val="14"/>
        <rFont val="Arial"/>
        <family val="2"/>
      </rPr>
      <t>C</t>
    </r>
    <r>
      <rPr>
        <b/>
        <i/>
        <sz val="14"/>
        <rFont val="Arial"/>
        <family val="2"/>
      </rPr>
      <t xml:space="preserve"> … </t>
    </r>
    <r>
      <rPr>
        <sz val="14"/>
        <rFont val="Arial"/>
        <family val="2"/>
      </rPr>
      <t xml:space="preserve">si té tecnologia LED i llum diürna
Posar </t>
    </r>
    <r>
      <rPr>
        <b/>
        <sz val="14"/>
        <rFont val="Arial"/>
        <family val="2"/>
      </rPr>
      <t>D</t>
    </r>
    <r>
      <rPr>
        <b/>
        <i/>
        <sz val="14"/>
        <rFont val="Arial"/>
        <family val="2"/>
      </rPr>
      <t xml:space="preserve"> ...</t>
    </r>
    <r>
      <rPr>
        <sz val="14"/>
        <rFont val="Arial"/>
        <family val="2"/>
      </rPr>
      <t xml:space="preserve"> si té tecnologia FULL LED amb llum diürna i amb regulació automàtica del feix de llum en funció de les condicions de l'entorn 
Posar No per a indicar cap millora</t>
    </r>
  </si>
  <si>
    <r>
      <t xml:space="preserve">Posar </t>
    </r>
    <r>
      <rPr>
        <b/>
        <sz val="14"/>
        <rFont val="Arial"/>
        <family val="2"/>
      </rPr>
      <t>A</t>
    </r>
    <r>
      <rPr>
        <b/>
        <i/>
        <sz val="14"/>
        <rFont val="Arial"/>
        <family val="2"/>
      </rPr>
      <t xml:space="preserve"> ...</t>
    </r>
    <r>
      <rPr>
        <sz val="14"/>
        <rFont val="Arial"/>
        <family val="2"/>
      </rPr>
      <t xml:space="preserve"> si té sensors d'aparcament davanters i posteriors
Posar </t>
    </r>
    <r>
      <rPr>
        <b/>
        <sz val="14"/>
        <rFont val="Arial"/>
        <family val="2"/>
      </rPr>
      <t>B</t>
    </r>
    <r>
      <rPr>
        <b/>
        <i/>
        <sz val="14"/>
        <rFont val="Arial"/>
        <family val="2"/>
      </rPr>
      <t xml:space="preserve"> … </t>
    </r>
    <r>
      <rPr>
        <sz val="14"/>
        <rFont val="Arial"/>
        <family val="2"/>
      </rPr>
      <t xml:space="preserve">si té sensors d'aparcament davanters i posteriors i càmeres posteriors
Posar </t>
    </r>
    <r>
      <rPr>
        <b/>
        <sz val="14"/>
        <rFont val="Arial"/>
        <family val="2"/>
      </rPr>
      <t>C</t>
    </r>
    <r>
      <rPr>
        <b/>
        <i/>
        <sz val="14"/>
        <rFont val="Arial"/>
        <family val="2"/>
      </rPr>
      <t xml:space="preserve"> … </t>
    </r>
    <r>
      <rPr>
        <sz val="14"/>
        <rFont val="Arial"/>
        <family val="2"/>
      </rPr>
      <t xml:space="preserve">si té sensors d'aparcament davanters i posteriors  i càmeres 360º
Posar </t>
    </r>
    <r>
      <rPr>
        <b/>
        <sz val="14"/>
        <rFont val="Arial"/>
        <family val="2"/>
      </rPr>
      <t>D</t>
    </r>
    <r>
      <rPr>
        <b/>
        <i/>
        <sz val="14"/>
        <rFont val="Arial"/>
        <family val="2"/>
      </rPr>
      <t xml:space="preserve"> ...</t>
    </r>
    <r>
      <rPr>
        <sz val="14"/>
        <rFont val="Arial"/>
        <family val="2"/>
      </rPr>
      <t xml:space="preserve"> si té aparcament assistit automàtic
Posar </t>
    </r>
    <r>
      <rPr>
        <b/>
        <sz val="14"/>
        <rFont val="Arial"/>
        <family val="2"/>
      </rPr>
      <t>No</t>
    </r>
    <r>
      <rPr>
        <sz val="14"/>
        <rFont val="Arial"/>
        <family val="2"/>
      </rPr>
      <t xml:space="preserve"> per a indicar cap millora</t>
    </r>
  </si>
  <si>
    <r>
      <t xml:space="preserve">Posar </t>
    </r>
    <r>
      <rPr>
        <b/>
        <i/>
        <sz val="14"/>
        <rFont val="Arial"/>
        <family val="2"/>
      </rPr>
      <t>A ...</t>
    </r>
    <r>
      <rPr>
        <sz val="14"/>
        <rFont val="Arial"/>
        <family val="2"/>
      </rPr>
      <t xml:space="preserve"> si té retrovisors exteriors plegables elèctricament
Posar </t>
    </r>
    <r>
      <rPr>
        <b/>
        <i/>
        <sz val="14"/>
        <rFont val="Arial"/>
        <family val="2"/>
      </rPr>
      <t xml:space="preserve">B … </t>
    </r>
    <r>
      <rPr>
        <sz val="14"/>
        <rFont val="Arial"/>
        <family val="2"/>
      </rPr>
      <t>si té retrovisors exteriors automàtics plegables elèctricament
Posar</t>
    </r>
    <r>
      <rPr>
        <b/>
        <sz val="14"/>
        <rFont val="Arial"/>
        <family val="2"/>
      </rPr>
      <t xml:space="preserve"> C</t>
    </r>
    <r>
      <rPr>
        <b/>
        <i/>
        <sz val="14"/>
        <rFont val="Arial"/>
        <family val="2"/>
      </rPr>
      <t xml:space="preserve"> … </t>
    </r>
    <r>
      <rPr>
        <sz val="14"/>
        <rFont val="Arial"/>
        <family val="2"/>
      </rPr>
      <t xml:space="preserve">si té retrovisors exteriors plegables elèctricament i automàtics en tancar el vehicle
Posar </t>
    </r>
    <r>
      <rPr>
        <b/>
        <sz val="14"/>
        <rFont val="Arial"/>
        <family val="2"/>
      </rPr>
      <t>No</t>
    </r>
    <r>
      <rPr>
        <sz val="14"/>
        <rFont val="Arial"/>
        <family val="2"/>
      </rPr>
      <t xml:space="preserve"> per a indicar cap millora</t>
    </r>
  </si>
  <si>
    <r>
      <t xml:space="preserve">Posar </t>
    </r>
    <r>
      <rPr>
        <b/>
        <sz val="14"/>
        <rFont val="Arial"/>
        <family val="2"/>
      </rPr>
      <t>A</t>
    </r>
    <r>
      <rPr>
        <b/>
        <i/>
        <sz val="14"/>
        <rFont val="Arial"/>
        <family val="2"/>
      </rPr>
      <t xml:space="preserve"> ...</t>
    </r>
    <r>
      <rPr>
        <sz val="14"/>
        <rFont val="Arial"/>
        <family val="2"/>
      </rPr>
      <t xml:space="preserve"> si té pantalla entre 6" i 7": 0,3;
Posar</t>
    </r>
    <r>
      <rPr>
        <b/>
        <sz val="14"/>
        <rFont val="Arial"/>
        <family val="2"/>
      </rPr>
      <t xml:space="preserve"> B</t>
    </r>
    <r>
      <rPr>
        <b/>
        <i/>
        <sz val="14"/>
        <rFont val="Arial"/>
        <family val="2"/>
      </rPr>
      <t xml:space="preserve"> … </t>
    </r>
    <r>
      <rPr>
        <sz val="14"/>
        <rFont val="Arial"/>
        <family val="2"/>
      </rPr>
      <t>si té  pantalla &lt;7" i 8"
Posar</t>
    </r>
    <r>
      <rPr>
        <b/>
        <sz val="14"/>
        <rFont val="Arial"/>
        <family val="2"/>
      </rPr>
      <t xml:space="preserve"> C</t>
    </r>
    <r>
      <rPr>
        <b/>
        <i/>
        <sz val="14"/>
        <rFont val="Arial"/>
        <family val="2"/>
      </rPr>
      <t xml:space="preserve"> … </t>
    </r>
    <r>
      <rPr>
        <sz val="14"/>
        <rFont val="Arial"/>
        <family val="2"/>
      </rPr>
      <t xml:space="preserve">si té pantalla &lt;8" i 9" 
Posar </t>
    </r>
    <r>
      <rPr>
        <b/>
        <sz val="14"/>
        <rFont val="Arial"/>
        <family val="2"/>
      </rPr>
      <t>D</t>
    </r>
    <r>
      <rPr>
        <b/>
        <i/>
        <sz val="14"/>
        <rFont val="Arial"/>
        <family val="2"/>
      </rPr>
      <t xml:space="preserve"> ...</t>
    </r>
    <r>
      <rPr>
        <sz val="14"/>
        <rFont val="Arial"/>
        <family val="2"/>
      </rPr>
      <t xml:space="preserve"> si té pantalla ≥ 9", amb control per veu i/o gestual
Posar </t>
    </r>
    <r>
      <rPr>
        <b/>
        <sz val="14"/>
        <rFont val="Arial"/>
        <family val="2"/>
      </rPr>
      <t>No</t>
    </r>
    <r>
      <rPr>
        <sz val="14"/>
        <rFont val="Arial"/>
        <family val="2"/>
      </rPr>
      <t xml:space="preserve"> per a indicar cap millora</t>
    </r>
  </si>
  <si>
    <r>
      <t xml:space="preserve">Posar </t>
    </r>
    <r>
      <rPr>
        <b/>
        <sz val="14"/>
        <rFont val="Arial"/>
        <family val="2"/>
      </rPr>
      <t>A</t>
    </r>
    <r>
      <rPr>
        <b/>
        <i/>
        <sz val="14"/>
        <rFont val="Arial"/>
        <family val="2"/>
      </rPr>
      <t xml:space="preserve"> ...</t>
    </r>
    <r>
      <rPr>
        <sz val="14"/>
        <rFont val="Arial"/>
        <family val="2"/>
      </rPr>
      <t xml:space="preserve"> si té Serveis bàsics d'Internet al vehicle,
Posar</t>
    </r>
    <r>
      <rPr>
        <b/>
        <sz val="14"/>
        <rFont val="Arial"/>
        <family val="2"/>
      </rPr>
      <t xml:space="preserve"> B</t>
    </r>
    <r>
      <rPr>
        <b/>
        <i/>
        <sz val="14"/>
        <rFont val="Arial"/>
        <family val="2"/>
      </rPr>
      <t xml:space="preserve"> … </t>
    </r>
    <r>
      <rPr>
        <sz val="14"/>
        <rFont val="Arial"/>
        <family val="2"/>
      </rPr>
      <t xml:space="preserve">si té Serveis avançats d'Internet al vehicle,
Posar </t>
    </r>
    <r>
      <rPr>
        <b/>
        <sz val="14"/>
        <rFont val="Arial"/>
        <family val="2"/>
      </rPr>
      <t>C</t>
    </r>
    <r>
      <rPr>
        <b/>
        <i/>
        <sz val="14"/>
        <rFont val="Arial"/>
        <family val="2"/>
      </rPr>
      <t xml:space="preserve"> … </t>
    </r>
    <r>
      <rPr>
        <sz val="14"/>
        <rFont val="Arial"/>
        <family val="2"/>
      </rPr>
      <t xml:space="preserve">si té Serveis professionals d'Internet al vehicle
Posar </t>
    </r>
    <r>
      <rPr>
        <b/>
        <sz val="14"/>
        <rFont val="Arial"/>
        <family val="2"/>
      </rPr>
      <t>No</t>
    </r>
    <r>
      <rPr>
        <sz val="14"/>
        <rFont val="Arial"/>
        <family val="2"/>
      </rPr>
      <t xml:space="preserve"> per a indicar cap millora</t>
    </r>
  </si>
  <si>
    <r>
      <t xml:space="preserve">Posar </t>
    </r>
    <r>
      <rPr>
        <b/>
        <sz val="14"/>
        <rFont val="Arial"/>
        <family val="2"/>
      </rPr>
      <t>A</t>
    </r>
    <r>
      <rPr>
        <b/>
        <i/>
        <sz val="14"/>
        <rFont val="Arial"/>
        <family val="2"/>
      </rPr>
      <t xml:space="preserve"> ...</t>
    </r>
    <r>
      <rPr>
        <sz val="14"/>
        <rFont val="Arial"/>
        <family val="2"/>
      </rPr>
      <t xml:space="preserve"> si té Serveis bàsics de navegació al vehicle,
Posar </t>
    </r>
    <r>
      <rPr>
        <b/>
        <sz val="14"/>
        <rFont val="Arial"/>
        <family val="2"/>
      </rPr>
      <t>B</t>
    </r>
    <r>
      <rPr>
        <b/>
        <i/>
        <sz val="14"/>
        <rFont val="Arial"/>
        <family val="2"/>
      </rPr>
      <t xml:space="preserve"> … </t>
    </r>
    <r>
      <rPr>
        <sz val="14"/>
        <rFont val="Arial"/>
        <family val="2"/>
      </rPr>
      <t xml:space="preserve">si té Serveis avançats de navegació al vehicle,
Posar </t>
    </r>
    <r>
      <rPr>
        <b/>
        <sz val="14"/>
        <rFont val="Arial"/>
        <family val="2"/>
      </rPr>
      <t>C</t>
    </r>
    <r>
      <rPr>
        <b/>
        <i/>
        <sz val="14"/>
        <rFont val="Arial"/>
        <family val="2"/>
      </rPr>
      <t xml:space="preserve"> … </t>
    </r>
    <r>
      <rPr>
        <sz val="14"/>
        <rFont val="Arial"/>
        <family val="2"/>
      </rPr>
      <t xml:space="preserve">si té Serveis professionals de navegació 3D al vehicle,
Posar </t>
    </r>
    <r>
      <rPr>
        <b/>
        <sz val="14"/>
        <rFont val="Arial"/>
        <family val="2"/>
      </rPr>
      <t>No</t>
    </r>
    <r>
      <rPr>
        <sz val="14"/>
        <rFont val="Arial"/>
        <family val="2"/>
      </rPr>
      <t xml:space="preserve"> per a indicar cap millora</t>
    </r>
  </si>
  <si>
    <r>
      <t xml:space="preserve">Posar </t>
    </r>
    <r>
      <rPr>
        <b/>
        <i/>
        <sz val="14"/>
        <rFont val="Arial"/>
        <family val="2"/>
      </rPr>
      <t>A ...</t>
    </r>
    <r>
      <rPr>
        <sz val="14"/>
        <rFont val="Arial"/>
        <family val="2"/>
      </rPr>
      <t xml:space="preserve"> si té Serveis bàsics de gestió de flota,
Posar </t>
    </r>
    <r>
      <rPr>
        <b/>
        <i/>
        <sz val="14"/>
        <rFont val="Arial"/>
        <family val="2"/>
      </rPr>
      <t xml:space="preserve">B … </t>
    </r>
    <r>
      <rPr>
        <sz val="14"/>
        <rFont val="Arial"/>
        <family val="2"/>
      </rPr>
      <t xml:space="preserve">si té Serveis avançats de gestió de flota al vehicle,
Posar </t>
    </r>
    <r>
      <rPr>
        <b/>
        <i/>
        <sz val="14"/>
        <rFont val="Arial"/>
        <family val="2"/>
      </rPr>
      <t xml:space="preserve">C … </t>
    </r>
    <r>
      <rPr>
        <sz val="14"/>
        <rFont val="Arial"/>
        <family val="2"/>
      </rPr>
      <t xml:space="preserve">si té Serveis professionals de gestió de flota al vehicle,
Posar </t>
    </r>
    <r>
      <rPr>
        <b/>
        <sz val="14"/>
        <rFont val="Arial"/>
        <family val="2"/>
      </rPr>
      <t xml:space="preserve">No </t>
    </r>
    <r>
      <rPr>
        <sz val="14"/>
        <rFont val="Arial"/>
        <family val="2"/>
      </rPr>
      <t>per a indicar cap millora</t>
    </r>
  </si>
  <si>
    <t>NOM DE L'EMPRESA:</t>
  </si>
  <si>
    <r>
      <t xml:space="preserve">Posar </t>
    </r>
    <r>
      <rPr>
        <b/>
        <sz val="14"/>
        <rFont val="Arial"/>
        <family val="2"/>
      </rPr>
      <t>A</t>
    </r>
    <r>
      <rPr>
        <b/>
        <i/>
        <sz val="14"/>
        <rFont val="Arial"/>
        <family val="2"/>
      </rPr>
      <t xml:space="preserve"> ...</t>
    </r>
    <r>
      <rPr>
        <sz val="14"/>
        <rFont val="Arial"/>
        <family val="2"/>
      </rPr>
      <t xml:space="preserve"> si té Serveis bàsics de manteniment al vehicle,
Posar</t>
    </r>
    <r>
      <rPr>
        <b/>
        <sz val="14"/>
        <rFont val="Arial"/>
        <family val="2"/>
      </rPr>
      <t xml:space="preserve"> B</t>
    </r>
    <r>
      <rPr>
        <b/>
        <i/>
        <sz val="14"/>
        <rFont val="Arial"/>
        <family val="2"/>
      </rPr>
      <t xml:space="preserve"> … </t>
    </r>
    <r>
      <rPr>
        <sz val="14"/>
        <rFont val="Arial"/>
        <family val="2"/>
      </rPr>
      <t xml:space="preserve">si té Serveis avançats de manteniment al vehicle,
Posar </t>
    </r>
    <r>
      <rPr>
        <b/>
        <sz val="14"/>
        <rFont val="Arial"/>
        <family val="2"/>
      </rPr>
      <t>C</t>
    </r>
    <r>
      <rPr>
        <b/>
        <i/>
        <sz val="14"/>
        <rFont val="Arial"/>
        <family val="2"/>
      </rPr>
      <t xml:space="preserve"> … </t>
    </r>
    <r>
      <rPr>
        <sz val="14"/>
        <rFont val="Arial"/>
        <family val="2"/>
      </rPr>
      <t xml:space="preserve">si té Serveis professionals de manteniment al vehicle,
Posar </t>
    </r>
    <r>
      <rPr>
        <b/>
        <sz val="14"/>
        <rFont val="Arial"/>
        <family val="2"/>
      </rPr>
      <t>No</t>
    </r>
    <r>
      <rPr>
        <sz val="14"/>
        <rFont val="Arial"/>
        <family val="2"/>
      </rPr>
      <t xml:space="preserve"> per a indicar cap millora</t>
    </r>
  </si>
  <si>
    <t>Alarma antirobatori del vehicle</t>
  </si>
  <si>
    <r>
      <t xml:space="preserve">Posar </t>
    </r>
    <r>
      <rPr>
        <b/>
        <i/>
        <sz val="14"/>
        <rFont val="Arial"/>
        <family val="2"/>
      </rPr>
      <t>A</t>
    </r>
    <r>
      <rPr>
        <sz val="14"/>
        <rFont val="Arial"/>
        <family val="2"/>
      </rPr>
      <t xml:space="preserve"> si està entre menys de 50 minuts i 30 minuts                                 Posar </t>
    </r>
    <r>
      <rPr>
        <b/>
        <i/>
        <sz val="14"/>
        <rFont val="Arial"/>
        <family val="2"/>
      </rPr>
      <t>B</t>
    </r>
    <r>
      <rPr>
        <sz val="14"/>
        <rFont val="Arial"/>
        <family val="2"/>
      </rPr>
      <t xml:space="preserve"> quan és entre menys de 30 minuts i 15 minuts                                           Posar </t>
    </r>
    <r>
      <rPr>
        <b/>
        <sz val="14"/>
        <rFont val="Arial"/>
        <family val="2"/>
      </rPr>
      <t>C</t>
    </r>
    <r>
      <rPr>
        <sz val="14"/>
        <rFont val="Arial"/>
        <family val="2"/>
      </rPr>
      <t xml:space="preserve"> quan és menys de 15 minuts   Posar</t>
    </r>
    <r>
      <rPr>
        <b/>
        <sz val="14"/>
        <rFont val="Arial"/>
        <family val="2"/>
      </rPr>
      <t xml:space="preserve"> No</t>
    </r>
    <r>
      <rPr>
        <sz val="14"/>
        <rFont val="Arial"/>
        <family val="2"/>
      </rPr>
      <t xml:space="preserve"> per a indicar cap millora</t>
    </r>
  </si>
  <si>
    <t>Neumàtics reforçats</t>
  </si>
  <si>
    <t>Neumàtics amb alçada MÍNIMA de 40 mm,  sempre que ho permeti la fitxa tècnica del vehicle; en altre cas, serà la més ajustada a aquesta mida d'acord amb la fitxa tècnica del vehicle, però no es valorarà en aquest cas)</t>
  </si>
  <si>
    <r>
      <t xml:space="preserve">Pel que fa al climatitzador:                      Posar </t>
    </r>
    <r>
      <rPr>
        <b/>
        <sz val="14"/>
        <rFont val="Arial"/>
        <family val="2"/>
      </rPr>
      <t>A</t>
    </r>
    <r>
      <rPr>
        <sz val="14"/>
        <rFont val="Arial"/>
        <family val="2"/>
      </rPr>
      <t xml:space="preserve"> … si és de dues zones
Posar</t>
    </r>
    <r>
      <rPr>
        <b/>
        <sz val="14"/>
        <rFont val="Arial"/>
        <family val="2"/>
      </rPr>
      <t xml:space="preserve"> B</t>
    </r>
    <r>
      <rPr>
        <sz val="14"/>
        <rFont val="Arial"/>
        <family val="2"/>
      </rPr>
      <t xml:space="preserve"> ... si és de tres zones,                             
Posar </t>
    </r>
    <r>
      <rPr>
        <b/>
        <sz val="14"/>
        <rFont val="Arial"/>
        <family val="2"/>
      </rPr>
      <t>No</t>
    </r>
    <r>
      <rPr>
        <sz val="14"/>
        <rFont val="Arial"/>
        <family val="2"/>
      </rPr>
      <t xml:space="preserve"> per a indicar cap millora</t>
    </r>
  </si>
  <si>
    <r>
      <t xml:space="preserve">Posar </t>
    </r>
    <r>
      <rPr>
        <b/>
        <sz val="14"/>
        <rFont val="Arial"/>
        <family val="2"/>
      </rPr>
      <t>A</t>
    </r>
    <r>
      <rPr>
        <sz val="14"/>
        <rFont val="Arial"/>
        <family val="2"/>
      </rPr>
      <t xml:space="preserve"> si són reforçats, antipunxades i de totes les estacions,                           Posar </t>
    </r>
    <r>
      <rPr>
        <b/>
        <sz val="14"/>
        <rFont val="Arial"/>
        <family val="2"/>
      </rPr>
      <t xml:space="preserve">B </t>
    </r>
    <r>
      <rPr>
        <sz val="14"/>
        <rFont val="Arial"/>
        <family val="2"/>
      </rPr>
      <t xml:space="preserve">si són reforçat, antipunxades i de totes les estacions homologats 3PMSF
Posar </t>
    </r>
    <r>
      <rPr>
        <b/>
        <sz val="14"/>
        <rFont val="Arial"/>
        <family val="2"/>
      </rPr>
      <t>No</t>
    </r>
    <r>
      <rPr>
        <sz val="14"/>
        <rFont val="Arial"/>
        <family val="2"/>
      </rPr>
      <t xml:space="preserve"> per a indicar cap millora</t>
    </r>
  </si>
  <si>
    <t>Control d'angle mort avançat amb indicador de llum i so</t>
  </si>
  <si>
    <t xml:space="preserve">Si supera 100 Km: 0,3                         </t>
  </si>
  <si>
    <t>(+A) Si està entre més de 400 litres i 450 litres: 0,3                           (+B) Si està entre més de 450 litres i 500 litres: 0,6                                                              (+C) Si és superior a 500 litres: 0,9</t>
  </si>
  <si>
    <r>
      <t xml:space="preserve">Posar </t>
    </r>
    <r>
      <rPr>
        <b/>
        <i/>
        <sz val="14"/>
        <rFont val="Arial"/>
        <family val="2"/>
      </rPr>
      <t>A ...</t>
    </r>
    <r>
      <rPr>
        <sz val="14"/>
        <rFont val="Arial"/>
        <family val="2"/>
      </rPr>
      <t xml:space="preserve"> si està entre més de 400 litres i 450 litres
Posar </t>
    </r>
    <r>
      <rPr>
        <b/>
        <i/>
        <sz val="14"/>
        <rFont val="Arial"/>
        <family val="2"/>
      </rPr>
      <t xml:space="preserve">B … </t>
    </r>
    <r>
      <rPr>
        <sz val="14"/>
        <rFont val="Arial"/>
        <family val="2"/>
      </rPr>
      <t>si està entre més de 450 litres i 500 litres                                                    Posar</t>
    </r>
    <r>
      <rPr>
        <b/>
        <sz val="14"/>
        <rFont val="Arial"/>
        <family val="2"/>
      </rPr>
      <t xml:space="preserve"> C</t>
    </r>
    <r>
      <rPr>
        <b/>
        <i/>
        <sz val="14"/>
        <rFont val="Arial"/>
        <family val="2"/>
      </rPr>
      <t xml:space="preserve"> … </t>
    </r>
    <r>
      <rPr>
        <sz val="14"/>
        <rFont val="Arial"/>
        <family val="2"/>
      </rPr>
      <t xml:space="preserve">si és superior a 500 litres </t>
    </r>
    <r>
      <rPr>
        <b/>
        <sz val="14"/>
        <rFont val="Arial"/>
        <family val="2"/>
      </rPr>
      <t>No</t>
    </r>
    <r>
      <rPr>
        <sz val="14"/>
        <rFont val="Arial"/>
        <family val="2"/>
      </rPr>
      <t xml:space="preserve"> per a indicar cap millora</t>
    </r>
  </si>
  <si>
    <r>
      <t xml:space="preserve">Posar </t>
    </r>
    <r>
      <rPr>
        <b/>
        <sz val="14"/>
        <rFont val="Arial"/>
        <family val="2"/>
      </rPr>
      <t>Sí</t>
    </r>
    <r>
      <rPr>
        <sz val="14"/>
        <rFont val="Arial"/>
        <family val="2"/>
      </rPr>
      <t xml:space="preserve"> si té consum del vehicle inferior a 0,5 litres/100 Km.                                    Posar </t>
    </r>
    <r>
      <rPr>
        <b/>
        <sz val="14"/>
        <rFont val="Arial"/>
        <family val="2"/>
      </rPr>
      <t>No</t>
    </r>
    <r>
      <rPr>
        <b/>
        <i/>
        <sz val="14"/>
        <rFont val="Arial"/>
        <family val="2"/>
      </rPr>
      <t xml:space="preserve"> </t>
    </r>
    <r>
      <rPr>
        <sz val="14"/>
        <rFont val="Arial"/>
        <family val="2"/>
      </rPr>
      <t>altrament</t>
    </r>
  </si>
  <si>
    <r>
      <t xml:space="preserve">Posar </t>
    </r>
    <r>
      <rPr>
        <b/>
        <sz val="14"/>
        <rFont val="Arial"/>
        <family val="2"/>
      </rPr>
      <t>Sí</t>
    </r>
    <r>
      <rPr>
        <sz val="14"/>
        <rFont val="Arial"/>
        <family val="2"/>
      </rPr>
      <t xml:space="preserve"> si supera 100 km d'autonomia elèctrica el vehicle
Posar </t>
    </r>
    <r>
      <rPr>
        <b/>
        <sz val="14"/>
        <rFont val="Arial"/>
        <family val="2"/>
      </rPr>
      <t>No</t>
    </r>
    <r>
      <rPr>
        <b/>
        <i/>
        <sz val="14"/>
        <rFont val="Arial"/>
        <family val="2"/>
      </rPr>
      <t xml:space="preserve"> </t>
    </r>
    <r>
      <rPr>
        <sz val="14"/>
        <rFont val="Arial"/>
        <family val="2"/>
      </rPr>
      <t>altrament</t>
    </r>
  </si>
  <si>
    <r>
      <t>Suspensió intel</t>
    </r>
    <r>
      <rPr>
        <i/>
        <sz val="14"/>
        <rFont val="Arial"/>
        <family val="2"/>
      </rPr>
      <t>·</t>
    </r>
    <r>
      <rPr>
        <sz val="14"/>
        <rFont val="Arial"/>
        <family val="2"/>
      </rPr>
      <t>ligent</t>
    </r>
  </si>
  <si>
    <t>(+A) Neumàtics reforçats, de tipologia antipunxades (Contiseal o Runflat) i de totes les estacions (All Season): 0,3                                                                                         (+B) Neumàtics reforçats, de tipologia antipunxades (Contiseal o Runflat) i de totes les estacions (All Season) amb homologació 3PMSF (Pack Mountain Snow Flake), de manera que no requereixin cadenes per a circular amb neu+D40: 0,6</t>
  </si>
  <si>
    <t>(+A) Amb pantalla entre 6" i 7": 0,3
(+B) Amb pantalla &lt; 7" i 8":0,6
(+C) Amb pantalla &lt; 8" i 9": 1,2
(+D) Amb pantalla ≥ 9", amb control per veu i/o gestual: 2,1</t>
  </si>
  <si>
    <r>
      <t xml:space="preserve">(+A) </t>
    </r>
    <r>
      <rPr>
        <u/>
        <sz val="14"/>
        <rFont val="Arial"/>
        <family val="2"/>
      </rPr>
      <t>Serveis bàsics de navegació al vehicle</t>
    </r>
    <r>
      <rPr>
        <sz val="14"/>
        <rFont val="Arial"/>
        <family val="2"/>
      </rPr>
      <t xml:space="preserve"> integrada amb mapes d'Europa i preferiblement amb punts d'interès, com ara benzineres i estacions de càrrega elèctrica: 0,6
(+B) </t>
    </r>
    <r>
      <rPr>
        <u/>
        <sz val="14"/>
        <rFont val="Arial"/>
        <family val="2"/>
      </rPr>
      <t>Serveis avançats de navegació al vehicle</t>
    </r>
    <r>
      <rPr>
        <sz val="14"/>
        <rFont val="Arial"/>
        <family val="2"/>
      </rPr>
      <t xml:space="preserve"> integrada amb el trànsit en línia en temps real i amb mapes actualitzats d'Europa en línia segons els destins i indicació de rutes alternatives i gestió del temps d'arribada: 1,2
(+C) </t>
    </r>
    <r>
      <rPr>
        <u/>
        <sz val="14"/>
        <rFont val="Arial"/>
        <family val="2"/>
      </rPr>
      <t>Serveis professionals de navegació 3D al vehicle</t>
    </r>
    <r>
      <rPr>
        <sz val="14"/>
        <rFont val="Arial"/>
        <family val="2"/>
      </rPr>
      <t xml:space="preserve"> integrada amb alta resolució amb control per veu (i/o gestual) amb mapes per satèl·lit en línia d'Europa amb imatges de l'entorn i amb càlcul de rutes intel·ligents amb supervisió de trànsit en línia en temps real: 2,1</t>
    </r>
  </si>
  <si>
    <r>
      <t xml:space="preserve">(+A) </t>
    </r>
    <r>
      <rPr>
        <u/>
        <sz val="14"/>
        <rFont val="Arial"/>
        <family val="2"/>
      </rPr>
      <t>Serveis bàsics de manteniment al vehicle</t>
    </r>
    <r>
      <rPr>
        <sz val="14"/>
        <rFont val="Arial"/>
        <family val="2"/>
      </rPr>
      <t xml:space="preserve">: Estat del vehicle mitjançant informe automàtic per correu sobre pressions de neumàtics, desgast de frens i intervals de servei: 0,6 
(+B) </t>
    </r>
    <r>
      <rPr>
        <u/>
        <sz val="14"/>
        <rFont val="Arial"/>
        <family val="2"/>
      </rPr>
      <t>Serveis avançats de manteniment al vehicle</t>
    </r>
    <r>
      <rPr>
        <sz val="14"/>
        <rFont val="Arial"/>
        <family val="2"/>
      </rPr>
      <t xml:space="preserve">: Avís Avaries - Pulsador connectat amb els serveis oficials de manteniment de la marca per a detecció d'avaries i sol·licitud de taller a la xarxa d'Europa mitjançant serveis d'assistència per a manteniments de la marca del vehicle: 0,9 
(+C) </t>
    </r>
    <r>
      <rPr>
        <u/>
        <sz val="14"/>
        <rFont val="Arial"/>
        <family val="2"/>
      </rPr>
      <t>Serveis professionals de manteniment al vehicle</t>
    </r>
    <r>
      <rPr>
        <sz val="14"/>
        <rFont val="Arial"/>
        <family val="2"/>
      </rPr>
      <t>: Estadístiques del vehicle i el seu ús amb indicadors que mostren un anàlisi estadístic d'ús del vehicle amb indicadors de quilòmetres recorreguts/temps de conducció, litres respostats/despeses de combustible, conducció eficient/mitjana anual i tipus de trajecte per any, setmana i dia: 1,2</t>
    </r>
  </si>
  <si>
    <r>
      <t xml:space="preserve">(+A) </t>
    </r>
    <r>
      <rPr>
        <u/>
        <sz val="14"/>
        <rFont val="Arial"/>
        <family val="2"/>
      </rPr>
      <t>Serveis bàsics de gestió de flota</t>
    </r>
    <r>
      <rPr>
        <sz val="14"/>
        <rFont val="Arial"/>
        <family val="2"/>
      </rPr>
      <t>: Sobre Vehicle (Serveis telemàtics amb dispositiu al port OBDII que es connectin amb un mòbil intel·ligent amb Android i una aplicació mòbil del fabricant) que informen del bastidor, quilometratge, combustible, neumàtics, properes revisions periòdiques del vehicle: 0,6
(+B)</t>
    </r>
    <r>
      <rPr>
        <u/>
        <sz val="14"/>
        <rFont val="Arial"/>
        <family val="2"/>
      </rPr>
      <t xml:space="preserve"> Serveis avançats de gestió de flota</t>
    </r>
    <r>
      <rPr>
        <sz val="14"/>
        <rFont val="Arial"/>
        <family val="2"/>
      </rPr>
      <t>: Sobre Vehicle i Trajectes (també s'inclouen les dades dels trajectes) que informen de data i hora, origen i destí, quilometratge a la sortida i a l'arribada, distància recorreguda, despesa de combustible i tipologia de trajecte i amb indicadors d'estalvi; i també gestiona l'aparcament lliure indicant ruta a estacionaments lliures: 1,2
(+C)</t>
    </r>
    <r>
      <rPr>
        <u/>
        <sz val="14"/>
        <rFont val="Arial"/>
        <family val="2"/>
      </rPr>
      <t xml:space="preserve"> Serveis professionals de gestió de flota</t>
    </r>
    <r>
      <rPr>
        <sz val="14"/>
        <rFont val="Arial"/>
        <family val="2"/>
      </rPr>
      <t>: Sobre Vehicle, Trajectes i Conducció (també s'inclouen les dades de la conducció) que informen de les revolucions del motor, acceleracions, frenada, velocitat i temperatura del refrigerant amb indicadors sobre conducció eficient; així com també inclou el seguiment del combustible amb dades d'hora i data del repostatge, quilometratge actual i recorregut, preu per litre i benzinera i seguiment de la despesa del combustible: 2,5</t>
    </r>
  </si>
  <si>
    <t>(+A) Amb tecnologia xenó adaptativa: 0,1
(+B)  Amb tecnologia bixenó adaptativa: 0,3
(+C)  Amb tecnologia LED i llum diürna: 0,6
(+D) Amb tecnologia FULL LED amb llum diürna i amb regulació automàtica del feix de llum en funció de les condicions de l'entorn: 0,9</t>
  </si>
  <si>
    <t>Regulació dels fars depenent de la velocitat amb llums direccionals i sensors de vehicles en sentit contrari amb llums de carretera actives: 0,6</t>
  </si>
  <si>
    <t xml:space="preserve">
(+A) Amb climatitzador de dues zones:0,4
(+B) Amb climatitzador de tres zones: 0,6                                           </t>
  </si>
  <si>
    <t>(+A) Amb sensors d'aparcament davanters i posteriors: 0,1
(+B) Amb sensors d'aparcament davanters i posteriors i càmeres posteriors: 0,3
(+C) Amb sensors d'aparcament davanters i posteriors  i càmeres 360º: 0,6
(+D) Amb aparcament assistit automàtic: 1,2</t>
  </si>
  <si>
    <t>(+A) de teixit: 0,2
(+B) mixta de teixit i pell: 0,3</t>
  </si>
  <si>
    <t>(+A) Si són plegables elèctricament: 0,1
(+B) Si a més són automàtics: 0,3
(+C) Si a més a més són automàtics al tancar el vehicle: 0,6</t>
  </si>
  <si>
    <t xml:space="preserve">(+) Si és inferior a 0,5 litres/100 Km: 0,5                  </t>
  </si>
  <si>
    <t>(+A): Entre menys de 50 minuts i 30 minuts: 0,1                                         (+B): Entre menys de 30 minuts i 15 minuts: 0,2                                                 (+C): En menys de 15 minuts: 0,3</t>
  </si>
  <si>
    <t>(+A) Recàrrega elèctrica semiràpida (entre 11 Kw i fins a 40 KW): 1,0
(+B) Recàrrega elèctrica ràpida (entre 41 Kw a 50 Kw): 1,2
(+C) Recàrrega elèctrica super ràpida (entre 51 kw a 150 Kw): 2,0
(+D) Recàrrega elèctrica ultraràpida ( entre 150 kw i 350 kw o més): 2,8</t>
  </si>
  <si>
    <t>De tipus volumètrica, que s'activi amb el comandament a distància i conmuti el tancament centralitzat de portes: 0,3</t>
  </si>
  <si>
    <t>Sistema d'avís i prevenció de canvi involuntari de carril amb indicador de so (o vibració) i assistent de direcció</t>
  </si>
  <si>
    <t>OBJECTE DEL CONTRACTE: ARRENDAMENT CENTRALITZAT DE VEHICLES SENSE OPCIÓ DE COMPRA - CCS 2025 VEH</t>
  </si>
  <si>
    <t>ANNEX 10 - COMPLIMENT CRITERIS VALORACIÓ VEHICLES OFERTS - LOT 5</t>
  </si>
  <si>
    <t>LOT 5</t>
  </si>
  <si>
    <t>(+A) Amb control de velocitat de creuer: 0,1
(+B) Amb control de velocitat de creuer adaptatiu per radar: 0,2
(+C) Amb control de velocitat de creuer per radar adaptatiu amb sistema de frenada pre impacte i frenada en ciutat per evitar col·lisió: 0,3
(+D) Si a més a més disposa de funció de detecció de vianants: 0,6</t>
  </si>
  <si>
    <r>
      <t xml:space="preserve">Posar </t>
    </r>
    <r>
      <rPr>
        <b/>
        <sz val="14"/>
        <rFont val="Arial"/>
        <family val="2"/>
      </rPr>
      <t>A</t>
    </r>
    <r>
      <rPr>
        <sz val="14"/>
        <rFont val="Arial"/>
        <family val="2"/>
      </rPr>
      <t xml:space="preserve"> si és de teixit,                           Posar </t>
    </r>
    <r>
      <rPr>
        <b/>
        <sz val="14"/>
        <rFont val="Arial"/>
        <family val="2"/>
      </rPr>
      <t xml:space="preserve">B </t>
    </r>
    <r>
      <rPr>
        <sz val="14"/>
        <rFont val="Arial"/>
        <family val="2"/>
      </rPr>
      <t xml:space="preserve">si és mixta de teixit i pell
Posar </t>
    </r>
    <r>
      <rPr>
        <b/>
        <sz val="14"/>
        <rFont val="Arial"/>
        <family val="2"/>
      </rPr>
      <t>No</t>
    </r>
    <r>
      <rPr>
        <sz val="14"/>
        <rFont val="Arial"/>
        <family val="2"/>
      </rPr>
      <t xml:space="preserve"> per a indicar cap millora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</si>
</sst>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font>
      <sz val="10"/>
      <name val="Arial"/>
    </font>
    <font>
      <b/>
      <sz val="14"/>
      <name val="Helvetica*"/>
    </font>
    <font>
      <sz val="10"/>
      <name val="Arial"/>
      <family val="2"/>
    </font>
    <font>
      <sz val="9"/>
      <name val="Arial"/>
      <family val="2"/>
    </font>
    <font>
      <b/>
      <sz val="16"/>
      <name val="Arial"/>
      <family val="2"/>
    </font>
    <font>
      <sz val="14"/>
      <name val="Arial"/>
      <family val="2"/>
    </font>
    <font>
      <b/>
      <sz val="14"/>
      <name val="Helvetica"/>
      <family val="2"/>
    </font>
    <font>
      <b/>
      <sz val="14"/>
      <name val="Arial"/>
      <family val="2"/>
    </font>
    <font>
      <b/>
      <i/>
      <sz val="14"/>
      <name val="Arial"/>
      <family val="2"/>
    </font>
    <font>
      <u/>
      <sz val="14"/>
      <name val="Arial"/>
      <family val="2"/>
    </font>
    <font>
      <b/>
      <sz val="14"/>
      <color theme="1"/>
      <name val="Arial"/>
      <family val="2"/>
    </font>
    <font>
      <b/>
      <sz val="16"/>
      <color theme="1"/>
      <name val="Arial"/>
      <family val="2"/>
    </font>
    <font>
      <b/>
      <sz val="18"/>
      <color theme="1"/>
      <name val="Arial"/>
      <family val="2"/>
    </font>
    <font>
      <b/>
      <sz val="18"/>
      <name val="Arial"/>
      <family val="2"/>
    </font>
    <font>
      <sz val="20"/>
      <name val="Helvetica*"/>
    </font>
    <font>
      <sz val="10"/>
      <color theme="1"/>
      <name val="Arial"/>
      <family val="2"/>
    </font>
    <font>
      <b/>
      <sz val="10"/>
      <color theme="0"/>
      <name val="Arial"/>
      <family val="2"/>
    </font>
    <font>
      <sz val="8"/>
      <name val="Arial"/>
      <family val="2"/>
    </font>
    <font>
      <sz val="14"/>
      <color theme="6" tint="-0.499984740745262"/>
      <name val="Arial"/>
      <family val="2"/>
    </font>
    <font>
      <i/>
      <sz val="14"/>
      <name val="Arial"/>
      <family val="2"/>
    </font>
    <font>
      <sz val="18"/>
      <name val="Arial"/>
      <family val="2"/>
    </font>
    <font>
      <b/>
      <sz val="14"/>
      <color rgb="FFFF0000"/>
      <name val="Arial"/>
      <family val="2"/>
    </font>
  </fonts>
  <fills count="10">
    <fill>
      <patternFill patternType="none"/>
    </fill>
    <fill>
      <patternFill patternType="gray125"/>
    </fill>
    <fill>
      <patternFill patternType="solid">
        <fgColor theme="0" tint="-0.24994659260841701"/>
        <bgColor indexed="64"/>
      </patternFill>
    </fill>
    <fill>
      <patternFill patternType="solid">
        <fgColor theme="0"/>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6" tint="0.79998168889431442"/>
        <bgColor indexed="64"/>
      </patternFill>
    </fill>
    <fill>
      <patternFill patternType="solid">
        <fgColor rgb="FFFFFF99"/>
        <bgColor indexed="64"/>
      </patternFill>
    </fill>
    <fill>
      <patternFill patternType="solid">
        <fgColor theme="0" tint="-0.249977111117893"/>
        <bgColor indexed="64"/>
      </patternFill>
    </fill>
  </fills>
  <borders count="3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ck">
        <color theme="0"/>
      </bottom>
      <diagonal/>
    </border>
    <border>
      <left/>
      <right/>
      <top style="thin">
        <color theme="0"/>
      </top>
      <bottom style="thin">
        <color theme="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s>
  <cellStyleXfs count="2">
    <xf numFmtId="0" fontId="0" fillId="0" borderId="0"/>
    <xf numFmtId="0" fontId="2" fillId="0" borderId="0"/>
  </cellStyleXfs>
  <cellXfs count="94">
    <xf numFmtId="0" fontId="0" fillId="0" borderId="0" xfId="0"/>
    <xf numFmtId="0" fontId="0" fillId="0" borderId="0" xfId="0" applyAlignment="1">
      <alignment horizontal="center" vertical="center" wrapText="1"/>
    </xf>
    <xf numFmtId="0" fontId="4" fillId="0" borderId="0" xfId="0" applyFont="1" applyAlignment="1">
      <alignment horizontal="right" vertical="center" wrapText="1"/>
    </xf>
    <xf numFmtId="0" fontId="0" fillId="0" borderId="0" xfId="0" applyAlignment="1">
      <alignment vertical="center" wrapText="1"/>
    </xf>
    <xf numFmtId="0" fontId="1" fillId="0" borderId="0" xfId="0" applyFont="1" applyAlignment="1">
      <alignment horizontal="left"/>
    </xf>
    <xf numFmtId="0" fontId="5" fillId="0" borderId="0" xfId="0" applyFont="1" applyAlignment="1">
      <alignment horizontal="center" vertical="center" wrapText="1"/>
    </xf>
    <xf numFmtId="0" fontId="6" fillId="0" borderId="0" xfId="0" applyFont="1"/>
    <xf numFmtId="0" fontId="7" fillId="0" borderId="0" xfId="0" applyFont="1" applyAlignment="1">
      <alignment vertical="center"/>
    </xf>
    <xf numFmtId="0" fontId="4" fillId="0" borderId="0" xfId="0" applyFont="1" applyAlignment="1">
      <alignment vertical="center"/>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2" fillId="0" borderId="0" xfId="0" applyFont="1"/>
    <xf numFmtId="4" fontId="18" fillId="7" borderId="7" xfId="0" applyNumberFormat="1" applyFont="1" applyFill="1" applyBorder="1" applyAlignment="1">
      <alignment horizontal="right" vertical="center"/>
    </xf>
    <xf numFmtId="0" fontId="5" fillId="0" borderId="4" xfId="0" quotePrefix="1" applyFont="1" applyBorder="1" applyAlignment="1">
      <alignment vertical="center" wrapText="1"/>
    </xf>
    <xf numFmtId="0" fontId="5" fillId="0" borderId="6" xfId="0" applyFont="1" applyBorder="1" applyAlignment="1">
      <alignment horizontal="left" vertical="center" wrapText="1"/>
    </xf>
    <xf numFmtId="0" fontId="5" fillId="0" borderId="11" xfId="0" applyFont="1" applyBorder="1" applyAlignment="1">
      <alignment vertical="center" wrapText="1"/>
    </xf>
    <xf numFmtId="0" fontId="5" fillId="0" borderId="6" xfId="0" quotePrefix="1" applyFont="1" applyBorder="1" applyAlignment="1">
      <alignment vertical="center" wrapText="1"/>
    </xf>
    <xf numFmtId="0" fontId="5" fillId="0" borderId="6" xfId="0" applyFont="1" applyBorder="1" applyAlignment="1">
      <alignment vertical="center" wrapText="1"/>
    </xf>
    <xf numFmtId="0" fontId="5" fillId="0" borderId="5" xfId="0" applyFont="1" applyBorder="1" applyAlignment="1">
      <alignment vertical="center" wrapText="1"/>
    </xf>
    <xf numFmtId="0" fontId="5" fillId="0" borderId="12" xfId="0" applyFont="1" applyBorder="1" applyAlignment="1">
      <alignment vertical="center" wrapText="1"/>
    </xf>
    <xf numFmtId="0" fontId="5" fillId="0" borderId="8" xfId="0" applyFont="1" applyBorder="1" applyAlignment="1">
      <alignment horizontal="left" vertical="center" wrapText="1"/>
    </xf>
    <xf numFmtId="0" fontId="5" fillId="0" borderId="8" xfId="0" applyFont="1" applyBorder="1" applyAlignment="1">
      <alignment vertical="center" wrapText="1"/>
    </xf>
    <xf numFmtId="4" fontId="18" fillId="7" borderId="9" xfId="0" applyNumberFormat="1" applyFont="1" applyFill="1" applyBorder="1" applyAlignment="1">
      <alignment horizontal="right" vertical="center"/>
    </xf>
    <xf numFmtId="0" fontId="5" fillId="0" borderId="14" xfId="0" applyFont="1" applyBorder="1" applyAlignment="1">
      <alignment vertical="center" wrapText="1"/>
    </xf>
    <xf numFmtId="0" fontId="5" fillId="0" borderId="10" xfId="0" applyFont="1" applyBorder="1" applyAlignment="1">
      <alignment horizontal="left" vertical="center" wrapText="1"/>
    </xf>
    <xf numFmtId="0" fontId="5" fillId="0" borderId="0" xfId="0" applyFont="1"/>
    <xf numFmtId="0" fontId="10" fillId="2" borderId="2" xfId="0" applyFont="1" applyFill="1" applyBorder="1" applyAlignment="1">
      <alignment horizontal="center" vertical="center" wrapText="1"/>
    </xf>
    <xf numFmtId="2" fontId="5" fillId="0" borderId="2" xfId="0" applyNumberFormat="1" applyFont="1" applyBorder="1"/>
    <xf numFmtId="0" fontId="3" fillId="0" borderId="0" xfId="0" applyFont="1"/>
    <xf numFmtId="0" fontId="16" fillId="4" borderId="16" xfId="0" applyFont="1" applyFill="1" applyBorder="1"/>
    <xf numFmtId="0" fontId="15" fillId="5" borderId="17" xfId="0" applyFont="1" applyFill="1" applyBorder="1"/>
    <xf numFmtId="0" fontId="15" fillId="6" borderId="17" xfId="0" applyFont="1" applyFill="1" applyBorder="1"/>
    <xf numFmtId="0" fontId="5" fillId="3" borderId="22" xfId="0" applyFont="1" applyFill="1" applyBorder="1" applyAlignment="1">
      <alignment vertical="center" wrapText="1"/>
    </xf>
    <xf numFmtId="0" fontId="5" fillId="3" borderId="23" xfId="0" applyFont="1" applyFill="1" applyBorder="1" applyAlignment="1">
      <alignment vertical="center" wrapText="1"/>
    </xf>
    <xf numFmtId="0" fontId="5" fillId="3" borderId="24" xfId="0" applyFont="1" applyFill="1" applyBorder="1" applyAlignment="1">
      <alignment vertical="center" wrapText="1"/>
    </xf>
    <xf numFmtId="0" fontId="5" fillId="3" borderId="22" xfId="0" applyFont="1" applyFill="1" applyBorder="1" applyAlignment="1">
      <alignment horizontal="left" vertical="center" wrapText="1"/>
    </xf>
    <xf numFmtId="0" fontId="5" fillId="3" borderId="23" xfId="0" applyFont="1" applyFill="1" applyBorder="1" applyAlignment="1">
      <alignment horizontal="left" vertical="center" wrapText="1"/>
    </xf>
    <xf numFmtId="4" fontId="18" fillId="7" borderId="25" xfId="0" applyNumberFormat="1" applyFont="1" applyFill="1" applyBorder="1" applyAlignment="1">
      <alignment horizontal="right" vertical="center"/>
    </xf>
    <xf numFmtId="4" fontId="18" fillId="7" borderId="26" xfId="0" applyNumberFormat="1" applyFont="1" applyFill="1" applyBorder="1" applyAlignment="1">
      <alignment horizontal="right" vertical="center"/>
    </xf>
    <xf numFmtId="0" fontId="5" fillId="3" borderId="22" xfId="0" quotePrefix="1" applyFont="1" applyFill="1" applyBorder="1" applyAlignment="1">
      <alignment vertical="center" wrapText="1"/>
    </xf>
    <xf numFmtId="0" fontId="5" fillId="3" borderId="23" xfId="0" quotePrefix="1" applyFont="1" applyFill="1" applyBorder="1" applyAlignment="1">
      <alignment vertical="center" wrapText="1"/>
    </xf>
    <xf numFmtId="0" fontId="5" fillId="8" borderId="22" xfId="0" applyFont="1" applyFill="1" applyBorder="1" applyAlignment="1" applyProtection="1">
      <alignment vertical="top" wrapText="1"/>
      <protection locked="0"/>
    </xf>
    <xf numFmtId="0" fontId="5" fillId="8" borderId="23" xfId="0" applyFont="1" applyFill="1" applyBorder="1" applyAlignment="1" applyProtection="1">
      <alignment vertical="top" wrapText="1"/>
      <protection locked="0"/>
    </xf>
    <xf numFmtId="0" fontId="5" fillId="8" borderId="24" xfId="0" applyFont="1" applyFill="1" applyBorder="1" applyAlignment="1" applyProtection="1">
      <alignment vertical="top" wrapText="1"/>
      <protection locked="0"/>
    </xf>
    <xf numFmtId="0" fontId="5" fillId="8" borderId="8" xfId="0" applyFont="1" applyFill="1" applyBorder="1" applyAlignment="1" applyProtection="1">
      <alignment vertical="top" wrapText="1"/>
      <protection locked="0"/>
    </xf>
    <xf numFmtId="0" fontId="5" fillId="8" borderId="6" xfId="0" applyFont="1" applyFill="1" applyBorder="1" applyAlignment="1" applyProtection="1">
      <alignment vertical="top" wrapText="1"/>
      <protection locked="0"/>
    </xf>
    <xf numFmtId="0" fontId="5" fillId="0" borderId="22" xfId="0" applyFont="1" applyBorder="1" applyAlignment="1">
      <alignment vertical="center" wrapText="1"/>
    </xf>
    <xf numFmtId="0" fontId="5" fillId="0" borderId="23" xfId="0" applyFont="1" applyBorder="1" applyAlignment="1">
      <alignment horizontal="left" vertical="center" wrapText="1"/>
    </xf>
    <xf numFmtId="0" fontId="5" fillId="0" borderId="13" xfId="0" applyFont="1" applyBorder="1" applyAlignment="1">
      <alignment vertical="center" wrapText="1"/>
    </xf>
    <xf numFmtId="0" fontId="5" fillId="0" borderId="24" xfId="0" applyFont="1" applyBorder="1" applyAlignment="1">
      <alignmen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top" wrapText="1"/>
    </xf>
    <xf numFmtId="0" fontId="5" fillId="0" borderId="13" xfId="0" applyFont="1" applyBorder="1" applyAlignment="1">
      <alignment horizontal="left" vertical="top" wrapText="1"/>
    </xf>
    <xf numFmtId="0" fontId="5" fillId="0" borderId="24" xfId="0" applyFont="1" applyBorder="1" applyAlignment="1">
      <alignment horizontal="left" vertical="center" wrapText="1"/>
    </xf>
    <xf numFmtId="0" fontId="5" fillId="0" borderId="22" xfId="0" quotePrefix="1" applyFont="1" applyBorder="1" applyAlignment="1">
      <alignment vertical="center" wrapText="1"/>
    </xf>
    <xf numFmtId="0" fontId="5" fillId="0" borderId="24" xfId="0" quotePrefix="1" applyFont="1" applyBorder="1" applyAlignment="1">
      <alignment vertical="center" wrapText="1"/>
    </xf>
    <xf numFmtId="0" fontId="5" fillId="8" borderId="27" xfId="0" applyFont="1" applyFill="1" applyBorder="1" applyAlignment="1" applyProtection="1">
      <alignment vertical="top" wrapText="1"/>
      <protection locked="0"/>
    </xf>
    <xf numFmtId="0" fontId="5" fillId="8" borderId="28" xfId="0" applyFont="1" applyFill="1" applyBorder="1" applyAlignment="1" applyProtection="1">
      <alignment vertical="top" wrapText="1"/>
      <protection locked="0"/>
    </xf>
    <xf numFmtId="0" fontId="5" fillId="8" borderId="29" xfId="0" applyFont="1" applyFill="1" applyBorder="1" applyAlignment="1" applyProtection="1">
      <alignment vertical="top" wrapText="1"/>
      <protection locked="0"/>
    </xf>
    <xf numFmtId="0" fontId="5" fillId="3" borderId="30" xfId="0" quotePrefix="1" applyFont="1" applyFill="1" applyBorder="1" applyAlignment="1">
      <alignment vertical="center" wrapText="1"/>
    </xf>
    <xf numFmtId="4" fontId="18" fillId="7" borderId="31" xfId="0" applyNumberFormat="1" applyFont="1" applyFill="1" applyBorder="1" applyAlignment="1">
      <alignment horizontal="right" vertical="center"/>
    </xf>
    <xf numFmtId="0" fontId="5" fillId="0" borderId="23" xfId="0" quotePrefix="1" applyFont="1" applyBorder="1" applyAlignment="1">
      <alignment vertical="center" wrapText="1"/>
    </xf>
    <xf numFmtId="4" fontId="18" fillId="7" borderId="22" xfId="0" applyNumberFormat="1" applyFont="1" applyFill="1" applyBorder="1" applyAlignment="1">
      <alignment horizontal="right" vertical="center"/>
    </xf>
    <xf numFmtId="4" fontId="18" fillId="7" borderId="23" xfId="0" applyNumberFormat="1" applyFont="1" applyFill="1" applyBorder="1" applyAlignment="1">
      <alignment horizontal="right" vertical="center"/>
    </xf>
    <xf numFmtId="4" fontId="18" fillId="7" borderId="24" xfId="0" applyNumberFormat="1" applyFont="1" applyFill="1" applyBorder="1" applyAlignment="1">
      <alignment horizontal="right" vertical="center"/>
    </xf>
    <xf numFmtId="4" fontId="5" fillId="2" borderId="13" xfId="0" applyNumberFormat="1" applyFont="1" applyFill="1" applyBorder="1" applyAlignment="1" applyProtection="1">
      <alignment horizontal="right" vertical="center"/>
    </xf>
    <xf numFmtId="0" fontId="5" fillId="2" borderId="10" xfId="0" applyFont="1" applyFill="1" applyBorder="1" applyAlignment="1" applyProtection="1">
      <alignment vertical="center" wrapText="1"/>
    </xf>
    <xf numFmtId="0" fontId="5" fillId="9" borderId="13" xfId="0" applyFont="1" applyFill="1" applyBorder="1" applyAlignment="1" applyProtection="1">
      <alignment horizontal="left" vertical="center" wrapText="1"/>
    </xf>
    <xf numFmtId="0" fontId="9" fillId="2" borderId="21" xfId="0" applyFont="1" applyFill="1" applyBorder="1" applyAlignment="1" applyProtection="1">
      <alignment vertical="center" wrapText="1"/>
    </xf>
    <xf numFmtId="0" fontId="20" fillId="2" borderId="2" xfId="0" applyFont="1" applyFill="1" applyBorder="1" applyAlignment="1" applyProtection="1">
      <alignment horizontal="center" vertical="center" wrapText="1"/>
    </xf>
    <xf numFmtId="0" fontId="5" fillId="0" borderId="30" xfId="0" quotePrefix="1" applyFont="1" applyBorder="1" applyAlignment="1">
      <alignment vertical="center" wrapText="1"/>
    </xf>
    <xf numFmtId="0" fontId="5" fillId="0" borderId="32" xfId="0" applyFont="1" applyBorder="1" applyAlignment="1">
      <alignment vertical="top" wrapText="1"/>
    </xf>
    <xf numFmtId="0" fontId="5" fillId="0" borderId="33" xfId="0" applyFont="1" applyBorder="1" applyAlignment="1">
      <alignment vertical="center" wrapText="1"/>
    </xf>
    <xf numFmtId="0" fontId="5" fillId="0" borderId="28" xfId="0" applyFont="1" applyBorder="1" applyAlignment="1">
      <alignment vertical="center" wrapText="1"/>
    </xf>
    <xf numFmtId="0" fontId="5" fillId="0" borderId="34" xfId="0" applyFont="1" applyBorder="1" applyAlignment="1">
      <alignment vertical="center" wrapText="1"/>
    </xf>
    <xf numFmtId="0" fontId="5" fillId="0" borderId="23" xfId="0" applyFont="1" applyBorder="1" applyAlignment="1">
      <alignment vertical="center" wrapText="1"/>
    </xf>
    <xf numFmtId="4" fontId="18" fillId="7" borderId="35" xfId="0" applyNumberFormat="1" applyFont="1" applyFill="1" applyBorder="1" applyAlignment="1">
      <alignment horizontal="right" vertical="center"/>
    </xf>
    <xf numFmtId="0" fontId="9" fillId="0" borderId="30" xfId="0" applyFont="1" applyBorder="1" applyAlignment="1">
      <alignment vertical="center" wrapText="1"/>
    </xf>
    <xf numFmtId="0" fontId="9" fillId="0" borderId="23" xfId="0" applyFont="1" applyBorder="1" applyAlignment="1">
      <alignment vertical="center" wrapText="1"/>
    </xf>
    <xf numFmtId="0" fontId="5" fillId="0" borderId="30" xfId="0" applyFont="1" applyBorder="1" applyAlignment="1">
      <alignment vertical="center" wrapText="1"/>
    </xf>
    <xf numFmtId="0" fontId="5" fillId="8" borderId="10" xfId="0" applyFont="1" applyFill="1" applyBorder="1" applyAlignment="1" applyProtection="1">
      <alignment vertical="top" wrapText="1"/>
      <protection locked="0"/>
    </xf>
    <xf numFmtId="0" fontId="5" fillId="0" borderId="36" xfId="0" quotePrefix="1" applyFont="1" applyBorder="1" applyAlignment="1">
      <alignment vertical="center" wrapText="1"/>
    </xf>
    <xf numFmtId="0" fontId="21" fillId="0" borderId="0" xfId="0" applyFont="1"/>
    <xf numFmtId="0" fontId="13" fillId="2" borderId="1"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4" fillId="8" borderId="15" xfId="0" applyFont="1" applyFill="1" applyBorder="1" applyAlignment="1" applyProtection="1">
      <alignment horizontal="left" vertical="center"/>
      <protection locked="0"/>
    </xf>
    <xf numFmtId="0" fontId="14" fillId="8" borderId="11" xfId="0" applyFont="1" applyFill="1" applyBorder="1" applyAlignment="1" applyProtection="1">
      <alignment horizontal="left" vertical="center"/>
      <protection locked="0"/>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 xfId="0" applyFont="1" applyFill="1" applyBorder="1" applyAlignment="1">
      <alignment horizontal="center" vertical="center" wrapText="1"/>
    </xf>
  </cellXfs>
  <cellStyles count="2">
    <cellStyle name="Normal" xfId="0" builtinId="0"/>
    <cellStyle name="Normal 2" xfId="1" xr:uid="{00000000-0005-0000-0000-000001000000}"/>
  </cellStyles>
  <dxfs count="21">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4"/>
        <color auto="1"/>
        <name val="Arial"/>
        <scheme val="none"/>
      </font>
      <numFmt numFmtId="4" formatCode="#,##0.00"/>
      <alignment horizontal="right" vertical="center" textRotation="0" wrapText="0" indent="0" justifyLastLine="0" shrinkToFit="0" readingOrder="0"/>
      <border diagonalUp="0" diagonalDown="0">
        <left style="medium">
          <color indexed="64"/>
        </left>
        <right style="medium">
          <color indexed="64"/>
        </right>
        <top/>
        <bottom/>
        <vertical/>
        <horizontal/>
      </border>
      <protection locked="1" hidden="0"/>
    </dxf>
    <dxf>
      <alignment horizontal="center" vertical="center" textRotation="0" wrapText="1" indent="0" justifyLastLine="0" shrinkToFit="0" readingOrder="0"/>
    </dxf>
    <dxf>
      <font>
        <b val="0"/>
        <i val="0"/>
        <strike val="0"/>
        <condense val="0"/>
        <extend val="0"/>
        <outline val="0"/>
        <shadow val="0"/>
        <u val="none"/>
        <vertAlign val="baseline"/>
        <sz val="14"/>
        <color auto="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1" indent="0" justifyLastLine="0" shrinkToFit="0" readingOrder="0"/>
    </dxf>
    <dxf>
      <font>
        <b val="0"/>
        <i val="0"/>
        <strike val="0"/>
        <condense val="0"/>
        <extend val="0"/>
        <outline val="0"/>
        <shadow val="0"/>
        <u val="none"/>
        <vertAlign val="baseline"/>
        <sz val="14"/>
        <color auto="1"/>
        <name val="Arial"/>
        <scheme val="none"/>
      </font>
      <fill>
        <patternFill patternType="solid">
          <fgColor indexed="64"/>
          <bgColor rgb="FFFFFF00"/>
        </patternFill>
      </fill>
      <alignment horizontal="left" vertical="center" textRotation="0" wrapText="1" indent="0" justifyLastLine="0" shrinkToFit="0" readingOrder="0"/>
      <border diagonalUp="0" diagonalDown="0">
        <left style="medium">
          <color indexed="64"/>
        </left>
        <right style="medium">
          <color indexed="64"/>
        </right>
        <top/>
        <bottom/>
        <vertical/>
        <horizontal/>
      </border>
      <protection locked="1" hidden="0"/>
    </dxf>
    <dxf>
      <alignment horizontal="center" vertical="center" textRotation="0" wrapText="1" indent="0" justifyLastLine="0" shrinkToFit="0" readingOrder="0"/>
    </dxf>
    <dxf>
      <font>
        <b val="0"/>
        <i val="0"/>
        <strike val="0"/>
        <condense val="0"/>
        <extend val="0"/>
        <outline val="0"/>
        <shadow val="0"/>
        <u val="none"/>
        <vertAlign val="baseline"/>
        <sz val="14"/>
        <color auto="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1" indent="0" justifyLastLine="0" shrinkToFit="0" readingOrder="0"/>
    </dxf>
    <dxf>
      <font>
        <b val="0"/>
        <i val="0"/>
        <strike val="0"/>
        <condense val="0"/>
        <extend val="0"/>
        <outline val="0"/>
        <shadow val="0"/>
        <u/>
        <vertAlign val="baseline"/>
        <sz val="14"/>
        <color auto="1"/>
        <name val="Arial"/>
        <scheme val="none"/>
      </font>
      <alignment horizontal="general" vertical="center" textRotation="0" wrapText="1" indent="0" justifyLastLine="0" shrinkToFit="0" readingOrder="0"/>
      <border diagonalUp="0" diagonalDown="0">
        <left style="medium">
          <color indexed="64"/>
        </left>
        <right style="medium">
          <color indexed="64"/>
        </right>
        <top/>
        <bottom/>
        <vertical/>
        <horizontal/>
      </border>
      <protection locked="1" hidden="0"/>
    </dxf>
    <dxf>
      <alignment horizontal="general" vertical="center" textRotation="0" wrapText="1" indent="0" justifyLastLine="0" shrinkToFit="0" readingOrder="0"/>
    </dxf>
    <dxf>
      <font>
        <b val="0"/>
        <i val="0"/>
        <strike val="0"/>
        <condense val="0"/>
        <extend val="0"/>
        <outline val="0"/>
        <shadow val="0"/>
        <u val="none"/>
        <vertAlign val="baseline"/>
        <sz val="18"/>
        <color auto="1"/>
        <name val="Arial"/>
        <scheme val="none"/>
      </font>
      <alignment horizontal="center" vertical="center" textRotation="0" wrapText="1" indent="0" justifyLastLine="0" shrinkToFit="0" readingOrder="0"/>
      <border diagonalUp="0" diagonalDown="0">
        <left style="medium">
          <color indexed="64"/>
        </left>
        <right style="medium">
          <color indexed="64"/>
        </right>
        <top/>
        <bottom/>
        <vertical/>
        <horizontal/>
      </border>
      <protection locked="1" hidden="0"/>
    </dxf>
    <dxf>
      <font>
        <b/>
        <i val="0"/>
        <strike val="0"/>
        <condense val="0"/>
        <extend val="0"/>
        <outline val="0"/>
        <shadow val="0"/>
        <u val="none"/>
        <vertAlign val="baseline"/>
        <sz val="16"/>
        <color auto="1"/>
        <name val="Arial"/>
        <scheme val="none"/>
      </font>
      <alignment horizontal="general" vertical="center" textRotation="0" wrapText="0" indent="0" justifyLastLine="0" shrinkToFit="0" readingOrder="0"/>
    </dxf>
    <dxf>
      <border outline="0">
        <left style="medium">
          <color indexed="64"/>
        </left>
        <right style="medium">
          <color indexed="64"/>
        </right>
        <top style="medium">
          <color indexed="64"/>
        </top>
      </border>
    </dxf>
    <dxf>
      <protection locked="1" hidden="0"/>
    </dxf>
    <dxf>
      <alignment horizontal="center" vertical="center" textRotation="0" wrapText="1" indent="0" justifyLastLine="0" shrinkToFit="0" readingOrder="0"/>
      <protection locked="1" hidden="0"/>
    </dxf>
  </dxfs>
  <tableStyles count="1" defaultTableStyle="TableStyleMedium9" defaultPivotStyle="PivotStyleLight16">
    <tableStyle name="Invisible" pivot="0" table="0" count="0" xr9:uid="{00000000-0011-0000-FFFF-FFFF00000000}"/>
  </tableStyles>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939800</xdr:colOff>
      <xdr:row>2</xdr:row>
      <xdr:rowOff>152400</xdr:rowOff>
    </xdr:to>
    <xdr:pic>
      <xdr:nvPicPr>
        <xdr:cNvPr id="3" name="Imatge 2" descr="Logotip de la Direcció de Serveis del Departament d'Economia i Finances, Generalitat de Catalunya">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60618" cy="4756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ula2" displayName="Taula2" ref="B15:G16" headerRowCount="0" totalsRowShown="0" headerRowDxfId="20" dataDxfId="19" tableBorderDxfId="18">
  <tableColumns count="6">
    <tableColumn id="1" xr3:uid="{00000000-0010-0000-0000-000001000000}" name="Columna1" headerRowDxfId="17" dataDxfId="16"/>
    <tableColumn id="2" xr3:uid="{00000000-0010-0000-0000-000002000000}" name="Columna2" headerRowDxfId="15" dataDxfId="14"/>
    <tableColumn id="3" xr3:uid="{00000000-0010-0000-0000-000003000000}" name="Columna3" headerRowDxfId="13" dataDxfId="12"/>
    <tableColumn id="4" xr3:uid="{00000000-0010-0000-0000-000004000000}" name="Columna4" headerRowDxfId="11" dataDxfId="10"/>
    <tableColumn id="5" xr3:uid="{00000000-0010-0000-0000-000005000000}" name="Columna5" headerRowDxfId="9" dataDxfId="8"/>
    <tableColumn id="6" xr3:uid="{00000000-0010-0000-0000-000006000000}" name="Columna6" headerRowDxfId="7" dataDxfId="6"/>
  </tableColumns>
  <tableStyleInfo name="TableStyleMedium9"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ula17" displayName="Taula17" ref="C85:C87" totalsRowShown="0" headerRowDxfId="5" dataDxfId="4">
  <autoFilter ref="C85:C87" xr:uid="{00000000-0009-0000-0100-000006000000}"/>
  <tableColumns count="1">
    <tableColumn id="1" xr3:uid="{00000000-0010-0000-0100-000001000000}" name="Columna1" dataDxfId="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ula38" displayName="Taula38" ref="C107:C112" totalsRowShown="0" headerRowDxfId="2" dataDxfId="1">
  <autoFilter ref="C107:C112" xr:uid="{00000000-0009-0000-0100-000007000000}"/>
  <tableColumns count="1">
    <tableColumn id="1" xr3:uid="{00000000-0010-0000-0200-000001000000}" name="Columna1"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118"/>
  <sheetViews>
    <sheetView tabSelected="1" view="pageBreakPreview" topLeftCell="A68" zoomScale="85" zoomScaleNormal="55" zoomScaleSheetLayoutView="85" workbookViewId="0">
      <selection activeCell="E17" activeCellId="1" sqref="D6:E6 E17:E72"/>
    </sheetView>
  </sheetViews>
  <sheetFormatPr defaultColWidth="8.69140625" defaultRowHeight="12.45"/>
  <cols>
    <col min="2" max="2" width="28.69140625" customWidth="1"/>
    <col min="3" max="3" width="48.4609375" customWidth="1"/>
    <col min="4" max="4" width="71.23046875" customWidth="1"/>
    <col min="5" max="5" width="33.23046875" customWidth="1"/>
    <col min="6" max="6" width="41.69140625" customWidth="1"/>
    <col min="7" max="7" width="20" customWidth="1"/>
    <col min="26" max="26" width="12.4609375" customWidth="1"/>
  </cols>
  <sheetData>
    <row r="3" spans="2:9" ht="17.600000000000001">
      <c r="C3" s="82"/>
    </row>
    <row r="6" spans="2:9" ht="24.9">
      <c r="B6" s="1"/>
      <c r="C6" s="2" t="s">
        <v>91</v>
      </c>
      <c r="D6" s="86" t="s">
        <v>57</v>
      </c>
      <c r="E6" s="87"/>
      <c r="F6" s="1"/>
      <c r="G6" s="1"/>
    </row>
    <row r="7" spans="2:9">
      <c r="B7" s="1"/>
      <c r="C7" s="3"/>
      <c r="D7" s="1"/>
      <c r="E7" s="1"/>
      <c r="F7" s="1"/>
      <c r="G7" s="1"/>
    </row>
    <row r="8" spans="2:9" ht="17.600000000000001">
      <c r="B8" s="4" t="s">
        <v>27</v>
      </c>
      <c r="C8" s="3"/>
      <c r="D8" s="1"/>
      <c r="E8" s="1"/>
      <c r="F8" s="1"/>
      <c r="G8" s="1"/>
    </row>
    <row r="9" spans="2:9" ht="17.600000000000001">
      <c r="B9" s="4" t="s">
        <v>122</v>
      </c>
      <c r="C9" s="3"/>
      <c r="D9" s="1"/>
      <c r="E9" s="1"/>
      <c r="F9" s="1"/>
      <c r="G9" s="1"/>
    </row>
    <row r="10" spans="2:9" ht="17.600000000000001">
      <c r="B10" s="5"/>
      <c r="C10" s="3"/>
      <c r="D10" s="1"/>
      <c r="E10" s="1"/>
      <c r="F10" s="1"/>
      <c r="G10" s="1"/>
    </row>
    <row r="11" spans="2:9" ht="17.600000000000001">
      <c r="B11" s="6" t="s">
        <v>123</v>
      </c>
      <c r="C11" s="3"/>
      <c r="D11" s="1"/>
      <c r="E11" s="1"/>
      <c r="F11" s="1"/>
      <c r="G11" s="1"/>
    </row>
    <row r="12" spans="2:9" ht="17.600000000000001">
      <c r="B12" s="7" t="s">
        <v>67</v>
      </c>
      <c r="C12" s="3"/>
      <c r="D12" s="1"/>
      <c r="E12" s="1"/>
      <c r="F12" s="1"/>
      <c r="G12" s="1"/>
    </row>
    <row r="13" spans="2:9" ht="20.149999999999999">
      <c r="B13" s="8"/>
      <c r="C13" s="3"/>
      <c r="D13" s="1"/>
      <c r="E13" s="1"/>
      <c r="F13" s="1"/>
      <c r="G13" s="1"/>
    </row>
    <row r="14" spans="2:9" ht="12.9" thickBot="1"/>
    <row r="15" spans="2:9" ht="40.299999999999997">
      <c r="B15" s="9" t="s">
        <v>1</v>
      </c>
      <c r="C15" s="10" t="s">
        <v>2</v>
      </c>
      <c r="D15" s="9" t="s">
        <v>55</v>
      </c>
      <c r="E15" s="9" t="s">
        <v>28</v>
      </c>
      <c r="F15" s="10" t="s">
        <v>32</v>
      </c>
      <c r="G15" s="9" t="s">
        <v>33</v>
      </c>
    </row>
    <row r="16" spans="2:9" ht="22.75" thickBot="1">
      <c r="B16" s="69"/>
      <c r="C16" s="68"/>
      <c r="D16" s="66" t="s">
        <v>124</v>
      </c>
      <c r="E16" s="67"/>
      <c r="F16" s="66"/>
      <c r="G16" s="65"/>
      <c r="I16" s="11"/>
    </row>
    <row r="17" spans="2:7" ht="52.75">
      <c r="B17" s="88" t="s">
        <v>56</v>
      </c>
      <c r="C17" s="32" t="s">
        <v>22</v>
      </c>
      <c r="D17" s="35">
        <v>0.3</v>
      </c>
      <c r="E17" s="41"/>
      <c r="F17" s="39" t="s">
        <v>77</v>
      </c>
      <c r="G17" s="37">
        <f>IF(E17="Sí",0.3,0)</f>
        <v>0</v>
      </c>
    </row>
    <row r="18" spans="2:7" ht="52.75">
      <c r="B18" s="88"/>
      <c r="C18" s="33" t="s">
        <v>18</v>
      </c>
      <c r="D18" s="36">
        <v>0.3</v>
      </c>
      <c r="E18" s="42"/>
      <c r="F18" s="40" t="s">
        <v>78</v>
      </c>
      <c r="G18" s="37">
        <f>IF(E18="Sí",0.3,0)</f>
        <v>0</v>
      </c>
    </row>
    <row r="19" spans="2:7" ht="52.75">
      <c r="B19" s="88"/>
      <c r="C19" s="33" t="s">
        <v>66</v>
      </c>
      <c r="D19" s="36" t="s">
        <v>117</v>
      </c>
      <c r="E19" s="42"/>
      <c r="F19" s="40" t="s">
        <v>103</v>
      </c>
      <c r="G19" s="37">
        <f>IF(E19="Sí",0.5,0)</f>
        <v>0</v>
      </c>
    </row>
    <row r="20" spans="2:7" ht="123.45" thickBot="1">
      <c r="B20" s="89"/>
      <c r="C20" s="34" t="s">
        <v>58</v>
      </c>
      <c r="D20" s="34" t="s">
        <v>119</v>
      </c>
      <c r="E20" s="43"/>
      <c r="F20" s="59" t="s">
        <v>79</v>
      </c>
      <c r="G20" s="60">
        <f>IF(E20="A",1,IF(E20="B",1.2,IF(E20="C",2, IF(E20="D",2.8,0))))</f>
        <v>0</v>
      </c>
    </row>
    <row r="21" spans="2:7" ht="52.75">
      <c r="B21" s="90" t="s">
        <v>51</v>
      </c>
      <c r="C21" s="46" t="s">
        <v>105</v>
      </c>
      <c r="D21" s="50">
        <v>0.3</v>
      </c>
      <c r="E21" s="56"/>
      <c r="F21" s="54" t="s">
        <v>80</v>
      </c>
      <c r="G21" s="62">
        <f>IF(E21="Sí",0.3,0)</f>
        <v>0</v>
      </c>
    </row>
    <row r="22" spans="2:7" ht="123">
      <c r="B22" s="88"/>
      <c r="C22" s="47" t="s">
        <v>59</v>
      </c>
      <c r="D22" s="47" t="s">
        <v>118</v>
      </c>
      <c r="E22" s="57"/>
      <c r="F22" s="61" t="s">
        <v>94</v>
      </c>
      <c r="G22" s="63">
        <f>IF(E22="A",0.1,IF(E22="B",0.2,IF(E22="C",0.3,0)))</f>
        <v>0</v>
      </c>
    </row>
    <row r="23" spans="2:7" ht="52.75">
      <c r="B23" s="88"/>
      <c r="C23" s="48" t="s">
        <v>65</v>
      </c>
      <c r="D23" s="52" t="s">
        <v>100</v>
      </c>
      <c r="E23" s="57"/>
      <c r="F23" s="61" t="s">
        <v>104</v>
      </c>
      <c r="G23" s="63">
        <f>IF(E23="Sí",0.3,0)</f>
        <v>0</v>
      </c>
    </row>
    <row r="24" spans="2:7" ht="53.15" thickBot="1">
      <c r="B24" s="89"/>
      <c r="C24" s="49" t="s">
        <v>9</v>
      </c>
      <c r="D24" s="53">
        <v>0.6</v>
      </c>
      <c r="E24" s="58"/>
      <c r="F24" s="70" t="s">
        <v>81</v>
      </c>
      <c r="G24" s="64">
        <f>IF(E24="Sí",0.6,0)</f>
        <v>0</v>
      </c>
    </row>
    <row r="25" spans="2:7" ht="70.3">
      <c r="B25" s="91" t="s">
        <v>52</v>
      </c>
      <c r="C25" s="71" t="s">
        <v>34</v>
      </c>
      <c r="D25" s="50">
        <v>0.2</v>
      </c>
      <c r="E25" s="41"/>
      <c r="F25" s="54" t="s">
        <v>82</v>
      </c>
      <c r="G25" s="76">
        <f>IF(E25="Sí",0.2,0)</f>
        <v>0</v>
      </c>
    </row>
    <row r="26" spans="2:7" ht="35.15">
      <c r="B26" s="92"/>
      <c r="C26" s="72" t="s">
        <v>11</v>
      </c>
      <c r="D26" s="47">
        <v>0.2</v>
      </c>
      <c r="E26" s="42"/>
      <c r="F26" s="61" t="s">
        <v>82</v>
      </c>
      <c r="G26" s="37">
        <f>IF(E26="Sí",0.2,0)</f>
        <v>0</v>
      </c>
    </row>
    <row r="27" spans="2:7" ht="35.15">
      <c r="B27" s="92"/>
      <c r="C27" s="72" t="s">
        <v>99</v>
      </c>
      <c r="D27" s="47">
        <v>0.1</v>
      </c>
      <c r="E27" s="42"/>
      <c r="F27" s="61" t="s">
        <v>82</v>
      </c>
      <c r="G27" s="37">
        <f>IF(E27="Sí",0.1,0)</f>
        <v>0</v>
      </c>
    </row>
    <row r="28" spans="2:7" ht="52.75">
      <c r="B28" s="92"/>
      <c r="C28" s="72" t="s">
        <v>19</v>
      </c>
      <c r="D28" s="47">
        <v>0.1</v>
      </c>
      <c r="E28" s="42"/>
      <c r="F28" s="61" t="s">
        <v>82</v>
      </c>
      <c r="G28" s="37">
        <f>IF(E28="Sí",0.1,0)</f>
        <v>0</v>
      </c>
    </row>
    <row r="29" spans="2:7" ht="35.15">
      <c r="B29" s="92"/>
      <c r="C29" s="72" t="s">
        <v>20</v>
      </c>
      <c r="D29" s="47">
        <v>0.1</v>
      </c>
      <c r="E29" s="42"/>
      <c r="F29" s="61" t="s">
        <v>82</v>
      </c>
      <c r="G29" s="37">
        <f>IF(E29="Sí",0.1,0)</f>
        <v>0</v>
      </c>
    </row>
    <row r="30" spans="2:7" ht="35.15">
      <c r="B30" s="92"/>
      <c r="C30" s="72" t="s">
        <v>21</v>
      </c>
      <c r="D30" s="47">
        <v>0.1</v>
      </c>
      <c r="E30" s="42"/>
      <c r="F30" s="61" t="s">
        <v>82</v>
      </c>
      <c r="G30" s="37">
        <f>IF(E30="Sí",0.1,0)</f>
        <v>0</v>
      </c>
    </row>
    <row r="31" spans="2:7" ht="35.15">
      <c r="B31" s="92"/>
      <c r="C31" s="72" t="s">
        <v>93</v>
      </c>
      <c r="D31" s="47" t="s">
        <v>120</v>
      </c>
      <c r="E31" s="42"/>
      <c r="F31" s="61" t="s">
        <v>82</v>
      </c>
      <c r="G31" s="37">
        <f>IF(E31="Sí",0.3,0)</f>
        <v>0</v>
      </c>
    </row>
    <row r="32" spans="2:7" ht="105.45">
      <c r="B32" s="92"/>
      <c r="C32" s="72" t="s">
        <v>96</v>
      </c>
      <c r="D32" s="47">
        <v>0.3</v>
      </c>
      <c r="E32" s="42"/>
      <c r="F32" s="61" t="s">
        <v>82</v>
      </c>
      <c r="G32" s="37">
        <f>IF(E32="Sí",0.3,0)</f>
        <v>0</v>
      </c>
    </row>
    <row r="33" spans="2:7" ht="140.6">
      <c r="B33" s="92"/>
      <c r="C33" s="72" t="s">
        <v>95</v>
      </c>
      <c r="D33" s="47" t="s">
        <v>106</v>
      </c>
      <c r="E33" s="42"/>
      <c r="F33" s="61" t="s">
        <v>98</v>
      </c>
      <c r="G33" s="37">
        <f>IF(E33="A",0.3,IF(E33="B",0.6,0))</f>
        <v>0</v>
      </c>
    </row>
    <row r="34" spans="2:7" ht="105.45">
      <c r="B34" s="92"/>
      <c r="C34" s="72" t="s">
        <v>72</v>
      </c>
      <c r="D34" s="47">
        <v>0.3</v>
      </c>
      <c r="E34" s="42"/>
      <c r="F34" s="61" t="s">
        <v>82</v>
      </c>
      <c r="G34" s="37">
        <f>IF(E34="Sí",0.3,0)</f>
        <v>0</v>
      </c>
    </row>
    <row r="35" spans="2:7" ht="105.45">
      <c r="B35" s="92"/>
      <c r="C35" s="72" t="s">
        <v>64</v>
      </c>
      <c r="D35" s="47" t="s">
        <v>101</v>
      </c>
      <c r="E35" s="42"/>
      <c r="F35" s="61" t="s">
        <v>102</v>
      </c>
      <c r="G35" s="37">
        <f>IF(E35="A",0.3,IF(E35="B",0.6,IF(E35="C",0.9,0)))</f>
        <v>0</v>
      </c>
    </row>
    <row r="36" spans="2:7" ht="35.15">
      <c r="B36" s="92"/>
      <c r="C36" s="72" t="s">
        <v>13</v>
      </c>
      <c r="D36" s="47">
        <v>0.1</v>
      </c>
      <c r="E36" s="42"/>
      <c r="F36" s="61" t="s">
        <v>82</v>
      </c>
      <c r="G36" s="37">
        <f>IF(E36="Sí",0.1,0)</f>
        <v>0</v>
      </c>
    </row>
    <row r="37" spans="2:7" ht="35.15">
      <c r="B37" s="92"/>
      <c r="C37" s="72" t="s">
        <v>26</v>
      </c>
      <c r="D37" s="47">
        <v>0.1</v>
      </c>
      <c r="E37" s="42"/>
      <c r="F37" s="61" t="s">
        <v>82</v>
      </c>
      <c r="G37" s="37">
        <f>IF(E37="Sí",0.1,0)</f>
        <v>0</v>
      </c>
    </row>
    <row r="38" spans="2:7" ht="35.15">
      <c r="B38" s="92"/>
      <c r="C38" s="72" t="s">
        <v>15</v>
      </c>
      <c r="D38" s="47">
        <v>0.3</v>
      </c>
      <c r="E38" s="42"/>
      <c r="F38" s="61" t="s">
        <v>82</v>
      </c>
      <c r="G38" s="37">
        <f>IF(E38="Sí",0.3,0)</f>
        <v>0</v>
      </c>
    </row>
    <row r="39" spans="2:7" ht="35.15">
      <c r="B39" s="92"/>
      <c r="C39" s="72" t="s">
        <v>3</v>
      </c>
      <c r="D39" s="47">
        <v>0.2</v>
      </c>
      <c r="E39" s="42"/>
      <c r="F39" s="61" t="s">
        <v>82</v>
      </c>
      <c r="G39" s="37">
        <f>IF(E39="Sí",0.2,0)</f>
        <v>0</v>
      </c>
    </row>
    <row r="40" spans="2:7" ht="281.14999999999998">
      <c r="B40" s="92"/>
      <c r="C40" s="72" t="s">
        <v>6</v>
      </c>
      <c r="D40" s="75" t="s">
        <v>125</v>
      </c>
      <c r="E40" s="42"/>
      <c r="F40" s="61" t="s">
        <v>83</v>
      </c>
      <c r="G40" s="37">
        <f>IF(E40="A",0.1,IF(E40="B",0.2,IF(E40="C",0.3,IF(E40="D",0.6,0))))</f>
        <v>0</v>
      </c>
    </row>
    <row r="41" spans="2:7" ht="52.75">
      <c r="B41" s="92"/>
      <c r="C41" s="72" t="s">
        <v>121</v>
      </c>
      <c r="D41" s="47">
        <v>0.1</v>
      </c>
      <c r="E41" s="42"/>
      <c r="F41" s="61" t="s">
        <v>82</v>
      </c>
      <c r="G41" s="37">
        <f>IF(E41="Sí",0.1,0)</f>
        <v>0</v>
      </c>
    </row>
    <row r="42" spans="2:7" ht="52.75">
      <c r="B42" s="92"/>
      <c r="C42" s="72" t="s">
        <v>37</v>
      </c>
      <c r="D42" s="47">
        <v>0.3</v>
      </c>
      <c r="E42" s="42"/>
      <c r="F42" s="61" t="s">
        <v>82</v>
      </c>
      <c r="G42" s="37">
        <f>IF(E42="Sí",0.3,0)</f>
        <v>0</v>
      </c>
    </row>
    <row r="43" spans="2:7" ht="35.15">
      <c r="B43" s="92"/>
      <c r="C43" s="72" t="s">
        <v>12</v>
      </c>
      <c r="D43" s="47">
        <v>0.1</v>
      </c>
      <c r="E43" s="42"/>
      <c r="F43" s="61" t="s">
        <v>82</v>
      </c>
      <c r="G43" s="37">
        <f>IF(E43="Sí",0.1,0)</f>
        <v>0</v>
      </c>
    </row>
    <row r="44" spans="2:7" ht="35.15">
      <c r="B44" s="92"/>
      <c r="C44" s="73" t="s">
        <v>41</v>
      </c>
      <c r="D44" s="47">
        <v>0.1</v>
      </c>
      <c r="E44" s="42"/>
      <c r="F44" s="61" t="s">
        <v>82</v>
      </c>
      <c r="G44" s="37">
        <f>IF(E44="Sí",0.1,0)</f>
        <v>0</v>
      </c>
    </row>
    <row r="45" spans="2:7" ht="210.9">
      <c r="B45" s="92"/>
      <c r="C45" s="73" t="s">
        <v>10</v>
      </c>
      <c r="D45" s="75" t="s">
        <v>111</v>
      </c>
      <c r="E45" s="42"/>
      <c r="F45" s="61" t="s">
        <v>84</v>
      </c>
      <c r="G45" s="37">
        <f>IF(E45="A",0.1,IF(E45="B",0.3,IF(E45="C",0.6,IF(E45="D",0.9,0))))</f>
        <v>0</v>
      </c>
    </row>
    <row r="46" spans="2:7" ht="52.75">
      <c r="B46" s="92"/>
      <c r="C46" s="72" t="s">
        <v>40</v>
      </c>
      <c r="D46" s="75" t="s">
        <v>112</v>
      </c>
      <c r="E46" s="42"/>
      <c r="F46" s="61" t="s">
        <v>82</v>
      </c>
      <c r="G46" s="37">
        <f>IF(E46="Sí",0.6,0)</f>
        <v>0</v>
      </c>
    </row>
    <row r="47" spans="2:7" ht="35.15">
      <c r="B47" s="92"/>
      <c r="C47" s="72" t="s">
        <v>42</v>
      </c>
      <c r="D47" s="47">
        <v>0.1</v>
      </c>
      <c r="E47" s="42"/>
      <c r="F47" s="61" t="s">
        <v>82</v>
      </c>
      <c r="G47" s="37">
        <f>IF(E47="Sí",0.1,0)</f>
        <v>0</v>
      </c>
    </row>
    <row r="48" spans="2:7" ht="35.15">
      <c r="B48" s="92"/>
      <c r="C48" s="72" t="s">
        <v>43</v>
      </c>
      <c r="D48" s="47">
        <v>0.1</v>
      </c>
      <c r="E48" s="42"/>
      <c r="F48" s="61" t="s">
        <v>82</v>
      </c>
      <c r="G48" s="37">
        <f>IF(E48="Sí",0.1,0)</f>
        <v>0</v>
      </c>
    </row>
    <row r="49" spans="2:7" ht="35.6" thickBot="1">
      <c r="B49" s="93"/>
      <c r="C49" s="74" t="s">
        <v>24</v>
      </c>
      <c r="D49" s="53">
        <v>0.1</v>
      </c>
      <c r="E49" s="43"/>
      <c r="F49" s="55" t="s">
        <v>82</v>
      </c>
      <c r="G49" s="38">
        <f>IF(E49="Sí",0.1,0)</f>
        <v>0</v>
      </c>
    </row>
    <row r="50" spans="2:7" ht="92.05" customHeight="1" thickBot="1">
      <c r="B50" s="91" t="s">
        <v>53</v>
      </c>
      <c r="C50" s="19" t="s">
        <v>60</v>
      </c>
      <c r="D50" s="20" t="s">
        <v>113</v>
      </c>
      <c r="E50" s="44"/>
      <c r="F50" s="21" t="s">
        <v>97</v>
      </c>
      <c r="G50" s="22">
        <f>IF(E50="A",0.4,IF(E50="B",0.6,0))</f>
        <v>0</v>
      </c>
    </row>
    <row r="51" spans="2:7" ht="35.6" thickBot="1">
      <c r="B51" s="92"/>
      <c r="C51" s="15" t="s">
        <v>61</v>
      </c>
      <c r="D51" s="14">
        <v>0.3</v>
      </c>
      <c r="E51" s="45"/>
      <c r="F51" s="13" t="s">
        <v>82</v>
      </c>
      <c r="G51" s="12">
        <f>IF(E51="Sí",0.3,0)</f>
        <v>0</v>
      </c>
    </row>
    <row r="52" spans="2:7" ht="35.6" thickBot="1">
      <c r="B52" s="92"/>
      <c r="C52" s="15" t="s">
        <v>17</v>
      </c>
      <c r="D52" s="14">
        <v>0.1</v>
      </c>
      <c r="E52" s="45"/>
      <c r="F52" s="13" t="s">
        <v>82</v>
      </c>
      <c r="G52" s="12">
        <f>IF(E52="Sí",0.1,0)</f>
        <v>0</v>
      </c>
    </row>
    <row r="53" spans="2:7" ht="35.6" thickBot="1">
      <c r="B53" s="92"/>
      <c r="C53" s="15" t="s">
        <v>4</v>
      </c>
      <c r="D53" s="14">
        <v>0.1</v>
      </c>
      <c r="E53" s="45"/>
      <c r="F53" s="13" t="s">
        <v>82</v>
      </c>
      <c r="G53" s="12">
        <f>IF(E53="Sí",0.1,0)</f>
        <v>0</v>
      </c>
    </row>
    <row r="54" spans="2:7" ht="35.15">
      <c r="B54" s="92"/>
      <c r="C54" s="15" t="s">
        <v>5</v>
      </c>
      <c r="D54" s="14">
        <v>0.1</v>
      </c>
      <c r="E54" s="45"/>
      <c r="F54" s="13" t="s">
        <v>82</v>
      </c>
      <c r="G54" s="12">
        <f>IF(E54="Sí",0.1,0)</f>
        <v>0</v>
      </c>
    </row>
    <row r="55" spans="2:7" ht="53.15" thickBot="1">
      <c r="B55" s="92"/>
      <c r="C55" s="15" t="s">
        <v>25</v>
      </c>
      <c r="D55" s="14" t="s">
        <v>115</v>
      </c>
      <c r="E55" s="45"/>
      <c r="F55" s="16" t="s">
        <v>126</v>
      </c>
      <c r="G55" s="12">
        <f>IF(E55="A",0.2,IF(E55="B",0.3,0))</f>
        <v>0</v>
      </c>
    </row>
    <row r="56" spans="2:7" ht="35.6" thickBot="1">
      <c r="B56" s="92"/>
      <c r="C56" s="15" t="s">
        <v>14</v>
      </c>
      <c r="D56" s="14">
        <v>0.9</v>
      </c>
      <c r="E56" s="45"/>
      <c r="F56" s="13" t="s">
        <v>82</v>
      </c>
      <c r="G56" s="12">
        <f>IF(E56="Sí",0.9,0)</f>
        <v>0</v>
      </c>
    </row>
    <row r="57" spans="2:7" ht="35.15">
      <c r="B57" s="92"/>
      <c r="C57" s="15" t="s">
        <v>73</v>
      </c>
      <c r="D57" s="14">
        <v>0.6</v>
      </c>
      <c r="E57" s="45"/>
      <c r="F57" s="13" t="s">
        <v>82</v>
      </c>
      <c r="G57" s="12">
        <f>IF(E57="Sí",0.6,0)</f>
        <v>0</v>
      </c>
    </row>
    <row r="58" spans="2:7" ht="193.3" customHeight="1">
      <c r="B58" s="92"/>
      <c r="C58" s="15" t="s">
        <v>7</v>
      </c>
      <c r="D58" s="17" t="s">
        <v>114</v>
      </c>
      <c r="E58" s="45"/>
      <c r="F58" s="16" t="s">
        <v>85</v>
      </c>
      <c r="G58" s="12">
        <f>IF(E58="A",0.1,IF(E58="B",0.3,IF(E58="C",0.6,IF(E58="D",1.2,0))))</f>
        <v>0</v>
      </c>
    </row>
    <row r="59" spans="2:7" ht="158.6" thickBot="1">
      <c r="B59" s="92"/>
      <c r="C59" s="15" t="s">
        <v>8</v>
      </c>
      <c r="D59" s="17" t="s">
        <v>116</v>
      </c>
      <c r="E59" s="45"/>
      <c r="F59" s="16" t="s">
        <v>86</v>
      </c>
      <c r="G59" s="12">
        <f>IF(E59="A",0.1,IF(E59="B",0.3,IF(E59="C",0.6,0)))</f>
        <v>0</v>
      </c>
    </row>
    <row r="60" spans="2:7" ht="35.6" thickBot="1">
      <c r="B60" s="92"/>
      <c r="C60" s="15" t="s">
        <v>23</v>
      </c>
      <c r="D60" s="14">
        <v>0.6</v>
      </c>
      <c r="E60" s="45"/>
      <c r="F60" s="13" t="s">
        <v>82</v>
      </c>
      <c r="G60" s="12">
        <f>IF(E60="Sí",0.6,0)</f>
        <v>0</v>
      </c>
    </row>
    <row r="61" spans="2:7" ht="35.6" thickBot="1">
      <c r="B61" s="92"/>
      <c r="C61" s="15" t="s">
        <v>16</v>
      </c>
      <c r="D61" s="14">
        <v>0.1</v>
      </c>
      <c r="E61" s="45"/>
      <c r="F61" s="13" t="s">
        <v>82</v>
      </c>
      <c r="G61" s="12">
        <f>IF(E61="Sí",0.1,0)</f>
        <v>0</v>
      </c>
    </row>
    <row r="62" spans="2:7" ht="53.15" thickBot="1">
      <c r="B62" s="92"/>
      <c r="C62" s="18" t="s">
        <v>38</v>
      </c>
      <c r="D62" s="14">
        <v>0.6</v>
      </c>
      <c r="E62" s="45"/>
      <c r="F62" s="13" t="s">
        <v>82</v>
      </c>
      <c r="G62" s="12">
        <f>IF(E62="Sí",0.6,0)</f>
        <v>0</v>
      </c>
    </row>
    <row r="63" spans="2:7" ht="53.15" thickBot="1">
      <c r="B63" s="92"/>
      <c r="C63" s="19" t="s">
        <v>39</v>
      </c>
      <c r="D63" s="14">
        <v>0.3</v>
      </c>
      <c r="E63" s="45"/>
      <c r="F63" s="13" t="s">
        <v>82</v>
      </c>
      <c r="G63" s="12">
        <f>IF(E63="Sí",0.3,0)</f>
        <v>0</v>
      </c>
    </row>
    <row r="64" spans="2:7" ht="123.45" thickBot="1">
      <c r="B64" s="93"/>
      <c r="C64" s="23" t="s">
        <v>36</v>
      </c>
      <c r="D64" s="24" t="s">
        <v>107</v>
      </c>
      <c r="E64" s="80"/>
      <c r="F64" s="81" t="s">
        <v>87</v>
      </c>
      <c r="G64" s="12">
        <f>IF(E64="A",0.3,IF(E64="B",0.6,IF(E64="C",1.2,IF(E64="D",2.1,0))))</f>
        <v>0</v>
      </c>
    </row>
    <row r="65" spans="2:7" ht="52.75">
      <c r="B65" s="83" t="s">
        <v>54</v>
      </c>
      <c r="C65" s="46" t="s">
        <v>44</v>
      </c>
      <c r="D65" s="46" t="s">
        <v>76</v>
      </c>
      <c r="E65" s="56"/>
      <c r="F65" s="54" t="s">
        <v>82</v>
      </c>
      <c r="G65" s="37">
        <f>IF(E65="Sí",0.6,0)</f>
        <v>0</v>
      </c>
    </row>
    <row r="66" spans="2:7" ht="246">
      <c r="B66" s="84"/>
      <c r="C66" s="61" t="s">
        <v>62</v>
      </c>
      <c r="D66" s="61" t="s">
        <v>71</v>
      </c>
      <c r="E66" s="57"/>
      <c r="F66" s="61" t="s">
        <v>88</v>
      </c>
      <c r="G66" s="37">
        <f>IF(E66="A",0.3,IF(E66="B",0.9,IF(E66="C",1.2,0)))</f>
        <v>0</v>
      </c>
    </row>
    <row r="67" spans="2:7" ht="210.9">
      <c r="B67" s="84"/>
      <c r="C67" s="77" t="s">
        <v>47</v>
      </c>
      <c r="D67" s="75" t="s">
        <v>108</v>
      </c>
      <c r="E67" s="57"/>
      <c r="F67" s="61" t="s">
        <v>89</v>
      </c>
      <c r="G67" s="37">
        <f>IF(E67="A",0.6,IF(E67="B",1.2,IF(E67="C",2.1,0)))</f>
        <v>0</v>
      </c>
    </row>
    <row r="68" spans="2:7" ht="105.45">
      <c r="B68" s="84"/>
      <c r="C68" s="78" t="s">
        <v>48</v>
      </c>
      <c r="D68" s="75" t="s">
        <v>74</v>
      </c>
      <c r="E68" s="57"/>
      <c r="F68" s="61" t="s">
        <v>50</v>
      </c>
      <c r="G68" s="37">
        <f>IF(E68="Sí",0.9,0)</f>
        <v>0</v>
      </c>
    </row>
    <row r="69" spans="2:7" ht="281.14999999999998">
      <c r="B69" s="84"/>
      <c r="C69" s="77" t="s">
        <v>49</v>
      </c>
      <c r="D69" s="79" t="s">
        <v>109</v>
      </c>
      <c r="E69" s="57"/>
      <c r="F69" s="61" t="s">
        <v>92</v>
      </c>
      <c r="G69" s="37">
        <f>IF(E69="A",0.6,IF(E69="B",0.9,IF(E69="C",1.2,0)))</f>
        <v>0</v>
      </c>
    </row>
    <row r="70" spans="2:7" ht="386.6">
      <c r="B70" s="84"/>
      <c r="C70" s="77" t="s">
        <v>46</v>
      </c>
      <c r="D70" s="51" t="s">
        <v>110</v>
      </c>
      <c r="E70" s="57"/>
      <c r="F70" s="61" t="s">
        <v>90</v>
      </c>
      <c r="G70" s="37">
        <f>IF(E70="A",0.6,IF(E70="B",1.2,IF(E70="C",2.5,0)))</f>
        <v>0</v>
      </c>
    </row>
    <row r="71" spans="2:7" ht="70.3">
      <c r="B71" s="84"/>
      <c r="C71" s="78" t="s">
        <v>63</v>
      </c>
      <c r="D71" s="75" t="s">
        <v>75</v>
      </c>
      <c r="E71" s="57"/>
      <c r="F71" s="61" t="s">
        <v>82</v>
      </c>
      <c r="G71" s="37">
        <f>IF(E71="Sí",0.6,0)</f>
        <v>0</v>
      </c>
    </row>
    <row r="72" spans="2:7" ht="53.15" thickBot="1">
      <c r="B72" s="85"/>
      <c r="C72" s="49" t="s">
        <v>45</v>
      </c>
      <c r="D72" s="53">
        <v>0.1</v>
      </c>
      <c r="E72" s="58"/>
      <c r="F72" s="55" t="s">
        <v>82</v>
      </c>
      <c r="G72" s="38">
        <f>IF(E72="Sí",0.1,0)</f>
        <v>0</v>
      </c>
    </row>
    <row r="73" spans="2:7" ht="18.75" customHeight="1" thickBot="1">
      <c r="C73" s="25"/>
      <c r="D73" s="25"/>
      <c r="E73" s="25"/>
      <c r="F73" s="26" t="s">
        <v>35</v>
      </c>
      <c r="G73" s="27">
        <f>SUM(G17:G72)</f>
        <v>0</v>
      </c>
    </row>
    <row r="74" spans="2:7">
      <c r="C74" s="28"/>
      <c r="F74" s="28"/>
    </row>
    <row r="81" spans="3:3" hidden="1"/>
    <row r="82" spans="3:3" hidden="1"/>
    <row r="83" spans="3:3" hidden="1"/>
    <row r="84" spans="3:3" hidden="1"/>
    <row r="85" spans="3:3" hidden="1">
      <c r="C85" s="11" t="s">
        <v>68</v>
      </c>
    </row>
    <row r="86" spans="3:3" hidden="1">
      <c r="C86" s="11" t="s">
        <v>0</v>
      </c>
    </row>
    <row r="87" spans="3:3" hidden="1">
      <c r="C87" s="11" t="s">
        <v>29</v>
      </c>
    </row>
    <row r="88" spans="3:3" hidden="1"/>
    <row r="89" spans="3:3" hidden="1"/>
    <row r="90" spans="3:3" hidden="1"/>
    <row r="91" spans="3:3" ht="12.9" hidden="1" thickBot="1">
      <c r="C91" s="29" t="s">
        <v>68</v>
      </c>
    </row>
    <row r="92" spans="3:3" ht="12.9" hidden="1" thickTop="1">
      <c r="C92" s="30" t="s">
        <v>30</v>
      </c>
    </row>
    <row r="93" spans="3:3" hidden="1">
      <c r="C93" s="31" t="s">
        <v>31</v>
      </c>
    </row>
    <row r="94" spans="3:3" hidden="1">
      <c r="C94" s="11" t="s">
        <v>29</v>
      </c>
    </row>
    <row r="95" spans="3:3" hidden="1"/>
    <row r="96" spans="3:3" hidden="1"/>
    <row r="97" spans="3:3" hidden="1"/>
    <row r="98" spans="3:3" hidden="1"/>
    <row r="99" spans="3:3" ht="12.9" hidden="1" thickBot="1">
      <c r="C99" s="29" t="s">
        <v>68</v>
      </c>
    </row>
    <row r="100" spans="3:3" ht="12.9" hidden="1" thickTop="1">
      <c r="C100" s="30" t="s">
        <v>30</v>
      </c>
    </row>
    <row r="101" spans="3:3" hidden="1">
      <c r="C101" s="31" t="s">
        <v>31</v>
      </c>
    </row>
    <row r="102" spans="3:3" hidden="1">
      <c r="C102" s="30" t="s">
        <v>69</v>
      </c>
    </row>
    <row r="103" spans="3:3" hidden="1">
      <c r="C103" s="11" t="s">
        <v>29</v>
      </c>
    </row>
    <row r="104" spans="3:3" hidden="1"/>
    <row r="105" spans="3:3" hidden="1"/>
    <row r="106" spans="3:3" hidden="1"/>
    <row r="107" spans="3:3" hidden="1">
      <c r="C107" s="11" t="s">
        <v>68</v>
      </c>
    </row>
    <row r="108" spans="3:3" hidden="1">
      <c r="C108" s="11" t="s">
        <v>30</v>
      </c>
    </row>
    <row r="109" spans="3:3" hidden="1">
      <c r="C109" s="11" t="s">
        <v>31</v>
      </c>
    </row>
    <row r="110" spans="3:3" hidden="1">
      <c r="C110" s="11" t="s">
        <v>69</v>
      </c>
    </row>
    <row r="111" spans="3:3" hidden="1">
      <c r="C111" s="11" t="s">
        <v>70</v>
      </c>
    </row>
    <row r="112" spans="3:3" hidden="1">
      <c r="C112" s="11" t="s">
        <v>29</v>
      </c>
    </row>
    <row r="113" hidden="1"/>
    <row r="114" hidden="1"/>
    <row r="115" hidden="1"/>
    <row r="116" hidden="1"/>
    <row r="117" hidden="1"/>
    <row r="118" hidden="1"/>
  </sheetData>
  <sheetProtection algorithmName="SHA-512" hashValue="xPVe46K5BhGmSGcQag8oqB7Z+BSVUU2Itlm6EJNGykDwxMk6oXcO3q5kBwCMlnykdKtI3ZNzW1nmseaENIOFiQ==" saltValue="frGspclkTGDf8ontPtBbUQ==" spinCount="100000" sheet="1" selectLockedCells="1"/>
  <mergeCells count="6">
    <mergeCell ref="B65:B72"/>
    <mergeCell ref="D6:E6"/>
    <mergeCell ref="B17:B20"/>
    <mergeCell ref="B21:B24"/>
    <mergeCell ref="B25:B49"/>
    <mergeCell ref="B50:B64"/>
  </mergeCells>
  <phoneticPr fontId="17" type="noConversion"/>
  <dataValidations count="4">
    <dataValidation type="list" allowBlank="1" showInputMessage="1" showErrorMessage="1" sqref="E20 E40 E45 E58 E64" xr:uid="{00000000-0002-0000-0000-000000000000}">
      <formula1>$C$108:$C$112</formula1>
    </dataValidation>
    <dataValidation type="list" allowBlank="1" showInputMessage="1" showErrorMessage="1" error="No és un valor previst._x000a_" sqref="E69:E70 E59 E22 E66:E67 E35" xr:uid="{00000000-0002-0000-0000-000001000000}">
      <formula1>$C$100:$C$103</formula1>
    </dataValidation>
    <dataValidation type="list" allowBlank="1" showInputMessage="1" showErrorMessage="1" error="No és un valor previst._x000a_" sqref="E17:E19 E34 E23:E32 E36:E39 E21 E65 E60:E63 E56:E57 E51:E54 E46:E49 E41:E44 E71:E72 E68" xr:uid="{00000000-0002-0000-0000-000002000000}">
      <formula1>$C$86:$C$87</formula1>
    </dataValidation>
    <dataValidation type="list" allowBlank="1" showInputMessage="1" showErrorMessage="1" error="No és un valor previst._x000a_" sqref="E55 E33 E50" xr:uid="{00000000-0002-0000-0000-000003000000}">
      <formula1>$C$92:$C$94</formula1>
    </dataValidation>
  </dataValidations>
  <pageMargins left="0.7" right="0.7" top="0.75" bottom="0.75" header="0.3" footer="0.3"/>
  <pageSetup paperSize="9" scale="35" orientation="portrait" r:id="rId1"/>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d H l 5 V 5 + K U p y k A A A A 9 w A A A B I A H A B D b 2 5 m a W c v U G F j a 2 F n Z S 5 4 b W w g o h g A K K A U A A A A A A A A A A A A A A A A A A A A A A A A A A A A h U 8 9 D o I w G L 0 K 6 U 7 / d D D k o w z G T R I T E u P a l A q N U A w t l r s 5 e C S v I E Z R N 4 c 3 v L / k v f v 1 B t n Y N t F F 9 8 5 0 N k U M U x R p q 7 r S 2 C p F g z / G K 5 Q J 2 E l 1 k p W O p r B 1 y e h M i m r v z w k h I Q Q c F r j r K 8 I p Z e S Q b w t V 6 1 b G x j o v r d L o 0 y r / t 5 C A / W u M 4 J j x C W z J M Q U y q 5 A b + 0 3 w a f D T / R F h P T R + 6 L X Q L t 4 U Q G Y K 5 H 1 C P A B Q S w M E F A A C A A g A d H l 5 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R 5 e V c o i k e 4 D g A A A B E A A A A T A B w A R m 9 y b X V s Y X M v U 2 V j d G l v b j E u b S C i G A A o o B Q A A A A A A A A A A A A A A A A A A A A A A A A A A A A r T k 0 u y c z P U w i G 0 I b W A F B L A Q I t A B Q A A g A I A H R 5 e V e f i l K c p A A A A P c A A A A S A A A A A A A A A A A A A A A A A A A A A A B D b 2 5 m a W c v U G F j a 2 F n Z S 5 4 b W x Q S w E C L Q A U A A I A C A B 0 e X l X D 8 r p q 6 Q A A A D p A A A A E w A A A A A A A A A A A A A A A A D w A A A A W 0 N v b n R l b n R f V H l w Z X N d L n h t b F B L A Q I t A B Q A A g A I A H R 5 e V c 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o o s w E + W m e Q o J J e y 3 7 v a w p A A A A A A I A A A A A A B B m A A A A A Q A A I A A A A O 3 M p 1 d r O A c 1 O D 6 u 3 I Y 4 r E A k Z h F 6 4 H V M O w 2 k y j O i B 8 m 4 A A A A A A 6 A A A A A A g A A I A A A A L + 9 8 t k O + 8 A o q F V h e A I N J G A E U R 1 M c Q N X s K R N N K W + 5 d M / U A A A A D w N E Q v A t U 0 n u 4 9 2 e D W A P N A S z 6 A 3 r F 7 M M G M S K 1 Q a r p t a s Q 1 Y p E D j i 4 S g 2 U T V W M 2 H N 4 8 8 D g w h t O l v 2 X x 0 V f / y 6 t c d c O l x R v l y G u F Z 5 Z h L D C k Q Q A A A A J U j A J Z E A F o 0 h W a F H Z f 2 F Q j r X g E 7 x 8 h x f w j v G 8 Y + r 4 H L l f o I D 0 K 5 P 1 V 0 L b 3 9 C B k r t u f I Q R B k w / 5 r B / Q U O R 5 Y 8 D w = < / D a t a M a s h u p > 
</file>

<file path=customXml/itemProps1.xml><?xml version="1.0" encoding="utf-8"?>
<ds:datastoreItem xmlns:ds="http://schemas.openxmlformats.org/officeDocument/2006/customXml" ds:itemID="{9FC938AB-308F-4221-AFE5-894459EA9AC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Lot 5 Alta representació</vt:lpstr>
      <vt:lpstr>'Lot 5 Alta representació'!Àrea_d'impressió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Esteve Traveset, Anna</dc:creator>
  <cp:lastModifiedBy>Esteve Traveset, Anna</cp:lastModifiedBy>
  <cp:lastPrinted>2019-02-25T11:12:57Z</cp:lastPrinted>
  <dcterms:created xsi:type="dcterms:W3CDTF">2007-06-05T09:47:41Z</dcterms:created>
  <dcterms:modified xsi:type="dcterms:W3CDTF">2025-01-16T13:02:38Z</dcterms:modified>
</cp:coreProperties>
</file>