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VEHICLES - F0769\CCS 2025 VEH\2.- Licitació\4.- Plecs\2.- Aprovació i plecs definitius\"/>
    </mc:Choice>
  </mc:AlternateContent>
  <xr:revisionPtr revIDLastSave="0" documentId="13_ncr:1_{71684949-127B-44BC-A36A-C3AE6B1CA963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LOT 4 SUV híbrid no endollable" sheetId="3" r:id="rId1"/>
    <sheet name="Auxiliar" sheetId="4" state="hidden" r:id="rId2"/>
  </sheets>
  <definedNames>
    <definedName name="ABCDNo">Auxiliar!$B$2:$B$6</definedName>
    <definedName name="ABCNo">Auxiliar!$C$2:$C$5</definedName>
    <definedName name="ABNo">Auxiliar!$D$2:$D$4</definedName>
    <definedName name="_xlnm.Print_Area" localSheetId="0">'LOT 4 SUV híbrid no endollable'!$A$1:$H$37</definedName>
    <definedName name="boolea">'LOT 4 SUV híbrid no endollable'!#REF!</definedName>
    <definedName name="ClassifEner">'LOT 4 SUV híbrid no endollable'!#REF!</definedName>
    <definedName name="climatitzador">'LOT 4 SUV híbrid no endollable'!#REF!</definedName>
    <definedName name="EstrellesNCAP">'LOT 4 SUV híbrid no endollable'!#REF!</definedName>
    <definedName name="Propulsio">'LOT 4 SUV híbrid no endollable'!#REF!</definedName>
    <definedName name="Sino">Auxiliar!$A$2:$A$3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3" i="3"/>
  <c r="G34" i="3"/>
  <c r="G35" i="3"/>
  <c r="G36" i="3" l="1"/>
</calcChain>
</file>

<file path=xl/sharedStrings.xml><?xml version="1.0" encoding="utf-8"?>
<sst xmlns="http://schemas.openxmlformats.org/spreadsheetml/2006/main" count="84" uniqueCount="58">
  <si>
    <t>CRITERI</t>
  </si>
  <si>
    <t>SUBCRITERI</t>
  </si>
  <si>
    <t>PARÀMETRES A VALORAR. VALORS ATORGATS (PUNTS)</t>
  </si>
  <si>
    <t>Generalitat de Catalunya</t>
  </si>
  <si>
    <t>Comissió Central de Subministraments</t>
  </si>
  <si>
    <t>PLEC DE CLÀUSULES ADMINISTRATIVES PARTICULARS</t>
  </si>
  <si>
    <t>Observacions per omplir</t>
  </si>
  <si>
    <r>
      <t xml:space="preserve">Posar </t>
    </r>
    <r>
      <rPr>
        <b/>
        <i/>
        <sz val="9"/>
        <rFont val="Arial"/>
        <family val="2"/>
      </rPr>
      <t>sí</t>
    </r>
    <r>
      <rPr>
        <sz val="9"/>
        <rFont val="Arial"/>
        <family val="2"/>
      </rPr>
      <t xml:space="preserve"> si ho té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>altrament</t>
    </r>
  </si>
  <si>
    <t>Punts</t>
  </si>
  <si>
    <t>Compliment criteris del model presentat (omplir per l'empresa)</t>
  </si>
  <si>
    <t>Coixins de seguretat als genolls</t>
  </si>
  <si>
    <t>T O T A L</t>
  </si>
  <si>
    <t>Indiqueu en les cel·les amb fons groc el grau de compliment dels criteris i subcriteris aplicables al lot que tot seguit es detallen (S/N/Valor) :</t>
  </si>
  <si>
    <t>Nom de l'empresa</t>
  </si>
  <si>
    <t xml:space="preserve">Control de manteniment de carril </t>
  </si>
  <si>
    <t>Control de creuer</t>
  </si>
  <si>
    <t>5 Estrelles EURO NCAP</t>
  </si>
  <si>
    <t>La millor oferta obtindrà 15 punts i la resta s'avaluaran proporcionalment.</t>
  </si>
  <si>
    <t>La millor oferta obtindrà 5 punts i la resta s'avaluaran proporcionalment.</t>
  </si>
  <si>
    <t>CONSUM I EMISSIONS (25)</t>
  </si>
  <si>
    <t>Sistema antibloqueig de frens amb distribució electrònica de la força de frenada i assistència a la frenada d'emergència.</t>
  </si>
  <si>
    <t>Sí</t>
  </si>
  <si>
    <t>Control d'angle mort en sortida marxa enrera per a detectar vehicles que circulen transversalment</t>
  </si>
  <si>
    <t>Indicador de cinturó no cordat a les places posteriors</t>
  </si>
  <si>
    <t xml:space="preserve">Sistema de reconeixement de senyals de trànsit </t>
  </si>
  <si>
    <t>Fre electrònic amb assistent d'arrancada amb desnivell</t>
  </si>
  <si>
    <t>Neumàtics amb alçada MÍNIMA de 40 mm, sempre que ho permeti la fitxa tècnica del vehicle; en altre cas, serà la més ajustada a aquesta mida d'acord amb la fitxa tècnica del vehicle, però no es valorarà en aquest cas)</t>
  </si>
  <si>
    <t>Neumàtics reforçats</t>
  </si>
  <si>
    <t>B</t>
  </si>
  <si>
    <t>Neumàtics com a mínim amb classificació B respecte a adherència en carretera segons distància de frenada en ferm mullat i com a mínim amb classificació B en eficiència de combustible</t>
  </si>
  <si>
    <t>Capacitat del maleter</t>
  </si>
  <si>
    <t>Posar capacitat del maleter en litres</t>
  </si>
  <si>
    <t>Sistema de sensors de llums i de pluja</t>
  </si>
  <si>
    <t>Sino</t>
  </si>
  <si>
    <t>ABCDNo</t>
  </si>
  <si>
    <t>ABCNo</t>
  </si>
  <si>
    <t>ABNo</t>
  </si>
  <si>
    <t>A</t>
  </si>
  <si>
    <t>No</t>
  </si>
  <si>
    <t>C</t>
  </si>
  <si>
    <t>D</t>
  </si>
  <si>
    <t>Classificació energètica de l'IDAE "A"</t>
  </si>
  <si>
    <r>
      <t>Posar els grams de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/km</t>
    </r>
  </si>
  <si>
    <t>Posar els litres/100 km</t>
  </si>
  <si>
    <t>Consum del vehicle en litres/100 km</t>
  </si>
  <si>
    <r>
      <t xml:space="preserve">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si són reforçats, antipunxades i de totes les estacions
Posar </t>
    </r>
    <r>
      <rPr>
        <b/>
        <i/>
        <sz val="9"/>
        <rFont val="Arial"/>
        <family val="2"/>
      </rPr>
      <t>B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si són reforçat, antipunxades i de totes les estacions homologats 3PMSF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</si>
  <si>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t>(+A) Neumàtics reforçats, de tipologia antipunxades (Contiseal o Runflat) i de totes les estacions (All Season): 0,3
(+B) Neumàtics reforçats, de tipologia antipunxades (Contiseal o Runflat) i de totes les estacions (All Season) amb homologació 3PMSF (Pack Mountain Snow Flake), de manera que no requereixin cadenes per a circular amb neu: 0,5</t>
  </si>
  <si>
    <t>Detector de fatiga</t>
  </si>
  <si>
    <t>Control d'angle mort avançat amb indicador de llum i so</t>
  </si>
  <si>
    <t>Climatització de l'habitacle del vehicle de dues o tres zones</t>
  </si>
  <si>
    <t>Alarma antirobatori del vehicle</t>
  </si>
  <si>
    <r>
      <t>SE</t>
    </r>
    <r>
      <rPr>
        <b/>
        <sz val="10"/>
        <color theme="1"/>
        <rFont val="Arial"/>
        <family val="2"/>
      </rPr>
      <t>GURETAT (16)</t>
    </r>
  </si>
  <si>
    <t>EQUIPAMENT I CONFORT (9)</t>
  </si>
  <si>
    <t>Departament d'Economia i Finances</t>
  </si>
  <si>
    <t>OBJECTE DEL CONTRACTE: ARRENDAMENT CENTRALITZAT DE VEHICLES SENSE OPCIÓ DE COMPRA - CCS 2025 VEH</t>
  </si>
  <si>
    <r>
      <t>Emissions de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segons el protocol WLTP de la fitxa tècnica del vehicle (no catàleg comercial)</t>
    </r>
  </si>
  <si>
    <t>Assistència a la frenada d'emergència per tal de reduir la distància de frenada en reconeixement de vianant.</t>
  </si>
  <si>
    <t>ANNEX 10 - COMPLIMENT CRITERIS VALORACIÓ VEHICLES OFERTS - LOT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</si>
</sst>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b/>
      <sz val="14"/>
      <name val="Helvetica*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Helvetica"/>
      <family val="2"/>
    </font>
    <font>
      <b/>
      <sz val="14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vertAlign val="subscript"/>
      <sz val="9"/>
      <name val="Arial"/>
      <family val="2"/>
    </font>
    <font>
      <sz val="10"/>
      <name val="Helvetica*"/>
    </font>
    <font>
      <sz val="20"/>
      <name val="Helvetica*"/>
    </font>
    <font>
      <sz val="12"/>
      <name val="Helvetica*"/>
    </font>
    <font>
      <b/>
      <sz val="12"/>
      <name val="Helvetica*"/>
    </font>
    <font>
      <b/>
      <sz val="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horizontal="left"/>
    </xf>
    <xf numFmtId="0" fontId="6" fillId="0" borderId="0" xfId="0" applyFont="1" applyProtection="1"/>
    <xf numFmtId="0" fontId="7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0" borderId="0" xfId="0" applyFont="1" applyProtection="1"/>
    <xf numFmtId="0" fontId="12" fillId="0" borderId="0" xfId="0" applyFont="1" applyAlignment="1" applyProtection="1">
      <alignment horizontal="center"/>
    </xf>
    <xf numFmtId="0" fontId="14" fillId="0" borderId="0" xfId="0" applyFont="1" applyProtection="1"/>
    <xf numFmtId="0" fontId="15" fillId="0" borderId="0" xfId="0" applyFont="1" applyProtection="1"/>
    <xf numFmtId="0" fontId="3" fillId="0" borderId="6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2" fontId="0" fillId="0" borderId="12" xfId="0" applyNumberFormat="1" applyBorder="1" applyAlignment="1" applyProtection="1">
      <alignment horizontal="right" vertical="center"/>
    </xf>
    <xf numFmtId="0" fontId="3" fillId="0" borderId="5" xfId="0" quotePrefix="1" applyFont="1" applyBorder="1" applyAlignment="1" applyProtection="1">
      <alignment vertical="center" wrapText="1"/>
    </xf>
    <xf numFmtId="0" fontId="3" fillId="0" borderId="6" xfId="0" quotePrefix="1" applyFont="1" applyBorder="1" applyAlignment="1" applyProtection="1">
      <alignment vertical="center" wrapText="1"/>
    </xf>
    <xf numFmtId="2" fontId="0" fillId="0" borderId="9" xfId="0" applyNumberFormat="1" applyBorder="1" applyAlignment="1" applyProtection="1">
      <alignment horizontal="right" vertical="center"/>
    </xf>
    <xf numFmtId="2" fontId="0" fillId="0" borderId="5" xfId="0" applyNumberForma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left" vertical="center" wrapText="1"/>
    </xf>
    <xf numFmtId="2" fontId="0" fillId="0" borderId="17" xfId="0" applyNumberFormat="1" applyBorder="1" applyAlignment="1" applyProtection="1">
      <alignment horizontal="right" vertical="center"/>
    </xf>
    <xf numFmtId="0" fontId="3" fillId="0" borderId="16" xfId="0" applyFont="1" applyFill="1" applyBorder="1" applyAlignment="1" applyProtection="1">
      <alignment vertical="center" wrapText="1"/>
    </xf>
    <xf numFmtId="0" fontId="3" fillId="0" borderId="10" xfId="0" quotePrefix="1" applyFont="1" applyBorder="1" applyAlignment="1" applyProtection="1">
      <alignment vertical="center" wrapText="1"/>
    </xf>
    <xf numFmtId="0" fontId="3" fillId="0" borderId="18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2" fontId="0" fillId="0" borderId="2" xfId="0" applyNumberFormat="1" applyBorder="1" applyProtection="1"/>
    <xf numFmtId="2" fontId="0" fillId="0" borderId="6" xfId="0" applyNumberFormat="1" applyBorder="1" applyAlignment="1" applyProtection="1">
      <alignment horizontal="right" vertical="center"/>
    </xf>
    <xf numFmtId="0" fontId="2" fillId="0" borderId="0" xfId="0" applyFont="1"/>
    <xf numFmtId="0" fontId="3" fillId="0" borderId="16" xfId="0" quotePrefix="1" applyFont="1" applyFill="1" applyBorder="1" applyAlignment="1" applyProtection="1">
      <alignment horizontal="left" vertical="center" wrapText="1"/>
    </xf>
    <xf numFmtId="0" fontId="3" fillId="0" borderId="18" xfId="0" quotePrefix="1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vertical="center" wrapText="1"/>
    </xf>
    <xf numFmtId="0" fontId="3" fillId="0" borderId="17" xfId="0" quotePrefix="1" applyFont="1" applyBorder="1" applyAlignment="1" applyProtection="1">
      <alignment vertical="center" wrapText="1"/>
    </xf>
    <xf numFmtId="0" fontId="3" fillId="0" borderId="12" xfId="0" quotePrefix="1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0" fontId="3" fillId="0" borderId="5" xfId="0" quotePrefix="1" applyFont="1" applyFill="1" applyBorder="1" applyAlignment="1" applyProtection="1">
      <alignment vertical="center" wrapText="1"/>
    </xf>
    <xf numFmtId="2" fontId="2" fillId="0" borderId="12" xfId="0" applyNumberFormat="1" applyFont="1" applyBorder="1" applyAlignment="1" applyProtection="1">
      <alignment horizontal="right" vertical="center"/>
    </xf>
    <xf numFmtId="0" fontId="3" fillId="0" borderId="15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vertical="center" wrapText="1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18" fillId="0" borderId="18" xfId="0" quotePrefix="1" applyFont="1" applyFill="1" applyBorder="1" applyAlignment="1" applyProtection="1">
      <alignment horizontal="left" vertical="center" wrapText="1"/>
    </xf>
    <xf numFmtId="0" fontId="18" fillId="0" borderId="18" xfId="0" applyFont="1" applyBorder="1" applyAlignment="1" applyProtection="1">
      <alignment horizontal="left" vertical="center" wrapText="1"/>
    </xf>
    <xf numFmtId="2" fontId="0" fillId="0" borderId="19" xfId="0" applyNumberFormat="1" applyBorder="1" applyAlignment="1" applyProtection="1">
      <alignment horizontal="right" vertical="center"/>
    </xf>
    <xf numFmtId="2" fontId="0" fillId="0" borderId="7" xfId="0" applyNumberFormat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left" vertical="center"/>
      <protection locked="0"/>
    </xf>
    <xf numFmtId="0" fontId="13" fillId="3" borderId="4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440347</xdr:colOff>
      <xdr:row>1</xdr:row>
      <xdr:rowOff>20516</xdr:rowOff>
    </xdr:from>
    <xdr:to>
      <xdr:col>0</xdr:col>
      <xdr:colOff>697522</xdr:colOff>
      <xdr:row>2</xdr:row>
      <xdr:rowOff>130420</xdr:rowOff>
    </xdr:to>
    <xdr:pic>
      <xdr:nvPicPr>
        <xdr:cNvPr id="3" name="Imagen 3" descr="GENCA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0347" y="211016"/>
          <a:ext cx="257175" cy="30040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6"/>
  <sheetViews>
    <sheetView tabSelected="1" view="pageBreakPreview" zoomScale="60" zoomScaleNormal="70" workbookViewId="0">
      <selection activeCell="E14" activeCellId="1" sqref="D5:E5 E14:E35"/>
    </sheetView>
  </sheetViews>
  <sheetFormatPr defaultColWidth="11.4609375" defaultRowHeight="12.45"/>
  <cols>
    <col min="1" max="1" width="11.4609375" style="3"/>
    <col min="2" max="2" width="26.4609375" style="3" customWidth="1"/>
    <col min="3" max="3" width="48.4609375" style="3" customWidth="1"/>
    <col min="4" max="4" width="42.4609375" style="3" customWidth="1"/>
    <col min="5" max="5" width="33.4609375" style="3" customWidth="1"/>
    <col min="6" max="6" width="49" style="3" bestFit="1" customWidth="1"/>
    <col min="7" max="7" width="20" style="3" customWidth="1"/>
    <col min="8" max="8" width="5.3828125" style="3" customWidth="1"/>
    <col min="9" max="9" width="59" style="3" bestFit="1" customWidth="1"/>
    <col min="10" max="10" width="11.4609375" style="3"/>
    <col min="11" max="11" width="111.4609375" style="3" bestFit="1" customWidth="1"/>
    <col min="12" max="12" width="133.15234375" style="3" bestFit="1" customWidth="1"/>
    <col min="13" max="16384" width="11.4609375" style="3"/>
  </cols>
  <sheetData>
    <row r="1" spans="2:13" ht="15">
      <c r="B1" s="11"/>
      <c r="C1" s="12"/>
      <c r="D1" s="12"/>
      <c r="E1" s="13"/>
      <c r="F1" s="1"/>
      <c r="G1" s="1"/>
      <c r="H1" s="1"/>
      <c r="I1" s="1"/>
      <c r="J1" s="1"/>
      <c r="K1" s="2"/>
      <c r="L1" s="2"/>
      <c r="M1" s="2"/>
    </row>
    <row r="2" spans="2:13" ht="15">
      <c r="B2" s="14" t="s">
        <v>3</v>
      </c>
      <c r="C2" s="12"/>
      <c r="D2" s="12"/>
      <c r="E2" s="13"/>
      <c r="F2" s="2"/>
      <c r="G2" s="2"/>
      <c r="H2" s="2"/>
      <c r="I2" s="2"/>
      <c r="J2" s="2"/>
      <c r="K2" s="2"/>
      <c r="L2" s="2"/>
      <c r="M2" s="2"/>
    </row>
    <row r="3" spans="2:13" ht="15">
      <c r="B3" s="14" t="s">
        <v>53</v>
      </c>
      <c r="C3" s="12"/>
      <c r="D3" s="12"/>
      <c r="E3" s="13"/>
      <c r="F3" s="2"/>
      <c r="G3" s="2"/>
      <c r="H3" s="2"/>
      <c r="I3" s="2"/>
      <c r="J3" s="2"/>
      <c r="K3" s="2"/>
      <c r="L3" s="2"/>
      <c r="M3" s="2"/>
    </row>
    <row r="4" spans="2:13" ht="15.45">
      <c r="B4" s="15" t="s">
        <v>4</v>
      </c>
      <c r="C4" s="12"/>
      <c r="D4" s="13"/>
      <c r="E4" s="13"/>
      <c r="F4" s="1"/>
      <c r="G4" s="1"/>
      <c r="H4" s="1"/>
      <c r="I4" s="1"/>
      <c r="J4" s="1"/>
      <c r="K4" s="2"/>
      <c r="L4" s="2"/>
      <c r="M4" s="2"/>
    </row>
    <row r="5" spans="2:13" ht="24.9">
      <c r="B5" s="15"/>
      <c r="C5" s="12"/>
      <c r="D5" s="66" t="s">
        <v>13</v>
      </c>
      <c r="E5" s="67"/>
      <c r="F5" s="2"/>
      <c r="G5" s="2"/>
      <c r="H5" s="2"/>
      <c r="I5" s="2"/>
      <c r="J5" s="2"/>
      <c r="K5" s="2"/>
      <c r="L5" s="2"/>
      <c r="M5" s="2"/>
    </row>
    <row r="6" spans="2:13">
      <c r="B6" s="2"/>
      <c r="C6" s="4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ht="17.600000000000001">
      <c r="B7" s="5" t="s">
        <v>5</v>
      </c>
      <c r="C7" s="4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ht="17.600000000000001">
      <c r="B8" s="5" t="s">
        <v>54</v>
      </c>
      <c r="C8" s="4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ht="17.600000000000001">
      <c r="B9" s="5"/>
      <c r="C9" s="4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ht="17.600000000000001">
      <c r="B10" s="6" t="s">
        <v>57</v>
      </c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ht="17.600000000000001">
      <c r="B11" s="7" t="s">
        <v>12</v>
      </c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20.6" thickBot="1">
      <c r="B12" s="8"/>
      <c r="C12" s="4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2:13" ht="42" customHeight="1" thickBot="1">
      <c r="B13" s="10" t="s">
        <v>0</v>
      </c>
      <c r="C13" s="9" t="s">
        <v>1</v>
      </c>
      <c r="D13" s="10" t="s">
        <v>2</v>
      </c>
      <c r="E13" s="9" t="s">
        <v>9</v>
      </c>
      <c r="F13" s="9" t="s">
        <v>6</v>
      </c>
      <c r="G13" s="9" t="s">
        <v>8</v>
      </c>
    </row>
    <row r="14" spans="2:13" ht="32.25" customHeight="1">
      <c r="B14" s="68" t="s">
        <v>19</v>
      </c>
      <c r="C14" s="44" t="s">
        <v>55</v>
      </c>
      <c r="D14" s="18" t="s">
        <v>17</v>
      </c>
      <c r="E14" s="50"/>
      <c r="F14" s="20" t="s">
        <v>42</v>
      </c>
      <c r="G14" s="23">
        <v>0</v>
      </c>
    </row>
    <row r="15" spans="2:13" ht="29.25" customHeight="1">
      <c r="B15" s="69"/>
      <c r="C15" s="61" t="s">
        <v>44</v>
      </c>
      <c r="D15" s="16" t="s">
        <v>18</v>
      </c>
      <c r="E15" s="51"/>
      <c r="F15" s="21" t="s">
        <v>43</v>
      </c>
      <c r="G15" s="35">
        <v>0</v>
      </c>
    </row>
    <row r="16" spans="2:13" ht="28.5" customHeight="1" thickBot="1">
      <c r="B16" s="70"/>
      <c r="C16" s="62" t="s">
        <v>41</v>
      </c>
      <c r="D16" s="24">
        <v>5</v>
      </c>
      <c r="E16" s="52"/>
      <c r="F16" s="27" t="s">
        <v>7</v>
      </c>
      <c r="G16" s="22">
        <f>IF(E16="sí",5,0)</f>
        <v>0</v>
      </c>
    </row>
    <row r="17" spans="2:7" ht="31.5" customHeight="1">
      <c r="B17" s="68" t="s">
        <v>51</v>
      </c>
      <c r="C17" s="47" t="s">
        <v>20</v>
      </c>
      <c r="D17" s="37">
        <v>1</v>
      </c>
      <c r="E17" s="53"/>
      <c r="F17" s="39" t="s">
        <v>7</v>
      </c>
      <c r="G17" s="25">
        <f>IF(E17="sí",1,0)</f>
        <v>0</v>
      </c>
    </row>
    <row r="18" spans="2:7" ht="34" customHeight="1">
      <c r="B18" s="69"/>
      <c r="C18" s="26" t="s">
        <v>56</v>
      </c>
      <c r="D18" s="37">
        <v>1</v>
      </c>
      <c r="E18" s="54"/>
      <c r="F18" s="40" t="s">
        <v>7</v>
      </c>
      <c r="G18" s="19">
        <f>IF(E18="sí",1,0)</f>
        <v>0</v>
      </c>
    </row>
    <row r="19" spans="2:7" ht="27" customHeight="1">
      <c r="B19" s="69"/>
      <c r="C19" s="28" t="s">
        <v>14</v>
      </c>
      <c r="D19" s="38">
        <v>1</v>
      </c>
      <c r="E19" s="54"/>
      <c r="F19" s="40" t="s">
        <v>7</v>
      </c>
      <c r="G19" s="19">
        <f>IF(E19="sí",1,0)</f>
        <v>0</v>
      </c>
    </row>
    <row r="20" spans="2:7" ht="28.5" customHeight="1">
      <c r="B20" s="69"/>
      <c r="C20" s="28" t="s">
        <v>48</v>
      </c>
      <c r="D20" s="57">
        <v>1</v>
      </c>
      <c r="E20" s="54"/>
      <c r="F20" s="40" t="s">
        <v>7</v>
      </c>
      <c r="G20" s="19">
        <f t="shared" ref="G20:G27" si="0">IF(E20="sí",1,0)</f>
        <v>0</v>
      </c>
    </row>
    <row r="21" spans="2:7" ht="30" customHeight="1">
      <c r="B21" s="69"/>
      <c r="C21" s="28" t="s">
        <v>22</v>
      </c>
      <c r="D21" s="57">
        <v>1</v>
      </c>
      <c r="E21" s="54"/>
      <c r="F21" s="40" t="s">
        <v>7</v>
      </c>
      <c r="G21" s="19">
        <f t="shared" si="0"/>
        <v>0</v>
      </c>
    </row>
    <row r="22" spans="2:7" ht="28.5" customHeight="1">
      <c r="B22" s="69"/>
      <c r="C22" s="28" t="s">
        <v>23</v>
      </c>
      <c r="D22" s="57">
        <v>1</v>
      </c>
      <c r="E22" s="54"/>
      <c r="F22" s="40" t="s">
        <v>7</v>
      </c>
      <c r="G22" s="19">
        <f t="shared" si="0"/>
        <v>0</v>
      </c>
    </row>
    <row r="23" spans="2:7" ht="30" customHeight="1">
      <c r="B23" s="69"/>
      <c r="C23" s="48" t="s">
        <v>24</v>
      </c>
      <c r="D23" s="57">
        <v>1</v>
      </c>
      <c r="E23" s="54"/>
      <c r="F23" s="41" t="s">
        <v>7</v>
      </c>
      <c r="G23" s="19">
        <f t="shared" si="0"/>
        <v>0</v>
      </c>
    </row>
    <row r="24" spans="2:7" ht="30" customHeight="1">
      <c r="B24" s="69"/>
      <c r="C24" s="48" t="s">
        <v>47</v>
      </c>
      <c r="D24" s="57">
        <v>1</v>
      </c>
      <c r="E24" s="54"/>
      <c r="F24" s="41" t="s">
        <v>7</v>
      </c>
      <c r="G24" s="19">
        <f t="shared" si="0"/>
        <v>0</v>
      </c>
    </row>
    <row r="25" spans="2:7" ht="32.25" customHeight="1">
      <c r="B25" s="69"/>
      <c r="C25" s="28" t="s">
        <v>25</v>
      </c>
      <c r="D25" s="57">
        <v>1</v>
      </c>
      <c r="E25" s="54"/>
      <c r="F25" s="40" t="s">
        <v>7</v>
      </c>
      <c r="G25" s="19">
        <f t="shared" si="0"/>
        <v>0</v>
      </c>
    </row>
    <row r="26" spans="2:7" ht="42" customHeight="1">
      <c r="B26" s="69"/>
      <c r="C26" s="28" t="s">
        <v>50</v>
      </c>
      <c r="D26" s="38">
        <v>0.5</v>
      </c>
      <c r="E26" s="54"/>
      <c r="F26" s="40" t="s">
        <v>7</v>
      </c>
      <c r="G26" s="19">
        <f>IF(E26="sí",0.5,0)</f>
        <v>0</v>
      </c>
    </row>
    <row r="27" spans="2:7" ht="56.5" customHeight="1">
      <c r="B27" s="69"/>
      <c r="C27" s="48" t="s">
        <v>26</v>
      </c>
      <c r="D27" s="38">
        <v>1</v>
      </c>
      <c r="E27" s="54"/>
      <c r="F27" s="40" t="s">
        <v>7</v>
      </c>
      <c r="G27" s="19">
        <f t="shared" si="0"/>
        <v>0</v>
      </c>
    </row>
    <row r="28" spans="2:7" ht="102.75" customHeight="1">
      <c r="B28" s="69"/>
      <c r="C28" s="48" t="s">
        <v>27</v>
      </c>
      <c r="D28" s="42" t="s">
        <v>46</v>
      </c>
      <c r="E28" s="54"/>
      <c r="F28" s="41" t="s">
        <v>45</v>
      </c>
      <c r="G28" s="46">
        <f>IF(E28="A",0.3,IF(E28="B",0.5,0))</f>
        <v>0</v>
      </c>
    </row>
    <row r="29" spans="2:7" ht="52.5" customHeight="1">
      <c r="B29" s="69"/>
      <c r="C29" s="49" t="s">
        <v>29</v>
      </c>
      <c r="D29" s="38">
        <v>1</v>
      </c>
      <c r="E29" s="55"/>
      <c r="F29" s="40" t="s">
        <v>7</v>
      </c>
      <c r="G29" s="19">
        <f>IF(E29="Sí",1,0)</f>
        <v>0</v>
      </c>
    </row>
    <row r="30" spans="2:7" ht="29.25" customHeight="1">
      <c r="B30" s="69"/>
      <c r="C30" s="28" t="s">
        <v>16</v>
      </c>
      <c r="D30" s="58">
        <v>3</v>
      </c>
      <c r="E30" s="54"/>
      <c r="F30" s="41" t="s">
        <v>7</v>
      </c>
      <c r="G30" s="19">
        <f>IF(E30="sí",3,0)</f>
        <v>0</v>
      </c>
    </row>
    <row r="31" spans="2:7" ht="29.25" customHeight="1" thickBot="1">
      <c r="B31" s="69"/>
      <c r="C31" s="29" t="s">
        <v>10</v>
      </c>
      <c r="D31" s="42">
        <v>1</v>
      </c>
      <c r="E31" s="54"/>
      <c r="F31" s="41" t="s">
        <v>7</v>
      </c>
      <c r="G31" s="59">
        <f>IF(E31="sí",1,0)</f>
        <v>0</v>
      </c>
    </row>
    <row r="32" spans="2:7" ht="28.5" customHeight="1">
      <c r="B32" s="63" t="s">
        <v>52</v>
      </c>
      <c r="C32" s="43" t="s">
        <v>30</v>
      </c>
      <c r="D32" s="44" t="s">
        <v>18</v>
      </c>
      <c r="E32" s="53"/>
      <c r="F32" s="45" t="s">
        <v>31</v>
      </c>
      <c r="G32" s="23">
        <v>0</v>
      </c>
    </row>
    <row r="33" spans="2:7" ht="36.65" customHeight="1">
      <c r="B33" s="64"/>
      <c r="C33" s="30" t="s">
        <v>49</v>
      </c>
      <c r="D33" s="16">
        <v>1</v>
      </c>
      <c r="E33" s="54"/>
      <c r="F33" s="21" t="s">
        <v>7</v>
      </c>
      <c r="G33" s="35">
        <f>IF(E33="sí",1,0)</f>
        <v>0</v>
      </c>
    </row>
    <row r="34" spans="2:7" ht="28.5" customHeight="1">
      <c r="B34" s="64"/>
      <c r="C34" s="31" t="s">
        <v>32</v>
      </c>
      <c r="D34" s="16">
        <v>1.5</v>
      </c>
      <c r="E34" s="54"/>
      <c r="F34" s="21" t="s">
        <v>7</v>
      </c>
      <c r="G34" s="35">
        <f>IF(E34="sí",1.5,0)</f>
        <v>0</v>
      </c>
    </row>
    <row r="35" spans="2:7" ht="28.5" customHeight="1" thickBot="1">
      <c r="B35" s="65"/>
      <c r="C35" s="32" t="s">
        <v>15</v>
      </c>
      <c r="D35" s="17">
        <v>1.5</v>
      </c>
      <c r="E35" s="56"/>
      <c r="F35" s="21" t="s">
        <v>7</v>
      </c>
      <c r="G35" s="60">
        <f>IF(E35="sí",1.5,0)</f>
        <v>0</v>
      </c>
    </row>
    <row r="36" spans="2:7" ht="12.9" thickBot="1">
      <c r="F36" s="33" t="s">
        <v>11</v>
      </c>
      <c r="G36" s="34">
        <f>SUM(G12:G35)</f>
        <v>0</v>
      </c>
    </row>
  </sheetData>
  <sheetProtection algorithmName="SHA-512" hashValue="IjKhBuo2pAbL4M3r84lQ1sUA9cye1PQTeKGQmTIPVv20mKKGkHQaS+yDDPV/mB3m3xZgyMsmpZOG3cbqK+b/Yg==" saltValue="lrA2c4EXj4HGIUxVuSSoXQ==" spinCount="100000" sheet="1" objects="1" scenarios="1"/>
  <mergeCells count="4">
    <mergeCell ref="B32:B35"/>
    <mergeCell ref="D5:E5"/>
    <mergeCell ref="B14:B16"/>
    <mergeCell ref="B17:B31"/>
  </mergeCells>
  <dataValidations count="4">
    <dataValidation operator="greaterThan" allowBlank="1" showInputMessage="1" showErrorMessage="1" sqref="E14:E15" xr:uid="{00000000-0002-0000-0000-000000000000}"/>
    <dataValidation type="list" allowBlank="1" showInputMessage="1" showErrorMessage="1" error="No és un valor previst._x000a_" sqref="E28" xr:uid="{00000000-0002-0000-0000-000001000000}">
      <formula1>ABNo</formula1>
    </dataValidation>
    <dataValidation type="list" allowBlank="1" showInputMessage="1" showErrorMessage="1" error="No és un valor previst._x000a_" sqref="E29 E16:E27" xr:uid="{00000000-0002-0000-0000-000002000000}">
      <formula1>Sino</formula1>
    </dataValidation>
    <dataValidation type="list" allowBlank="1" showInputMessage="1" showErrorMessage="1" sqref="E30:E31 E33:E35" xr:uid="{00000000-0002-0000-0000-000003000000}">
      <formula1>Sino</formula1>
    </dataValidation>
  </dataValidations>
  <pageMargins left="1.4960629921259843" right="0.70866141732283472" top="0.15748031496062992" bottom="0" header="0.31496062992125984" footer="0.31496062992125984"/>
  <pageSetup paperSize="8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I10" sqref="I10"/>
    </sheetView>
  </sheetViews>
  <sheetFormatPr defaultRowHeight="12.45"/>
  <sheetData>
    <row r="1" spans="1:4">
      <c r="A1" t="s">
        <v>33</v>
      </c>
      <c r="B1" t="s">
        <v>34</v>
      </c>
      <c r="C1" t="s">
        <v>35</v>
      </c>
      <c r="D1" s="36" t="s">
        <v>36</v>
      </c>
    </row>
    <row r="2" spans="1:4">
      <c r="A2" t="s">
        <v>21</v>
      </c>
      <c r="B2" t="s">
        <v>37</v>
      </c>
      <c r="C2" t="s">
        <v>37</v>
      </c>
      <c r="D2" s="36" t="s">
        <v>37</v>
      </c>
    </row>
    <row r="3" spans="1:4">
      <c r="A3" t="s">
        <v>38</v>
      </c>
      <c r="B3" t="s">
        <v>28</v>
      </c>
      <c r="C3" t="s">
        <v>28</v>
      </c>
      <c r="D3" s="36" t="s">
        <v>28</v>
      </c>
    </row>
    <row r="4" spans="1:4">
      <c r="B4" t="s">
        <v>39</v>
      </c>
      <c r="C4" t="s">
        <v>39</v>
      </c>
      <c r="D4" s="36" t="s">
        <v>38</v>
      </c>
    </row>
    <row r="5" spans="1:4">
      <c r="B5" t="s">
        <v>40</v>
      </c>
      <c r="C5" t="s">
        <v>38</v>
      </c>
    </row>
    <row r="6" spans="1:4">
      <c r="B6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5</vt:i4>
      </vt:variant>
    </vt:vector>
  </HeadingPairs>
  <TitlesOfParts>
    <vt:vector size="7" baseType="lpstr">
      <vt:lpstr>LOT 4 SUV híbrid no endollable</vt:lpstr>
      <vt:lpstr>Auxiliar</vt:lpstr>
      <vt:lpstr>ABCDNo</vt:lpstr>
      <vt:lpstr>ABCNo</vt:lpstr>
      <vt:lpstr>ABNo</vt:lpstr>
      <vt:lpstr>'LOT 4 SUV híbrid no endollable'!Àrea_d'impressió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 Traveset, Anna</dc:creator>
  <cp:lastModifiedBy>Esteve Traveset, Anna</cp:lastModifiedBy>
  <cp:lastPrinted>2024-10-02T11:15:15Z</cp:lastPrinted>
  <dcterms:created xsi:type="dcterms:W3CDTF">2007-06-05T09:47:41Z</dcterms:created>
  <dcterms:modified xsi:type="dcterms:W3CDTF">2025-01-14T10:45:02Z</dcterms:modified>
</cp:coreProperties>
</file>