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T-PRES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H574" i="7"/>
  <c r="K574" i="7" s="1"/>
  <c r="H571" i="7"/>
  <c r="K571" i="7" s="1"/>
  <c r="L572" i="7" s="1"/>
  <c r="H568" i="7"/>
  <c r="K568" i="7" s="1"/>
  <c r="H567" i="7"/>
  <c r="K567" i="7" s="1"/>
  <c r="H558" i="7"/>
  <c r="K558" i="7" s="1"/>
  <c r="H555" i="7"/>
  <c r="K555" i="7" s="1"/>
  <c r="L556" i="7" s="1"/>
  <c r="K561" i="7" s="1"/>
  <c r="L569" i="7" l="1"/>
  <c r="K576" i="7" s="1"/>
  <c r="L577" i="7" s="1"/>
  <c r="L578" i="7" s="1"/>
  <c r="L565" i="7" s="1"/>
  <c r="E152" i="2" s="1"/>
  <c r="G152" i="2" s="1"/>
  <c r="G153" i="2" s="1"/>
  <c r="L562" i="7"/>
  <c r="L563" i="7" s="1"/>
  <c r="L553" i="7" s="1"/>
  <c r="L559" i="7"/>
  <c r="D3" i="2"/>
  <c r="H547" i="7"/>
  <c r="J547" i="7" s="1"/>
  <c r="H546" i="7"/>
  <c r="J546" i="7" s="1"/>
  <c r="H543" i="7"/>
  <c r="J543" i="7" s="1"/>
  <c r="H542" i="7"/>
  <c r="J542" i="7" s="1"/>
  <c r="H533" i="7"/>
  <c r="J533" i="7" s="1"/>
  <c r="L534" i="7" s="1"/>
  <c r="H530" i="7"/>
  <c r="H521" i="7"/>
  <c r="J521" i="7" s="1"/>
  <c r="L522" i="7" s="1"/>
  <c r="H518" i="7"/>
  <c r="J518" i="7" s="1"/>
  <c r="L519" i="7" s="1"/>
  <c r="J524" i="7" s="1"/>
  <c r="H509" i="7"/>
  <c r="J509" i="7" s="1"/>
  <c r="L510" i="7" s="1"/>
  <c r="H506" i="7"/>
  <c r="J506" i="7" s="1"/>
  <c r="L507" i="7" s="1"/>
  <c r="J512" i="7" s="1"/>
  <c r="H497" i="7"/>
  <c r="J497" i="7" s="1"/>
  <c r="L498" i="7" s="1"/>
  <c r="H494" i="7"/>
  <c r="H485" i="7"/>
  <c r="J485" i="7" s="1"/>
  <c r="H484" i="7"/>
  <c r="J484" i="7" s="1"/>
  <c r="H481" i="7"/>
  <c r="J481" i="7" s="1"/>
  <c r="L482" i="7" s="1"/>
  <c r="H478" i="7"/>
  <c r="J478" i="7" s="1"/>
  <c r="H477" i="7"/>
  <c r="J477" i="7" s="1"/>
  <c r="H468" i="7"/>
  <c r="J468" i="7" s="1"/>
  <c r="H467" i="7"/>
  <c r="J467" i="7" s="1"/>
  <c r="H464" i="7"/>
  <c r="J464" i="7" s="1"/>
  <c r="L465" i="7" s="1"/>
  <c r="H461" i="7"/>
  <c r="J461" i="7" s="1"/>
  <c r="H460" i="7"/>
  <c r="J460" i="7" s="1"/>
  <c r="H451" i="7"/>
  <c r="J451" i="7" s="1"/>
  <c r="H450" i="7"/>
  <c r="J450" i="7" s="1"/>
  <c r="H447" i="7"/>
  <c r="J447" i="7" s="1"/>
  <c r="L448" i="7" s="1"/>
  <c r="J454" i="7" s="1"/>
  <c r="H438" i="7"/>
  <c r="J438" i="7" s="1"/>
  <c r="H437" i="7"/>
  <c r="J437" i="7" s="1"/>
  <c r="H434" i="7"/>
  <c r="J434" i="7" s="1"/>
  <c r="L435" i="7" s="1"/>
  <c r="J441" i="7" s="1"/>
  <c r="H425" i="7"/>
  <c r="J425" i="7" s="1"/>
  <c r="L426" i="7" s="1"/>
  <c r="H422" i="7"/>
  <c r="J422" i="7" s="1"/>
  <c r="L423" i="7" s="1"/>
  <c r="J428" i="7" s="1"/>
  <c r="H413" i="7"/>
  <c r="J413" i="7" s="1"/>
  <c r="L414" i="7" s="1"/>
  <c r="H410" i="7"/>
  <c r="J410" i="7" s="1"/>
  <c r="H409" i="7"/>
  <c r="J409" i="7" s="1"/>
  <c r="H400" i="7"/>
  <c r="J400" i="7" s="1"/>
  <c r="H399" i="7"/>
  <c r="J399" i="7" s="1"/>
  <c r="H396" i="7"/>
  <c r="J396" i="7" s="1"/>
  <c r="H395" i="7"/>
  <c r="J395" i="7" s="1"/>
  <c r="H394" i="7"/>
  <c r="J394" i="7" s="1"/>
  <c r="H391" i="7"/>
  <c r="J391" i="7" s="1"/>
  <c r="H390" i="7"/>
  <c r="J390" i="7" s="1"/>
  <c r="H381" i="7"/>
  <c r="J381" i="7" s="1"/>
  <c r="L382" i="7" s="1"/>
  <c r="H378" i="7"/>
  <c r="H369" i="7"/>
  <c r="J369" i="7" s="1"/>
  <c r="L370" i="7" s="1"/>
  <c r="H366" i="7"/>
  <c r="J366" i="7" s="1"/>
  <c r="H365" i="7"/>
  <c r="J365" i="7" s="1"/>
  <c r="H362" i="7"/>
  <c r="J362" i="7" s="1"/>
  <c r="H361" i="7"/>
  <c r="J361" i="7" s="1"/>
  <c r="H352" i="7"/>
  <c r="J352" i="7" s="1"/>
  <c r="L353" i="7" s="1"/>
  <c r="H349" i="7"/>
  <c r="J349" i="7" s="1"/>
  <c r="H348" i="7"/>
  <c r="J348" i="7" s="1"/>
  <c r="H339" i="7"/>
  <c r="J339" i="7" s="1"/>
  <c r="L340" i="7" s="1"/>
  <c r="H336" i="7"/>
  <c r="J336" i="7" s="1"/>
  <c r="L337" i="7" s="1"/>
  <c r="H333" i="7"/>
  <c r="J333" i="7" s="1"/>
  <c r="H332" i="7"/>
  <c r="J332" i="7" s="1"/>
  <c r="H323" i="7"/>
  <c r="J323" i="7" s="1"/>
  <c r="L324" i="7" s="1"/>
  <c r="H320" i="7"/>
  <c r="J320" i="7" s="1"/>
  <c r="H319" i="7"/>
  <c r="J319" i="7" s="1"/>
  <c r="H310" i="7"/>
  <c r="J310" i="7" s="1"/>
  <c r="H309" i="7"/>
  <c r="J309" i="7" s="1"/>
  <c r="H306" i="7"/>
  <c r="J306" i="7" s="1"/>
  <c r="H305" i="7"/>
  <c r="J305" i="7" s="1"/>
  <c r="H304" i="7"/>
  <c r="J304" i="7" s="1"/>
  <c r="H301" i="7"/>
  <c r="J301" i="7" s="1"/>
  <c r="H300" i="7"/>
  <c r="J300" i="7" s="1"/>
  <c r="H291" i="7"/>
  <c r="J291" i="7" s="1"/>
  <c r="H290" i="7"/>
  <c r="J290" i="7" s="1"/>
  <c r="H287" i="7"/>
  <c r="J287" i="7" s="1"/>
  <c r="H286" i="7"/>
  <c r="J286" i="7" s="1"/>
  <c r="H285" i="7"/>
  <c r="J285" i="7" s="1"/>
  <c r="H282" i="7"/>
  <c r="J282" i="7" s="1"/>
  <c r="H281" i="7"/>
  <c r="J281" i="7" s="1"/>
  <c r="H272" i="7"/>
  <c r="J272" i="7" s="1"/>
  <c r="H271" i="7"/>
  <c r="J271" i="7" s="1"/>
  <c r="H268" i="7"/>
  <c r="J268" i="7" s="1"/>
  <c r="H267" i="7"/>
  <c r="J267" i="7" s="1"/>
  <c r="H264" i="7"/>
  <c r="J264" i="7" s="1"/>
  <c r="H263" i="7"/>
  <c r="J263" i="7" s="1"/>
  <c r="H254" i="7"/>
  <c r="J254" i="7" s="1"/>
  <c r="H253" i="7"/>
  <c r="J253" i="7" s="1"/>
  <c r="H250" i="7"/>
  <c r="J250" i="7" s="1"/>
  <c r="H249" i="7"/>
  <c r="J249" i="7" s="1"/>
  <c r="H248" i="7"/>
  <c r="J248" i="7" s="1"/>
  <c r="H245" i="7"/>
  <c r="J245" i="7" s="1"/>
  <c r="H244" i="7"/>
  <c r="J244" i="7" s="1"/>
  <c r="H235" i="7"/>
  <c r="J235" i="7" s="1"/>
  <c r="H234" i="7"/>
  <c r="J234" i="7" s="1"/>
  <c r="H231" i="7"/>
  <c r="J231" i="7" s="1"/>
  <c r="H230" i="7"/>
  <c r="J230" i="7" s="1"/>
  <c r="H227" i="7"/>
  <c r="J227" i="7" s="1"/>
  <c r="H226" i="7"/>
  <c r="J226" i="7" s="1"/>
  <c r="H217" i="7"/>
  <c r="J217" i="7" s="1"/>
  <c r="H216" i="7"/>
  <c r="J216" i="7" s="1"/>
  <c r="H213" i="7"/>
  <c r="J213" i="7" s="1"/>
  <c r="H212" i="7"/>
  <c r="J212" i="7" s="1"/>
  <c r="H211" i="7"/>
  <c r="J211" i="7" s="1"/>
  <c r="H208" i="7"/>
  <c r="J208" i="7" s="1"/>
  <c r="H207" i="7"/>
  <c r="J207" i="7" s="1"/>
  <c r="H200" i="7"/>
  <c r="J200" i="7" s="1"/>
  <c r="L201" i="7" s="1"/>
  <c r="H197" i="7"/>
  <c r="J197" i="7" s="1"/>
  <c r="H196" i="7"/>
  <c r="J196" i="7" s="1"/>
  <c r="H193" i="7"/>
  <c r="J193" i="7" s="1"/>
  <c r="H192" i="7"/>
  <c r="H183" i="7"/>
  <c r="J183" i="7" s="1"/>
  <c r="L184" i="7" s="1"/>
  <c r="H180" i="7"/>
  <c r="J180" i="7" s="1"/>
  <c r="H179" i="7"/>
  <c r="J179" i="7" s="1"/>
  <c r="H176" i="7"/>
  <c r="J176" i="7" s="1"/>
  <c r="H175" i="7"/>
  <c r="J175" i="7" s="1"/>
  <c r="H166" i="7"/>
  <c r="H163" i="7"/>
  <c r="J163" i="7" s="1"/>
  <c r="H162" i="7"/>
  <c r="J162" i="7" s="1"/>
  <c r="H159" i="7"/>
  <c r="J159" i="7" s="1"/>
  <c r="H158" i="7"/>
  <c r="J158" i="7" s="1"/>
  <c r="H149" i="7"/>
  <c r="J149" i="7" s="1"/>
  <c r="H148" i="7"/>
  <c r="J148" i="7" s="1"/>
  <c r="H145" i="7"/>
  <c r="J145" i="7" s="1"/>
  <c r="H144" i="7"/>
  <c r="J144" i="7" s="1"/>
  <c r="H135" i="7"/>
  <c r="J135" i="7" s="1"/>
  <c r="L136" i="7" s="1"/>
  <c r="H132" i="7"/>
  <c r="J132" i="7" s="1"/>
  <c r="L133" i="7" s="1"/>
  <c r="H129" i="7"/>
  <c r="J129" i="7" s="1"/>
  <c r="L130" i="7" s="1"/>
  <c r="J138" i="7" s="1"/>
  <c r="H120" i="7"/>
  <c r="J120" i="7" s="1"/>
  <c r="L121" i="7" s="1"/>
  <c r="H117" i="7"/>
  <c r="J117" i="7" s="1"/>
  <c r="H108" i="7"/>
  <c r="J108" i="7" s="1"/>
  <c r="L109" i="7" s="1"/>
  <c r="H105" i="7"/>
  <c r="J105" i="7" s="1"/>
  <c r="H104" i="7"/>
  <c r="J104" i="7" s="1"/>
  <c r="H103" i="7"/>
  <c r="J103" i="7" s="1"/>
  <c r="H100" i="7"/>
  <c r="J100" i="7" s="1"/>
  <c r="H99" i="7"/>
  <c r="J99" i="7" s="1"/>
  <c r="H90" i="7"/>
  <c r="J90" i="7" s="1"/>
  <c r="L91" i="7" s="1"/>
  <c r="H87" i="7"/>
  <c r="J87" i="7" s="1"/>
  <c r="H86" i="7"/>
  <c r="J86" i="7" s="1"/>
  <c r="H85" i="7"/>
  <c r="J85" i="7" s="1"/>
  <c r="H82" i="7"/>
  <c r="J82" i="7" s="1"/>
  <c r="H81" i="7"/>
  <c r="J81" i="7" s="1"/>
  <c r="H72" i="7"/>
  <c r="J72" i="7" s="1"/>
  <c r="L73" i="7" s="1"/>
  <c r="H69" i="7"/>
  <c r="J69" i="7" s="1"/>
  <c r="H68" i="7"/>
  <c r="J68" i="7" s="1"/>
  <c r="H67" i="7"/>
  <c r="J67" i="7" s="1"/>
  <c r="H64" i="7"/>
  <c r="J64" i="7" s="1"/>
  <c r="H63" i="7"/>
  <c r="J63" i="7" s="1"/>
  <c r="H54" i="7"/>
  <c r="J54" i="7" s="1"/>
  <c r="L55" i="7" s="1"/>
  <c r="H51" i="7"/>
  <c r="J51" i="7" s="1"/>
  <c r="H50" i="7"/>
  <c r="J50" i="7" s="1"/>
  <c r="H47" i="7"/>
  <c r="J47" i="7" s="1"/>
  <c r="H46" i="7"/>
  <c r="J46" i="7" s="1"/>
  <c r="H37" i="7"/>
  <c r="J37" i="7" s="1"/>
  <c r="L38" i="7" s="1"/>
  <c r="H34" i="7"/>
  <c r="J34" i="7" s="1"/>
  <c r="H33" i="7"/>
  <c r="J33" i="7" s="1"/>
  <c r="H24" i="7"/>
  <c r="J24" i="7" s="1"/>
  <c r="H23" i="7"/>
  <c r="J23" i="7" s="1"/>
  <c r="H22" i="7"/>
  <c r="J22" i="7" s="1"/>
  <c r="H19" i="7"/>
  <c r="J19" i="7" s="1"/>
  <c r="H18" i="7"/>
  <c r="J18" i="7" s="1"/>
  <c r="H17" i="7"/>
  <c r="J17" i="7" s="1"/>
  <c r="H14" i="7"/>
  <c r="J14" i="7" s="1"/>
  <c r="H13" i="7"/>
  <c r="J13" i="7" s="1"/>
  <c r="K540" i="7"/>
  <c r="K528" i="7"/>
  <c r="K516" i="7"/>
  <c r="K504" i="7"/>
  <c r="K492" i="7"/>
  <c r="K475" i="7"/>
  <c r="K458" i="7"/>
  <c r="K445" i="7"/>
  <c r="K432" i="7"/>
  <c r="K420" i="7"/>
  <c r="K407" i="7"/>
  <c r="K388" i="7"/>
  <c r="K376" i="7"/>
  <c r="K359" i="7"/>
  <c r="K346" i="7"/>
  <c r="K330" i="7"/>
  <c r="K317" i="7"/>
  <c r="K298" i="7"/>
  <c r="K279" i="7"/>
  <c r="K261" i="7"/>
  <c r="K242" i="7"/>
  <c r="K224" i="7"/>
  <c r="K205" i="7"/>
  <c r="K190" i="7"/>
  <c r="K173" i="7"/>
  <c r="K156" i="7"/>
  <c r="K142" i="7"/>
  <c r="K127" i="7"/>
  <c r="K115" i="7"/>
  <c r="K97" i="7"/>
  <c r="K79" i="7"/>
  <c r="K61" i="7"/>
  <c r="K44" i="7"/>
  <c r="K31" i="7"/>
  <c r="K11" i="7"/>
  <c r="J166" i="7"/>
  <c r="L167" i="7" s="1"/>
  <c r="J192" i="7"/>
  <c r="J378" i="7"/>
  <c r="L379" i="7" s="1"/>
  <c r="J384" i="7" s="1"/>
  <c r="J494" i="7"/>
  <c r="L495" i="7" s="1"/>
  <c r="J500" i="7" s="1"/>
  <c r="J530" i="7"/>
  <c r="L531" i="7" s="1"/>
  <c r="J536" i="7" s="1"/>
  <c r="E180" i="2" l="1"/>
  <c r="G180" i="2" s="1"/>
  <c r="G181" i="2" s="1"/>
  <c r="E173" i="2"/>
  <c r="G173" i="2" s="1"/>
  <c r="G174" i="2" s="1"/>
  <c r="E166" i="2"/>
  <c r="G166" i="2" s="1"/>
  <c r="G167" i="2" s="1"/>
  <c r="E159" i="2"/>
  <c r="G159" i="2" s="1"/>
  <c r="G160" i="2" s="1"/>
  <c r="L525" i="7"/>
  <c r="L526" i="7" s="1"/>
  <c r="L516" i="7" s="1"/>
  <c r="L486" i="7"/>
  <c r="L469" i="7"/>
  <c r="L452" i="7"/>
  <c r="L455" i="7"/>
  <c r="L456" i="7" s="1"/>
  <c r="L445" i="7" s="1"/>
  <c r="E56" i="2" s="1"/>
  <c r="G56" i="2" s="1"/>
  <c r="L442" i="7"/>
  <c r="L443" i="7" s="1"/>
  <c r="L432" i="7" s="1"/>
  <c r="E55" i="2" s="1"/>
  <c r="G55" i="2" s="1"/>
  <c r="L411" i="7"/>
  <c r="J416" i="7" s="1"/>
  <c r="L417" i="7" s="1"/>
  <c r="L418" i="7" s="1"/>
  <c r="L407" i="7" s="1"/>
  <c r="E58" i="2" s="1"/>
  <c r="G58" i="2" s="1"/>
  <c r="L401" i="7"/>
  <c r="L392" i="7"/>
  <c r="J403" i="7" s="1"/>
  <c r="L404" i="7" s="1"/>
  <c r="L405" i="7" s="1"/>
  <c r="L388" i="7" s="1"/>
  <c r="E124" i="2" s="1"/>
  <c r="G124" i="2" s="1"/>
  <c r="L385" i="7"/>
  <c r="L386" i="7" s="1"/>
  <c r="L376" i="7" s="1"/>
  <c r="E136" i="2" s="1"/>
  <c r="G136" i="2" s="1"/>
  <c r="L367" i="7"/>
  <c r="L363" i="7"/>
  <c r="J372" i="7" s="1"/>
  <c r="L373" i="7" s="1"/>
  <c r="L374" i="7" s="1"/>
  <c r="L359" i="7" s="1"/>
  <c r="E130" i="2" s="1"/>
  <c r="G130" i="2" s="1"/>
  <c r="L350" i="7"/>
  <c r="J355" i="7" s="1"/>
  <c r="L356" i="7" s="1"/>
  <c r="L357" i="7" s="1"/>
  <c r="L346" i="7" s="1"/>
  <c r="E13" i="2" s="1"/>
  <c r="G13" i="2" s="1"/>
  <c r="L321" i="7"/>
  <c r="J326" i="7" s="1"/>
  <c r="L327" i="7" s="1"/>
  <c r="L328" i="7" s="1"/>
  <c r="L317" i="7" s="1"/>
  <c r="E40" i="2" s="1"/>
  <c r="G40" i="2" s="1"/>
  <c r="G41" i="2" s="1"/>
  <c r="L311" i="7"/>
  <c r="L288" i="7"/>
  <c r="L283" i="7"/>
  <c r="J294" i="7" s="1"/>
  <c r="L295" i="7" s="1"/>
  <c r="L296" i="7" s="1"/>
  <c r="L279" i="7" s="1"/>
  <c r="E129" i="2" s="1"/>
  <c r="G129" i="2" s="1"/>
  <c r="L255" i="7"/>
  <c r="L251" i="7"/>
  <c r="L246" i="7"/>
  <c r="J257" i="7" s="1"/>
  <c r="L258" i="7" s="1"/>
  <c r="L259" i="7" s="1"/>
  <c r="L242" i="7" s="1"/>
  <c r="E125" i="2" s="1"/>
  <c r="G125" i="2" s="1"/>
  <c r="L232" i="7"/>
  <c r="L228" i="7"/>
  <c r="J238" i="7" s="1"/>
  <c r="L239" i="7" s="1"/>
  <c r="L240" i="7" s="1"/>
  <c r="L224" i="7" s="1"/>
  <c r="E127" i="2" s="1"/>
  <c r="G127" i="2" s="1"/>
  <c r="L194" i="7"/>
  <c r="L177" i="7"/>
  <c r="J186" i="7" s="1"/>
  <c r="L187" i="7" s="1"/>
  <c r="L188" i="7" s="1"/>
  <c r="L173" i="7" s="1"/>
  <c r="E24" i="2" s="1"/>
  <c r="G24" i="2" s="1"/>
  <c r="G25" i="2" s="1"/>
  <c r="L160" i="7"/>
  <c r="J169" i="7" s="1"/>
  <c r="L170" i="7" s="1"/>
  <c r="L171" i="7" s="1"/>
  <c r="L156" i="7" s="1"/>
  <c r="L150" i="7"/>
  <c r="L146" i="7"/>
  <c r="J152" i="7" s="1"/>
  <c r="L153" i="7" s="1"/>
  <c r="L154" i="7" s="1"/>
  <c r="L142" i="7" s="1"/>
  <c r="L88" i="7"/>
  <c r="L70" i="7"/>
  <c r="L65" i="7"/>
  <c r="J75" i="7" s="1"/>
  <c r="L76" i="7" s="1"/>
  <c r="L77" i="7" s="1"/>
  <c r="L61" i="7" s="1"/>
  <c r="E133" i="2" s="1"/>
  <c r="G133" i="2" s="1"/>
  <c r="L52" i="7"/>
  <c r="L48" i="7"/>
  <c r="J57" i="7" s="1"/>
  <c r="L58" i="7" s="1"/>
  <c r="L59" i="7" s="1"/>
  <c r="L44" i="7" s="1"/>
  <c r="E132" i="2" s="1"/>
  <c r="G132" i="2" s="1"/>
  <c r="L35" i="7"/>
  <c r="J40" i="7" s="1"/>
  <c r="L41" i="7" s="1"/>
  <c r="L42" i="7" s="1"/>
  <c r="L31" i="7" s="1"/>
  <c r="E15" i="2" s="1"/>
  <c r="G15" i="2" s="1"/>
  <c r="L20" i="7"/>
  <c r="L15" i="7"/>
  <c r="J27" i="7" s="1"/>
  <c r="L28" i="7" s="1"/>
  <c r="L29" i="7" s="1"/>
  <c r="L11" i="7" s="1"/>
  <c r="E137" i="2" s="1"/>
  <c r="G137" i="2" s="1"/>
  <c r="L462" i="7"/>
  <c r="J471" i="7" s="1"/>
  <c r="L472" i="7" s="1"/>
  <c r="L473" i="7" s="1"/>
  <c r="L458" i="7" s="1"/>
  <c r="E47" i="2" s="1"/>
  <c r="G47" i="2" s="1"/>
  <c r="L139" i="7"/>
  <c r="L140" i="7" s="1"/>
  <c r="L127" i="7" s="1"/>
  <c r="E138" i="2" s="1"/>
  <c r="G138" i="2" s="1"/>
  <c r="L25" i="7"/>
  <c r="L198" i="7"/>
  <c r="L164" i="7"/>
  <c r="L479" i="7"/>
  <c r="J488" i="7" s="1"/>
  <c r="L489" i="7" s="1"/>
  <c r="L490" i="7" s="1"/>
  <c r="L475" i="7" s="1"/>
  <c r="E48" i="2" s="1"/>
  <c r="G48" i="2" s="1"/>
  <c r="L307" i="7"/>
  <c r="L273" i="7"/>
  <c r="L218" i="7"/>
  <c r="L513" i="7"/>
  <c r="L514" i="7" s="1"/>
  <c r="L504" i="7" s="1"/>
  <c r="L439" i="7"/>
  <c r="L397" i="7"/>
  <c r="L269" i="7"/>
  <c r="L214" i="7"/>
  <c r="L181" i="7"/>
  <c r="L292" i="7"/>
  <c r="L265" i="7"/>
  <c r="J275" i="7" s="1"/>
  <c r="L276" i="7" s="1"/>
  <c r="L277" i="7" s="1"/>
  <c r="L261" i="7" s="1"/>
  <c r="E128" i="2" s="1"/>
  <c r="G128" i="2" s="1"/>
  <c r="L236" i="7"/>
  <c r="L106" i="7"/>
  <c r="L429" i="7"/>
  <c r="L430" i="7" s="1"/>
  <c r="L420" i="7" s="1"/>
  <c r="E59" i="2" s="1"/>
  <c r="G59" i="2" s="1"/>
  <c r="L537" i="7"/>
  <c r="L538" i="7" s="1"/>
  <c r="L528" i="7" s="1"/>
  <c r="L544" i="7"/>
  <c r="J549" i="7" s="1"/>
  <c r="L550" i="7" s="1"/>
  <c r="L551" i="7" s="1"/>
  <c r="L540" i="7" s="1"/>
  <c r="E57" i="2" s="1"/>
  <c r="G57" i="2" s="1"/>
  <c r="L302" i="7"/>
  <c r="J313" i="7" s="1"/>
  <c r="L314" i="7" s="1"/>
  <c r="L315" i="7" s="1"/>
  <c r="L298" i="7" s="1"/>
  <c r="E131" i="2" s="1"/>
  <c r="G131" i="2" s="1"/>
  <c r="L118" i="7"/>
  <c r="J123" i="7" s="1"/>
  <c r="L124" i="7" s="1"/>
  <c r="L125" i="7" s="1"/>
  <c r="L115" i="7" s="1"/>
  <c r="E16" i="2" s="1"/>
  <c r="G16" i="2" s="1"/>
  <c r="L101" i="7"/>
  <c r="J111" i="7" s="1"/>
  <c r="L112" i="7" s="1"/>
  <c r="L113" i="7" s="1"/>
  <c r="L97" i="7" s="1"/>
  <c r="E135" i="2" s="1"/>
  <c r="G135" i="2" s="1"/>
  <c r="L334" i="7"/>
  <c r="J342" i="7" s="1"/>
  <c r="L343" i="7" s="1"/>
  <c r="L344" i="7" s="1"/>
  <c r="L330" i="7" s="1"/>
  <c r="E14" i="2" s="1"/>
  <c r="G14" i="2" s="1"/>
  <c r="L202" i="7"/>
  <c r="L203" i="7" s="1"/>
  <c r="L190" i="7" s="1"/>
  <c r="E32" i="2" s="1"/>
  <c r="G32" i="2" s="1"/>
  <c r="G33" i="2" s="1"/>
  <c r="L83" i="7"/>
  <c r="J93" i="7" s="1"/>
  <c r="L94" i="7" s="1"/>
  <c r="L95" i="7" s="1"/>
  <c r="L79" i="7" s="1"/>
  <c r="E134" i="2" s="1"/>
  <c r="G134" i="2" s="1"/>
  <c r="L501" i="7"/>
  <c r="L502" i="7" s="1"/>
  <c r="L492" i="7" s="1"/>
  <c r="L209" i="7"/>
  <c r="J220" i="7" s="1"/>
  <c r="L221" i="7" s="1"/>
  <c r="L222" i="7" s="1"/>
  <c r="L205" i="7" s="1"/>
  <c r="E126" i="2" s="1"/>
  <c r="G126" i="2" s="1"/>
  <c r="G183" i="2" l="1"/>
  <c r="I22" i="11" s="1"/>
  <c r="I23" i="11" s="1"/>
  <c r="I25" i="11" s="1"/>
  <c r="E139" i="2"/>
  <c r="G139" i="2" s="1"/>
  <c r="G140" i="2" s="1"/>
  <c r="G49" i="2"/>
  <c r="G60" i="2"/>
  <c r="G17" i="2"/>
  <c r="E96" i="2"/>
  <c r="G96" i="2" s="1"/>
  <c r="E116" i="2"/>
  <c r="G116" i="2" s="1"/>
  <c r="E106" i="2"/>
  <c r="G106" i="2" s="1"/>
  <c r="E87" i="2"/>
  <c r="G87" i="2" s="1"/>
  <c r="G88" i="2" s="1"/>
  <c r="E80" i="2"/>
  <c r="G80" i="2" s="1"/>
  <c r="G81" i="2" s="1"/>
  <c r="E73" i="2"/>
  <c r="G73" i="2" s="1"/>
  <c r="G74" i="2" s="1"/>
  <c r="E66" i="2"/>
  <c r="G66" i="2" s="1"/>
  <c r="G67" i="2" s="1"/>
  <c r="E97" i="2"/>
  <c r="G97" i="2" s="1"/>
  <c r="E117" i="2"/>
  <c r="G117" i="2" s="1"/>
  <c r="E107" i="2"/>
  <c r="G107" i="2" s="1"/>
  <c r="E95" i="2"/>
  <c r="G95" i="2" s="1"/>
  <c r="E115" i="2"/>
  <c r="G115" i="2" s="1"/>
  <c r="E105" i="2"/>
  <c r="G105" i="2" s="1"/>
  <c r="E104" i="2"/>
  <c r="G104" i="2" s="1"/>
  <c r="E94" i="2"/>
  <c r="G94" i="2" s="1"/>
  <c r="E114" i="2"/>
  <c r="G114" i="2" s="1"/>
  <c r="I28" i="11" l="1"/>
  <c r="I27" i="11"/>
  <c r="G108" i="2"/>
  <c r="G118" i="2"/>
  <c r="G98" i="2"/>
  <c r="G142" i="2" l="1"/>
  <c r="I7" i="11" s="1"/>
  <c r="I8" i="11" s="1"/>
  <c r="I10" i="11" s="1"/>
  <c r="I29" i="11"/>
  <c r="I31" i="11" l="1"/>
  <c r="I32" i="11" s="1"/>
  <c r="I13" i="11"/>
  <c r="I12" i="11"/>
  <c r="I14" i="11" l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<sst xmlns="http://schemas.openxmlformats.org/spreadsheetml/2006/main" count="2079" uniqueCount="305">
  <si>
    <t>Manteiment d'Hortes - LOT 8 - Ajuntament de Girona</t>
  </si>
  <si>
    <t>PRESSUPOST</t>
  </si>
  <si>
    <t>Preu</t>
  </si>
  <si>
    <t>Amidament</t>
  </si>
  <si>
    <t>Import</t>
  </si>
  <si>
    <t>Obra</t>
  </si>
  <si>
    <t>01</t>
  </si>
  <si>
    <t>PressupostHORTES LOT8</t>
  </si>
  <si>
    <t>Capítol</t>
  </si>
  <si>
    <t>00</t>
  </si>
  <si>
    <t>Genèric</t>
  </si>
  <si>
    <t>PRA2-ARD1</t>
  </si>
  <si>
    <t>m2</t>
  </si>
  <si>
    <t>sembra de barreja de llavors per a gespa tipus herbàcies autòctones de baix manteniment en actuacions al medi natural, segons ntj 07n, amb mitjans manuals, en un pendent &lt; 30 %, superfície &lt; 500 m2, incloent el corronat posterior</t>
  </si>
  <si>
    <t>PR64-ARD1</t>
  </si>
  <si>
    <t>u</t>
  </si>
  <si>
    <t>plantació dispersa de planta de petit port en alvèol forestal en actuacions al medi natural, en terreny no preparat, en un pendent inferior al 35 %, i amb primer reg</t>
  </si>
  <si>
    <t>FR662221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</si>
  <si>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</si>
  <si>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</si>
  <si>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</si>
  <si>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TOTAL</t>
  </si>
  <si>
    <t>Espècies invasores</t>
  </si>
  <si>
    <t>Titol 3</t>
  </si>
  <si>
    <t>10</t>
  </si>
  <si>
    <t>Desbrossada</t>
  </si>
  <si>
    <t>Titol 3 (1)</t>
  </si>
  <si>
    <t>11</t>
  </si>
  <si>
    <t>Desbrossada manual</t>
  </si>
  <si>
    <t>P1R2-ARD1</t>
  </si>
  <si>
    <t>esbrossada de plantes i herbes, amb mitjans manuals, per a una alçària de brossa &lt;= 150 cm i càrrega sobre camió o contenidor</t>
  </si>
  <si>
    <t>12</t>
  </si>
  <si>
    <t>Desbrossada amb ganivetes</t>
  </si>
  <si>
    <t>P1R2-ARD2</t>
  </si>
  <si>
    <t>esbrossada de plantes i herbes, amb ganivetes o desbrossadora manual de braç amb capçal de fil o disc , per a una alçària de brossa &lt;= 150 cm i càrrega sobre camió o contenidor</t>
  </si>
  <si>
    <t>13</t>
  </si>
  <si>
    <t>Desbrossada amb bobcat</t>
  </si>
  <si>
    <t>P22D1-ARD2</t>
  </si>
  <si>
    <t>esbrossada de plantes i herbes, amb maquinaria tipus bobcat (pala carregadora sobre pneumàtics de 8 a 14 t) i càrrega sobre camió o contenidor</t>
  </si>
  <si>
    <t>15</t>
  </si>
  <si>
    <t>Tractament injecció en entorn perillós</t>
  </si>
  <si>
    <t>PREM-INL6</t>
  </si>
  <si>
    <t>mort en peu en arbres amb diàmetre a la base inferior a 10 cm, en actuacions al medi natural, en zones de fàcil accés on no és necessari fer una desbrossada per apropar-se fins l'arbre, perforant la base de l?arbre i injectant 2 ml de glifosfat dissolt al 15% en aigua, amb una relació d'un orifici per cada 2 cm de diàmetre basal</t>
  </si>
  <si>
    <t>PREM-INL7</t>
  </si>
  <si>
    <t>mort en peu en arbres amb diàmetre a la base superior a 10 cm, en actuacions al medi natural, en zones de fàcil accés on no és necessari fer una desbrossada per apropar-se fins l'arbre, perforant la base de l'arbre i injectant 2 ml de glifosfat dissolt al 15% en aigua, amb una relació d'un orifici per cada 2 cm de diàmetre basal</t>
  </si>
  <si>
    <t>16</t>
  </si>
  <si>
    <t>Retirada de rizoma amb maquinaria</t>
  </si>
  <si>
    <t>PRELZ-I7ZN</t>
  </si>
  <si>
    <t>m3</t>
  </si>
  <si>
    <t>redistribució de sediments a la llera, en actuacions al medi natural, amb pala excavadora giratòria sobre cadenes de 12 a 20 t i transport dins el tram d'actuació</t>
  </si>
  <si>
    <t>PRELZ-I7ZP</t>
  </si>
  <si>
    <t>transport de rizoma de canya (arundo donax), en actuacions al medi natural, amb pala excavadora giratòria sobre pneumàtics de 15 a 20 t</t>
  </si>
  <si>
    <t>PRIH-HBH5</t>
  </si>
  <si>
    <t>plantació de fragments compactes (tepes) d'espècies herbàcies i gramínies recollides a l'entorn de l'obra, amb un gruix mínim de 10 cm i amb un recobriment major o igual al 30% de l'àrea tractada, i reblert dels espais buits amb terra vegetal procedent de l'obra</t>
  </si>
  <si>
    <t>PRELZ-I7ZL</t>
  </si>
  <si>
    <t>trituració de rizoma de canya (arundo donax), en actuacions al medi natural, amb tractor amb trituradora de pedra, amb gruixos &lt; 50 cm</t>
  </si>
  <si>
    <t>PRELZ-I7ZM</t>
  </si>
  <si>
    <t>redistribució de sediments a la llera, en actuacions al medi natural, amb pala excavadora giratòria sobre cadenes de 12 a 20 t</t>
  </si>
  <si>
    <t>S1</t>
  </si>
  <si>
    <t>Camins</t>
  </si>
  <si>
    <t>Principals</t>
  </si>
  <si>
    <t>GRH1GI01</t>
  </si>
  <si>
    <t>desbrossat manual de prat o sotabosc. inclosa la recollida i transport a abocador</t>
  </si>
  <si>
    <t>Secundaris</t>
  </si>
  <si>
    <t>S2</t>
  </si>
  <si>
    <t>Recs</t>
  </si>
  <si>
    <t>21</t>
  </si>
  <si>
    <t>S3</t>
  </si>
  <si>
    <t>Sèquia</t>
  </si>
  <si>
    <t>31</t>
  </si>
  <si>
    <t>S4</t>
  </si>
  <si>
    <t>Espais oberts</t>
  </si>
  <si>
    <t>41</t>
  </si>
  <si>
    <t>Basses</t>
  </si>
  <si>
    <t>PRH0-BAI2</t>
  </si>
  <si>
    <t>sega de prat baix, manual, amb tallagespa rotativa autopropulsada, de 66 a 90 cm d'amplària de treball, en un pendent inferior al 25 %</t>
  </si>
  <si>
    <t>PRH0-MIG2</t>
  </si>
  <si>
    <t>sega de prat mig, manual, amb tallagespa rotativa autopropulsada, de 66 a 90 cm d'amplària de treball, en un pendent inferior al 25 %</t>
  </si>
  <si>
    <t>PRH0-ALT2</t>
  </si>
  <si>
    <t>sega de prat alt, manual, amb tallagespa rotativa autopropulsada amb seient, de 66 a 90 cm d'amplària de treball, en un pendent inferior al 25 %</t>
  </si>
  <si>
    <t>PRH0-MAI1</t>
  </si>
  <si>
    <t>retall de marrons manual, fins una alçada de 40-50cm, amb tallagespa rotativa autopropulsada, de 66 a 90 cm d'amplària de treball, en un pendent inferior al 25 %</t>
  </si>
  <si>
    <t>42</t>
  </si>
  <si>
    <t>Parador del Güell</t>
  </si>
  <si>
    <t>43</t>
  </si>
  <si>
    <t>Zones comunitàries</t>
  </si>
  <si>
    <t>S5</t>
  </si>
  <si>
    <t xml:space="preserve"> Arbrat</t>
  </si>
  <si>
    <t>51</t>
  </si>
  <si>
    <t>Arbrat</t>
  </si>
  <si>
    <t>PRE9A-ARD1</t>
  </si>
  <si>
    <t xml:space="preserve">tala d'arbrat per formació de visuals, en actuacions al medi natural, amb mitjans mecànics i manuals, aplec de la brossa generada i càrrega sobre camió grua, i transport de la mateixa a planta de compostatge (no més lluny de 20 km). </t>
  </si>
  <si>
    <t>P21R0-ARD3</t>
  </si>
  <si>
    <t>tala controlada mitjançant cistella mecànica, d'arbre de 6 a 10 m d'alçària de port mitjà, deixant la soca a la vista, aplec de la brossa generada, càrrega sobre camió grua amb pinça i transport a planta de compostatge (no més lluny de 20 km)</t>
  </si>
  <si>
    <t>P21R0-ARD1</t>
  </si>
  <si>
    <t>tala controlada mitjançant cistella mecànica, d'arbre de &lt; 6 m d'alçària de port petit, deixant la soca a la vista, aplec de la brossa generada, càrrega sobre camió grua amb pinça i transport a planta de compostatge (no més lluny de 20 km)</t>
  </si>
  <si>
    <t>P21R0-ARD2</t>
  </si>
  <si>
    <t>tala controlada mitjançant directa, d'arbre de &lt; 6 m d'alçària de port petit, deixant la soca a la vista, aplec de la brossa generada, càrrega sobre camió grua amb pinça i transport a planta de compostatge (no més lluny de 20 km)</t>
  </si>
  <si>
    <t>P21R0-ARD5</t>
  </si>
  <si>
    <t>tala controlada mitjançant directa, d'arbre de 6 a 10 m d'alçària de port mitjà, deixant la soca a la vista, aplec de la brossa generada, càrrega sobre camió grua amb pinça i transport a planta de compostatge (no més lluny de 20 km)</t>
  </si>
  <si>
    <t>P21R0-ARD6</t>
  </si>
  <si>
    <t>tala controlada mitjançant cistella mecànica, d'arbre de 10 a 15 m d'alçària de port mitjà, deixant la soca a la vista, aplec de la brossa generada, càrrega sobre camió grua amb pinça i transport a planta de compostatge (no més lluny de 20 km)</t>
  </si>
  <si>
    <t>PRE4-ARD1</t>
  </si>
  <si>
    <t xml:space="preserve">poda d'arbrat per refaldar a una alçada inferior a 2.50m, en actuacions al medi natural, amb mitjans manuals, aplec de la brossa generada i càrrega sobre camió grua, i transport de la mateixa a planta de compostatge (no més lluny de 20 km). </t>
  </si>
  <si>
    <t>P21R0-ARD8</t>
  </si>
  <si>
    <t>tala controlada mitjançant cistella mecànica, d'arbre de 15 a 20 m d'alçària de port gran, deixant la soca a la vista, aplec de la brossa generada, càrrega sobre camió grua amb pinça i transport a planta de compostatge (no més lluny de 20 km)</t>
  </si>
  <si>
    <t>FRE6GI01</t>
  </si>
  <si>
    <t xml:space="preserve">poda de formació d'arbre planifoli o conífera de &lt; 6 m d'alçària, amb mitjans manuals, aplec de la brossa generada i càrrega sobre camió grua amb pinça, i transport de la mateixa a planta de compostatge (no més lluny de 20 km). </t>
  </si>
  <si>
    <t>FRE6GI02</t>
  </si>
  <si>
    <t>poda d'arbre planif/conif., amb cistella mecànica, aplec de la brossa generada i càrrega sobre camió, i transport de la mateixa a planta de compostatge (no més lluny de 20 km.). aquesta tipologia inclou: poda per afectacions, rebrolls, etc. (6-10 m)</t>
  </si>
  <si>
    <t>FRE6GI04</t>
  </si>
  <si>
    <t>poda d'arbre planif/conif., amb cistella mecànica, aplec de la brossa generada i càrrega sobre camió, i transport de la mateixa a planta de compostatge (no més lluny de 20 km.). aquesta tipologia inclou: poda per afectacions, rebrolls, etc. (10 &lt; 15m)</t>
  </si>
  <si>
    <t>FRE6GI05</t>
  </si>
  <si>
    <t>poda d'arbre planif/conif., amb cistella mecànica, aplec de la brossa generada i càrrega sobre camió, i transport de la mateixa a planta de compostatge (no més lluny de 20 km.). aquesta tipologia inclou: poda per afectacions, rebrolls, etc. (&gt; 15m)</t>
  </si>
  <si>
    <t>PRE91-RETV</t>
  </si>
  <si>
    <t>retall d'arbustives, amb mitjans manuals per formació de visuals, selecció de tanys i poda amb posterior retirada i trituració de restes en qualsevol tipus de forests i de condicions orogràfiques al medi natural</t>
  </si>
  <si>
    <t>FR612342</t>
  </si>
  <si>
    <t>plantació d'arbre planifoli amb pa de terra o contenidor, de 18 a 25 cm de perímetre de tronc a 1 m d'alçària (a partir del coll de l'arrel), excavació de clot de plantació de 100x100x60 cm amb mitjans mecànics, en un pendent inferior al 25 %, reblert del clot amb substitució parcial del 30% de terra de l'excavació per sorra rentada i compost (70%-30%), primer reg i càrrega de les terres sobrants a camió</t>
  </si>
  <si>
    <t>FRF13195</t>
  </si>
  <si>
    <t>reg d'arbre amb mànega connectada a camió cisterna, amb una aportació mínima de 100 l, amb un recorregut fins al punt de càrrega no superior a 2 km i refent el clot de reg cada 2 regs</t>
  </si>
  <si>
    <t>FRZ22813</t>
  </si>
  <si>
    <t>aspratge doble d'arbre mitjançant 2 rolls de fusta de pi tractada en autoclau de secció circular, de 8 cm de diàmetre i 2 m de llargària, clavat al fons del forat de plantació 30 cm, i amb 2 abraçadores regulables de goma o cautxú</t>
  </si>
  <si>
    <t>Justificació d'elements</t>
  </si>
  <si>
    <t>Nº</t>
  </si>
  <si>
    <t>Codi</t>
  </si>
  <si>
    <t>U.A.</t>
  </si>
  <si>
    <t>Descripció</t>
  </si>
  <si>
    <t>Partida d'obra</t>
  </si>
  <si>
    <t>P-1</t>
  </si>
  <si>
    <t>Rend.:</t>
  </si>
  <si>
    <t>Mà d'obra</t>
  </si>
  <si>
    <t>A012P000</t>
  </si>
  <si>
    <t>h</t>
  </si>
  <si>
    <t>oficial 1a jardiner</t>
  </si>
  <si>
    <t>/R</t>
  </si>
  <si>
    <t>x</t>
  </si>
  <si>
    <t>=</t>
  </si>
  <si>
    <t>A013P000</t>
  </si>
  <si>
    <t>ajudant jardiner</t>
  </si>
  <si>
    <t>Subtotal mà d'obra</t>
  </si>
  <si>
    <t>Maquinària</t>
  </si>
  <si>
    <t>C1503300</t>
  </si>
  <si>
    <t>camió grua de 3 t</t>
  </si>
  <si>
    <t>C151-0033</t>
  </si>
  <si>
    <t>camió cisterna de 6 m3</t>
  </si>
  <si>
    <t>C1313330</t>
  </si>
  <si>
    <t>retroexcavadora sobre pneumàtics de 8 a 10 t</t>
  </si>
  <si>
    <t>Subtotal maquinària</t>
  </si>
  <si>
    <t>Material</t>
  </si>
  <si>
    <t>B0111001</t>
  </si>
  <si>
    <t>aigua</t>
  </si>
  <si>
    <t>B0310500</t>
  </si>
  <si>
    <t>t</t>
  </si>
  <si>
    <t xml:space="preserve">sorra de pedrera de 0 a 3,5 mm </t>
  </si>
  <si>
    <t>BR341110</t>
  </si>
  <si>
    <t>compost de classe i, d'origen vegetal, segons ntj 05c, subministrat a granel</t>
  </si>
  <si>
    <t>Subtotal material</t>
  </si>
  <si>
    <t>Despeses auxiliars</t>
  </si>
  <si>
    <t>%</t>
  </si>
  <si>
    <t>Cost directe</t>
  </si>
  <si>
    <t>Total</t>
  </si>
  <si>
    <t>P-2</t>
  </si>
  <si>
    <t>P-3</t>
  </si>
  <si>
    <t>A012PPGI</t>
  </si>
  <si>
    <t>oficial 1a jardiner especialista en arboricultura</t>
  </si>
  <si>
    <t>CRE23000</t>
  </si>
  <si>
    <t>motoserra</t>
  </si>
  <si>
    <t>B2RA9SB0</t>
  </si>
  <si>
    <t>deposició controlada a planta de compostage de residus vegetals nets no perillosos amb una densitat 0.5 t/m3, procedents de poda o sega, amb codi 200201 segons la llista europea de residus (orden mam/304/2002)</t>
  </si>
  <si>
    <t>P-4</t>
  </si>
  <si>
    <t>C150MC10</t>
  </si>
  <si>
    <t>lloguer de plataforma autopropulsada amb cistella sobre braç articulat per a una alçària de treball de 12 m , sense operari</t>
  </si>
  <si>
    <t>P-5</t>
  </si>
  <si>
    <t>C150MC30</t>
  </si>
  <si>
    <t>lloguer de plataforma autopropulsada amb cistella sobre braç articulat per a una alçària de treball de 16 m , sense operari</t>
  </si>
  <si>
    <t>P-6</t>
  </si>
  <si>
    <t>C1501700</t>
  </si>
  <si>
    <t>camió per a transport de 7 t</t>
  </si>
  <si>
    <t>P-7</t>
  </si>
  <si>
    <t>P-8</t>
  </si>
  <si>
    <t>P-9</t>
  </si>
  <si>
    <t>BRZ21810</t>
  </si>
  <si>
    <t>estaca de fusta de pi tractada en autoclau, de secció circular, de 8 cm de diàmetre i 2 m de llargària</t>
  </si>
  <si>
    <t>BRZ22510</t>
  </si>
  <si>
    <t>abraçadora regulable de goma o cautxú per a aspratges</t>
  </si>
  <si>
    <t>P-10</t>
  </si>
  <si>
    <t>CR112500</t>
  </si>
  <si>
    <t>desbrossadora manual de braç amb capçal de fil o disc</t>
  </si>
  <si>
    <t>P-11</t>
  </si>
  <si>
    <t>P-12</t>
  </si>
  <si>
    <t>P-13</t>
  </si>
  <si>
    <t>C152-003B</t>
  </si>
  <si>
    <t>camió grua</t>
  </si>
  <si>
    <t>C15I-00JY</t>
  </si>
  <si>
    <t>lloguer de plataforma autopropulsada amb cistella sobre braç articulat per a una alçària de treball de 16 m, sense operari</t>
  </si>
  <si>
    <t>B2RA9TD0</t>
  </si>
  <si>
    <t>deposició controlada a planta de compostage de residus de troncs i soques no perillosos amb una densitat 0.9 t/m3, procedents de poda o sega, amb codi 200201 segons la llista europea de residus (orden mam/304/2002)</t>
  </si>
  <si>
    <t>P-14</t>
  </si>
  <si>
    <t>P-15</t>
  </si>
  <si>
    <t>P-16</t>
  </si>
  <si>
    <t>P-17</t>
  </si>
  <si>
    <t>P-18</t>
  </si>
  <si>
    <t>C15I-00JZ</t>
  </si>
  <si>
    <t>lloguer de plataforma autopropulsada amb cistella sobre braç articulat per a una alçària de treball de 21 m, sense operari</t>
  </si>
  <si>
    <t>P-19</t>
  </si>
  <si>
    <t>A0E-000A</t>
  </si>
  <si>
    <t>manobre especialista</t>
  </si>
  <si>
    <t>C138-00KR</t>
  </si>
  <si>
    <t>pala carregadora sobre pneumàtics de 8 a 14 t</t>
  </si>
  <si>
    <t>P-20</t>
  </si>
  <si>
    <t>P-21</t>
  </si>
  <si>
    <t>BR4U1H00</t>
  </si>
  <si>
    <t>kg</t>
  </si>
  <si>
    <t xml:space="preserve">barreja de llavors per a gespa tipus standard c4, segons ntj 07n </t>
  </si>
  <si>
    <t>P-22</t>
  </si>
  <si>
    <t>P-23</t>
  </si>
  <si>
    <t>P-24</t>
  </si>
  <si>
    <t>P-25</t>
  </si>
  <si>
    <t>CR12-IAVX</t>
  </si>
  <si>
    <t>tractor de 150 kw (200 cv), amb pneumàtics, amb trituradora de pedres</t>
  </si>
  <si>
    <t>P-26</t>
  </si>
  <si>
    <t>C139-00LH</t>
  </si>
  <si>
    <t>pala excavadora giratòria sobre cadenes de 12 a 20 t</t>
  </si>
  <si>
    <t>P-27</t>
  </si>
  <si>
    <t>C154-003K</t>
  </si>
  <si>
    <t>camió per a transport de 20 t</t>
  </si>
  <si>
    <t>P-28</t>
  </si>
  <si>
    <t>C139-00LK</t>
  </si>
  <si>
    <t>pala excavadora giratòria sobre pneumàtics de 15 a 20 t</t>
  </si>
  <si>
    <t>P-29</t>
  </si>
  <si>
    <t>C20G-00DT</t>
  </si>
  <si>
    <t>màquina taladradora</t>
  </si>
  <si>
    <t>BRL1-0TY1</t>
  </si>
  <si>
    <t>l</t>
  </si>
  <si>
    <t>producte herbicida de contacte</t>
  </si>
  <si>
    <t>P-30</t>
  </si>
  <si>
    <t>P-31</t>
  </si>
  <si>
    <t>CRH2-00C4</t>
  </si>
  <si>
    <t>tallagespa rotativa autopropulsada, de 66 a 90 cm d'amplària de treball</t>
  </si>
  <si>
    <t>P-32</t>
  </si>
  <si>
    <t>P-33</t>
  </si>
  <si>
    <t>P-34</t>
  </si>
  <si>
    <t>P-35</t>
  </si>
  <si>
    <t>C15E-0062</t>
  </si>
  <si>
    <t>dúmper d'1,5 t de càrrega útil, amb mecanisme hidràulic</t>
  </si>
  <si>
    <t>C133-00EW</t>
  </si>
  <si>
    <t>minicarregadora sobre pneumàtics de 2 a 5.9 t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</si>
  <si>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</si>
  <si>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</si>
  <si>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</si>
  <si>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</si>
  <si>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</si>
  <si>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</si>
  <si>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</si>
  <si>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</si>
  <si>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</si>
  <si>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</si>
  <si>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</si>
  <si>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</si>
  <si>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</si>
  <si>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</si>
  <si>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</si>
  <si>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</si>
  <si>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</si>
  <si>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</si>
  <si>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</si>
  <si>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</si>
  <si>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</si>
  <si>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</si>
  <si>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</si>
  <si>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</si>
  <si>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</si>
  <si>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</si>
  <si>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</si>
  <si>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</si>
  <si>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</si>
  <si>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</si>
  <si>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CODI</t>
  </si>
  <si>
    <t>Nom empresa</t>
  </si>
  <si>
    <t>Despeses indirectes (5%)</t>
  </si>
  <si>
    <t>Despeses generals (5%)</t>
  </si>
  <si>
    <t>Benefici industrial (6%)</t>
  </si>
  <si>
    <t>IVA (21%)</t>
  </si>
  <si>
    <t>PREU OFERTA (*)</t>
  </si>
  <si>
    <t>(*) Els preus unitaris oferts per l’empresa licitadora no poden superar els establerts en el PPT, si es donés aquest cas, quedarà exclòs.</t>
  </si>
  <si>
    <t>FR11R150</t>
  </si>
  <si>
    <t>dam2</t>
  </si>
  <si>
    <t>recollida de brossa</t>
  </si>
  <si>
    <t>FR11R1502</t>
  </si>
  <si>
    <t>neteja intensiva</t>
  </si>
  <si>
    <t>PRESSUPOST MANTENIMENT</t>
  </si>
  <si>
    <t>PRESSUPOST NETEJA</t>
  </si>
  <si>
    <t>PressupostHORTES neteja LOT8</t>
  </si>
  <si>
    <t>S0</t>
  </si>
  <si>
    <t xml:space="preserve">Generic </t>
  </si>
  <si>
    <t>NETEJA</t>
  </si>
  <si>
    <t xml:space="preserve">IMPORT TOTAL DEL PRESSUPOST MANTENIMENT: </t>
  </si>
  <si>
    <t>DESPESES DIRECTES</t>
  </si>
  <si>
    <t>PRESSUPOST EXECUCIÓ MATERIAL</t>
  </si>
  <si>
    <t xml:space="preserve">IMPORT TOTAL DEL PRESSUPOST NETEJA: </t>
  </si>
  <si>
    <t>IVA (10%)</t>
  </si>
  <si>
    <t>PRESSUPOST EXECUCIÓ TOTAL (S/IVA)</t>
  </si>
  <si>
    <t>PRESSUPOST EXECUCIÓ TOTAL (IVA INCLÒS)</t>
  </si>
  <si>
    <t>14</t>
  </si>
  <si>
    <t>Manteniment i Neteja de les Hortes - LOT 8 -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</si>
</sst>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80">
    <xf numFmtId="0" fontId="0" fillId="0" borderId="0" xfId="0" applyFill="1" applyProtection="1"/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0" fontId="4" fillId="0" borderId="0" xfId="0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0" xfId="0" applyFont="1" applyFill="1" applyAlignment="1" applyProtection="1">
      <alignment horizontal="center"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0" fillId="0" borderId="0" xfId="0" applyFill="1" applyAlignment="1" applyProtection="1">
      <alignment vertical="top" wrapText="1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5" borderId="0" xfId="0" applyFill="1" applyAlignment="1" applyProtection="1">
      <alignment vertical="top" wrapText="1"/>
    </xf>
    <xf numFmtId="0" fontId="0" fillId="0" borderId="6" xfId="0" applyFill="1" applyBorder="1" applyProtection="1"/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164" fontId="0" fillId="0" borderId="0" xfId="0" applyNumberFormat="1" applyFill="1" applyProtection="1">
      <protection locked="0"/>
    </xf>
    <xf numFmtId="165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165" fontId="4" fillId="0" borderId="0" xfId="0" applyNumberFormat="1" applyFont="1" applyFill="1" applyProtection="1"/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44" fontId="3" fillId="0" borderId="0" xfId="1" applyFont="1" applyFill="1" applyProtection="1"/>
    <xf numFmtId="44" fontId="4" fillId="0" borderId="0" xfId="1" applyFont="1" applyFill="1" applyProtection="1"/>
    <xf numFmtId="0" fontId="1" fillId="0" borderId="0" xfId="0" applyFont="1" applyFill="1" applyAlignment="1" applyProtection="1">
      <alignment vertical="top" wrapText="1"/>
    </xf>
    <xf numFmtId="49" fontId="1" fillId="0" borderId="0" xfId="0" applyNumberFormat="1" applyFont="1" applyFill="1" applyAlignment="1" applyProtection="1">
      <alignment vertical="top" wrapText="1"/>
    </xf>
    <xf numFmtId="44" fontId="1" fillId="0" borderId="0" xfId="1" applyFont="1" applyFill="1" applyAlignment="1" applyProtection="1">
      <alignment vertical="top" wrapText="1"/>
      <protection locked="0"/>
    </xf>
    <xf numFmtId="164" fontId="1" fillId="0" borderId="0" xfId="0" applyNumberFormat="1" applyFont="1" applyFill="1" applyAlignment="1" applyProtection="1">
      <alignment vertical="top" wrapText="1"/>
    </xf>
    <xf numFmtId="44" fontId="1" fillId="0" borderId="0" xfId="1" applyFont="1" applyFill="1" applyAlignment="1" applyProtection="1">
      <alignment vertical="top" wrapText="1"/>
    </xf>
    <xf numFmtId="0" fontId="3" fillId="0" borderId="0" xfId="0" applyFont="1" applyFill="1" applyAlignment="1" applyProtection="1">
      <alignment vertical="top" wrapText="1"/>
    </xf>
    <xf numFmtId="44" fontId="3" fillId="0" borderId="0" xfId="1" applyFont="1" applyFill="1" applyAlignment="1" applyProtection="1">
      <alignment vertical="top" wrapText="1"/>
    </xf>
    <xf numFmtId="44" fontId="0" fillId="0" borderId="0" xfId="1" applyFont="1" applyFill="1" applyAlignment="1" applyProtection="1">
      <alignment vertical="top" wrapText="1"/>
    </xf>
    <xf numFmtId="49" fontId="3" fillId="0" borderId="0" xfId="0" applyNumberFormat="1" applyFont="1" applyFill="1" applyAlignment="1" applyProtection="1">
      <alignment vertical="top" wrapText="1"/>
    </xf>
    <xf numFmtId="0" fontId="15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vertical="top" wrapText="1"/>
    </xf>
    <xf numFmtId="0" fontId="3" fillId="4" borderId="0" xfId="0" applyFont="1" applyFill="1" applyAlignment="1" applyProtection="1">
      <alignment horizontal="right"/>
    </xf>
    <xf numFmtId="49" fontId="1" fillId="0" borderId="0" xfId="0" applyNumberFormat="1" applyFont="1" applyFill="1" applyProtection="1"/>
    <xf numFmtId="164" fontId="1" fillId="0" borderId="0" xfId="0" applyNumberFormat="1" applyFont="1" applyFill="1" applyProtection="1"/>
    <xf numFmtId="44" fontId="1" fillId="0" borderId="0" xfId="1" applyFont="1" applyFill="1" applyProtection="1"/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  <protection locked="0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4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0" fillId="7" borderId="0" xfId="1" applyFont="1" applyFill="1" applyAlignment="1" applyProtection="1">
      <alignment vertical="top" wrapText="1"/>
    </xf>
    <xf numFmtId="44" fontId="9" fillId="0" borderId="6" xfId="1" applyFont="1" applyFill="1" applyBorder="1" applyAlignment="1" applyProtection="1">
      <alignment vertical="top" wrapText="1"/>
      <protection locked="0"/>
    </xf>
    <xf numFmtId="44" fontId="9" fillId="0" borderId="7" xfId="1" applyFont="1" applyFill="1" applyBorder="1" applyAlignment="1" applyProtection="1">
      <alignment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247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248</v>
      </c>
    </row>
    <row r="6" spans="1:8" x14ac:dyDescent="0.25">
      <c r="A6" t="s">
        <v>249</v>
      </c>
    </row>
    <row r="8" spans="1:8" x14ac:dyDescent="0.25">
      <c r="A8" t="s">
        <v>250</v>
      </c>
    </row>
    <row r="10" spans="1:8" x14ac:dyDescent="0.25">
      <c r="A10" t="s">
        <v>251</v>
      </c>
      <c r="B10" t="s">
        <v>252</v>
      </c>
    </row>
    <row r="11" spans="1:8" x14ac:dyDescent="0.25">
      <c r="B11" t="s">
        <v>253</v>
      </c>
    </row>
    <row r="12" spans="1:8" x14ac:dyDescent="0.25">
      <c r="B12" t="s">
        <v>254</v>
      </c>
    </row>
    <row r="13" spans="1:8" ht="15.75" thickBot="1" x14ac:dyDescent="0.3"/>
    <row r="14" spans="1:8" ht="16.5" thickTop="1" thickBot="1" x14ac:dyDescent="0.3">
      <c r="B14" t="s">
        <v>255</v>
      </c>
      <c r="C14" s="64" t="s">
        <v>256</v>
      </c>
      <c r="D14" s="65"/>
      <c r="E14" s="65"/>
      <c r="F14" s="66"/>
    </row>
    <row r="15" spans="1:8" ht="15.75" thickTop="1" x14ac:dyDescent="0.25"/>
    <row r="17" spans="1:8" x14ac:dyDescent="0.25">
      <c r="A17" t="s">
        <v>257</v>
      </c>
      <c r="B17" t="s">
        <v>258</v>
      </c>
    </row>
    <row r="18" spans="1:8" x14ac:dyDescent="0.25">
      <c r="B18" t="s">
        <v>259</v>
      </c>
    </row>
    <row r="20" spans="1:8" x14ac:dyDescent="0.25">
      <c r="B20" t="s">
        <v>260</v>
      </c>
    </row>
    <row r="22" spans="1:8" x14ac:dyDescent="0.25">
      <c r="B22" t="s">
        <v>261</v>
      </c>
    </row>
    <row r="23" spans="1:8" ht="15.75" thickBot="1" x14ac:dyDescent="0.3"/>
    <row r="24" spans="1:8" ht="26.25" thickTop="1" x14ac:dyDescent="0.25">
      <c r="B24" s="17" t="s">
        <v>262</v>
      </c>
      <c r="C24" s="17" t="s">
        <v>124</v>
      </c>
      <c r="D24" s="17" t="s">
        <v>125</v>
      </c>
      <c r="E24" s="17" t="s">
        <v>126</v>
      </c>
      <c r="F24" s="17" t="s">
        <v>124</v>
      </c>
      <c r="G24" s="18" t="s">
        <v>263</v>
      </c>
      <c r="H24" s="17" t="s">
        <v>264</v>
      </c>
    </row>
    <row r="25" spans="1:8" ht="16.5" x14ac:dyDescent="0.3">
      <c r="B25" s="19"/>
      <c r="C25" s="19"/>
      <c r="D25" s="19"/>
      <c r="E25" s="19"/>
      <c r="F25" s="19"/>
      <c r="G25" s="20"/>
      <c r="H25" s="19"/>
    </row>
    <row r="26" spans="1:8" ht="16.5" x14ac:dyDescent="0.3">
      <c r="B26" s="19" t="s">
        <v>130</v>
      </c>
      <c r="C26" s="19" t="s">
        <v>131</v>
      </c>
      <c r="D26" s="19" t="s">
        <v>132</v>
      </c>
      <c r="E26" s="19" t="s">
        <v>265</v>
      </c>
      <c r="F26" s="19" t="s">
        <v>131</v>
      </c>
      <c r="G26" s="21">
        <v>17.8</v>
      </c>
      <c r="H26" s="22">
        <v>17.8</v>
      </c>
    </row>
    <row r="27" spans="1:8" ht="16.5" x14ac:dyDescent="0.3">
      <c r="B27" s="19" t="s">
        <v>130</v>
      </c>
      <c r="C27" s="19" t="s">
        <v>266</v>
      </c>
      <c r="D27" s="19" t="s">
        <v>132</v>
      </c>
      <c r="E27" s="19" t="s">
        <v>267</v>
      </c>
      <c r="F27" s="19" t="s">
        <v>266</v>
      </c>
      <c r="G27" s="21">
        <v>16.09</v>
      </c>
      <c r="H27" s="22">
        <v>16.09</v>
      </c>
    </row>
    <row r="30" spans="1:8" x14ac:dyDescent="0.25">
      <c r="A30" t="s">
        <v>268</v>
      </c>
    </row>
    <row r="31" spans="1:8" x14ac:dyDescent="0.25">
      <c r="A31" t="s">
        <v>269</v>
      </c>
    </row>
    <row r="32" spans="1:8" x14ac:dyDescent="0.25">
      <c r="A32" t="s">
        <v>270</v>
      </c>
    </row>
    <row r="34" spans="1:2" x14ac:dyDescent="0.25">
      <c r="A34" t="s">
        <v>271</v>
      </c>
    </row>
    <row r="35" spans="1:2" x14ac:dyDescent="0.25">
      <c r="A35" t="s">
        <v>272</v>
      </c>
    </row>
    <row r="37" spans="1:2" x14ac:dyDescent="0.25">
      <c r="A37" t="s">
        <v>273</v>
      </c>
    </row>
    <row r="39" spans="1:2" x14ac:dyDescent="0.25">
      <c r="B39" t="s">
        <v>274</v>
      </c>
    </row>
    <row r="40" spans="1:2" x14ac:dyDescent="0.25">
      <c r="B40" t="s">
        <v>275</v>
      </c>
    </row>
    <row r="41" spans="1:2" x14ac:dyDescent="0.25">
      <c r="B41" t="s">
        <v>1</v>
      </c>
    </row>
    <row r="42" spans="1:2" x14ac:dyDescent="0.25">
      <c r="B42" t="s">
        <v>276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D1"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2.5703125" customWidth="1"/>
    <col min="2" max="2" width="14.7109375" customWidth="1"/>
    <col min="3" max="3" width="6.140625" customWidth="1"/>
    <col min="4" max="4" width="65.7109375" customWidth="1"/>
    <col min="5" max="7" width="13.7109375" customWidth="1"/>
  </cols>
  <sheetData>
    <row r="1" spans="1:7" x14ac:dyDescent="0.25">
      <c r="B1" s="67" t="s">
        <v>304</v>
      </c>
      <c r="C1" s="67" t="s">
        <v>0</v>
      </c>
      <c r="D1" s="67" t="s">
        <v>0</v>
      </c>
      <c r="E1" s="67" t="s">
        <v>0</v>
      </c>
      <c r="F1" s="51"/>
      <c r="G1" s="51"/>
    </row>
    <row r="2" spans="1:7" ht="15.75" thickBot="1" x14ac:dyDescent="0.3">
      <c r="B2" s="67"/>
      <c r="C2" s="67"/>
      <c r="D2" s="67"/>
      <c r="E2" s="67"/>
      <c r="F2" s="51"/>
      <c r="G2" s="51"/>
    </row>
    <row r="3" spans="1:7" ht="19.5" thickTop="1" thickBot="1" x14ac:dyDescent="0.3">
      <c r="B3" s="28"/>
      <c r="C3" s="28"/>
      <c r="D3" s="29" t="s">
        <v>278</v>
      </c>
      <c r="E3" s="28"/>
      <c r="F3" s="51"/>
      <c r="G3" s="51"/>
    </row>
    <row r="4" spans="1:7" ht="15.75" thickTop="1" x14ac:dyDescent="0.25">
      <c r="B4" s="67"/>
      <c r="C4" s="67"/>
      <c r="D4" s="67"/>
      <c r="E4" s="67"/>
      <c r="F4" s="51"/>
      <c r="G4" s="51"/>
    </row>
    <row r="6" spans="1:7" ht="18.75" x14ac:dyDescent="0.3">
      <c r="B6" s="68" t="s">
        <v>122</v>
      </c>
      <c r="C6" s="68" t="s">
        <v>122</v>
      </c>
      <c r="D6" s="68" t="s">
        <v>122</v>
      </c>
      <c r="E6" s="68" t="s">
        <v>122</v>
      </c>
      <c r="F6" s="52"/>
      <c r="G6" s="52"/>
    </row>
    <row r="7" spans="1:7" ht="15.75" thickBot="1" x14ac:dyDescent="0.3"/>
    <row r="8" spans="1:7" ht="15.75" thickTop="1" x14ac:dyDescent="0.25">
      <c r="B8" s="11" t="s">
        <v>124</v>
      </c>
      <c r="C8" s="11" t="s">
        <v>125</v>
      </c>
      <c r="D8" s="11" t="s">
        <v>126</v>
      </c>
      <c r="E8" s="24" t="s">
        <v>277</v>
      </c>
      <c r="F8" s="25" t="s">
        <v>283</v>
      </c>
      <c r="G8" s="24" t="s">
        <v>264</v>
      </c>
    </row>
    <row r="9" spans="1:7" x14ac:dyDescent="0.25">
      <c r="F9" s="27"/>
    </row>
    <row r="10" spans="1:7" x14ac:dyDescent="0.25">
      <c r="A10" s="23" t="s">
        <v>130</v>
      </c>
      <c r="B10" s="23" t="s">
        <v>131</v>
      </c>
      <c r="C10" s="23" t="s">
        <v>132</v>
      </c>
      <c r="D10" s="23" t="s">
        <v>133</v>
      </c>
      <c r="E10" s="26" t="s">
        <v>131</v>
      </c>
      <c r="F10" s="78">
        <v>0</v>
      </c>
      <c r="G10" s="77">
        <v>18.850000000000001</v>
      </c>
    </row>
    <row r="11" spans="1:7" x14ac:dyDescent="0.25">
      <c r="A11" s="23" t="s">
        <v>130</v>
      </c>
      <c r="B11" s="23" t="s">
        <v>163</v>
      </c>
      <c r="C11" s="23" t="s">
        <v>132</v>
      </c>
      <c r="D11" s="23" t="s">
        <v>164</v>
      </c>
      <c r="E11" s="26" t="s">
        <v>163</v>
      </c>
      <c r="F11" s="78">
        <v>0</v>
      </c>
      <c r="G11" s="77">
        <v>25.86</v>
      </c>
    </row>
    <row r="12" spans="1:7" x14ac:dyDescent="0.25">
      <c r="A12" s="23" t="s">
        <v>130</v>
      </c>
      <c r="B12" s="23" t="s">
        <v>137</v>
      </c>
      <c r="C12" s="23" t="s">
        <v>132</v>
      </c>
      <c r="D12" s="23" t="s">
        <v>138</v>
      </c>
      <c r="E12" s="26" t="s">
        <v>137</v>
      </c>
      <c r="F12" s="78">
        <v>0</v>
      </c>
      <c r="G12" s="77">
        <v>17.399999999999999</v>
      </c>
    </row>
    <row r="13" spans="1:7" x14ac:dyDescent="0.25">
      <c r="A13" s="23" t="s">
        <v>130</v>
      </c>
      <c r="B13" s="23" t="s">
        <v>205</v>
      </c>
      <c r="C13" s="23" t="s">
        <v>132</v>
      </c>
      <c r="D13" s="23" t="s">
        <v>206</v>
      </c>
      <c r="E13" s="26" t="s">
        <v>205</v>
      </c>
      <c r="F13" s="78">
        <v>0</v>
      </c>
      <c r="G13" s="77">
        <v>22.47</v>
      </c>
    </row>
    <row r="14" spans="1:7" x14ac:dyDescent="0.25">
      <c r="A14" s="23" t="s">
        <v>140</v>
      </c>
      <c r="B14" s="23" t="s">
        <v>145</v>
      </c>
      <c r="C14" s="23" t="s">
        <v>132</v>
      </c>
      <c r="D14" s="23" t="s">
        <v>146</v>
      </c>
      <c r="E14" s="26" t="s">
        <v>145</v>
      </c>
      <c r="F14" s="78">
        <v>0</v>
      </c>
      <c r="G14" s="77">
        <v>43</v>
      </c>
    </row>
    <row r="15" spans="1:7" x14ac:dyDescent="0.25">
      <c r="A15" s="23" t="s">
        <v>140</v>
      </c>
      <c r="B15" s="23" t="s">
        <v>245</v>
      </c>
      <c r="C15" s="23" t="s">
        <v>132</v>
      </c>
      <c r="D15" s="23" t="s">
        <v>246</v>
      </c>
      <c r="E15" s="26" t="s">
        <v>245</v>
      </c>
      <c r="F15" s="78">
        <v>0</v>
      </c>
      <c r="G15" s="77">
        <v>52.54</v>
      </c>
    </row>
    <row r="16" spans="1:7" x14ac:dyDescent="0.25">
      <c r="A16" s="23" t="s">
        <v>140</v>
      </c>
      <c r="B16" s="23" t="s">
        <v>207</v>
      </c>
      <c r="C16" s="23" t="s">
        <v>132</v>
      </c>
      <c r="D16" s="23" t="s">
        <v>208</v>
      </c>
      <c r="E16" s="26" t="s">
        <v>207</v>
      </c>
      <c r="F16" s="78">
        <v>0</v>
      </c>
      <c r="G16" s="77">
        <v>89.1</v>
      </c>
    </row>
    <row r="17" spans="1:7" x14ac:dyDescent="0.25">
      <c r="A17" s="23" t="s">
        <v>140</v>
      </c>
      <c r="B17" s="23" t="s">
        <v>221</v>
      </c>
      <c r="C17" s="23" t="s">
        <v>132</v>
      </c>
      <c r="D17" s="23" t="s">
        <v>222</v>
      </c>
      <c r="E17" s="26" t="s">
        <v>221</v>
      </c>
      <c r="F17" s="78">
        <v>0</v>
      </c>
      <c r="G17" s="77">
        <v>112.48</v>
      </c>
    </row>
    <row r="18" spans="1:7" x14ac:dyDescent="0.25">
      <c r="A18" s="23" t="s">
        <v>140</v>
      </c>
      <c r="B18" s="23" t="s">
        <v>227</v>
      </c>
      <c r="C18" s="23" t="s">
        <v>132</v>
      </c>
      <c r="D18" s="23" t="s">
        <v>228</v>
      </c>
      <c r="E18" s="26" t="s">
        <v>227</v>
      </c>
      <c r="F18" s="78">
        <v>0</v>
      </c>
      <c r="G18" s="77">
        <v>112.48</v>
      </c>
    </row>
    <row r="19" spans="1:7" x14ac:dyDescent="0.25">
      <c r="A19" s="23" t="s">
        <v>140</v>
      </c>
      <c r="B19" s="23" t="s">
        <v>176</v>
      </c>
      <c r="C19" s="23" t="s">
        <v>132</v>
      </c>
      <c r="D19" s="23" t="s">
        <v>177</v>
      </c>
      <c r="E19" s="26" t="s">
        <v>176</v>
      </c>
      <c r="F19" s="78">
        <v>0</v>
      </c>
      <c r="G19" s="77">
        <v>37.619999999999997</v>
      </c>
    </row>
    <row r="20" spans="1:7" x14ac:dyDescent="0.25">
      <c r="A20" s="23" t="s">
        <v>140</v>
      </c>
      <c r="B20" s="23" t="s">
        <v>141</v>
      </c>
      <c r="C20" s="23" t="s">
        <v>132</v>
      </c>
      <c r="D20" s="23" t="s">
        <v>142</v>
      </c>
      <c r="E20" s="26" t="s">
        <v>141</v>
      </c>
      <c r="F20" s="78">
        <v>0</v>
      </c>
      <c r="G20" s="77">
        <v>30.85</v>
      </c>
    </row>
    <row r="21" spans="1:7" ht="30" x14ac:dyDescent="0.25">
      <c r="A21" s="23" t="s">
        <v>140</v>
      </c>
      <c r="B21" s="23" t="s">
        <v>170</v>
      </c>
      <c r="C21" s="23" t="s">
        <v>132</v>
      </c>
      <c r="D21" s="23" t="s">
        <v>171</v>
      </c>
      <c r="E21" s="26" t="s">
        <v>170</v>
      </c>
      <c r="F21" s="78">
        <v>0</v>
      </c>
      <c r="G21" s="77">
        <v>10.199999999999999</v>
      </c>
    </row>
    <row r="22" spans="1:7" ht="30" x14ac:dyDescent="0.25">
      <c r="A22" s="23" t="s">
        <v>140</v>
      </c>
      <c r="B22" s="23" t="s">
        <v>173</v>
      </c>
      <c r="C22" s="23" t="s">
        <v>132</v>
      </c>
      <c r="D22" s="23" t="s">
        <v>174</v>
      </c>
      <c r="E22" s="26" t="s">
        <v>173</v>
      </c>
      <c r="F22" s="78">
        <v>0</v>
      </c>
      <c r="G22" s="77">
        <v>13.77</v>
      </c>
    </row>
    <row r="23" spans="1:7" x14ac:dyDescent="0.25">
      <c r="A23" s="23" t="s">
        <v>140</v>
      </c>
      <c r="B23" s="23" t="s">
        <v>143</v>
      </c>
      <c r="C23" s="23" t="s">
        <v>132</v>
      </c>
      <c r="D23" s="23" t="s">
        <v>144</v>
      </c>
      <c r="E23" s="26" t="s">
        <v>143</v>
      </c>
      <c r="F23" s="78">
        <v>0</v>
      </c>
      <c r="G23" s="77">
        <v>32.31</v>
      </c>
    </row>
    <row r="24" spans="1:7" x14ac:dyDescent="0.25">
      <c r="A24" s="23" t="s">
        <v>140</v>
      </c>
      <c r="B24" s="23" t="s">
        <v>191</v>
      </c>
      <c r="C24" s="23" t="s">
        <v>132</v>
      </c>
      <c r="D24" s="23" t="s">
        <v>192</v>
      </c>
      <c r="E24" s="26" t="s">
        <v>191</v>
      </c>
      <c r="F24" s="78">
        <v>0</v>
      </c>
      <c r="G24" s="77">
        <v>62.76</v>
      </c>
    </row>
    <row r="25" spans="1:7" x14ac:dyDescent="0.25">
      <c r="A25" s="23" t="s">
        <v>140</v>
      </c>
      <c r="B25" s="23" t="s">
        <v>224</v>
      </c>
      <c r="C25" s="23" t="s">
        <v>132</v>
      </c>
      <c r="D25" s="23" t="s">
        <v>225</v>
      </c>
      <c r="E25" s="26" t="s">
        <v>224</v>
      </c>
      <c r="F25" s="78">
        <v>0</v>
      </c>
      <c r="G25" s="77">
        <v>68.06</v>
      </c>
    </row>
    <row r="26" spans="1:7" x14ac:dyDescent="0.25">
      <c r="A26" s="23" t="s">
        <v>140</v>
      </c>
      <c r="B26" s="23" t="s">
        <v>243</v>
      </c>
      <c r="C26" s="23" t="s">
        <v>132</v>
      </c>
      <c r="D26" s="23" t="s">
        <v>244</v>
      </c>
      <c r="E26" s="26" t="s">
        <v>243</v>
      </c>
      <c r="F26" s="78">
        <v>0</v>
      </c>
      <c r="G26" s="77">
        <v>29.14</v>
      </c>
    </row>
    <row r="27" spans="1:7" ht="30" x14ac:dyDescent="0.25">
      <c r="A27" s="23" t="s">
        <v>140</v>
      </c>
      <c r="B27" s="23" t="s">
        <v>193</v>
      </c>
      <c r="C27" s="23" t="s">
        <v>132</v>
      </c>
      <c r="D27" s="23" t="s">
        <v>194</v>
      </c>
      <c r="E27" s="26" t="s">
        <v>193</v>
      </c>
      <c r="F27" s="78">
        <v>0</v>
      </c>
      <c r="G27" s="77">
        <v>15.68</v>
      </c>
    </row>
    <row r="28" spans="1:7" ht="30" x14ac:dyDescent="0.25">
      <c r="A28" s="23" t="s">
        <v>140</v>
      </c>
      <c r="B28" s="23" t="s">
        <v>202</v>
      </c>
      <c r="C28" s="23" t="s">
        <v>132</v>
      </c>
      <c r="D28" s="23" t="s">
        <v>203</v>
      </c>
      <c r="E28" s="26" t="s">
        <v>202</v>
      </c>
      <c r="F28" s="78">
        <v>0</v>
      </c>
      <c r="G28" s="77">
        <v>25.42</v>
      </c>
    </row>
    <row r="29" spans="1:7" x14ac:dyDescent="0.25">
      <c r="A29" s="23" t="s">
        <v>140</v>
      </c>
      <c r="B29" s="23" t="s">
        <v>230</v>
      </c>
      <c r="C29" s="23" t="s">
        <v>132</v>
      </c>
      <c r="D29" s="23" t="s">
        <v>231</v>
      </c>
      <c r="E29" s="26" t="s">
        <v>230</v>
      </c>
      <c r="F29" s="78">
        <v>0</v>
      </c>
      <c r="G29" s="77">
        <v>4.33</v>
      </c>
    </row>
    <row r="30" spans="1:7" x14ac:dyDescent="0.25">
      <c r="A30" s="23" t="s">
        <v>140</v>
      </c>
      <c r="B30" s="23" t="s">
        <v>186</v>
      </c>
      <c r="C30" s="23" t="s">
        <v>132</v>
      </c>
      <c r="D30" s="23" t="s">
        <v>187</v>
      </c>
      <c r="E30" s="26" t="s">
        <v>186</v>
      </c>
      <c r="F30" s="78">
        <v>0</v>
      </c>
      <c r="G30" s="77">
        <v>4.75</v>
      </c>
    </row>
    <row r="31" spans="1:7" x14ac:dyDescent="0.25">
      <c r="A31" s="23" t="s">
        <v>140</v>
      </c>
      <c r="B31" s="23" t="s">
        <v>218</v>
      </c>
      <c r="C31" s="23" t="s">
        <v>132</v>
      </c>
      <c r="D31" s="23" t="s">
        <v>219</v>
      </c>
      <c r="E31" s="26" t="s">
        <v>218</v>
      </c>
      <c r="F31" s="78">
        <v>0</v>
      </c>
      <c r="G31" s="77">
        <v>170.85</v>
      </c>
    </row>
    <row r="32" spans="1:7" x14ac:dyDescent="0.25">
      <c r="A32" s="23" t="s">
        <v>140</v>
      </c>
      <c r="B32" s="23" t="s">
        <v>165</v>
      </c>
      <c r="C32" s="23" t="s">
        <v>132</v>
      </c>
      <c r="D32" s="23" t="s">
        <v>166</v>
      </c>
      <c r="E32" s="26" t="s">
        <v>165</v>
      </c>
      <c r="F32" s="78">
        <v>0</v>
      </c>
      <c r="G32" s="77">
        <v>3.7</v>
      </c>
    </row>
    <row r="33" spans="1:7" x14ac:dyDescent="0.25">
      <c r="A33" s="23" t="s">
        <v>140</v>
      </c>
      <c r="B33" s="23" t="s">
        <v>237</v>
      </c>
      <c r="C33" s="23" t="s">
        <v>132</v>
      </c>
      <c r="D33" s="23" t="s">
        <v>238</v>
      </c>
      <c r="E33" s="26" t="s">
        <v>237</v>
      </c>
      <c r="F33" s="78">
        <v>0</v>
      </c>
      <c r="G33" s="77">
        <v>20.05</v>
      </c>
    </row>
    <row r="34" spans="1:7" x14ac:dyDescent="0.25">
      <c r="A34" s="23" t="s">
        <v>148</v>
      </c>
      <c r="B34" s="23" t="s">
        <v>149</v>
      </c>
      <c r="C34" s="23" t="s">
        <v>48</v>
      </c>
      <c r="D34" s="23" t="s">
        <v>150</v>
      </c>
      <c r="E34" s="26" t="s">
        <v>149</v>
      </c>
      <c r="F34" s="78">
        <v>0</v>
      </c>
      <c r="G34" s="77">
        <v>0</v>
      </c>
    </row>
    <row r="35" spans="1:7" x14ac:dyDescent="0.25">
      <c r="A35" s="23" t="s">
        <v>148</v>
      </c>
      <c r="B35" s="23" t="s">
        <v>151</v>
      </c>
      <c r="C35" s="23" t="s">
        <v>152</v>
      </c>
      <c r="D35" s="23" t="s">
        <v>153</v>
      </c>
      <c r="E35" s="26" t="s">
        <v>151</v>
      </c>
      <c r="F35" s="78">
        <v>0</v>
      </c>
      <c r="G35" s="77">
        <v>12.64</v>
      </c>
    </row>
    <row r="36" spans="1:7" ht="60" x14ac:dyDescent="0.25">
      <c r="A36" s="23" t="s">
        <v>148</v>
      </c>
      <c r="B36" s="23" t="s">
        <v>167</v>
      </c>
      <c r="C36" s="23" t="s">
        <v>152</v>
      </c>
      <c r="D36" s="23" t="s">
        <v>168</v>
      </c>
      <c r="E36" s="26" t="s">
        <v>167</v>
      </c>
      <c r="F36" s="78">
        <v>0</v>
      </c>
      <c r="G36" s="77">
        <v>16.98</v>
      </c>
    </row>
    <row r="37" spans="1:7" ht="60" x14ac:dyDescent="0.25">
      <c r="A37" s="23" t="s">
        <v>148</v>
      </c>
      <c r="B37" s="23" t="s">
        <v>195</v>
      </c>
      <c r="C37" s="23" t="s">
        <v>152</v>
      </c>
      <c r="D37" s="23" t="s">
        <v>196</v>
      </c>
      <c r="E37" s="26" t="s">
        <v>195</v>
      </c>
      <c r="F37" s="78">
        <v>0</v>
      </c>
      <c r="G37" s="77">
        <v>62</v>
      </c>
    </row>
    <row r="38" spans="1:7" ht="30" x14ac:dyDescent="0.25">
      <c r="A38" s="23" t="s">
        <v>148</v>
      </c>
      <c r="B38" s="23" t="s">
        <v>154</v>
      </c>
      <c r="C38" s="23" t="s">
        <v>48</v>
      </c>
      <c r="D38" s="23" t="s">
        <v>155</v>
      </c>
      <c r="E38" s="26" t="s">
        <v>154</v>
      </c>
      <c r="F38" s="78">
        <v>0</v>
      </c>
      <c r="G38" s="77">
        <v>31</v>
      </c>
    </row>
    <row r="39" spans="1:7" x14ac:dyDescent="0.25">
      <c r="A39" s="23" t="s">
        <v>148</v>
      </c>
      <c r="B39" s="23" t="s">
        <v>211</v>
      </c>
      <c r="C39" s="23" t="s">
        <v>212</v>
      </c>
      <c r="D39" s="23" t="s">
        <v>213</v>
      </c>
      <c r="E39" s="26" t="s">
        <v>211</v>
      </c>
      <c r="F39" s="78">
        <v>0</v>
      </c>
      <c r="G39" s="77">
        <v>4.33</v>
      </c>
    </row>
    <row r="40" spans="1:7" x14ac:dyDescent="0.25">
      <c r="A40" s="23" t="s">
        <v>148</v>
      </c>
      <c r="B40" s="23" t="s">
        <v>232</v>
      </c>
      <c r="C40" s="23" t="s">
        <v>233</v>
      </c>
      <c r="D40" s="23" t="s">
        <v>234</v>
      </c>
      <c r="E40" s="26" t="s">
        <v>232</v>
      </c>
      <c r="F40" s="78">
        <v>0</v>
      </c>
      <c r="G40" s="77">
        <v>14.15</v>
      </c>
    </row>
    <row r="41" spans="1:7" ht="30" x14ac:dyDescent="0.25">
      <c r="A41" s="23" t="s">
        <v>148</v>
      </c>
      <c r="B41" s="23" t="s">
        <v>181</v>
      </c>
      <c r="C41" s="23" t="s">
        <v>15</v>
      </c>
      <c r="D41" s="23" t="s">
        <v>182</v>
      </c>
      <c r="E41" s="26" t="s">
        <v>181</v>
      </c>
      <c r="F41" s="78">
        <v>0</v>
      </c>
      <c r="G41" s="77">
        <v>4.8</v>
      </c>
    </row>
    <row r="42" spans="1:7" ht="15.75" thickBot="1" x14ac:dyDescent="0.3">
      <c r="A42" s="23" t="s">
        <v>148</v>
      </c>
      <c r="B42" s="23" t="s">
        <v>183</v>
      </c>
      <c r="C42" s="23" t="s">
        <v>15</v>
      </c>
      <c r="D42" s="23" t="s">
        <v>184</v>
      </c>
      <c r="E42" s="26" t="s">
        <v>183</v>
      </c>
      <c r="F42" s="79">
        <v>0</v>
      </c>
      <c r="G42" s="77">
        <v>0.47</v>
      </c>
    </row>
    <row r="43" spans="1:7" ht="15.75" thickTop="1" x14ac:dyDescent="0.25"/>
    <row r="44" spans="1:7" ht="30" x14ac:dyDescent="0.25">
      <c r="D44" s="53" t="s">
        <v>284</v>
      </c>
    </row>
  </sheetData>
  <sheetProtection algorithmName="SHA-512" hashValue="greZmzLPicVh3gZF+WjPkwJcOhtfkWgdwuvXTypeouaEa/YA3wDUc0AWxQJImT8xkGxnUZAvw24V+s4TtuweAQ==" saltValue="UVNzJs9NxF0B4PncR/woAQ==" spinCount="100000" sheet="1" objects="1" scenarios="1"/>
  <mergeCells count="4">
    <mergeCell ref="B1:E1"/>
    <mergeCell ref="B2:E2"/>
    <mergeCell ref="B4:E4"/>
    <mergeCell ref="B6:E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8"/>
  <sheetViews>
    <sheetView workbookViewId="0">
      <pane ySplit="8" topLeftCell="A552" activePane="bottomLeft" state="frozenSplit"/>
      <selection pane="bottomLeft" sqref="A1:L1"/>
    </sheetView>
  </sheetViews>
  <sheetFormatPr defaultRowHeight="15" x14ac:dyDescent="0.2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0" width="10.7109375" customWidth="1"/>
    <col min="11" max="11" width="10.7109375" style="9" customWidth="1"/>
    <col min="12" max="12" width="13.5703125" customWidth="1"/>
  </cols>
  <sheetData>
    <row r="1" spans="1:27" x14ac:dyDescent="0.25">
      <c r="A1" s="67" t="s">
        <v>304</v>
      </c>
      <c r="B1" s="67" t="s">
        <v>0</v>
      </c>
      <c r="C1" s="67" t="s">
        <v>0</v>
      </c>
      <c r="D1" s="67" t="s">
        <v>0</v>
      </c>
      <c r="E1" s="67" t="s">
        <v>0</v>
      </c>
      <c r="F1" s="67" t="s">
        <v>0</v>
      </c>
      <c r="G1" s="67" t="s">
        <v>0</v>
      </c>
      <c r="H1" s="67" t="s">
        <v>0</v>
      </c>
      <c r="I1" s="67" t="s">
        <v>0</v>
      </c>
      <c r="J1" s="67" t="s">
        <v>0</v>
      </c>
      <c r="K1" s="67"/>
      <c r="L1" s="67" t="s">
        <v>0</v>
      </c>
    </row>
    <row r="2" spans="1:27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27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27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6" spans="1:27" ht="18.75" x14ac:dyDescent="0.3">
      <c r="A6" s="68" t="s">
        <v>122</v>
      </c>
      <c r="B6" s="68" t="s">
        <v>122</v>
      </c>
      <c r="C6" s="68" t="s">
        <v>122</v>
      </c>
      <c r="D6" s="68" t="s">
        <v>122</v>
      </c>
      <c r="E6" s="68" t="s">
        <v>122</v>
      </c>
      <c r="F6" s="68" t="s">
        <v>122</v>
      </c>
      <c r="G6" s="68" t="s">
        <v>122</v>
      </c>
      <c r="H6" s="68" t="s">
        <v>122</v>
      </c>
      <c r="I6" s="68" t="s">
        <v>122</v>
      </c>
      <c r="J6" s="68" t="s">
        <v>122</v>
      </c>
      <c r="K6" s="68"/>
      <c r="L6" s="68" t="s">
        <v>122</v>
      </c>
    </row>
    <row r="8" spans="1:27" x14ac:dyDescent="0.25">
      <c r="A8" s="11" t="s">
        <v>123</v>
      </c>
      <c r="B8" s="11" t="s">
        <v>124</v>
      </c>
      <c r="C8" s="11" t="s">
        <v>125</v>
      </c>
      <c r="D8" s="11" t="s">
        <v>126</v>
      </c>
      <c r="E8" s="11"/>
      <c r="F8" s="11"/>
      <c r="G8" s="11"/>
      <c r="H8" s="11"/>
      <c r="I8" s="11"/>
      <c r="J8" s="11"/>
      <c r="K8" s="11" t="s">
        <v>124</v>
      </c>
      <c r="L8" s="11" t="s">
        <v>2</v>
      </c>
    </row>
    <row r="10" spans="1:27" x14ac:dyDescent="0.25">
      <c r="A10" s="10" t="s">
        <v>127</v>
      </c>
      <c r="B10" s="10"/>
    </row>
    <row r="11" spans="1:27" ht="45" customHeight="1" x14ac:dyDescent="0.25">
      <c r="A11" s="12" t="s">
        <v>128</v>
      </c>
      <c r="B11" s="12" t="s">
        <v>116</v>
      </c>
      <c r="C11" s="13" t="s">
        <v>15</v>
      </c>
      <c r="D11" s="69" t="s">
        <v>117</v>
      </c>
      <c r="E11" s="70"/>
      <c r="F11" s="70"/>
      <c r="G11" s="13"/>
      <c r="H11" s="14" t="s">
        <v>129</v>
      </c>
      <c r="I11" s="72">
        <v>1</v>
      </c>
      <c r="J11" s="73"/>
      <c r="K11" s="33" t="str">
        <f>+B11</f>
        <v>FR612342</v>
      </c>
      <c r="L11" s="35">
        <f>ROUND(L29,2)</f>
        <v>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x14ac:dyDescent="0.25">
      <c r="B12" s="9" t="s">
        <v>130</v>
      </c>
      <c r="L12" s="36"/>
    </row>
    <row r="13" spans="1:27" x14ac:dyDescent="0.25">
      <c r="B13" t="s">
        <v>131</v>
      </c>
      <c r="C13" t="s">
        <v>132</v>
      </c>
      <c r="D13" t="s">
        <v>133</v>
      </c>
      <c r="E13" s="30">
        <v>0.2</v>
      </c>
      <c r="F13" t="s">
        <v>134</v>
      </c>
      <c r="G13" t="s">
        <v>135</v>
      </c>
      <c r="H13" s="31">
        <f>VLOOKUP(B13,'T-SMP'!$E$10:$F$42,2,0)</f>
        <v>0</v>
      </c>
      <c r="I13" t="s">
        <v>136</v>
      </c>
      <c r="J13" s="15">
        <f>ROUND(E13/I11* H13,5)</f>
        <v>0</v>
      </c>
      <c r="K13" s="34"/>
      <c r="L13" s="37"/>
    </row>
    <row r="14" spans="1:27" x14ac:dyDescent="0.25">
      <c r="B14" t="s">
        <v>137</v>
      </c>
      <c r="C14" t="s">
        <v>132</v>
      </c>
      <c r="D14" t="s">
        <v>138</v>
      </c>
      <c r="E14" s="30">
        <v>0.4</v>
      </c>
      <c r="F14" t="s">
        <v>134</v>
      </c>
      <c r="G14" t="s">
        <v>135</v>
      </c>
      <c r="H14" s="31">
        <f>VLOOKUP(B14,'T-SMP'!$E$10:$F$42,2,0)</f>
        <v>0</v>
      </c>
      <c r="I14" t="s">
        <v>136</v>
      </c>
      <c r="J14" s="15">
        <f>ROUND(E14/I11* H14,5)</f>
        <v>0</v>
      </c>
      <c r="K14" s="34"/>
      <c r="L14" s="37"/>
    </row>
    <row r="15" spans="1:27" x14ac:dyDescent="0.25">
      <c r="D15" s="16" t="s">
        <v>139</v>
      </c>
      <c r="E15" s="32"/>
      <c r="H15" s="32"/>
      <c r="L15" s="37">
        <f>SUM(J13:J14)</f>
        <v>0</v>
      </c>
    </row>
    <row r="16" spans="1:27" x14ac:dyDescent="0.25">
      <c r="B16" s="9" t="s">
        <v>140</v>
      </c>
      <c r="E16" s="32"/>
      <c r="H16" s="32"/>
      <c r="L16" s="37"/>
    </row>
    <row r="17" spans="1:27" x14ac:dyDescent="0.25">
      <c r="B17" t="s">
        <v>141</v>
      </c>
      <c r="C17" t="s">
        <v>132</v>
      </c>
      <c r="D17" t="s">
        <v>142</v>
      </c>
      <c r="E17" s="30">
        <v>0.13200000000000001</v>
      </c>
      <c r="F17" t="s">
        <v>134</v>
      </c>
      <c r="G17" t="s">
        <v>135</v>
      </c>
      <c r="H17" s="31">
        <f>VLOOKUP(B17,'T-SMP'!$E$10:$F$42,2,0)</f>
        <v>0</v>
      </c>
      <c r="I17" t="s">
        <v>136</v>
      </c>
      <c r="J17" s="15">
        <f>ROUND(E17/I11* H17,5)</f>
        <v>0</v>
      </c>
      <c r="K17" s="34"/>
      <c r="L17" s="37"/>
    </row>
    <row r="18" spans="1:27" x14ac:dyDescent="0.25">
      <c r="B18" t="s">
        <v>143</v>
      </c>
      <c r="C18" t="s">
        <v>132</v>
      </c>
      <c r="D18" t="s">
        <v>144</v>
      </c>
      <c r="E18" s="30">
        <v>0.11</v>
      </c>
      <c r="F18" t="s">
        <v>134</v>
      </c>
      <c r="G18" t="s">
        <v>135</v>
      </c>
      <c r="H18" s="31">
        <f>VLOOKUP(B18,'T-SMP'!$E$10:$F$42,2,0)</f>
        <v>0</v>
      </c>
      <c r="I18" t="s">
        <v>136</v>
      </c>
      <c r="J18" s="15">
        <f>ROUND(E18/I11* H18,5)</f>
        <v>0</v>
      </c>
      <c r="K18" s="34"/>
      <c r="L18" s="37"/>
    </row>
    <row r="19" spans="1:27" x14ac:dyDescent="0.25">
      <c r="B19" t="s">
        <v>145</v>
      </c>
      <c r="C19" t="s">
        <v>132</v>
      </c>
      <c r="D19" t="s">
        <v>146</v>
      </c>
      <c r="E19" s="30">
        <v>0.25359999999999999</v>
      </c>
      <c r="F19" t="s">
        <v>134</v>
      </c>
      <c r="G19" t="s">
        <v>135</v>
      </c>
      <c r="H19" s="31">
        <f>VLOOKUP(B19,'T-SMP'!$E$10:$F$42,2,0)</f>
        <v>0</v>
      </c>
      <c r="I19" t="s">
        <v>136</v>
      </c>
      <c r="J19" s="15">
        <f>ROUND(E19/I11* H19,5)</f>
        <v>0</v>
      </c>
      <c r="K19" s="34"/>
      <c r="L19" s="37"/>
    </row>
    <row r="20" spans="1:27" x14ac:dyDescent="0.25">
      <c r="D20" s="16" t="s">
        <v>147</v>
      </c>
      <c r="E20" s="32"/>
      <c r="H20" s="32"/>
      <c r="L20" s="37">
        <f>SUM(J17:J19)</f>
        <v>0</v>
      </c>
    </row>
    <row r="21" spans="1:27" x14ac:dyDescent="0.25">
      <c r="B21" s="9" t="s">
        <v>148</v>
      </c>
      <c r="E21" s="32"/>
      <c r="H21" s="32"/>
      <c r="L21" s="37"/>
    </row>
    <row r="22" spans="1:27" x14ac:dyDescent="0.25">
      <c r="B22" t="s">
        <v>149</v>
      </c>
      <c r="C22" t="s">
        <v>48</v>
      </c>
      <c r="D22" t="s">
        <v>150</v>
      </c>
      <c r="E22" s="30">
        <v>0.12</v>
      </c>
      <c r="G22" t="s">
        <v>135</v>
      </c>
      <c r="H22" s="31">
        <f>VLOOKUP(B22,'T-SMP'!$E$10:$F$42,2,0)</f>
        <v>0</v>
      </c>
      <c r="I22" t="s">
        <v>136</v>
      </c>
      <c r="J22" s="15">
        <f>ROUND(E22* H22,5)</f>
        <v>0</v>
      </c>
      <c r="K22" s="34"/>
      <c r="L22" s="37"/>
    </row>
    <row r="23" spans="1:27" x14ac:dyDescent="0.25">
      <c r="B23" t="s">
        <v>151</v>
      </c>
      <c r="C23" t="s">
        <v>152</v>
      </c>
      <c r="D23" t="s">
        <v>153</v>
      </c>
      <c r="E23" s="30">
        <v>0.189</v>
      </c>
      <c r="G23" t="s">
        <v>135</v>
      </c>
      <c r="H23" s="31">
        <f>VLOOKUP(B23,'T-SMP'!$E$10:$F$42,2,0)</f>
        <v>0</v>
      </c>
      <c r="I23" t="s">
        <v>136</v>
      </c>
      <c r="J23" s="15">
        <f>ROUND(E23* H23,5)</f>
        <v>0</v>
      </c>
      <c r="K23" s="34"/>
      <c r="L23" s="37"/>
    </row>
    <row r="24" spans="1:27" x14ac:dyDescent="0.25">
      <c r="B24" t="s">
        <v>154</v>
      </c>
      <c r="C24" t="s">
        <v>48</v>
      </c>
      <c r="D24" t="s">
        <v>155</v>
      </c>
      <c r="E24" s="30">
        <v>5.3999999999999999E-2</v>
      </c>
      <c r="G24" t="s">
        <v>135</v>
      </c>
      <c r="H24" s="31">
        <f>VLOOKUP(B24,'T-SMP'!$E$10:$F$42,2,0)</f>
        <v>0</v>
      </c>
      <c r="I24" t="s">
        <v>136</v>
      </c>
      <c r="J24" s="15">
        <f>ROUND(E24* H24,5)</f>
        <v>0</v>
      </c>
      <c r="K24" s="34"/>
      <c r="L24" s="37"/>
    </row>
    <row r="25" spans="1:27" x14ac:dyDescent="0.25">
      <c r="D25" s="16" t="s">
        <v>156</v>
      </c>
      <c r="E25" s="32"/>
      <c r="H25" s="32"/>
      <c r="L25" s="37">
        <f>SUM(J22:J24)</f>
        <v>0</v>
      </c>
    </row>
    <row r="26" spans="1:27" x14ac:dyDescent="0.25">
      <c r="E26" s="32"/>
      <c r="H26" s="32"/>
      <c r="L26" s="37"/>
    </row>
    <row r="27" spans="1:27" x14ac:dyDescent="0.25">
      <c r="D27" s="16" t="s">
        <v>157</v>
      </c>
      <c r="E27" s="32"/>
      <c r="H27" s="32">
        <v>1.5</v>
      </c>
      <c r="I27" t="s">
        <v>158</v>
      </c>
      <c r="J27">
        <f>ROUND(H27/100*L15,5)</f>
        <v>0</v>
      </c>
      <c r="L27" s="37"/>
    </row>
    <row r="28" spans="1:27" x14ac:dyDescent="0.25">
      <c r="D28" s="16" t="s">
        <v>159</v>
      </c>
      <c r="E28" s="32"/>
      <c r="H28" s="32"/>
      <c r="L28" s="38">
        <f>SUM(J12:J27)</f>
        <v>0</v>
      </c>
    </row>
    <row r="29" spans="1:27" x14ac:dyDescent="0.25">
      <c r="D29" s="16" t="s">
        <v>160</v>
      </c>
      <c r="E29" s="32"/>
      <c r="H29" s="32"/>
      <c r="L29" s="38">
        <f>SUM(L28:L28)</f>
        <v>0</v>
      </c>
    </row>
    <row r="30" spans="1:27" x14ac:dyDescent="0.25">
      <c r="L30" s="36"/>
    </row>
    <row r="31" spans="1:27" ht="45" customHeight="1" x14ac:dyDescent="0.25">
      <c r="A31" s="12" t="s">
        <v>161</v>
      </c>
      <c r="B31" s="12" t="s">
        <v>17</v>
      </c>
      <c r="C31" s="13" t="s">
        <v>15</v>
      </c>
      <c r="D31" s="69" t="s">
        <v>18</v>
      </c>
      <c r="E31" s="70"/>
      <c r="F31" s="70"/>
      <c r="G31" s="13"/>
      <c r="H31" s="14" t="s">
        <v>129</v>
      </c>
      <c r="I31" s="72">
        <v>1</v>
      </c>
      <c r="J31" s="73"/>
      <c r="K31" s="33" t="str">
        <f>+B31</f>
        <v>FR662221</v>
      </c>
      <c r="L31" s="35">
        <f>ROUND(L42,2)</f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x14ac:dyDescent="0.25">
      <c r="B32" s="9" t="s">
        <v>130</v>
      </c>
      <c r="L32" s="36"/>
    </row>
    <row r="33" spans="1:27" x14ac:dyDescent="0.25">
      <c r="B33" t="s">
        <v>137</v>
      </c>
      <c r="C33" t="s">
        <v>132</v>
      </c>
      <c r="D33" t="s">
        <v>138</v>
      </c>
      <c r="E33" s="30">
        <v>0.13</v>
      </c>
      <c r="F33" t="s">
        <v>134</v>
      </c>
      <c r="G33" t="s">
        <v>135</v>
      </c>
      <c r="H33" s="31">
        <f>VLOOKUP(B33,'T-SMP'!$E$10:$F$42,2,0)</f>
        <v>0</v>
      </c>
      <c r="I33" t="s">
        <v>136</v>
      </c>
      <c r="J33" s="15">
        <f>ROUND(E33/I31* H33,5)</f>
        <v>0</v>
      </c>
      <c r="K33" s="34"/>
      <c r="L33" s="37"/>
    </row>
    <row r="34" spans="1:27" x14ac:dyDescent="0.25">
      <c r="B34" t="s">
        <v>131</v>
      </c>
      <c r="C34" t="s">
        <v>132</v>
      </c>
      <c r="D34" t="s">
        <v>133</v>
      </c>
      <c r="E34" s="30">
        <v>1.7999999999999999E-2</v>
      </c>
      <c r="F34" t="s">
        <v>134</v>
      </c>
      <c r="G34" t="s">
        <v>135</v>
      </c>
      <c r="H34" s="31">
        <f>VLOOKUP(B34,'T-SMP'!$E$10:$F$42,2,0)</f>
        <v>0</v>
      </c>
      <c r="I34" t="s">
        <v>136</v>
      </c>
      <c r="J34" s="15">
        <f>ROUND(E34/I31* H34,5)</f>
        <v>0</v>
      </c>
      <c r="K34" s="34"/>
      <c r="L34" s="37"/>
    </row>
    <row r="35" spans="1:27" x14ac:dyDescent="0.25">
      <c r="D35" s="16" t="s">
        <v>139</v>
      </c>
      <c r="E35" s="32"/>
      <c r="H35" s="32"/>
      <c r="L35" s="37">
        <f>SUM(J33:J34)</f>
        <v>0</v>
      </c>
    </row>
    <row r="36" spans="1:27" x14ac:dyDescent="0.25">
      <c r="B36" s="9" t="s">
        <v>148</v>
      </c>
      <c r="E36" s="32"/>
      <c r="H36" s="32"/>
      <c r="L36" s="37"/>
    </row>
    <row r="37" spans="1:27" x14ac:dyDescent="0.25">
      <c r="B37" t="s">
        <v>149</v>
      </c>
      <c r="C37" t="s">
        <v>48</v>
      </c>
      <c r="D37" t="s">
        <v>150</v>
      </c>
      <c r="E37" s="30">
        <v>5.0000000000000001E-3</v>
      </c>
      <c r="G37" t="s">
        <v>135</v>
      </c>
      <c r="H37" s="31">
        <f>VLOOKUP(B37,'T-SMP'!$E$10:$F$42,2,0)</f>
        <v>0</v>
      </c>
      <c r="I37" t="s">
        <v>136</v>
      </c>
      <c r="J37" s="15">
        <f>ROUND(E37* H37,5)</f>
        <v>0</v>
      </c>
      <c r="K37" s="34"/>
      <c r="L37" s="37"/>
    </row>
    <row r="38" spans="1:27" x14ac:dyDescent="0.25">
      <c r="D38" s="16" t="s">
        <v>156</v>
      </c>
      <c r="E38" s="32"/>
      <c r="H38" s="32"/>
      <c r="L38" s="37">
        <f>SUM(J37:J37)</f>
        <v>0</v>
      </c>
    </row>
    <row r="39" spans="1:27" x14ac:dyDescent="0.25">
      <c r="E39" s="32"/>
      <c r="H39" s="32"/>
      <c r="L39" s="37"/>
    </row>
    <row r="40" spans="1:27" x14ac:dyDescent="0.25">
      <c r="D40" s="16" t="s">
        <v>157</v>
      </c>
      <c r="E40" s="32"/>
      <c r="H40" s="32">
        <v>1.5</v>
      </c>
      <c r="I40" t="s">
        <v>158</v>
      </c>
      <c r="J40">
        <f>ROUND(H40/100*L35,5)</f>
        <v>0</v>
      </c>
      <c r="L40" s="37"/>
    </row>
    <row r="41" spans="1:27" x14ac:dyDescent="0.25">
      <c r="D41" s="16" t="s">
        <v>159</v>
      </c>
      <c r="E41" s="32"/>
      <c r="H41" s="32"/>
      <c r="L41" s="38">
        <f>SUM(J32:J40)</f>
        <v>0</v>
      </c>
    </row>
    <row r="42" spans="1:27" x14ac:dyDescent="0.25">
      <c r="D42" s="16" t="s">
        <v>160</v>
      </c>
      <c r="E42" s="32"/>
      <c r="H42" s="32"/>
      <c r="L42" s="38">
        <f>SUM(L41:L41)</f>
        <v>0</v>
      </c>
    </row>
    <row r="43" spans="1:27" x14ac:dyDescent="0.25">
      <c r="L43" s="36"/>
    </row>
    <row r="44" spans="1:27" ht="45" customHeight="1" x14ac:dyDescent="0.25">
      <c r="A44" s="12" t="s">
        <v>162</v>
      </c>
      <c r="B44" s="12" t="s">
        <v>106</v>
      </c>
      <c r="C44" s="13" t="s">
        <v>15</v>
      </c>
      <c r="D44" s="69" t="s">
        <v>107</v>
      </c>
      <c r="E44" s="70"/>
      <c r="F44" s="70"/>
      <c r="G44" s="13"/>
      <c r="H44" s="14" t="s">
        <v>129</v>
      </c>
      <c r="I44" s="72">
        <v>1</v>
      </c>
      <c r="J44" s="73"/>
      <c r="K44" s="33" t="str">
        <f>+B44</f>
        <v>FRE6GI01</v>
      </c>
      <c r="L44" s="35">
        <f>ROUND(L59,2)</f>
        <v>0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25">
      <c r="B45" s="9" t="s">
        <v>130</v>
      </c>
      <c r="L45" s="36"/>
    </row>
    <row r="46" spans="1:27" x14ac:dyDescent="0.25">
      <c r="B46" t="s">
        <v>137</v>
      </c>
      <c r="C46" t="s">
        <v>132</v>
      </c>
      <c r="D46" t="s">
        <v>138</v>
      </c>
      <c r="E46" s="30">
        <v>0.35</v>
      </c>
      <c r="F46" t="s">
        <v>134</v>
      </c>
      <c r="G46" t="s">
        <v>135</v>
      </c>
      <c r="H46" s="31">
        <f>VLOOKUP(B46,'T-SMP'!$E$10:$F$42,2,0)</f>
        <v>0</v>
      </c>
      <c r="I46" t="s">
        <v>136</v>
      </c>
      <c r="J46" s="15">
        <f>ROUND(E46/I44* H46,5)</f>
        <v>0</v>
      </c>
      <c r="K46" s="34"/>
      <c r="L46" s="37"/>
    </row>
    <row r="47" spans="1:27" x14ac:dyDescent="0.25">
      <c r="B47" t="s">
        <v>163</v>
      </c>
      <c r="C47" t="s">
        <v>132</v>
      </c>
      <c r="D47" t="s">
        <v>164</v>
      </c>
      <c r="E47" s="30">
        <v>0.35</v>
      </c>
      <c r="F47" t="s">
        <v>134</v>
      </c>
      <c r="G47" t="s">
        <v>135</v>
      </c>
      <c r="H47" s="31">
        <f>VLOOKUP(B47,'T-SMP'!$E$10:$F$42,2,0)</f>
        <v>0</v>
      </c>
      <c r="I47" t="s">
        <v>136</v>
      </c>
      <c r="J47" s="15">
        <f>ROUND(E47/I44* H47,5)</f>
        <v>0</v>
      </c>
      <c r="K47" s="34"/>
      <c r="L47" s="37"/>
    </row>
    <row r="48" spans="1:27" x14ac:dyDescent="0.25">
      <c r="D48" s="16" t="s">
        <v>139</v>
      </c>
      <c r="E48" s="32"/>
      <c r="H48" s="32"/>
      <c r="L48" s="37">
        <f>SUM(J46:J47)</f>
        <v>0</v>
      </c>
    </row>
    <row r="49" spans="1:27" x14ac:dyDescent="0.25">
      <c r="B49" s="9" t="s">
        <v>140</v>
      </c>
      <c r="E49" s="32"/>
      <c r="H49" s="32"/>
      <c r="L49" s="37"/>
    </row>
    <row r="50" spans="1:27" x14ac:dyDescent="0.25">
      <c r="B50" t="s">
        <v>165</v>
      </c>
      <c r="C50" t="s">
        <v>132</v>
      </c>
      <c r="D50" t="s">
        <v>166</v>
      </c>
      <c r="E50" s="30">
        <v>0.35</v>
      </c>
      <c r="F50" t="s">
        <v>134</v>
      </c>
      <c r="G50" t="s">
        <v>135</v>
      </c>
      <c r="H50" s="31">
        <f>VLOOKUP(B50,'T-SMP'!$E$10:$F$42,2,0)</f>
        <v>0</v>
      </c>
      <c r="I50" t="s">
        <v>136</v>
      </c>
      <c r="J50" s="15">
        <f>ROUND(E50/I44* H50,5)</f>
        <v>0</v>
      </c>
      <c r="K50" s="34"/>
      <c r="L50" s="37"/>
    </row>
    <row r="51" spans="1:27" x14ac:dyDescent="0.25">
      <c r="B51" t="s">
        <v>141</v>
      </c>
      <c r="C51" t="s">
        <v>132</v>
      </c>
      <c r="D51" t="s">
        <v>142</v>
      </c>
      <c r="E51" s="30">
        <v>0.15</v>
      </c>
      <c r="F51" t="s">
        <v>134</v>
      </c>
      <c r="G51" t="s">
        <v>135</v>
      </c>
      <c r="H51" s="31">
        <f>VLOOKUP(B51,'T-SMP'!$E$10:$F$42,2,0)</f>
        <v>0</v>
      </c>
      <c r="I51" t="s">
        <v>136</v>
      </c>
      <c r="J51" s="15">
        <f>ROUND(E51/I44* H51,5)</f>
        <v>0</v>
      </c>
      <c r="K51" s="34"/>
      <c r="L51" s="37"/>
    </row>
    <row r="52" spans="1:27" x14ac:dyDescent="0.25">
      <c r="D52" s="16" t="s">
        <v>147</v>
      </c>
      <c r="E52" s="32"/>
      <c r="H52" s="32"/>
      <c r="L52" s="37">
        <f>SUM(J50:J51)</f>
        <v>0</v>
      </c>
    </row>
    <row r="53" spans="1:27" x14ac:dyDescent="0.25">
      <c r="B53" s="9" t="s">
        <v>148</v>
      </c>
      <c r="E53" s="32"/>
      <c r="H53" s="32"/>
      <c r="L53" s="37"/>
    </row>
    <row r="54" spans="1:27" x14ac:dyDescent="0.25">
      <c r="B54" t="s">
        <v>167</v>
      </c>
      <c r="C54" t="s">
        <v>152</v>
      </c>
      <c r="D54" t="s">
        <v>168</v>
      </c>
      <c r="E54" s="30">
        <v>0.02</v>
      </c>
      <c r="G54" t="s">
        <v>135</v>
      </c>
      <c r="H54" s="31">
        <f>VLOOKUP(B54,'T-SMP'!$E$10:$F$42,2,0)</f>
        <v>0</v>
      </c>
      <c r="I54" t="s">
        <v>136</v>
      </c>
      <c r="J54" s="15">
        <f>ROUND(E54* H54,5)</f>
        <v>0</v>
      </c>
      <c r="K54" s="34"/>
      <c r="L54" s="37"/>
    </row>
    <row r="55" spans="1:27" x14ac:dyDescent="0.25">
      <c r="D55" s="16" t="s">
        <v>156</v>
      </c>
      <c r="E55" s="32"/>
      <c r="H55" s="32"/>
      <c r="L55" s="37">
        <f>SUM(J54:J54)</f>
        <v>0</v>
      </c>
    </row>
    <row r="56" spans="1:27" x14ac:dyDescent="0.25">
      <c r="E56" s="32"/>
      <c r="H56" s="32"/>
      <c r="L56" s="37"/>
    </row>
    <row r="57" spans="1:27" x14ac:dyDescent="0.25">
      <c r="D57" s="16" t="s">
        <v>157</v>
      </c>
      <c r="E57" s="32"/>
      <c r="H57" s="32">
        <v>1.5</v>
      </c>
      <c r="I57" t="s">
        <v>158</v>
      </c>
      <c r="J57">
        <f>ROUND(H57/100*L48,5)</f>
        <v>0</v>
      </c>
      <c r="L57" s="37"/>
    </row>
    <row r="58" spans="1:27" x14ac:dyDescent="0.25">
      <c r="D58" s="16" t="s">
        <v>159</v>
      </c>
      <c r="E58" s="32"/>
      <c r="H58" s="32"/>
      <c r="L58" s="38">
        <f>SUM(J45:J57)</f>
        <v>0</v>
      </c>
    </row>
    <row r="59" spans="1:27" x14ac:dyDescent="0.25">
      <c r="D59" s="16" t="s">
        <v>160</v>
      </c>
      <c r="E59" s="32"/>
      <c r="H59" s="32"/>
      <c r="L59" s="38">
        <f>SUM(L58:L58)</f>
        <v>0</v>
      </c>
    </row>
    <row r="60" spans="1:27" x14ac:dyDescent="0.25">
      <c r="L60" s="36"/>
    </row>
    <row r="61" spans="1:27" ht="45" customHeight="1" x14ac:dyDescent="0.25">
      <c r="A61" s="12" t="s">
        <v>169</v>
      </c>
      <c r="B61" s="12" t="s">
        <v>108</v>
      </c>
      <c r="C61" s="13" t="s">
        <v>15</v>
      </c>
      <c r="D61" s="69" t="s">
        <v>109</v>
      </c>
      <c r="E61" s="70"/>
      <c r="F61" s="70"/>
      <c r="G61" s="13"/>
      <c r="H61" s="14" t="s">
        <v>129</v>
      </c>
      <c r="I61" s="72">
        <v>1</v>
      </c>
      <c r="J61" s="73"/>
      <c r="K61" s="33" t="str">
        <f>+B61</f>
        <v>FRE6GI02</v>
      </c>
      <c r="L61" s="35">
        <f>ROUND(L77,2)</f>
        <v>0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x14ac:dyDescent="0.25">
      <c r="B62" s="9" t="s">
        <v>130</v>
      </c>
      <c r="L62" s="36"/>
    </row>
    <row r="63" spans="1:27" x14ac:dyDescent="0.25">
      <c r="B63" t="s">
        <v>137</v>
      </c>
      <c r="C63" t="s">
        <v>132</v>
      </c>
      <c r="D63" t="s">
        <v>138</v>
      </c>
      <c r="E63" s="30">
        <v>0.5</v>
      </c>
      <c r="F63" t="s">
        <v>134</v>
      </c>
      <c r="G63" t="s">
        <v>135</v>
      </c>
      <c r="H63" s="31">
        <f>VLOOKUP(B63,'T-SMP'!$E$10:$F$42,2,0)</f>
        <v>0</v>
      </c>
      <c r="I63" t="s">
        <v>136</v>
      </c>
      <c r="J63" s="15">
        <f>ROUND(E63/I61* H63,5)</f>
        <v>0</v>
      </c>
      <c r="K63" s="34"/>
      <c r="L63" s="37"/>
    </row>
    <row r="64" spans="1:27" x14ac:dyDescent="0.25">
      <c r="B64" t="s">
        <v>163</v>
      </c>
      <c r="C64" t="s">
        <v>132</v>
      </c>
      <c r="D64" t="s">
        <v>164</v>
      </c>
      <c r="E64" s="30">
        <v>1</v>
      </c>
      <c r="F64" t="s">
        <v>134</v>
      </c>
      <c r="G64" t="s">
        <v>135</v>
      </c>
      <c r="H64" s="31">
        <f>VLOOKUP(B64,'T-SMP'!$E$10:$F$42,2,0)</f>
        <v>0</v>
      </c>
      <c r="I64" t="s">
        <v>136</v>
      </c>
      <c r="J64" s="15">
        <f>ROUND(E64/I61* H64,5)</f>
        <v>0</v>
      </c>
      <c r="K64" s="34"/>
      <c r="L64" s="37"/>
    </row>
    <row r="65" spans="1:27" x14ac:dyDescent="0.25">
      <c r="D65" s="16" t="s">
        <v>139</v>
      </c>
      <c r="E65" s="32"/>
      <c r="H65" s="32"/>
      <c r="L65" s="37">
        <f>SUM(J63:J64)</f>
        <v>0</v>
      </c>
    </row>
    <row r="66" spans="1:27" x14ac:dyDescent="0.25">
      <c r="B66" s="9" t="s">
        <v>140</v>
      </c>
      <c r="E66" s="32"/>
      <c r="H66" s="32"/>
      <c r="L66" s="37"/>
    </row>
    <row r="67" spans="1:27" x14ac:dyDescent="0.25">
      <c r="B67" t="s">
        <v>170</v>
      </c>
      <c r="C67" t="s">
        <v>132</v>
      </c>
      <c r="D67" t="s">
        <v>171</v>
      </c>
      <c r="E67" s="30">
        <v>1</v>
      </c>
      <c r="F67" t="s">
        <v>134</v>
      </c>
      <c r="G67" t="s">
        <v>135</v>
      </c>
      <c r="H67" s="31">
        <f>VLOOKUP(B67,'T-SMP'!$E$10:$F$42,2,0)</f>
        <v>0</v>
      </c>
      <c r="I67" t="s">
        <v>136</v>
      </c>
      <c r="J67" s="15">
        <f>ROUND(E67/I61* H67,5)</f>
        <v>0</v>
      </c>
      <c r="K67" s="34"/>
      <c r="L67" s="37"/>
    </row>
    <row r="68" spans="1:27" x14ac:dyDescent="0.25">
      <c r="B68" t="s">
        <v>165</v>
      </c>
      <c r="C68" t="s">
        <v>132</v>
      </c>
      <c r="D68" t="s">
        <v>166</v>
      </c>
      <c r="E68" s="30">
        <v>1</v>
      </c>
      <c r="F68" t="s">
        <v>134</v>
      </c>
      <c r="G68" t="s">
        <v>135</v>
      </c>
      <c r="H68" s="31">
        <f>VLOOKUP(B68,'T-SMP'!$E$10:$F$42,2,0)</f>
        <v>0</v>
      </c>
      <c r="I68" t="s">
        <v>136</v>
      </c>
      <c r="J68" s="15">
        <f>ROUND(E68/I61* H68,5)</f>
        <v>0</v>
      </c>
      <c r="K68" s="34"/>
      <c r="L68" s="37"/>
    </row>
    <row r="69" spans="1:27" x14ac:dyDescent="0.25">
      <c r="B69" t="s">
        <v>141</v>
      </c>
      <c r="C69" t="s">
        <v>132</v>
      </c>
      <c r="D69" t="s">
        <v>142</v>
      </c>
      <c r="E69" s="30">
        <v>0.08</v>
      </c>
      <c r="F69" t="s">
        <v>134</v>
      </c>
      <c r="G69" t="s">
        <v>135</v>
      </c>
      <c r="H69" s="31">
        <f>VLOOKUP(B69,'T-SMP'!$E$10:$F$42,2,0)</f>
        <v>0</v>
      </c>
      <c r="I69" t="s">
        <v>136</v>
      </c>
      <c r="J69" s="15">
        <f>ROUND(E69/I61* H69,5)</f>
        <v>0</v>
      </c>
      <c r="K69" s="34"/>
      <c r="L69" s="37"/>
    </row>
    <row r="70" spans="1:27" x14ac:dyDescent="0.25">
      <c r="D70" s="16" t="s">
        <v>147</v>
      </c>
      <c r="E70" s="32"/>
      <c r="H70" s="32"/>
      <c r="L70" s="37">
        <f>SUM(J67:J69)</f>
        <v>0</v>
      </c>
    </row>
    <row r="71" spans="1:27" x14ac:dyDescent="0.25">
      <c r="B71" s="9" t="s">
        <v>148</v>
      </c>
      <c r="E71" s="32"/>
      <c r="H71" s="32"/>
      <c r="L71" s="37"/>
    </row>
    <row r="72" spans="1:27" x14ac:dyDescent="0.25">
      <c r="B72" t="s">
        <v>167</v>
      </c>
      <c r="C72" t="s">
        <v>152</v>
      </c>
      <c r="D72" t="s">
        <v>168</v>
      </c>
      <c r="E72" s="30">
        <v>0.02</v>
      </c>
      <c r="G72" t="s">
        <v>135</v>
      </c>
      <c r="H72" s="31">
        <f>VLOOKUP(B72,'T-SMP'!$E$10:$F$42,2,0)</f>
        <v>0</v>
      </c>
      <c r="I72" t="s">
        <v>136</v>
      </c>
      <c r="J72" s="15">
        <f>ROUND(E72* H72,5)</f>
        <v>0</v>
      </c>
      <c r="K72" s="34"/>
      <c r="L72" s="37"/>
    </row>
    <row r="73" spans="1:27" x14ac:dyDescent="0.25">
      <c r="D73" s="16" t="s">
        <v>156</v>
      </c>
      <c r="E73" s="32"/>
      <c r="H73" s="32"/>
      <c r="L73" s="37">
        <f>SUM(J72:J72)</f>
        <v>0</v>
      </c>
    </row>
    <row r="74" spans="1:27" x14ac:dyDescent="0.25">
      <c r="E74" s="32"/>
      <c r="H74" s="32"/>
      <c r="L74" s="37"/>
    </row>
    <row r="75" spans="1:27" x14ac:dyDescent="0.25">
      <c r="D75" s="16" t="s">
        <v>157</v>
      </c>
      <c r="E75" s="32"/>
      <c r="H75" s="32">
        <v>1.5</v>
      </c>
      <c r="I75" t="s">
        <v>158</v>
      </c>
      <c r="J75">
        <f>ROUND(H75/100*L65,5)</f>
        <v>0</v>
      </c>
      <c r="L75" s="37"/>
    </row>
    <row r="76" spans="1:27" x14ac:dyDescent="0.25">
      <c r="D76" s="16" t="s">
        <v>159</v>
      </c>
      <c r="E76" s="32"/>
      <c r="H76" s="32"/>
      <c r="L76" s="38">
        <f>SUM(J62:J75)</f>
        <v>0</v>
      </c>
    </row>
    <row r="77" spans="1:27" x14ac:dyDescent="0.25">
      <c r="D77" s="16" t="s">
        <v>160</v>
      </c>
      <c r="E77" s="32"/>
      <c r="H77" s="32"/>
      <c r="L77" s="38">
        <f>SUM(L76:L76)</f>
        <v>0</v>
      </c>
    </row>
    <row r="78" spans="1:27" x14ac:dyDescent="0.25">
      <c r="L78" s="36"/>
    </row>
    <row r="79" spans="1:27" ht="45" customHeight="1" x14ac:dyDescent="0.25">
      <c r="A79" s="12" t="s">
        <v>172</v>
      </c>
      <c r="B79" s="12" t="s">
        <v>110</v>
      </c>
      <c r="C79" s="13" t="s">
        <v>15</v>
      </c>
      <c r="D79" s="69" t="s">
        <v>111</v>
      </c>
      <c r="E79" s="70"/>
      <c r="F79" s="70"/>
      <c r="G79" s="13"/>
      <c r="H79" s="14" t="s">
        <v>129</v>
      </c>
      <c r="I79" s="72">
        <v>1</v>
      </c>
      <c r="J79" s="73"/>
      <c r="K79" s="33" t="str">
        <f>+B79</f>
        <v>FRE6GI04</v>
      </c>
      <c r="L79" s="35">
        <f>ROUND(L95,2)</f>
        <v>0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x14ac:dyDescent="0.25">
      <c r="B80" s="9" t="s">
        <v>130</v>
      </c>
      <c r="L80" s="36"/>
    </row>
    <row r="81" spans="2:12" x14ac:dyDescent="0.25">
      <c r="B81" t="s">
        <v>163</v>
      </c>
      <c r="C81" t="s">
        <v>132</v>
      </c>
      <c r="D81" t="s">
        <v>164</v>
      </c>
      <c r="E81" s="30">
        <v>1.5</v>
      </c>
      <c r="F81" t="s">
        <v>134</v>
      </c>
      <c r="G81" t="s">
        <v>135</v>
      </c>
      <c r="H81" s="31">
        <f>VLOOKUP(B81,'T-SMP'!$E$10:$F$42,2,0)</f>
        <v>0</v>
      </c>
      <c r="I81" t="s">
        <v>136</v>
      </c>
      <c r="J81" s="15">
        <f>ROUND(E81/I79* H81,5)</f>
        <v>0</v>
      </c>
      <c r="K81" s="34"/>
      <c r="L81" s="37"/>
    </row>
    <row r="82" spans="2:12" x14ac:dyDescent="0.25">
      <c r="B82" t="s">
        <v>137</v>
      </c>
      <c r="C82" t="s">
        <v>132</v>
      </c>
      <c r="D82" t="s">
        <v>138</v>
      </c>
      <c r="E82" s="30">
        <v>0.9</v>
      </c>
      <c r="F82" t="s">
        <v>134</v>
      </c>
      <c r="G82" t="s">
        <v>135</v>
      </c>
      <c r="H82" s="31">
        <f>VLOOKUP(B82,'T-SMP'!$E$10:$F$42,2,0)</f>
        <v>0</v>
      </c>
      <c r="I82" t="s">
        <v>136</v>
      </c>
      <c r="J82" s="15">
        <f>ROUND(E82/I79* H82,5)</f>
        <v>0</v>
      </c>
      <c r="K82" s="34"/>
      <c r="L82" s="37"/>
    </row>
    <row r="83" spans="2:12" x14ac:dyDescent="0.25">
      <c r="D83" s="16" t="s">
        <v>139</v>
      </c>
      <c r="E83" s="32"/>
      <c r="H83" s="32"/>
      <c r="L83" s="37">
        <f>SUM(J81:J82)</f>
        <v>0</v>
      </c>
    </row>
    <row r="84" spans="2:12" x14ac:dyDescent="0.25">
      <c r="B84" s="9" t="s">
        <v>140</v>
      </c>
      <c r="E84" s="32"/>
      <c r="H84" s="32"/>
      <c r="L84" s="37"/>
    </row>
    <row r="85" spans="2:12" x14ac:dyDescent="0.25">
      <c r="B85" t="s">
        <v>165</v>
      </c>
      <c r="C85" t="s">
        <v>132</v>
      </c>
      <c r="D85" t="s">
        <v>166</v>
      </c>
      <c r="E85" s="30">
        <v>2</v>
      </c>
      <c r="F85" t="s">
        <v>134</v>
      </c>
      <c r="G85" t="s">
        <v>135</v>
      </c>
      <c r="H85" s="31">
        <f>VLOOKUP(B85,'T-SMP'!$E$10:$F$42,2,0)</f>
        <v>0</v>
      </c>
      <c r="I85" t="s">
        <v>136</v>
      </c>
      <c r="J85" s="15">
        <f>ROUND(E85/I79* H85,5)</f>
        <v>0</v>
      </c>
      <c r="K85" s="34"/>
      <c r="L85" s="37"/>
    </row>
    <row r="86" spans="2:12" x14ac:dyDescent="0.25">
      <c r="B86" t="s">
        <v>173</v>
      </c>
      <c r="C86" t="s">
        <v>132</v>
      </c>
      <c r="D86" t="s">
        <v>174</v>
      </c>
      <c r="E86" s="30">
        <v>1</v>
      </c>
      <c r="F86" t="s">
        <v>134</v>
      </c>
      <c r="G86" t="s">
        <v>135</v>
      </c>
      <c r="H86" s="31">
        <f>VLOOKUP(B86,'T-SMP'!$E$10:$F$42,2,0)</f>
        <v>0</v>
      </c>
      <c r="I86" t="s">
        <v>136</v>
      </c>
      <c r="J86" s="15">
        <f>ROUND(E86/I79* H86,5)</f>
        <v>0</v>
      </c>
      <c r="K86" s="34"/>
      <c r="L86" s="37"/>
    </row>
    <row r="87" spans="2:12" x14ac:dyDescent="0.25">
      <c r="B87" t="s">
        <v>141</v>
      </c>
      <c r="C87" t="s">
        <v>132</v>
      </c>
      <c r="D87" t="s">
        <v>142</v>
      </c>
      <c r="E87" s="30">
        <v>0.5</v>
      </c>
      <c r="F87" t="s">
        <v>134</v>
      </c>
      <c r="G87" t="s">
        <v>135</v>
      </c>
      <c r="H87" s="31">
        <f>VLOOKUP(B87,'T-SMP'!$E$10:$F$42,2,0)</f>
        <v>0</v>
      </c>
      <c r="I87" t="s">
        <v>136</v>
      </c>
      <c r="J87" s="15">
        <f>ROUND(E87/I79* H87,5)</f>
        <v>0</v>
      </c>
      <c r="K87" s="34"/>
      <c r="L87" s="37"/>
    </row>
    <row r="88" spans="2:12" x14ac:dyDescent="0.25">
      <c r="D88" s="16" t="s">
        <v>147</v>
      </c>
      <c r="E88" s="32"/>
      <c r="H88" s="32"/>
      <c r="L88" s="37">
        <f>SUM(J85:J87)</f>
        <v>0</v>
      </c>
    </row>
    <row r="89" spans="2:12" x14ac:dyDescent="0.25">
      <c r="B89" s="9" t="s">
        <v>148</v>
      </c>
      <c r="E89" s="32"/>
      <c r="H89" s="32"/>
      <c r="L89" s="37"/>
    </row>
    <row r="90" spans="2:12" x14ac:dyDescent="0.25">
      <c r="B90" t="s">
        <v>167</v>
      </c>
      <c r="C90" t="s">
        <v>152</v>
      </c>
      <c r="D90" t="s">
        <v>168</v>
      </c>
      <c r="E90" s="30">
        <v>0.5</v>
      </c>
      <c r="G90" t="s">
        <v>135</v>
      </c>
      <c r="H90" s="31">
        <f>VLOOKUP(B90,'T-SMP'!$E$10:$F$42,2,0)</f>
        <v>0</v>
      </c>
      <c r="I90" t="s">
        <v>136</v>
      </c>
      <c r="J90" s="15">
        <f>ROUND(E90* H90,5)</f>
        <v>0</v>
      </c>
      <c r="K90" s="34"/>
      <c r="L90" s="37"/>
    </row>
    <row r="91" spans="2:12" x14ac:dyDescent="0.25">
      <c r="D91" s="16" t="s">
        <v>156</v>
      </c>
      <c r="E91" s="32"/>
      <c r="H91" s="32"/>
      <c r="L91" s="37">
        <f>SUM(J90:J90)</f>
        <v>0</v>
      </c>
    </row>
    <row r="92" spans="2:12" x14ac:dyDescent="0.25">
      <c r="E92" s="32"/>
      <c r="H92" s="32"/>
      <c r="L92" s="37"/>
    </row>
    <row r="93" spans="2:12" x14ac:dyDescent="0.25">
      <c r="D93" s="16" t="s">
        <v>157</v>
      </c>
      <c r="E93" s="32"/>
      <c r="H93" s="32">
        <v>1.5</v>
      </c>
      <c r="I93" t="s">
        <v>158</v>
      </c>
      <c r="J93">
        <f>ROUND(H93/100*L83,5)</f>
        <v>0</v>
      </c>
      <c r="L93" s="37"/>
    </row>
    <row r="94" spans="2:12" x14ac:dyDescent="0.25">
      <c r="D94" s="16" t="s">
        <v>159</v>
      </c>
      <c r="E94" s="32"/>
      <c r="H94" s="32"/>
      <c r="L94" s="38">
        <f>SUM(J80:J93)</f>
        <v>0</v>
      </c>
    </row>
    <row r="95" spans="2:12" x14ac:dyDescent="0.25">
      <c r="D95" s="16" t="s">
        <v>160</v>
      </c>
      <c r="E95" s="32"/>
      <c r="H95" s="32"/>
      <c r="L95" s="38">
        <f>SUM(L94:L94)</f>
        <v>0</v>
      </c>
    </row>
    <row r="96" spans="2:12" x14ac:dyDescent="0.25">
      <c r="L96" s="36"/>
    </row>
    <row r="97" spans="1:27" ht="45" customHeight="1" x14ac:dyDescent="0.25">
      <c r="A97" s="12" t="s">
        <v>175</v>
      </c>
      <c r="B97" s="12" t="s">
        <v>112</v>
      </c>
      <c r="C97" s="13" t="s">
        <v>15</v>
      </c>
      <c r="D97" s="69" t="s">
        <v>113</v>
      </c>
      <c r="E97" s="70"/>
      <c r="F97" s="70"/>
      <c r="G97" s="13"/>
      <c r="H97" s="14" t="s">
        <v>129</v>
      </c>
      <c r="I97" s="72">
        <v>1</v>
      </c>
      <c r="J97" s="73"/>
      <c r="K97" s="33" t="str">
        <f>+B97</f>
        <v>FRE6GI05</v>
      </c>
      <c r="L97" s="35">
        <f>ROUND(L113,2)</f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x14ac:dyDescent="0.25">
      <c r="B98" s="9" t="s">
        <v>130</v>
      </c>
      <c r="L98" s="36"/>
    </row>
    <row r="99" spans="1:27" x14ac:dyDescent="0.25">
      <c r="B99" t="s">
        <v>137</v>
      </c>
      <c r="C99" t="s">
        <v>132</v>
      </c>
      <c r="D99" t="s">
        <v>138</v>
      </c>
      <c r="E99" s="30">
        <v>1.3</v>
      </c>
      <c r="F99" t="s">
        <v>134</v>
      </c>
      <c r="G99" t="s">
        <v>135</v>
      </c>
      <c r="H99" s="31">
        <f>VLOOKUP(B99,'T-SMP'!$E$10:$F$42,2,0)</f>
        <v>0</v>
      </c>
      <c r="I99" t="s">
        <v>136</v>
      </c>
      <c r="J99" s="15">
        <f>ROUND(E99/I97* H99,5)</f>
        <v>0</v>
      </c>
      <c r="K99" s="34"/>
      <c r="L99" s="37"/>
    </row>
    <row r="100" spans="1:27" x14ac:dyDescent="0.25">
      <c r="B100" t="s">
        <v>163</v>
      </c>
      <c r="C100" t="s">
        <v>132</v>
      </c>
      <c r="D100" t="s">
        <v>164</v>
      </c>
      <c r="E100" s="30">
        <v>2</v>
      </c>
      <c r="F100" t="s">
        <v>134</v>
      </c>
      <c r="G100" t="s">
        <v>135</v>
      </c>
      <c r="H100" s="31">
        <f>VLOOKUP(B100,'T-SMP'!$E$10:$F$42,2,0)</f>
        <v>0</v>
      </c>
      <c r="I100" t="s">
        <v>136</v>
      </c>
      <c r="J100" s="15">
        <f>ROUND(E100/I97* H100,5)</f>
        <v>0</v>
      </c>
      <c r="K100" s="34"/>
      <c r="L100" s="37"/>
    </row>
    <row r="101" spans="1:27" x14ac:dyDescent="0.25">
      <c r="D101" s="16" t="s">
        <v>139</v>
      </c>
      <c r="E101" s="32"/>
      <c r="H101" s="32"/>
      <c r="L101" s="37">
        <f>SUM(J99:J100)</f>
        <v>0</v>
      </c>
    </row>
    <row r="102" spans="1:27" x14ac:dyDescent="0.25">
      <c r="B102" s="9" t="s">
        <v>140</v>
      </c>
      <c r="E102" s="32"/>
      <c r="H102" s="32"/>
      <c r="L102" s="37"/>
    </row>
    <row r="103" spans="1:27" x14ac:dyDescent="0.25">
      <c r="B103" t="s">
        <v>176</v>
      </c>
      <c r="C103" t="s">
        <v>132</v>
      </c>
      <c r="D103" t="s">
        <v>177</v>
      </c>
      <c r="E103" s="30">
        <v>1</v>
      </c>
      <c r="F103" t="s">
        <v>134</v>
      </c>
      <c r="G103" t="s">
        <v>135</v>
      </c>
      <c r="H103" s="31">
        <f>VLOOKUP(B103,'T-SMP'!$E$10:$F$42,2,0)</f>
        <v>0</v>
      </c>
      <c r="I103" t="s">
        <v>136</v>
      </c>
      <c r="J103" s="15">
        <f>ROUND(E103/I97* H103,5)</f>
        <v>0</v>
      </c>
      <c r="K103" s="34"/>
      <c r="L103" s="37"/>
    </row>
    <row r="104" spans="1:27" x14ac:dyDescent="0.25">
      <c r="B104" t="s">
        <v>173</v>
      </c>
      <c r="C104" t="s">
        <v>132</v>
      </c>
      <c r="D104" t="s">
        <v>174</v>
      </c>
      <c r="E104" s="30">
        <v>2</v>
      </c>
      <c r="F104" t="s">
        <v>134</v>
      </c>
      <c r="G104" t="s">
        <v>135</v>
      </c>
      <c r="H104" s="31">
        <f>VLOOKUP(B104,'T-SMP'!$E$10:$F$42,2,0)</f>
        <v>0</v>
      </c>
      <c r="I104" t="s">
        <v>136</v>
      </c>
      <c r="J104" s="15">
        <f>ROUND(E104/I97* H104,5)</f>
        <v>0</v>
      </c>
      <c r="K104" s="34"/>
      <c r="L104" s="37"/>
    </row>
    <row r="105" spans="1:27" x14ac:dyDescent="0.25">
      <c r="B105" t="s">
        <v>165</v>
      </c>
      <c r="C105" t="s">
        <v>132</v>
      </c>
      <c r="D105" t="s">
        <v>166</v>
      </c>
      <c r="E105" s="30">
        <v>2</v>
      </c>
      <c r="F105" t="s">
        <v>134</v>
      </c>
      <c r="G105" t="s">
        <v>135</v>
      </c>
      <c r="H105" s="31">
        <f>VLOOKUP(B105,'T-SMP'!$E$10:$F$42,2,0)</f>
        <v>0</v>
      </c>
      <c r="I105" t="s">
        <v>136</v>
      </c>
      <c r="J105" s="15">
        <f>ROUND(E105/I97* H105,5)</f>
        <v>0</v>
      </c>
      <c r="K105" s="34"/>
      <c r="L105" s="37"/>
    </row>
    <row r="106" spans="1:27" x14ac:dyDescent="0.25">
      <c r="D106" s="16" t="s">
        <v>147</v>
      </c>
      <c r="E106" s="32"/>
      <c r="H106" s="32"/>
      <c r="L106" s="37">
        <f>SUM(J103:J105)</f>
        <v>0</v>
      </c>
    </row>
    <row r="107" spans="1:27" x14ac:dyDescent="0.25">
      <c r="B107" s="9" t="s">
        <v>148</v>
      </c>
      <c r="E107" s="32"/>
      <c r="H107" s="32"/>
      <c r="L107" s="37"/>
    </row>
    <row r="108" spans="1:27" x14ac:dyDescent="0.25">
      <c r="B108" t="s">
        <v>167</v>
      </c>
      <c r="C108" t="s">
        <v>152</v>
      </c>
      <c r="D108" t="s">
        <v>168</v>
      </c>
      <c r="E108" s="30">
        <v>0.5</v>
      </c>
      <c r="G108" t="s">
        <v>135</v>
      </c>
      <c r="H108" s="31">
        <f>VLOOKUP(B108,'T-SMP'!$E$10:$F$42,2,0)</f>
        <v>0</v>
      </c>
      <c r="I108" t="s">
        <v>136</v>
      </c>
      <c r="J108" s="15">
        <f>ROUND(E108* H108,5)</f>
        <v>0</v>
      </c>
      <c r="K108" s="34"/>
      <c r="L108" s="37"/>
    </row>
    <row r="109" spans="1:27" x14ac:dyDescent="0.25">
      <c r="D109" s="16" t="s">
        <v>156</v>
      </c>
      <c r="E109" s="32"/>
      <c r="H109" s="32"/>
      <c r="L109" s="37">
        <f>SUM(J108:J108)</f>
        <v>0</v>
      </c>
    </row>
    <row r="110" spans="1:27" x14ac:dyDescent="0.25">
      <c r="E110" s="32"/>
      <c r="H110" s="32"/>
      <c r="L110" s="37"/>
    </row>
    <row r="111" spans="1:27" x14ac:dyDescent="0.25">
      <c r="D111" s="16" t="s">
        <v>157</v>
      </c>
      <c r="E111" s="32"/>
      <c r="H111" s="32">
        <v>1.5</v>
      </c>
      <c r="I111" t="s">
        <v>158</v>
      </c>
      <c r="J111">
        <f>ROUND(H111/100*L101,5)</f>
        <v>0</v>
      </c>
      <c r="L111" s="37"/>
    </row>
    <row r="112" spans="1:27" x14ac:dyDescent="0.25">
      <c r="D112" s="16" t="s">
        <v>159</v>
      </c>
      <c r="E112" s="32"/>
      <c r="H112" s="32"/>
      <c r="L112" s="38">
        <f>SUM(J98:J111)</f>
        <v>0</v>
      </c>
    </row>
    <row r="113" spans="1:27" x14ac:dyDescent="0.25">
      <c r="D113" s="16" t="s">
        <v>160</v>
      </c>
      <c r="E113" s="32"/>
      <c r="H113" s="32"/>
      <c r="L113" s="38">
        <f>SUM(L112:L112)</f>
        <v>0</v>
      </c>
    </row>
    <row r="114" spans="1:27" x14ac:dyDescent="0.25">
      <c r="L114" s="36"/>
    </row>
    <row r="115" spans="1:27" ht="45" customHeight="1" x14ac:dyDescent="0.25">
      <c r="A115" s="12" t="s">
        <v>178</v>
      </c>
      <c r="B115" s="12" t="s">
        <v>19</v>
      </c>
      <c r="C115" s="13" t="s">
        <v>15</v>
      </c>
      <c r="D115" s="69" t="s">
        <v>20</v>
      </c>
      <c r="E115" s="70"/>
      <c r="F115" s="70"/>
      <c r="G115" s="13"/>
      <c r="H115" s="14" t="s">
        <v>129</v>
      </c>
      <c r="I115" s="72">
        <v>1</v>
      </c>
      <c r="J115" s="73"/>
      <c r="K115" s="33" t="str">
        <f>+B115</f>
        <v>FRF11230</v>
      </c>
      <c r="L115" s="35">
        <f>ROUND(L125,2)</f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x14ac:dyDescent="0.25">
      <c r="B116" s="9" t="s">
        <v>130</v>
      </c>
      <c r="L116" s="36"/>
    </row>
    <row r="117" spans="1:27" x14ac:dyDescent="0.25">
      <c r="B117" t="s">
        <v>137</v>
      </c>
      <c r="C117" t="s">
        <v>132</v>
      </c>
      <c r="D117" t="s">
        <v>138</v>
      </c>
      <c r="E117" s="30">
        <v>0.02</v>
      </c>
      <c r="F117" t="s">
        <v>134</v>
      </c>
      <c r="G117" t="s">
        <v>135</v>
      </c>
      <c r="H117" s="31">
        <f>VLOOKUP(B117,'T-SMP'!$E$10:$F$42,2,0)</f>
        <v>0</v>
      </c>
      <c r="I117" t="s">
        <v>136</v>
      </c>
      <c r="J117" s="15">
        <f>ROUND(E117/I115* H117,5)</f>
        <v>0</v>
      </c>
      <c r="K117" s="34"/>
      <c r="L117" s="37"/>
    </row>
    <row r="118" spans="1:27" x14ac:dyDescent="0.25">
      <c r="D118" s="16" t="s">
        <v>139</v>
      </c>
      <c r="E118" s="32"/>
      <c r="H118" s="32"/>
      <c r="L118" s="37">
        <f>SUM(J117:J117)</f>
        <v>0</v>
      </c>
    </row>
    <row r="119" spans="1:27" x14ac:dyDescent="0.25">
      <c r="B119" s="9" t="s">
        <v>148</v>
      </c>
      <c r="E119" s="32"/>
      <c r="H119" s="32"/>
      <c r="L119" s="37"/>
    </row>
    <row r="120" spans="1:27" x14ac:dyDescent="0.25">
      <c r="B120" t="s">
        <v>149</v>
      </c>
      <c r="C120" t="s">
        <v>48</v>
      </c>
      <c r="D120" t="s">
        <v>150</v>
      </c>
      <c r="E120" s="30">
        <v>0.01</v>
      </c>
      <c r="G120" t="s">
        <v>135</v>
      </c>
      <c r="H120" s="31">
        <f>VLOOKUP(B120,'T-SMP'!$E$10:$F$42,2,0)</f>
        <v>0</v>
      </c>
      <c r="I120" t="s">
        <v>136</v>
      </c>
      <c r="J120" s="15">
        <f>ROUND(E120* H120,5)</f>
        <v>0</v>
      </c>
      <c r="K120" s="34"/>
      <c r="L120" s="37"/>
    </row>
    <row r="121" spans="1:27" x14ac:dyDescent="0.25">
      <c r="D121" s="16" t="s">
        <v>156</v>
      </c>
      <c r="E121" s="32"/>
      <c r="H121" s="32"/>
      <c r="L121" s="37">
        <f>SUM(J120:J120)</f>
        <v>0</v>
      </c>
    </row>
    <row r="122" spans="1:27" x14ac:dyDescent="0.25">
      <c r="E122" s="32"/>
      <c r="H122" s="32"/>
      <c r="L122" s="37"/>
    </row>
    <row r="123" spans="1:27" x14ac:dyDescent="0.25">
      <c r="D123" s="16" t="s">
        <v>157</v>
      </c>
      <c r="E123" s="32"/>
      <c r="H123" s="32">
        <v>1.5</v>
      </c>
      <c r="I123" t="s">
        <v>158</v>
      </c>
      <c r="J123">
        <f>ROUND(H123/100*L118,5)</f>
        <v>0</v>
      </c>
      <c r="L123" s="37"/>
    </row>
    <row r="124" spans="1:27" x14ac:dyDescent="0.25">
      <c r="D124" s="16" t="s">
        <v>159</v>
      </c>
      <c r="E124" s="32"/>
      <c r="H124" s="32"/>
      <c r="L124" s="38">
        <f>SUM(J116:J123)</f>
        <v>0</v>
      </c>
    </row>
    <row r="125" spans="1:27" x14ac:dyDescent="0.25">
      <c r="D125" s="16" t="s">
        <v>160</v>
      </c>
      <c r="E125" s="32"/>
      <c r="H125" s="32"/>
      <c r="L125" s="38">
        <f>SUM(L124:L124)</f>
        <v>0</v>
      </c>
    </row>
    <row r="126" spans="1:27" x14ac:dyDescent="0.25">
      <c r="L126" s="36"/>
    </row>
    <row r="127" spans="1:27" ht="45" customHeight="1" x14ac:dyDescent="0.25">
      <c r="A127" s="12" t="s">
        <v>179</v>
      </c>
      <c r="B127" s="12" t="s">
        <v>118</v>
      </c>
      <c r="C127" s="13" t="s">
        <v>15</v>
      </c>
      <c r="D127" s="69" t="s">
        <v>119</v>
      </c>
      <c r="E127" s="70"/>
      <c r="F127" s="70"/>
      <c r="G127" s="13"/>
      <c r="H127" s="14" t="s">
        <v>129</v>
      </c>
      <c r="I127" s="72">
        <v>1</v>
      </c>
      <c r="J127" s="73"/>
      <c r="K127" s="33" t="str">
        <f>+B127</f>
        <v>FRF13195</v>
      </c>
      <c r="L127" s="35">
        <f>ROUND(L140,2)</f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x14ac:dyDescent="0.25">
      <c r="B128" s="9" t="s">
        <v>130</v>
      </c>
      <c r="L128" s="36"/>
    </row>
    <row r="129" spans="1:27" x14ac:dyDescent="0.25">
      <c r="B129" t="s">
        <v>137</v>
      </c>
      <c r="C129" t="s">
        <v>132</v>
      </c>
      <c r="D129" t="s">
        <v>138</v>
      </c>
      <c r="E129" s="30">
        <v>0.03</v>
      </c>
      <c r="F129" t="s">
        <v>134</v>
      </c>
      <c r="G129" t="s">
        <v>135</v>
      </c>
      <c r="H129" s="31">
        <f>VLOOKUP(B129,'T-SMP'!$E$10:$F$42,2,0)</f>
        <v>0</v>
      </c>
      <c r="I129" t="s">
        <v>136</v>
      </c>
      <c r="J129" s="15">
        <f>ROUND(E129/I127* H129,5)</f>
        <v>0</v>
      </c>
      <c r="K129" s="34"/>
      <c r="L129" s="37"/>
    </row>
    <row r="130" spans="1:27" x14ac:dyDescent="0.25">
      <c r="D130" s="16" t="s">
        <v>139</v>
      </c>
      <c r="E130" s="32"/>
      <c r="H130" s="32"/>
      <c r="L130" s="37">
        <f>SUM(J129:J129)</f>
        <v>0</v>
      </c>
    </row>
    <row r="131" spans="1:27" x14ac:dyDescent="0.25">
      <c r="B131" s="9" t="s">
        <v>140</v>
      </c>
      <c r="E131" s="32"/>
      <c r="H131" s="32"/>
      <c r="L131" s="37"/>
    </row>
    <row r="132" spans="1:27" x14ac:dyDescent="0.25">
      <c r="B132" t="s">
        <v>143</v>
      </c>
      <c r="C132" t="s">
        <v>132</v>
      </c>
      <c r="D132" t="s">
        <v>144</v>
      </c>
      <c r="E132" s="30">
        <v>0.03</v>
      </c>
      <c r="F132" t="s">
        <v>134</v>
      </c>
      <c r="G132" t="s">
        <v>135</v>
      </c>
      <c r="H132" s="31">
        <f>VLOOKUP(B132,'T-SMP'!$E$10:$F$42,2,0)</f>
        <v>0</v>
      </c>
      <c r="I132" t="s">
        <v>136</v>
      </c>
      <c r="J132" s="15">
        <f>ROUND(E132/I127* H132,5)</f>
        <v>0</v>
      </c>
      <c r="K132" s="34"/>
      <c r="L132" s="37"/>
    </row>
    <row r="133" spans="1:27" x14ac:dyDescent="0.25">
      <c r="D133" s="16" t="s">
        <v>147</v>
      </c>
      <c r="E133" s="32"/>
      <c r="H133" s="32"/>
      <c r="L133" s="37">
        <f>SUM(J132:J132)</f>
        <v>0</v>
      </c>
    </row>
    <row r="134" spans="1:27" x14ac:dyDescent="0.25">
      <c r="B134" s="9" t="s">
        <v>148</v>
      </c>
      <c r="E134" s="32"/>
      <c r="H134" s="32"/>
      <c r="L134" s="37"/>
    </row>
    <row r="135" spans="1:27" x14ac:dyDescent="0.25">
      <c r="B135" t="s">
        <v>149</v>
      </c>
      <c r="C135" t="s">
        <v>48</v>
      </c>
      <c r="D135" t="s">
        <v>150</v>
      </c>
      <c r="E135" s="30">
        <v>0.03</v>
      </c>
      <c r="G135" t="s">
        <v>135</v>
      </c>
      <c r="H135" s="31">
        <f>VLOOKUP(B135,'T-SMP'!$E$10:$F$42,2,0)</f>
        <v>0</v>
      </c>
      <c r="I135" t="s">
        <v>136</v>
      </c>
      <c r="J135" s="15">
        <f>ROUND(E135* H135,5)</f>
        <v>0</v>
      </c>
      <c r="K135" s="34"/>
      <c r="L135" s="37"/>
    </row>
    <row r="136" spans="1:27" x14ac:dyDescent="0.25">
      <c r="D136" s="16" t="s">
        <v>156</v>
      </c>
      <c r="E136" s="32"/>
      <c r="H136" s="32"/>
      <c r="L136" s="37">
        <f>SUM(J135:J135)</f>
        <v>0</v>
      </c>
    </row>
    <row r="137" spans="1:27" x14ac:dyDescent="0.25">
      <c r="E137" s="32"/>
      <c r="H137" s="32"/>
      <c r="L137" s="37"/>
    </row>
    <row r="138" spans="1:27" x14ac:dyDescent="0.25">
      <c r="D138" s="16" t="s">
        <v>157</v>
      </c>
      <c r="E138" s="32"/>
      <c r="H138" s="32">
        <v>1.5</v>
      </c>
      <c r="I138" t="s">
        <v>158</v>
      </c>
      <c r="J138">
        <f>ROUND(H138/100*L130,5)</f>
        <v>0</v>
      </c>
      <c r="L138" s="37"/>
    </row>
    <row r="139" spans="1:27" x14ac:dyDescent="0.25">
      <c r="D139" s="16" t="s">
        <v>159</v>
      </c>
      <c r="E139" s="32"/>
      <c r="H139" s="32"/>
      <c r="L139" s="38">
        <f>SUM(J128:J138)</f>
        <v>0</v>
      </c>
    </row>
    <row r="140" spans="1:27" x14ac:dyDescent="0.25">
      <c r="D140" s="16" t="s">
        <v>160</v>
      </c>
      <c r="E140" s="32"/>
      <c r="H140" s="32"/>
      <c r="L140" s="38">
        <f>SUM(L139:L139)</f>
        <v>0</v>
      </c>
    </row>
    <row r="141" spans="1:27" x14ac:dyDescent="0.25">
      <c r="L141" s="36"/>
    </row>
    <row r="142" spans="1:27" ht="45" customHeight="1" x14ac:dyDescent="0.25">
      <c r="A142" s="12" t="s">
        <v>180</v>
      </c>
      <c r="B142" s="12" t="s">
        <v>120</v>
      </c>
      <c r="C142" s="13" t="s">
        <v>15</v>
      </c>
      <c r="D142" s="69" t="s">
        <v>121</v>
      </c>
      <c r="E142" s="70"/>
      <c r="F142" s="70"/>
      <c r="G142" s="13"/>
      <c r="H142" s="14" t="s">
        <v>129</v>
      </c>
      <c r="I142" s="72">
        <v>1</v>
      </c>
      <c r="J142" s="73"/>
      <c r="K142" s="33" t="str">
        <f>+B142</f>
        <v>FRZ22813</v>
      </c>
      <c r="L142" s="35">
        <f>ROUND(L154,2)</f>
        <v>0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x14ac:dyDescent="0.25">
      <c r="B143" s="9" t="s">
        <v>130</v>
      </c>
      <c r="L143" s="36"/>
    </row>
    <row r="144" spans="1:27" x14ac:dyDescent="0.25">
      <c r="B144" t="s">
        <v>137</v>
      </c>
      <c r="C144" t="s">
        <v>132</v>
      </c>
      <c r="D144" t="s">
        <v>138</v>
      </c>
      <c r="E144" s="30">
        <v>0.22800000000000001</v>
      </c>
      <c r="F144" t="s">
        <v>134</v>
      </c>
      <c r="G144" t="s">
        <v>135</v>
      </c>
      <c r="H144" s="31">
        <f>VLOOKUP(B144,'T-SMP'!$E$10:$F$42,2,0)</f>
        <v>0</v>
      </c>
      <c r="I144" t="s">
        <v>136</v>
      </c>
      <c r="J144" s="15">
        <f>ROUND(E144/I142* H144,5)</f>
        <v>0</v>
      </c>
      <c r="K144" s="34"/>
      <c r="L144" s="37"/>
    </row>
    <row r="145" spans="1:27" x14ac:dyDescent="0.25">
      <c r="B145" t="s">
        <v>131</v>
      </c>
      <c r="C145" t="s">
        <v>132</v>
      </c>
      <c r="D145" t="s">
        <v>133</v>
      </c>
      <c r="E145" s="30">
        <v>0.22800000000000001</v>
      </c>
      <c r="F145" t="s">
        <v>134</v>
      </c>
      <c r="G145" t="s">
        <v>135</v>
      </c>
      <c r="H145" s="31">
        <f>VLOOKUP(B145,'T-SMP'!$E$10:$F$42,2,0)</f>
        <v>0</v>
      </c>
      <c r="I145" t="s">
        <v>136</v>
      </c>
      <c r="J145" s="15">
        <f>ROUND(E145/I142* H145,5)</f>
        <v>0</v>
      </c>
      <c r="K145" s="34"/>
      <c r="L145" s="37"/>
    </row>
    <row r="146" spans="1:27" x14ac:dyDescent="0.25">
      <c r="D146" s="16" t="s">
        <v>139</v>
      </c>
      <c r="E146" s="32"/>
      <c r="H146" s="32"/>
      <c r="L146" s="37">
        <f>SUM(J144:J145)</f>
        <v>0</v>
      </c>
    </row>
    <row r="147" spans="1:27" x14ac:dyDescent="0.25">
      <c r="B147" s="9" t="s">
        <v>148</v>
      </c>
      <c r="E147" s="32"/>
      <c r="H147" s="32"/>
      <c r="L147" s="37"/>
    </row>
    <row r="148" spans="1:27" x14ac:dyDescent="0.25">
      <c r="B148" t="s">
        <v>181</v>
      </c>
      <c r="C148" t="s">
        <v>15</v>
      </c>
      <c r="D148" t="s">
        <v>182</v>
      </c>
      <c r="E148" s="30">
        <v>2</v>
      </c>
      <c r="G148" t="s">
        <v>135</v>
      </c>
      <c r="H148" s="31">
        <f>VLOOKUP(B148,'T-SMP'!$E$10:$F$42,2,0)</f>
        <v>0</v>
      </c>
      <c r="I148" t="s">
        <v>136</v>
      </c>
      <c r="J148" s="15">
        <f>ROUND(E148* H148,5)</f>
        <v>0</v>
      </c>
      <c r="K148" s="34"/>
      <c r="L148" s="37"/>
    </row>
    <row r="149" spans="1:27" x14ac:dyDescent="0.25">
      <c r="B149" t="s">
        <v>183</v>
      </c>
      <c r="C149" t="s">
        <v>15</v>
      </c>
      <c r="D149" t="s">
        <v>184</v>
      </c>
      <c r="E149" s="30">
        <v>2</v>
      </c>
      <c r="G149" t="s">
        <v>135</v>
      </c>
      <c r="H149" s="31">
        <f>VLOOKUP(B149,'T-SMP'!$E$10:$F$42,2,0)</f>
        <v>0</v>
      </c>
      <c r="I149" t="s">
        <v>136</v>
      </c>
      <c r="J149" s="15">
        <f>ROUND(E149* H149,5)</f>
        <v>0</v>
      </c>
      <c r="K149" s="34"/>
      <c r="L149" s="37"/>
    </row>
    <row r="150" spans="1:27" x14ac:dyDescent="0.25">
      <c r="D150" s="16" t="s">
        <v>156</v>
      </c>
      <c r="E150" s="32"/>
      <c r="H150" s="32"/>
      <c r="L150" s="37">
        <f>SUM(J148:J149)</f>
        <v>0</v>
      </c>
    </row>
    <row r="151" spans="1:27" x14ac:dyDescent="0.25">
      <c r="E151" s="32"/>
      <c r="H151" s="32"/>
      <c r="L151" s="37"/>
    </row>
    <row r="152" spans="1:27" x14ac:dyDescent="0.25">
      <c r="D152" s="16" t="s">
        <v>157</v>
      </c>
      <c r="E152" s="32"/>
      <c r="H152" s="32">
        <v>1.5</v>
      </c>
      <c r="I152" t="s">
        <v>158</v>
      </c>
      <c r="J152">
        <f>ROUND(H152/100*L146,5)</f>
        <v>0</v>
      </c>
      <c r="L152" s="37"/>
    </row>
    <row r="153" spans="1:27" x14ac:dyDescent="0.25">
      <c r="D153" s="16" t="s">
        <v>159</v>
      </c>
      <c r="E153" s="32"/>
      <c r="H153" s="32"/>
      <c r="L153" s="38">
        <f>SUM(J143:J152)</f>
        <v>0</v>
      </c>
    </row>
    <row r="154" spans="1:27" x14ac:dyDescent="0.25">
      <c r="D154" s="16" t="s">
        <v>160</v>
      </c>
      <c r="E154" s="32"/>
      <c r="H154" s="32"/>
      <c r="L154" s="38">
        <f>SUM(L153:L153)</f>
        <v>0</v>
      </c>
    </row>
    <row r="155" spans="1:27" x14ac:dyDescent="0.25">
      <c r="L155" s="36"/>
    </row>
    <row r="156" spans="1:27" ht="45" customHeight="1" x14ac:dyDescent="0.25">
      <c r="A156" s="12" t="s">
        <v>185</v>
      </c>
      <c r="B156" s="12" t="s">
        <v>61</v>
      </c>
      <c r="C156" s="13" t="s">
        <v>12</v>
      </c>
      <c r="D156" s="69" t="s">
        <v>62</v>
      </c>
      <c r="E156" s="70"/>
      <c r="F156" s="70"/>
      <c r="G156" s="13"/>
      <c r="H156" s="14" t="s">
        <v>129</v>
      </c>
      <c r="I156" s="72">
        <v>2.1680000000000001</v>
      </c>
      <c r="J156" s="73"/>
      <c r="K156" s="33" t="str">
        <f>+B156</f>
        <v>GRH1GI01</v>
      </c>
      <c r="L156" s="35">
        <f>ROUND(L171,2)</f>
        <v>0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x14ac:dyDescent="0.25">
      <c r="B157" s="9" t="s">
        <v>130</v>
      </c>
      <c r="L157" s="36"/>
    </row>
    <row r="158" spans="1:27" x14ac:dyDescent="0.25">
      <c r="B158" t="s">
        <v>137</v>
      </c>
      <c r="C158" t="s">
        <v>132</v>
      </c>
      <c r="D158" t="s">
        <v>138</v>
      </c>
      <c r="E158" s="30">
        <v>3.0000000000000001E-3</v>
      </c>
      <c r="F158" t="s">
        <v>134</v>
      </c>
      <c r="G158" t="s">
        <v>135</v>
      </c>
      <c r="H158" s="31">
        <f>VLOOKUP(B158,'T-SMP'!$E$10:$F$42,2,0)</f>
        <v>0</v>
      </c>
      <c r="I158" t="s">
        <v>136</v>
      </c>
      <c r="J158" s="15">
        <f>ROUND(E158/I156* H158,5)</f>
        <v>0</v>
      </c>
      <c r="K158" s="34"/>
      <c r="L158" s="37"/>
    </row>
    <row r="159" spans="1:27" x14ac:dyDescent="0.25">
      <c r="B159" t="s">
        <v>131</v>
      </c>
      <c r="C159" t="s">
        <v>132</v>
      </c>
      <c r="D159" t="s">
        <v>133</v>
      </c>
      <c r="E159" s="30">
        <v>3.0000000000000001E-3</v>
      </c>
      <c r="F159" t="s">
        <v>134</v>
      </c>
      <c r="G159" t="s">
        <v>135</v>
      </c>
      <c r="H159" s="31">
        <f>VLOOKUP(B159,'T-SMP'!$E$10:$F$42,2,0)</f>
        <v>0</v>
      </c>
      <c r="I159" t="s">
        <v>136</v>
      </c>
      <c r="J159" s="15">
        <f>ROUND(E159/I156* H159,5)</f>
        <v>0</v>
      </c>
      <c r="K159" s="34"/>
      <c r="L159" s="37"/>
    </row>
    <row r="160" spans="1:27" x14ac:dyDescent="0.25">
      <c r="D160" s="16" t="s">
        <v>139</v>
      </c>
      <c r="E160" s="32"/>
      <c r="H160" s="32"/>
      <c r="L160" s="37">
        <f>SUM(J158:J159)</f>
        <v>0</v>
      </c>
    </row>
    <row r="161" spans="1:27" x14ac:dyDescent="0.25">
      <c r="B161" s="9" t="s">
        <v>140</v>
      </c>
      <c r="E161" s="32"/>
      <c r="H161" s="32"/>
      <c r="L161" s="37"/>
    </row>
    <row r="162" spans="1:27" x14ac:dyDescent="0.25">
      <c r="B162" t="s">
        <v>186</v>
      </c>
      <c r="C162" t="s">
        <v>132</v>
      </c>
      <c r="D162" t="s">
        <v>187</v>
      </c>
      <c r="E162" s="30">
        <v>5.0000000000000001E-3</v>
      </c>
      <c r="F162" t="s">
        <v>134</v>
      </c>
      <c r="G162" t="s">
        <v>135</v>
      </c>
      <c r="H162" s="31">
        <f>VLOOKUP(B162,'T-SMP'!$E$10:$F$42,2,0)</f>
        <v>0</v>
      </c>
      <c r="I162" t="s">
        <v>136</v>
      </c>
      <c r="J162" s="15">
        <f>ROUND(E162/I156* H162,5)</f>
        <v>0</v>
      </c>
      <c r="K162" s="34"/>
      <c r="L162" s="37"/>
    </row>
    <row r="163" spans="1:27" x14ac:dyDescent="0.25">
      <c r="B163" t="s">
        <v>141</v>
      </c>
      <c r="C163" t="s">
        <v>132</v>
      </c>
      <c r="D163" t="s">
        <v>142</v>
      </c>
      <c r="E163" s="30">
        <v>1E-3</v>
      </c>
      <c r="F163" t="s">
        <v>134</v>
      </c>
      <c r="G163" t="s">
        <v>135</v>
      </c>
      <c r="H163" s="31">
        <f>VLOOKUP(B163,'T-SMP'!$E$10:$F$42,2,0)</f>
        <v>0</v>
      </c>
      <c r="I163" t="s">
        <v>136</v>
      </c>
      <c r="J163" s="15">
        <f>ROUND(E163/I156* H163,5)</f>
        <v>0</v>
      </c>
      <c r="K163" s="34"/>
      <c r="L163" s="37"/>
    </row>
    <row r="164" spans="1:27" x14ac:dyDescent="0.25">
      <c r="D164" s="16" t="s">
        <v>147</v>
      </c>
      <c r="E164" s="32"/>
      <c r="H164" s="32"/>
      <c r="L164" s="37">
        <f>SUM(J162:J163)</f>
        <v>0</v>
      </c>
    </row>
    <row r="165" spans="1:27" x14ac:dyDescent="0.25">
      <c r="B165" s="9" t="s">
        <v>148</v>
      </c>
      <c r="E165" s="32"/>
      <c r="H165" s="32"/>
      <c r="L165" s="37"/>
    </row>
    <row r="166" spans="1:27" x14ac:dyDescent="0.25">
      <c r="B166" t="s">
        <v>167</v>
      </c>
      <c r="C166" t="s">
        <v>152</v>
      </c>
      <c r="D166" t="s">
        <v>168</v>
      </c>
      <c r="E166" s="30">
        <v>1E-4</v>
      </c>
      <c r="G166" t="s">
        <v>135</v>
      </c>
      <c r="H166" s="31">
        <f>VLOOKUP(B166,'T-SMP'!$E$10:$F$42,2,0)</f>
        <v>0</v>
      </c>
      <c r="I166" t="s">
        <v>136</v>
      </c>
      <c r="J166" s="15">
        <f>ROUND(E166* H166,5)</f>
        <v>0</v>
      </c>
      <c r="K166" s="34"/>
      <c r="L166" s="37"/>
    </row>
    <row r="167" spans="1:27" x14ac:dyDescent="0.25">
      <c r="D167" s="16" t="s">
        <v>156</v>
      </c>
      <c r="E167" s="32"/>
      <c r="H167" s="32"/>
      <c r="L167" s="37">
        <f>SUM(J166:J166)</f>
        <v>0</v>
      </c>
    </row>
    <row r="168" spans="1:27" x14ac:dyDescent="0.25">
      <c r="E168" s="32"/>
      <c r="H168" s="32"/>
      <c r="L168" s="37"/>
    </row>
    <row r="169" spans="1:27" x14ac:dyDescent="0.25">
      <c r="D169" s="16" t="s">
        <v>157</v>
      </c>
      <c r="E169" s="32"/>
      <c r="H169" s="32">
        <v>1.5</v>
      </c>
      <c r="I169" t="s">
        <v>158</v>
      </c>
      <c r="J169">
        <f>ROUND(H169/100*L160,5)</f>
        <v>0</v>
      </c>
      <c r="L169" s="37"/>
    </row>
    <row r="170" spans="1:27" x14ac:dyDescent="0.25">
      <c r="D170" s="16" t="s">
        <v>159</v>
      </c>
      <c r="E170" s="32"/>
      <c r="H170" s="32"/>
      <c r="L170" s="38">
        <f>SUM(J157:J169)</f>
        <v>0</v>
      </c>
    </row>
    <row r="171" spans="1:27" x14ac:dyDescent="0.25">
      <c r="D171" s="16" t="s">
        <v>160</v>
      </c>
      <c r="E171" s="32"/>
      <c r="H171" s="32"/>
      <c r="L171" s="38">
        <f>SUM(L170:L170)</f>
        <v>0</v>
      </c>
    </row>
    <row r="172" spans="1:27" x14ac:dyDescent="0.25">
      <c r="L172" s="36"/>
    </row>
    <row r="173" spans="1:27" ht="45" customHeight="1" x14ac:dyDescent="0.25">
      <c r="A173" s="12" t="s">
        <v>188</v>
      </c>
      <c r="B173" s="12" t="s">
        <v>29</v>
      </c>
      <c r="C173" s="13" t="s">
        <v>12</v>
      </c>
      <c r="D173" s="69" t="s">
        <v>30</v>
      </c>
      <c r="E173" s="70"/>
      <c r="F173" s="70"/>
      <c r="G173" s="13"/>
      <c r="H173" s="14" t="s">
        <v>129</v>
      </c>
      <c r="I173" s="72">
        <v>2.1680000000000001</v>
      </c>
      <c r="J173" s="73"/>
      <c r="K173" s="33" t="str">
        <f>+B173</f>
        <v>P1R2-ARD1</v>
      </c>
      <c r="L173" s="35">
        <f>ROUND(L188,2)</f>
        <v>0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x14ac:dyDescent="0.25">
      <c r="B174" s="9" t="s">
        <v>130</v>
      </c>
      <c r="L174" s="36"/>
    </row>
    <row r="175" spans="1:27" x14ac:dyDescent="0.25">
      <c r="B175" t="s">
        <v>137</v>
      </c>
      <c r="C175" t="s">
        <v>132</v>
      </c>
      <c r="D175" t="s">
        <v>138</v>
      </c>
      <c r="E175" s="30">
        <v>3.0000000000000001E-3</v>
      </c>
      <c r="F175" t="s">
        <v>134</v>
      </c>
      <c r="G175" t="s">
        <v>135</v>
      </c>
      <c r="H175" s="31">
        <f>VLOOKUP(B175,'T-SMP'!$E$10:$F$42,2,0)</f>
        <v>0</v>
      </c>
      <c r="I175" t="s">
        <v>136</v>
      </c>
      <c r="J175" s="15">
        <f>ROUND(E175/I173* H175,5)</f>
        <v>0</v>
      </c>
      <c r="K175" s="34"/>
      <c r="L175" s="37"/>
    </row>
    <row r="176" spans="1:27" x14ac:dyDescent="0.25">
      <c r="B176" t="s">
        <v>131</v>
      </c>
      <c r="C176" t="s">
        <v>132</v>
      </c>
      <c r="D176" t="s">
        <v>133</v>
      </c>
      <c r="E176" s="30">
        <v>3.0000000000000001E-3</v>
      </c>
      <c r="F176" t="s">
        <v>134</v>
      </c>
      <c r="G176" t="s">
        <v>135</v>
      </c>
      <c r="H176" s="31">
        <f>VLOOKUP(B176,'T-SMP'!$E$10:$F$42,2,0)</f>
        <v>0</v>
      </c>
      <c r="I176" t="s">
        <v>136</v>
      </c>
      <c r="J176" s="15">
        <f>ROUND(E176/I173* H176,5)</f>
        <v>0</v>
      </c>
      <c r="K176" s="34"/>
      <c r="L176" s="37"/>
    </row>
    <row r="177" spans="1:27" x14ac:dyDescent="0.25">
      <c r="D177" s="16" t="s">
        <v>139</v>
      </c>
      <c r="E177" s="32"/>
      <c r="H177" s="32"/>
      <c r="L177" s="37">
        <f>SUM(J175:J176)</f>
        <v>0</v>
      </c>
    </row>
    <row r="178" spans="1:27" x14ac:dyDescent="0.25">
      <c r="B178" s="9" t="s">
        <v>140</v>
      </c>
      <c r="E178" s="32"/>
      <c r="H178" s="32"/>
      <c r="L178" s="37"/>
    </row>
    <row r="179" spans="1:27" x14ac:dyDescent="0.25">
      <c r="B179" t="s">
        <v>141</v>
      </c>
      <c r="C179" t="s">
        <v>132</v>
      </c>
      <c r="D179" t="s">
        <v>142</v>
      </c>
      <c r="E179" s="30">
        <v>1E-3</v>
      </c>
      <c r="F179" t="s">
        <v>134</v>
      </c>
      <c r="G179" t="s">
        <v>135</v>
      </c>
      <c r="H179" s="31">
        <f>VLOOKUP(B179,'T-SMP'!$E$10:$F$42,2,0)</f>
        <v>0</v>
      </c>
      <c r="I179" t="s">
        <v>136</v>
      </c>
      <c r="J179" s="15">
        <f>ROUND(E179/I173* H179,5)</f>
        <v>0</v>
      </c>
      <c r="K179" s="34"/>
      <c r="L179" s="37"/>
    </row>
    <row r="180" spans="1:27" x14ac:dyDescent="0.25">
      <c r="B180" t="s">
        <v>186</v>
      </c>
      <c r="C180" t="s">
        <v>132</v>
      </c>
      <c r="D180" t="s">
        <v>187</v>
      </c>
      <c r="E180" s="30">
        <v>5.0000000000000001E-3</v>
      </c>
      <c r="F180" t="s">
        <v>134</v>
      </c>
      <c r="G180" t="s">
        <v>135</v>
      </c>
      <c r="H180" s="31">
        <f>VLOOKUP(B180,'T-SMP'!$E$10:$F$42,2,0)</f>
        <v>0</v>
      </c>
      <c r="I180" t="s">
        <v>136</v>
      </c>
      <c r="J180" s="15">
        <f>ROUND(E180/I173* H180,5)</f>
        <v>0</v>
      </c>
      <c r="K180" s="34"/>
      <c r="L180" s="37"/>
    </row>
    <row r="181" spans="1:27" x14ac:dyDescent="0.25">
      <c r="D181" s="16" t="s">
        <v>147</v>
      </c>
      <c r="E181" s="32"/>
      <c r="H181" s="32"/>
      <c r="L181" s="37">
        <f>SUM(J179:J180)</f>
        <v>0</v>
      </c>
    </row>
    <row r="182" spans="1:27" x14ac:dyDescent="0.25">
      <c r="B182" s="9" t="s">
        <v>148</v>
      </c>
      <c r="E182" s="32"/>
      <c r="H182" s="32"/>
      <c r="L182" s="37"/>
    </row>
    <row r="183" spans="1:27" x14ac:dyDescent="0.25">
      <c r="B183" t="s">
        <v>167</v>
      </c>
      <c r="C183" t="s">
        <v>152</v>
      </c>
      <c r="D183" t="s">
        <v>168</v>
      </c>
      <c r="E183" s="30">
        <v>1E-4</v>
      </c>
      <c r="G183" t="s">
        <v>135</v>
      </c>
      <c r="H183" s="31">
        <f>VLOOKUP(B183,'T-SMP'!$E$10:$F$42,2,0)</f>
        <v>0</v>
      </c>
      <c r="I183" t="s">
        <v>136</v>
      </c>
      <c r="J183" s="15">
        <f>ROUND(E183* H183,5)</f>
        <v>0</v>
      </c>
      <c r="K183" s="34"/>
      <c r="L183" s="37"/>
    </row>
    <row r="184" spans="1:27" x14ac:dyDescent="0.25">
      <c r="D184" s="16" t="s">
        <v>156</v>
      </c>
      <c r="E184" s="32"/>
      <c r="H184" s="32"/>
      <c r="L184" s="37">
        <f>SUM(J183:J183)</f>
        <v>0</v>
      </c>
    </row>
    <row r="185" spans="1:27" x14ac:dyDescent="0.25">
      <c r="E185" s="32"/>
      <c r="H185" s="32"/>
      <c r="L185" s="37"/>
    </row>
    <row r="186" spans="1:27" x14ac:dyDescent="0.25">
      <c r="D186" s="16" t="s">
        <v>157</v>
      </c>
      <c r="E186" s="32"/>
      <c r="H186" s="32">
        <v>1.5</v>
      </c>
      <c r="I186" t="s">
        <v>158</v>
      </c>
      <c r="J186">
        <f>ROUND(H186/100*L177,5)</f>
        <v>0</v>
      </c>
      <c r="L186" s="37"/>
    </row>
    <row r="187" spans="1:27" x14ac:dyDescent="0.25">
      <c r="D187" s="16" t="s">
        <v>159</v>
      </c>
      <c r="E187" s="32"/>
      <c r="H187" s="32"/>
      <c r="L187" s="38">
        <f>SUM(J174:J186)</f>
        <v>0</v>
      </c>
    </row>
    <row r="188" spans="1:27" x14ac:dyDescent="0.25">
      <c r="D188" s="16" t="s">
        <v>160</v>
      </c>
      <c r="E188" s="32"/>
      <c r="H188" s="32"/>
      <c r="L188" s="38">
        <f>SUM(L187:L187)</f>
        <v>0</v>
      </c>
    </row>
    <row r="189" spans="1:27" x14ac:dyDescent="0.25">
      <c r="L189" s="36"/>
    </row>
    <row r="190" spans="1:27" ht="45" customHeight="1" x14ac:dyDescent="0.25">
      <c r="A190" s="12" t="s">
        <v>189</v>
      </c>
      <c r="B190" s="12" t="s">
        <v>33</v>
      </c>
      <c r="C190" s="13" t="s">
        <v>12</v>
      </c>
      <c r="D190" s="69" t="s">
        <v>34</v>
      </c>
      <c r="E190" s="70"/>
      <c r="F190" s="70"/>
      <c r="G190" s="13"/>
      <c r="H190" s="14" t="s">
        <v>129</v>
      </c>
      <c r="I190" s="72">
        <v>1</v>
      </c>
      <c r="J190" s="73"/>
      <c r="K190" s="33" t="str">
        <f>+B190</f>
        <v>P1R2-ARD2</v>
      </c>
      <c r="L190" s="35">
        <f>ROUND(L203,2)</f>
        <v>0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x14ac:dyDescent="0.25">
      <c r="B191" s="9" t="s">
        <v>130</v>
      </c>
      <c r="L191" s="36"/>
    </row>
    <row r="192" spans="1:27" x14ac:dyDescent="0.25">
      <c r="B192" t="s">
        <v>137</v>
      </c>
      <c r="C192" t="s">
        <v>132</v>
      </c>
      <c r="D192" t="s">
        <v>138</v>
      </c>
      <c r="E192" s="30">
        <v>3.0000000000000001E-3</v>
      </c>
      <c r="F192" t="s">
        <v>134</v>
      </c>
      <c r="G192" t="s">
        <v>135</v>
      </c>
      <c r="H192" s="31">
        <f>VLOOKUP(B192,'T-SMP'!$E$10:$F$42,2,0)</f>
        <v>0</v>
      </c>
      <c r="I192" t="s">
        <v>136</v>
      </c>
      <c r="J192" s="15">
        <f>ROUND(E192/I190* H192,5)</f>
        <v>0</v>
      </c>
      <c r="K192" s="34"/>
      <c r="L192" s="37"/>
    </row>
    <row r="193" spans="1:27" x14ac:dyDescent="0.25">
      <c r="B193" t="s">
        <v>131</v>
      </c>
      <c r="C193" t="s">
        <v>132</v>
      </c>
      <c r="D193" t="s">
        <v>133</v>
      </c>
      <c r="E193" s="30">
        <v>3.0000000000000001E-3</v>
      </c>
      <c r="F193" t="s">
        <v>134</v>
      </c>
      <c r="G193" t="s">
        <v>135</v>
      </c>
      <c r="H193" s="31">
        <f>VLOOKUP(B193,'T-SMP'!$E$10:$F$42,2,0)</f>
        <v>0</v>
      </c>
      <c r="I193" t="s">
        <v>136</v>
      </c>
      <c r="J193" s="15">
        <f>ROUND(E193/I190* H193,5)</f>
        <v>0</v>
      </c>
      <c r="K193" s="34"/>
      <c r="L193" s="37"/>
    </row>
    <row r="194" spans="1:27" x14ac:dyDescent="0.25">
      <c r="D194" s="16" t="s">
        <v>139</v>
      </c>
      <c r="E194" s="32"/>
      <c r="H194" s="32"/>
      <c r="L194" s="37">
        <f>SUM(J192:J193)</f>
        <v>0</v>
      </c>
    </row>
    <row r="195" spans="1:27" x14ac:dyDescent="0.25">
      <c r="B195" s="9" t="s">
        <v>140</v>
      </c>
      <c r="E195" s="32"/>
      <c r="H195" s="32"/>
      <c r="L195" s="37"/>
    </row>
    <row r="196" spans="1:27" x14ac:dyDescent="0.25">
      <c r="B196" t="s">
        <v>186</v>
      </c>
      <c r="C196" t="s">
        <v>132</v>
      </c>
      <c r="D196" t="s">
        <v>187</v>
      </c>
      <c r="E196" s="30">
        <v>5.0000000000000001E-3</v>
      </c>
      <c r="F196" t="s">
        <v>134</v>
      </c>
      <c r="G196" t="s">
        <v>135</v>
      </c>
      <c r="H196" s="31">
        <f>VLOOKUP(B196,'T-SMP'!$E$10:$F$42,2,0)</f>
        <v>0</v>
      </c>
      <c r="I196" t="s">
        <v>136</v>
      </c>
      <c r="J196" s="15">
        <f>ROUND(E196/I190* H196,5)</f>
        <v>0</v>
      </c>
      <c r="K196" s="34"/>
      <c r="L196" s="37"/>
    </row>
    <row r="197" spans="1:27" x14ac:dyDescent="0.25">
      <c r="B197" t="s">
        <v>141</v>
      </c>
      <c r="C197" t="s">
        <v>132</v>
      </c>
      <c r="D197" t="s">
        <v>142</v>
      </c>
      <c r="E197" s="30">
        <v>1E-3</v>
      </c>
      <c r="F197" t="s">
        <v>134</v>
      </c>
      <c r="G197" t="s">
        <v>135</v>
      </c>
      <c r="H197" s="31">
        <f>VLOOKUP(B197,'T-SMP'!$E$10:$F$42,2,0)</f>
        <v>0</v>
      </c>
      <c r="I197" t="s">
        <v>136</v>
      </c>
      <c r="J197" s="15">
        <f>ROUND(E197/I190* H197,5)</f>
        <v>0</v>
      </c>
      <c r="K197" s="34"/>
      <c r="L197" s="37"/>
    </row>
    <row r="198" spans="1:27" x14ac:dyDescent="0.25">
      <c r="D198" s="16" t="s">
        <v>147</v>
      </c>
      <c r="E198" s="32"/>
      <c r="H198" s="32"/>
      <c r="L198" s="37">
        <f>SUM(J196:J197)</f>
        <v>0</v>
      </c>
    </row>
    <row r="199" spans="1:27" x14ac:dyDescent="0.25">
      <c r="B199" s="9" t="s">
        <v>148</v>
      </c>
      <c r="E199" s="32"/>
      <c r="H199" s="32"/>
      <c r="L199" s="37"/>
    </row>
    <row r="200" spans="1:27" x14ac:dyDescent="0.25">
      <c r="B200" t="s">
        <v>167</v>
      </c>
      <c r="C200" t="s">
        <v>152</v>
      </c>
      <c r="D200" t="s">
        <v>168</v>
      </c>
      <c r="E200" s="30">
        <v>1E-4</v>
      </c>
      <c r="G200" t="s">
        <v>135</v>
      </c>
      <c r="H200" s="31">
        <f>VLOOKUP(B200,'T-SMP'!$E$10:$F$42,2,0)</f>
        <v>0</v>
      </c>
      <c r="I200" t="s">
        <v>136</v>
      </c>
      <c r="J200" s="15">
        <f>ROUND(E200* H200,5)</f>
        <v>0</v>
      </c>
      <c r="K200" s="34"/>
      <c r="L200" s="37"/>
    </row>
    <row r="201" spans="1:27" x14ac:dyDescent="0.25">
      <c r="D201" s="16" t="s">
        <v>156</v>
      </c>
      <c r="E201" s="32"/>
      <c r="H201" s="32"/>
      <c r="L201" s="37">
        <f>SUM(J200:J200)</f>
        <v>0</v>
      </c>
    </row>
    <row r="202" spans="1:27" x14ac:dyDescent="0.25">
      <c r="D202" s="16" t="s">
        <v>159</v>
      </c>
      <c r="E202" s="32"/>
      <c r="H202" s="32"/>
      <c r="L202" s="38">
        <f>SUM(J191:J201)</f>
        <v>0</v>
      </c>
    </row>
    <row r="203" spans="1:27" x14ac:dyDescent="0.25">
      <c r="D203" s="16" t="s">
        <v>160</v>
      </c>
      <c r="E203" s="32"/>
      <c r="H203" s="32"/>
      <c r="L203" s="38">
        <f>SUM(L202:L202)</f>
        <v>0</v>
      </c>
    </row>
    <row r="204" spans="1:27" x14ac:dyDescent="0.25">
      <c r="L204" s="36"/>
    </row>
    <row r="205" spans="1:27" ht="45" customHeight="1" x14ac:dyDescent="0.25">
      <c r="A205" s="12" t="s">
        <v>190</v>
      </c>
      <c r="B205" s="12" t="s">
        <v>94</v>
      </c>
      <c r="C205" s="13" t="s">
        <v>15</v>
      </c>
      <c r="D205" s="69" t="s">
        <v>95</v>
      </c>
      <c r="E205" s="70"/>
      <c r="F205" s="70"/>
      <c r="G205" s="13"/>
      <c r="H205" s="14" t="s">
        <v>129</v>
      </c>
      <c r="I205" s="72">
        <v>1</v>
      </c>
      <c r="J205" s="73"/>
      <c r="K205" s="33" t="str">
        <f>+B205</f>
        <v>P21R0-ARD1</v>
      </c>
      <c r="L205" s="35">
        <f>ROUND(L222,2)</f>
        <v>0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x14ac:dyDescent="0.25">
      <c r="B206" s="9" t="s">
        <v>130</v>
      </c>
      <c r="L206" s="36"/>
    </row>
    <row r="207" spans="1:27" x14ac:dyDescent="0.25">
      <c r="B207" t="s">
        <v>137</v>
      </c>
      <c r="C207" t="s">
        <v>132</v>
      </c>
      <c r="D207" t="s">
        <v>138</v>
      </c>
      <c r="E207" s="30">
        <v>0.60299999999999998</v>
      </c>
      <c r="F207" t="s">
        <v>134</v>
      </c>
      <c r="G207" t="s">
        <v>135</v>
      </c>
      <c r="H207" s="31">
        <f>VLOOKUP(B207,'T-SMP'!$E$10:$F$42,2,0)</f>
        <v>0</v>
      </c>
      <c r="I207" t="s">
        <v>136</v>
      </c>
      <c r="J207" s="15">
        <f>ROUND(E207/I205* H207,5)</f>
        <v>0</v>
      </c>
      <c r="K207" s="34"/>
      <c r="L207" s="37"/>
    </row>
    <row r="208" spans="1:27" x14ac:dyDescent="0.25">
      <c r="B208" t="s">
        <v>131</v>
      </c>
      <c r="C208" t="s">
        <v>132</v>
      </c>
      <c r="D208" t="s">
        <v>133</v>
      </c>
      <c r="E208" s="30">
        <v>0.30599999999999999</v>
      </c>
      <c r="F208" t="s">
        <v>134</v>
      </c>
      <c r="G208" t="s">
        <v>135</v>
      </c>
      <c r="H208" s="31">
        <f>VLOOKUP(B208,'T-SMP'!$E$10:$F$42,2,0)</f>
        <v>0</v>
      </c>
      <c r="I208" t="s">
        <v>136</v>
      </c>
      <c r="J208" s="15">
        <f>ROUND(E208/I205* H208,5)</f>
        <v>0</v>
      </c>
      <c r="K208" s="34"/>
      <c r="L208" s="37"/>
    </row>
    <row r="209" spans="1:27" x14ac:dyDescent="0.25">
      <c r="D209" s="16" t="s">
        <v>139</v>
      </c>
      <c r="E209" s="32"/>
      <c r="H209" s="32"/>
      <c r="L209" s="37">
        <f>SUM(J207:J208)</f>
        <v>0</v>
      </c>
    </row>
    <row r="210" spans="1:27" x14ac:dyDescent="0.25">
      <c r="B210" s="9" t="s">
        <v>140</v>
      </c>
      <c r="E210" s="32"/>
      <c r="H210" s="32"/>
      <c r="L210" s="37"/>
    </row>
    <row r="211" spans="1:27" x14ac:dyDescent="0.25">
      <c r="B211" t="s">
        <v>191</v>
      </c>
      <c r="C211" t="s">
        <v>132</v>
      </c>
      <c r="D211" t="s">
        <v>192</v>
      </c>
      <c r="E211" s="30">
        <v>0.3</v>
      </c>
      <c r="F211" t="s">
        <v>134</v>
      </c>
      <c r="G211" t="s">
        <v>135</v>
      </c>
      <c r="H211" s="31">
        <f>VLOOKUP(B211,'T-SMP'!$E$10:$F$42,2,0)</f>
        <v>0</v>
      </c>
      <c r="I211" t="s">
        <v>136</v>
      </c>
      <c r="J211" s="15">
        <f>ROUND(E211/I205* H211,5)</f>
        <v>0</v>
      </c>
      <c r="K211" s="34"/>
      <c r="L211" s="37"/>
    </row>
    <row r="212" spans="1:27" x14ac:dyDescent="0.25">
      <c r="B212" t="s">
        <v>165</v>
      </c>
      <c r="C212" t="s">
        <v>132</v>
      </c>
      <c r="D212" t="s">
        <v>166</v>
      </c>
      <c r="E212" s="30">
        <v>0.23400000000000001</v>
      </c>
      <c r="F212" t="s">
        <v>134</v>
      </c>
      <c r="G212" t="s">
        <v>135</v>
      </c>
      <c r="H212" s="31">
        <f>VLOOKUP(B212,'T-SMP'!$E$10:$F$42,2,0)</f>
        <v>0</v>
      </c>
      <c r="I212" t="s">
        <v>136</v>
      </c>
      <c r="J212" s="15">
        <f>ROUND(E212/I205* H212,5)</f>
        <v>0</v>
      </c>
      <c r="K212" s="34"/>
      <c r="L212" s="37"/>
    </row>
    <row r="213" spans="1:27" x14ac:dyDescent="0.25">
      <c r="B213" t="s">
        <v>193</v>
      </c>
      <c r="C213" t="s">
        <v>132</v>
      </c>
      <c r="D213" t="s">
        <v>194</v>
      </c>
      <c r="E213" s="30">
        <v>0.3</v>
      </c>
      <c r="F213" t="s">
        <v>134</v>
      </c>
      <c r="G213" t="s">
        <v>135</v>
      </c>
      <c r="H213" s="31">
        <f>VLOOKUP(B213,'T-SMP'!$E$10:$F$42,2,0)</f>
        <v>0</v>
      </c>
      <c r="I213" t="s">
        <v>136</v>
      </c>
      <c r="J213" s="15">
        <f>ROUND(E213/I205* H213,5)</f>
        <v>0</v>
      </c>
      <c r="K213" s="34"/>
      <c r="L213" s="37"/>
    </row>
    <row r="214" spans="1:27" x14ac:dyDescent="0.25">
      <c r="D214" s="16" t="s">
        <v>147</v>
      </c>
      <c r="E214" s="32"/>
      <c r="H214" s="32"/>
      <c r="L214" s="37">
        <f>SUM(J211:J213)</f>
        <v>0</v>
      </c>
    </row>
    <row r="215" spans="1:27" x14ac:dyDescent="0.25">
      <c r="B215" s="9" t="s">
        <v>148</v>
      </c>
      <c r="E215" s="32"/>
      <c r="H215" s="32"/>
      <c r="L215" s="37"/>
    </row>
    <row r="216" spans="1:27" x14ac:dyDescent="0.25">
      <c r="B216" t="s">
        <v>195</v>
      </c>
      <c r="C216" t="s">
        <v>152</v>
      </c>
      <c r="D216" t="s">
        <v>196</v>
      </c>
      <c r="E216" s="30">
        <v>0.02</v>
      </c>
      <c r="G216" t="s">
        <v>135</v>
      </c>
      <c r="H216" s="31">
        <f>VLOOKUP(B216,'T-SMP'!$E$10:$F$42,2,0)</f>
        <v>0</v>
      </c>
      <c r="I216" t="s">
        <v>136</v>
      </c>
      <c r="J216" s="15">
        <f>ROUND(E216* H216,5)</f>
        <v>0</v>
      </c>
      <c r="K216" s="34"/>
      <c r="L216" s="37"/>
    </row>
    <row r="217" spans="1:27" x14ac:dyDescent="0.25">
      <c r="B217" t="s">
        <v>167</v>
      </c>
      <c r="C217" t="s">
        <v>152</v>
      </c>
      <c r="D217" t="s">
        <v>168</v>
      </c>
      <c r="E217" s="30">
        <v>0.1</v>
      </c>
      <c r="G217" t="s">
        <v>135</v>
      </c>
      <c r="H217" s="31">
        <f>VLOOKUP(B217,'T-SMP'!$E$10:$F$42,2,0)</f>
        <v>0</v>
      </c>
      <c r="I217" t="s">
        <v>136</v>
      </c>
      <c r="J217" s="15">
        <f>ROUND(E217* H217,5)</f>
        <v>0</v>
      </c>
      <c r="K217" s="34"/>
      <c r="L217" s="37"/>
    </row>
    <row r="218" spans="1:27" x14ac:dyDescent="0.25">
      <c r="D218" s="16" t="s">
        <v>156</v>
      </c>
      <c r="E218" s="32"/>
      <c r="H218" s="32"/>
      <c r="L218" s="37">
        <f>SUM(J216:J217)</f>
        <v>0</v>
      </c>
    </row>
    <row r="219" spans="1:27" x14ac:dyDescent="0.25">
      <c r="E219" s="32"/>
      <c r="H219" s="32"/>
      <c r="L219" s="37"/>
    </row>
    <row r="220" spans="1:27" x14ac:dyDescent="0.25">
      <c r="D220" s="16" t="s">
        <v>157</v>
      </c>
      <c r="E220" s="32"/>
      <c r="H220" s="32">
        <v>1.5</v>
      </c>
      <c r="I220" t="s">
        <v>158</v>
      </c>
      <c r="J220">
        <f>ROUND(H220/100*L209,5)</f>
        <v>0</v>
      </c>
      <c r="L220" s="37"/>
    </row>
    <row r="221" spans="1:27" x14ac:dyDescent="0.25">
      <c r="D221" s="16" t="s">
        <v>159</v>
      </c>
      <c r="E221" s="32"/>
      <c r="H221" s="32"/>
      <c r="L221" s="38">
        <f>SUM(J206:J220)</f>
        <v>0</v>
      </c>
    </row>
    <row r="222" spans="1:27" x14ac:dyDescent="0.25">
      <c r="D222" s="16" t="s">
        <v>160</v>
      </c>
      <c r="E222" s="32"/>
      <c r="H222" s="32"/>
      <c r="L222" s="38">
        <f>SUM(L221:L221)</f>
        <v>0</v>
      </c>
    </row>
    <row r="223" spans="1:27" x14ac:dyDescent="0.25">
      <c r="L223" s="36"/>
    </row>
    <row r="224" spans="1:27" ht="45" customHeight="1" x14ac:dyDescent="0.25">
      <c r="A224" s="12" t="s">
        <v>197</v>
      </c>
      <c r="B224" s="12" t="s">
        <v>96</v>
      </c>
      <c r="C224" s="13" t="s">
        <v>15</v>
      </c>
      <c r="D224" s="69" t="s">
        <v>97</v>
      </c>
      <c r="E224" s="70"/>
      <c r="F224" s="70"/>
      <c r="G224" s="13"/>
      <c r="H224" s="14" t="s">
        <v>129</v>
      </c>
      <c r="I224" s="72">
        <v>1</v>
      </c>
      <c r="J224" s="73"/>
      <c r="K224" s="33" t="str">
        <f>+B224</f>
        <v>P21R0-ARD2</v>
      </c>
      <c r="L224" s="35">
        <f>ROUND(L240,2)</f>
        <v>0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2:12" x14ac:dyDescent="0.25">
      <c r="B225" s="9" t="s">
        <v>130</v>
      </c>
      <c r="L225" s="36"/>
    </row>
    <row r="226" spans="2:12" x14ac:dyDescent="0.25">
      <c r="B226" t="s">
        <v>137</v>
      </c>
      <c r="C226" t="s">
        <v>132</v>
      </c>
      <c r="D226" t="s">
        <v>138</v>
      </c>
      <c r="E226" s="30">
        <v>0.60299999999999998</v>
      </c>
      <c r="F226" t="s">
        <v>134</v>
      </c>
      <c r="G226" t="s">
        <v>135</v>
      </c>
      <c r="H226" s="31">
        <f>VLOOKUP(B226,'T-SMP'!$E$10:$F$42,2,0)</f>
        <v>0</v>
      </c>
      <c r="I226" t="s">
        <v>136</v>
      </c>
      <c r="J226" s="15">
        <f>ROUND(E226/I224* H226,5)</f>
        <v>0</v>
      </c>
      <c r="K226" s="34"/>
      <c r="L226" s="37"/>
    </row>
    <row r="227" spans="2:12" x14ac:dyDescent="0.25">
      <c r="B227" t="s">
        <v>131</v>
      </c>
      <c r="C227" t="s">
        <v>132</v>
      </c>
      <c r="D227" t="s">
        <v>133</v>
      </c>
      <c r="E227" s="30">
        <v>0.30599999999999999</v>
      </c>
      <c r="F227" t="s">
        <v>134</v>
      </c>
      <c r="G227" t="s">
        <v>135</v>
      </c>
      <c r="H227" s="31">
        <f>VLOOKUP(B227,'T-SMP'!$E$10:$F$42,2,0)</f>
        <v>0</v>
      </c>
      <c r="I227" t="s">
        <v>136</v>
      </c>
      <c r="J227" s="15">
        <f>ROUND(E227/I224* H227,5)</f>
        <v>0</v>
      </c>
      <c r="K227" s="34"/>
      <c r="L227" s="37"/>
    </row>
    <row r="228" spans="2:12" x14ac:dyDescent="0.25">
      <c r="D228" s="16" t="s">
        <v>139</v>
      </c>
      <c r="E228" s="32"/>
      <c r="H228" s="32"/>
      <c r="L228" s="37">
        <f>SUM(J226:J227)</f>
        <v>0</v>
      </c>
    </row>
    <row r="229" spans="2:12" x14ac:dyDescent="0.25">
      <c r="B229" s="9" t="s">
        <v>140</v>
      </c>
      <c r="E229" s="32"/>
      <c r="H229" s="32"/>
      <c r="L229" s="37"/>
    </row>
    <row r="230" spans="2:12" x14ac:dyDescent="0.25">
      <c r="B230" t="s">
        <v>191</v>
      </c>
      <c r="C230" t="s">
        <v>132</v>
      </c>
      <c r="D230" t="s">
        <v>192</v>
      </c>
      <c r="E230" s="30">
        <v>0.3</v>
      </c>
      <c r="F230" t="s">
        <v>134</v>
      </c>
      <c r="G230" t="s">
        <v>135</v>
      </c>
      <c r="H230" s="31">
        <f>VLOOKUP(B230,'T-SMP'!$E$10:$F$42,2,0)</f>
        <v>0</v>
      </c>
      <c r="I230" t="s">
        <v>136</v>
      </c>
      <c r="J230" s="15">
        <f>ROUND(E230/I224* H230,5)</f>
        <v>0</v>
      </c>
      <c r="K230" s="34"/>
      <c r="L230" s="37"/>
    </row>
    <row r="231" spans="2:12" x14ac:dyDescent="0.25">
      <c r="B231" t="s">
        <v>165</v>
      </c>
      <c r="C231" t="s">
        <v>132</v>
      </c>
      <c r="D231" t="s">
        <v>166</v>
      </c>
      <c r="E231" s="30">
        <v>0.23400000000000001</v>
      </c>
      <c r="F231" t="s">
        <v>134</v>
      </c>
      <c r="G231" t="s">
        <v>135</v>
      </c>
      <c r="H231" s="31">
        <f>VLOOKUP(B231,'T-SMP'!$E$10:$F$42,2,0)</f>
        <v>0</v>
      </c>
      <c r="I231" t="s">
        <v>136</v>
      </c>
      <c r="J231" s="15">
        <f>ROUND(E231/I224* H231,5)</f>
        <v>0</v>
      </c>
      <c r="K231" s="34"/>
      <c r="L231" s="37"/>
    </row>
    <row r="232" spans="2:12" x14ac:dyDescent="0.25">
      <c r="D232" s="16" t="s">
        <v>147</v>
      </c>
      <c r="E232" s="32"/>
      <c r="H232" s="32"/>
      <c r="L232" s="37">
        <f>SUM(J230:J231)</f>
        <v>0</v>
      </c>
    </row>
    <row r="233" spans="2:12" x14ac:dyDescent="0.25">
      <c r="B233" s="9" t="s">
        <v>148</v>
      </c>
      <c r="E233" s="32"/>
      <c r="H233" s="32"/>
      <c r="L233" s="37"/>
    </row>
    <row r="234" spans="2:12" x14ac:dyDescent="0.25">
      <c r="B234" t="s">
        <v>195</v>
      </c>
      <c r="C234" t="s">
        <v>152</v>
      </c>
      <c r="D234" t="s">
        <v>196</v>
      </c>
      <c r="E234" s="30">
        <v>0.02</v>
      </c>
      <c r="G234" t="s">
        <v>135</v>
      </c>
      <c r="H234" s="31">
        <f>VLOOKUP(B234,'T-SMP'!$E$10:$F$42,2,0)</f>
        <v>0</v>
      </c>
      <c r="I234" t="s">
        <v>136</v>
      </c>
      <c r="J234" s="15">
        <f>ROUND(E234* H234,5)</f>
        <v>0</v>
      </c>
      <c r="K234" s="34"/>
      <c r="L234" s="37"/>
    </row>
    <row r="235" spans="2:12" x14ac:dyDescent="0.25">
      <c r="B235" t="s">
        <v>167</v>
      </c>
      <c r="C235" t="s">
        <v>152</v>
      </c>
      <c r="D235" t="s">
        <v>168</v>
      </c>
      <c r="E235" s="30">
        <v>0.1</v>
      </c>
      <c r="G235" t="s">
        <v>135</v>
      </c>
      <c r="H235" s="31">
        <f>VLOOKUP(B235,'T-SMP'!$E$10:$F$42,2,0)</f>
        <v>0</v>
      </c>
      <c r="I235" t="s">
        <v>136</v>
      </c>
      <c r="J235" s="15">
        <f>ROUND(E235* H235,5)</f>
        <v>0</v>
      </c>
      <c r="K235" s="34"/>
      <c r="L235" s="37"/>
    </row>
    <row r="236" spans="2:12" x14ac:dyDescent="0.25">
      <c r="D236" s="16" t="s">
        <v>156</v>
      </c>
      <c r="E236" s="32"/>
      <c r="H236" s="32"/>
      <c r="L236" s="37">
        <f>SUM(J234:J235)</f>
        <v>0</v>
      </c>
    </row>
    <row r="237" spans="2:12" x14ac:dyDescent="0.25">
      <c r="E237" s="32"/>
      <c r="H237" s="32"/>
      <c r="L237" s="37"/>
    </row>
    <row r="238" spans="2:12" x14ac:dyDescent="0.25">
      <c r="D238" s="16" t="s">
        <v>157</v>
      </c>
      <c r="E238" s="32"/>
      <c r="H238" s="32">
        <v>1.5</v>
      </c>
      <c r="I238" t="s">
        <v>158</v>
      </c>
      <c r="J238">
        <f>ROUND(H238/100*L228,5)</f>
        <v>0</v>
      </c>
      <c r="L238" s="37"/>
    </row>
    <row r="239" spans="2:12" x14ac:dyDescent="0.25">
      <c r="D239" s="16" t="s">
        <v>159</v>
      </c>
      <c r="E239" s="32"/>
      <c r="H239" s="32"/>
      <c r="L239" s="38">
        <f>SUM(J225:J238)</f>
        <v>0</v>
      </c>
    </row>
    <row r="240" spans="2:12" x14ac:dyDescent="0.25">
      <c r="D240" s="16" t="s">
        <v>160</v>
      </c>
      <c r="E240" s="32"/>
      <c r="H240" s="32"/>
      <c r="L240" s="38">
        <f>SUM(L239:L239)</f>
        <v>0</v>
      </c>
    </row>
    <row r="241" spans="1:27" x14ac:dyDescent="0.25">
      <c r="L241" s="36"/>
    </row>
    <row r="242" spans="1:27" ht="45" customHeight="1" x14ac:dyDescent="0.25">
      <c r="A242" s="12" t="s">
        <v>198</v>
      </c>
      <c r="B242" s="12" t="s">
        <v>92</v>
      </c>
      <c r="C242" s="13" t="s">
        <v>15</v>
      </c>
      <c r="D242" s="69" t="s">
        <v>93</v>
      </c>
      <c r="E242" s="70"/>
      <c r="F242" s="70"/>
      <c r="G242" s="13"/>
      <c r="H242" s="14" t="s">
        <v>129</v>
      </c>
      <c r="I242" s="72">
        <v>1</v>
      </c>
      <c r="J242" s="73"/>
      <c r="K242" s="33" t="str">
        <f>+B242</f>
        <v>P21R0-ARD3</v>
      </c>
      <c r="L242" s="35">
        <f>ROUND(L259,2)</f>
        <v>0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x14ac:dyDescent="0.25">
      <c r="B243" s="9" t="s">
        <v>130</v>
      </c>
      <c r="L243" s="36"/>
    </row>
    <row r="244" spans="1:27" x14ac:dyDescent="0.25">
      <c r="B244" t="s">
        <v>137</v>
      </c>
      <c r="C244" t="s">
        <v>132</v>
      </c>
      <c r="D244" t="s">
        <v>138</v>
      </c>
      <c r="E244" s="30">
        <v>0.60299999999999998</v>
      </c>
      <c r="F244" t="s">
        <v>134</v>
      </c>
      <c r="G244" t="s">
        <v>135</v>
      </c>
      <c r="H244" s="31">
        <f>VLOOKUP(B244,'T-SMP'!$E$10:$F$42,2,0)</f>
        <v>0</v>
      </c>
      <c r="I244" t="s">
        <v>136</v>
      </c>
      <c r="J244" s="15">
        <f>ROUND(E244/I242* H244,5)</f>
        <v>0</v>
      </c>
      <c r="K244" s="34"/>
      <c r="L244" s="37"/>
    </row>
    <row r="245" spans="1:27" x14ac:dyDescent="0.25">
      <c r="B245" t="s">
        <v>131</v>
      </c>
      <c r="C245" t="s">
        <v>132</v>
      </c>
      <c r="D245" t="s">
        <v>133</v>
      </c>
      <c r="E245" s="30">
        <v>0.37</v>
      </c>
      <c r="F245" t="s">
        <v>134</v>
      </c>
      <c r="G245" t="s">
        <v>135</v>
      </c>
      <c r="H245" s="31">
        <f>VLOOKUP(B245,'T-SMP'!$E$10:$F$42,2,0)</f>
        <v>0</v>
      </c>
      <c r="I245" t="s">
        <v>136</v>
      </c>
      <c r="J245" s="15">
        <f>ROUND(E245/I242* H245,5)</f>
        <v>0</v>
      </c>
      <c r="K245" s="34"/>
      <c r="L245" s="37"/>
    </row>
    <row r="246" spans="1:27" x14ac:dyDescent="0.25">
      <c r="D246" s="16" t="s">
        <v>139</v>
      </c>
      <c r="E246" s="32"/>
      <c r="H246" s="32"/>
      <c r="L246" s="37">
        <f>SUM(J244:J245)</f>
        <v>0</v>
      </c>
    </row>
    <row r="247" spans="1:27" x14ac:dyDescent="0.25">
      <c r="B247" s="9" t="s">
        <v>140</v>
      </c>
      <c r="E247" s="32"/>
      <c r="H247" s="32"/>
      <c r="L247" s="37"/>
    </row>
    <row r="248" spans="1:27" x14ac:dyDescent="0.25">
      <c r="B248" t="s">
        <v>191</v>
      </c>
      <c r="C248" t="s">
        <v>132</v>
      </c>
      <c r="D248" t="s">
        <v>192</v>
      </c>
      <c r="E248" s="30">
        <v>0.3</v>
      </c>
      <c r="F248" t="s">
        <v>134</v>
      </c>
      <c r="G248" t="s">
        <v>135</v>
      </c>
      <c r="H248" s="31">
        <f>VLOOKUP(B248,'T-SMP'!$E$10:$F$42,2,0)</f>
        <v>0</v>
      </c>
      <c r="I248" t="s">
        <v>136</v>
      </c>
      <c r="J248" s="15">
        <f>ROUND(E248/I242* H248,5)</f>
        <v>0</v>
      </c>
      <c r="K248" s="34"/>
      <c r="L248" s="37"/>
    </row>
    <row r="249" spans="1:27" x14ac:dyDescent="0.25">
      <c r="B249" t="s">
        <v>165</v>
      </c>
      <c r="C249" t="s">
        <v>132</v>
      </c>
      <c r="D249" t="s">
        <v>166</v>
      </c>
      <c r="E249" s="30">
        <v>0.44</v>
      </c>
      <c r="F249" t="s">
        <v>134</v>
      </c>
      <c r="G249" t="s">
        <v>135</v>
      </c>
      <c r="H249" s="31">
        <f>VLOOKUP(B249,'T-SMP'!$E$10:$F$42,2,0)</f>
        <v>0</v>
      </c>
      <c r="I249" t="s">
        <v>136</v>
      </c>
      <c r="J249" s="15">
        <f>ROUND(E249/I242* H249,5)</f>
        <v>0</v>
      </c>
      <c r="K249" s="34"/>
      <c r="L249" s="37"/>
    </row>
    <row r="250" spans="1:27" x14ac:dyDescent="0.25">
      <c r="B250" t="s">
        <v>193</v>
      </c>
      <c r="C250" t="s">
        <v>132</v>
      </c>
      <c r="D250" t="s">
        <v>194</v>
      </c>
      <c r="E250" s="30">
        <v>0.4</v>
      </c>
      <c r="F250" t="s">
        <v>134</v>
      </c>
      <c r="G250" t="s">
        <v>135</v>
      </c>
      <c r="H250" s="31">
        <f>VLOOKUP(B250,'T-SMP'!$E$10:$F$42,2,0)</f>
        <v>0</v>
      </c>
      <c r="I250" t="s">
        <v>136</v>
      </c>
      <c r="J250" s="15">
        <f>ROUND(E250/I242* H250,5)</f>
        <v>0</v>
      </c>
      <c r="K250" s="34"/>
      <c r="L250" s="37"/>
    </row>
    <row r="251" spans="1:27" x14ac:dyDescent="0.25">
      <c r="D251" s="16" t="s">
        <v>147</v>
      </c>
      <c r="E251" s="32"/>
      <c r="H251" s="32"/>
      <c r="L251" s="37">
        <f>SUM(J248:J250)</f>
        <v>0</v>
      </c>
    </row>
    <row r="252" spans="1:27" x14ac:dyDescent="0.25">
      <c r="B252" s="9" t="s">
        <v>148</v>
      </c>
      <c r="E252" s="32"/>
      <c r="H252" s="32"/>
      <c r="L252" s="37"/>
    </row>
    <row r="253" spans="1:27" x14ac:dyDescent="0.25">
      <c r="B253" t="s">
        <v>195</v>
      </c>
      <c r="C253" t="s">
        <v>152</v>
      </c>
      <c r="D253" t="s">
        <v>196</v>
      </c>
      <c r="E253" s="30">
        <v>3.5999999999999997E-2</v>
      </c>
      <c r="G253" t="s">
        <v>135</v>
      </c>
      <c r="H253" s="31">
        <f>VLOOKUP(B253,'T-SMP'!$E$10:$F$42,2,0)</f>
        <v>0</v>
      </c>
      <c r="I253" t="s">
        <v>136</v>
      </c>
      <c r="J253" s="15">
        <f>ROUND(E253* H253,5)</f>
        <v>0</v>
      </c>
      <c r="K253" s="34"/>
      <c r="L253" s="37"/>
    </row>
    <row r="254" spans="1:27" x14ac:dyDescent="0.25">
      <c r="B254" t="s">
        <v>167</v>
      </c>
      <c r="C254" t="s">
        <v>152</v>
      </c>
      <c r="D254" t="s">
        <v>168</v>
      </c>
      <c r="E254" s="30">
        <v>0.15</v>
      </c>
      <c r="G254" t="s">
        <v>135</v>
      </c>
      <c r="H254" s="31">
        <f>VLOOKUP(B254,'T-SMP'!$E$10:$F$42,2,0)</f>
        <v>0</v>
      </c>
      <c r="I254" t="s">
        <v>136</v>
      </c>
      <c r="J254" s="15">
        <f>ROUND(E254* H254,5)</f>
        <v>0</v>
      </c>
      <c r="K254" s="34"/>
      <c r="L254" s="37"/>
    </row>
    <row r="255" spans="1:27" x14ac:dyDescent="0.25">
      <c r="D255" s="16" t="s">
        <v>156</v>
      </c>
      <c r="E255" s="32"/>
      <c r="H255" s="32"/>
      <c r="L255" s="37">
        <f>SUM(J253:J254)</f>
        <v>0</v>
      </c>
    </row>
    <row r="256" spans="1:27" x14ac:dyDescent="0.25">
      <c r="E256" s="32"/>
      <c r="H256" s="32"/>
      <c r="L256" s="37"/>
    </row>
    <row r="257" spans="1:27" x14ac:dyDescent="0.25">
      <c r="D257" s="16" t="s">
        <v>157</v>
      </c>
      <c r="E257" s="32"/>
      <c r="H257" s="32">
        <v>1.5</v>
      </c>
      <c r="I257" t="s">
        <v>158</v>
      </c>
      <c r="J257">
        <f>ROUND(H257/100*L246,5)</f>
        <v>0</v>
      </c>
      <c r="L257" s="37"/>
    </row>
    <row r="258" spans="1:27" x14ac:dyDescent="0.25">
      <c r="D258" s="16" t="s">
        <v>159</v>
      </c>
      <c r="E258" s="32"/>
      <c r="H258" s="32"/>
      <c r="L258" s="38">
        <f>SUM(J243:J257)</f>
        <v>0</v>
      </c>
    </row>
    <row r="259" spans="1:27" x14ac:dyDescent="0.25">
      <c r="D259" s="16" t="s">
        <v>160</v>
      </c>
      <c r="E259" s="32"/>
      <c r="H259" s="32"/>
      <c r="L259" s="38">
        <f>SUM(L258:L258)</f>
        <v>0</v>
      </c>
    </row>
    <row r="260" spans="1:27" x14ac:dyDescent="0.25">
      <c r="L260" s="36"/>
    </row>
    <row r="261" spans="1:27" ht="45" customHeight="1" x14ac:dyDescent="0.25">
      <c r="A261" s="12" t="s">
        <v>199</v>
      </c>
      <c r="B261" s="12" t="s">
        <v>98</v>
      </c>
      <c r="C261" s="13" t="s">
        <v>15</v>
      </c>
      <c r="D261" s="69" t="s">
        <v>99</v>
      </c>
      <c r="E261" s="70"/>
      <c r="F261" s="70"/>
      <c r="G261" s="13"/>
      <c r="H261" s="14" t="s">
        <v>129</v>
      </c>
      <c r="I261" s="72">
        <v>1</v>
      </c>
      <c r="J261" s="73"/>
      <c r="K261" s="33" t="str">
        <f>+B261</f>
        <v>P21R0-ARD5</v>
      </c>
      <c r="L261" s="35">
        <f>ROUND(L277,2)</f>
        <v>0</v>
      </c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x14ac:dyDescent="0.25">
      <c r="B262" s="9" t="s">
        <v>130</v>
      </c>
      <c r="L262" s="36"/>
    </row>
    <row r="263" spans="1:27" x14ac:dyDescent="0.25">
      <c r="B263" t="s">
        <v>137</v>
      </c>
      <c r="C263" t="s">
        <v>132</v>
      </c>
      <c r="D263" t="s">
        <v>138</v>
      </c>
      <c r="E263" s="30">
        <v>0.60299999999999998</v>
      </c>
      <c r="F263" t="s">
        <v>134</v>
      </c>
      <c r="G263" t="s">
        <v>135</v>
      </c>
      <c r="H263" s="31">
        <f>VLOOKUP(B263,'T-SMP'!$E$10:$F$42,2,0)</f>
        <v>0</v>
      </c>
      <c r="I263" t="s">
        <v>136</v>
      </c>
      <c r="J263" s="15">
        <f>ROUND(E263/I261* H263,5)</f>
        <v>0</v>
      </c>
      <c r="K263" s="34"/>
      <c r="L263" s="37"/>
    </row>
    <row r="264" spans="1:27" x14ac:dyDescent="0.25">
      <c r="B264" t="s">
        <v>131</v>
      </c>
      <c r="C264" t="s">
        <v>132</v>
      </c>
      <c r="D264" t="s">
        <v>133</v>
      </c>
      <c r="E264" s="30">
        <v>0.37</v>
      </c>
      <c r="F264" t="s">
        <v>134</v>
      </c>
      <c r="G264" t="s">
        <v>135</v>
      </c>
      <c r="H264" s="31">
        <f>VLOOKUP(B264,'T-SMP'!$E$10:$F$42,2,0)</f>
        <v>0</v>
      </c>
      <c r="I264" t="s">
        <v>136</v>
      </c>
      <c r="J264" s="15">
        <f>ROUND(E264/I261* H264,5)</f>
        <v>0</v>
      </c>
      <c r="K264" s="34"/>
      <c r="L264" s="37"/>
    </row>
    <row r="265" spans="1:27" x14ac:dyDescent="0.25">
      <c r="D265" s="16" t="s">
        <v>139</v>
      </c>
      <c r="E265" s="32"/>
      <c r="H265" s="32"/>
      <c r="L265" s="37">
        <f>SUM(J263:J264)</f>
        <v>0</v>
      </c>
    </row>
    <row r="266" spans="1:27" x14ac:dyDescent="0.25">
      <c r="B266" s="9" t="s">
        <v>140</v>
      </c>
      <c r="E266" s="32"/>
      <c r="H266" s="32"/>
      <c r="L266" s="37"/>
    </row>
    <row r="267" spans="1:27" x14ac:dyDescent="0.25">
      <c r="B267" t="s">
        <v>191</v>
      </c>
      <c r="C267" t="s">
        <v>132</v>
      </c>
      <c r="D267" t="s">
        <v>192</v>
      </c>
      <c r="E267" s="30">
        <v>0.3</v>
      </c>
      <c r="F267" t="s">
        <v>134</v>
      </c>
      <c r="G267" t="s">
        <v>135</v>
      </c>
      <c r="H267" s="31">
        <f>VLOOKUP(B267,'T-SMP'!$E$10:$F$42,2,0)</f>
        <v>0</v>
      </c>
      <c r="I267" t="s">
        <v>136</v>
      </c>
      <c r="J267" s="15">
        <f>ROUND(E267/I261* H267,5)</f>
        <v>0</v>
      </c>
      <c r="K267" s="34"/>
      <c r="L267" s="37"/>
    </row>
    <row r="268" spans="1:27" x14ac:dyDescent="0.25">
      <c r="B268" t="s">
        <v>165</v>
      </c>
      <c r="C268" t="s">
        <v>132</v>
      </c>
      <c r="D268" t="s">
        <v>166</v>
      </c>
      <c r="E268" s="30">
        <v>0.44</v>
      </c>
      <c r="F268" t="s">
        <v>134</v>
      </c>
      <c r="G268" t="s">
        <v>135</v>
      </c>
      <c r="H268" s="31">
        <f>VLOOKUP(B268,'T-SMP'!$E$10:$F$42,2,0)</f>
        <v>0</v>
      </c>
      <c r="I268" t="s">
        <v>136</v>
      </c>
      <c r="J268" s="15">
        <f>ROUND(E268/I261* H268,5)</f>
        <v>0</v>
      </c>
      <c r="K268" s="34"/>
      <c r="L268" s="37"/>
    </row>
    <row r="269" spans="1:27" x14ac:dyDescent="0.25">
      <c r="D269" s="16" t="s">
        <v>147</v>
      </c>
      <c r="E269" s="32"/>
      <c r="H269" s="32"/>
      <c r="L269" s="37">
        <f>SUM(J267:J268)</f>
        <v>0</v>
      </c>
    </row>
    <row r="270" spans="1:27" x14ac:dyDescent="0.25">
      <c r="B270" s="9" t="s">
        <v>148</v>
      </c>
      <c r="E270" s="32"/>
      <c r="H270" s="32"/>
      <c r="L270" s="37"/>
    </row>
    <row r="271" spans="1:27" x14ac:dyDescent="0.25">
      <c r="B271" t="s">
        <v>167</v>
      </c>
      <c r="C271" t="s">
        <v>152</v>
      </c>
      <c r="D271" t="s">
        <v>168</v>
      </c>
      <c r="E271" s="30">
        <v>0.15</v>
      </c>
      <c r="G271" t="s">
        <v>135</v>
      </c>
      <c r="H271" s="31">
        <f>VLOOKUP(B271,'T-SMP'!$E$10:$F$42,2,0)</f>
        <v>0</v>
      </c>
      <c r="I271" t="s">
        <v>136</v>
      </c>
      <c r="J271" s="15">
        <f>ROUND(E271* H271,5)</f>
        <v>0</v>
      </c>
      <c r="K271" s="34"/>
      <c r="L271" s="37"/>
    </row>
    <row r="272" spans="1:27" x14ac:dyDescent="0.25">
      <c r="B272" t="s">
        <v>195</v>
      </c>
      <c r="C272" t="s">
        <v>152</v>
      </c>
      <c r="D272" t="s">
        <v>196</v>
      </c>
      <c r="E272" s="30">
        <v>3.5999999999999997E-2</v>
      </c>
      <c r="G272" t="s">
        <v>135</v>
      </c>
      <c r="H272" s="31">
        <f>VLOOKUP(B272,'T-SMP'!$E$10:$F$42,2,0)</f>
        <v>0</v>
      </c>
      <c r="I272" t="s">
        <v>136</v>
      </c>
      <c r="J272" s="15">
        <f>ROUND(E272* H272,5)</f>
        <v>0</v>
      </c>
      <c r="K272" s="34"/>
      <c r="L272" s="37"/>
    </row>
    <row r="273" spans="1:27" x14ac:dyDescent="0.25">
      <c r="D273" s="16" t="s">
        <v>156</v>
      </c>
      <c r="E273" s="32"/>
      <c r="H273" s="32"/>
      <c r="L273" s="37">
        <f>SUM(J271:J272)</f>
        <v>0</v>
      </c>
    </row>
    <row r="274" spans="1:27" x14ac:dyDescent="0.25">
      <c r="E274" s="32"/>
      <c r="H274" s="32"/>
      <c r="L274" s="37"/>
    </row>
    <row r="275" spans="1:27" x14ac:dyDescent="0.25">
      <c r="D275" s="16" t="s">
        <v>157</v>
      </c>
      <c r="E275" s="32"/>
      <c r="H275" s="32">
        <v>1.5</v>
      </c>
      <c r="I275" t="s">
        <v>158</v>
      </c>
      <c r="J275">
        <f>ROUND(H275/100*L265,5)</f>
        <v>0</v>
      </c>
      <c r="L275" s="37"/>
    </row>
    <row r="276" spans="1:27" x14ac:dyDescent="0.25">
      <c r="D276" s="16" t="s">
        <v>159</v>
      </c>
      <c r="E276" s="32"/>
      <c r="H276" s="32"/>
      <c r="L276" s="38">
        <f>SUM(J262:J275)</f>
        <v>0</v>
      </c>
    </row>
    <row r="277" spans="1:27" x14ac:dyDescent="0.25">
      <c r="D277" s="16" t="s">
        <v>160</v>
      </c>
      <c r="E277" s="32"/>
      <c r="H277" s="32"/>
      <c r="L277" s="38">
        <f>SUM(L276:L276)</f>
        <v>0</v>
      </c>
    </row>
    <row r="278" spans="1:27" x14ac:dyDescent="0.25">
      <c r="L278" s="36"/>
    </row>
    <row r="279" spans="1:27" ht="45" customHeight="1" x14ac:dyDescent="0.25">
      <c r="A279" s="12" t="s">
        <v>200</v>
      </c>
      <c r="B279" s="12" t="s">
        <v>100</v>
      </c>
      <c r="C279" s="13" t="s">
        <v>15</v>
      </c>
      <c r="D279" s="69" t="s">
        <v>101</v>
      </c>
      <c r="E279" s="70"/>
      <c r="F279" s="70"/>
      <c r="G279" s="13"/>
      <c r="H279" s="14" t="s">
        <v>129</v>
      </c>
      <c r="I279" s="72">
        <v>1</v>
      </c>
      <c r="J279" s="73"/>
      <c r="K279" s="33" t="str">
        <f>+B279</f>
        <v>P21R0-ARD6</v>
      </c>
      <c r="L279" s="35">
        <f>ROUND(L296,2)</f>
        <v>0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x14ac:dyDescent="0.25">
      <c r="B280" s="9" t="s">
        <v>130</v>
      </c>
      <c r="L280" s="36"/>
    </row>
    <row r="281" spans="1:27" x14ac:dyDescent="0.25">
      <c r="B281" t="s">
        <v>131</v>
      </c>
      <c r="C281" t="s">
        <v>132</v>
      </c>
      <c r="D281" t="s">
        <v>133</v>
      </c>
      <c r="E281" s="30">
        <v>0.48</v>
      </c>
      <c r="F281" t="s">
        <v>134</v>
      </c>
      <c r="G281" t="s">
        <v>135</v>
      </c>
      <c r="H281" s="31">
        <f>VLOOKUP(B281,'T-SMP'!$E$10:$F$42,2,0)</f>
        <v>0</v>
      </c>
      <c r="I281" t="s">
        <v>136</v>
      </c>
      <c r="J281" s="15">
        <f>ROUND(E281/I279* H281,5)</f>
        <v>0</v>
      </c>
      <c r="K281" s="34"/>
      <c r="L281" s="37"/>
    </row>
    <row r="282" spans="1:27" x14ac:dyDescent="0.25">
      <c r="B282" t="s">
        <v>137</v>
      </c>
      <c r="C282" t="s">
        <v>132</v>
      </c>
      <c r="D282" t="s">
        <v>138</v>
      </c>
      <c r="E282" s="30">
        <v>0.96</v>
      </c>
      <c r="F282" t="s">
        <v>134</v>
      </c>
      <c r="G282" t="s">
        <v>135</v>
      </c>
      <c r="H282" s="31">
        <f>VLOOKUP(B282,'T-SMP'!$E$10:$F$42,2,0)</f>
        <v>0</v>
      </c>
      <c r="I282" t="s">
        <v>136</v>
      </c>
      <c r="J282" s="15">
        <f>ROUND(E282/I279* H282,5)</f>
        <v>0</v>
      </c>
      <c r="K282" s="34"/>
      <c r="L282" s="37"/>
    </row>
    <row r="283" spans="1:27" x14ac:dyDescent="0.25">
      <c r="D283" s="16" t="s">
        <v>139</v>
      </c>
      <c r="E283" s="32"/>
      <c r="H283" s="32"/>
      <c r="L283" s="37">
        <f>SUM(J281:J282)</f>
        <v>0</v>
      </c>
    </row>
    <row r="284" spans="1:27" x14ac:dyDescent="0.25">
      <c r="B284" s="9" t="s">
        <v>140</v>
      </c>
      <c r="E284" s="32"/>
      <c r="H284" s="32"/>
      <c r="L284" s="37"/>
    </row>
    <row r="285" spans="1:27" x14ac:dyDescent="0.25">
      <c r="B285" t="s">
        <v>193</v>
      </c>
      <c r="C285" t="s">
        <v>132</v>
      </c>
      <c r="D285" t="s">
        <v>194</v>
      </c>
      <c r="E285" s="30">
        <v>0.9</v>
      </c>
      <c r="F285" t="s">
        <v>134</v>
      </c>
      <c r="G285" t="s">
        <v>135</v>
      </c>
      <c r="H285" s="31">
        <f>VLOOKUP(B285,'T-SMP'!$E$10:$F$42,2,0)</f>
        <v>0</v>
      </c>
      <c r="I285" t="s">
        <v>136</v>
      </c>
      <c r="J285" s="15">
        <f>ROUND(E285/I279* H285,5)</f>
        <v>0</v>
      </c>
      <c r="K285" s="34"/>
      <c r="L285" s="37"/>
    </row>
    <row r="286" spans="1:27" x14ac:dyDescent="0.25">
      <c r="B286" t="s">
        <v>191</v>
      </c>
      <c r="C286" t="s">
        <v>132</v>
      </c>
      <c r="D286" t="s">
        <v>192</v>
      </c>
      <c r="E286" s="30">
        <v>0.2</v>
      </c>
      <c r="F286" t="s">
        <v>134</v>
      </c>
      <c r="G286" t="s">
        <v>135</v>
      </c>
      <c r="H286" s="31">
        <f>VLOOKUP(B286,'T-SMP'!$E$10:$F$42,2,0)</f>
        <v>0</v>
      </c>
      <c r="I286" t="s">
        <v>136</v>
      </c>
      <c r="J286" s="15">
        <f>ROUND(E286/I279* H286,5)</f>
        <v>0</v>
      </c>
      <c r="K286" s="34"/>
      <c r="L286" s="37"/>
    </row>
    <row r="287" spans="1:27" x14ac:dyDescent="0.25">
      <c r="B287" t="s">
        <v>165</v>
      </c>
      <c r="C287" t="s">
        <v>132</v>
      </c>
      <c r="D287" t="s">
        <v>166</v>
      </c>
      <c r="E287" s="30">
        <v>2.4</v>
      </c>
      <c r="F287" t="s">
        <v>134</v>
      </c>
      <c r="G287" t="s">
        <v>135</v>
      </c>
      <c r="H287" s="31">
        <f>VLOOKUP(B287,'T-SMP'!$E$10:$F$42,2,0)</f>
        <v>0</v>
      </c>
      <c r="I287" t="s">
        <v>136</v>
      </c>
      <c r="J287" s="15">
        <f>ROUND(E287/I279* H287,5)</f>
        <v>0</v>
      </c>
      <c r="K287" s="34"/>
      <c r="L287" s="37"/>
    </row>
    <row r="288" spans="1:27" x14ac:dyDescent="0.25">
      <c r="D288" s="16" t="s">
        <v>147</v>
      </c>
      <c r="E288" s="32"/>
      <c r="H288" s="32"/>
      <c r="L288" s="37">
        <f>SUM(J285:J287)</f>
        <v>0</v>
      </c>
    </row>
    <row r="289" spans="1:27" x14ac:dyDescent="0.25">
      <c r="B289" s="9" t="s">
        <v>148</v>
      </c>
      <c r="E289" s="32"/>
      <c r="H289" s="32"/>
      <c r="L289" s="37"/>
    </row>
    <row r="290" spans="1:27" x14ac:dyDescent="0.25">
      <c r="B290" t="s">
        <v>195</v>
      </c>
      <c r="C290" t="s">
        <v>152</v>
      </c>
      <c r="D290" t="s">
        <v>196</v>
      </c>
      <c r="E290" s="30">
        <v>0.9</v>
      </c>
      <c r="G290" t="s">
        <v>135</v>
      </c>
      <c r="H290" s="31">
        <f>VLOOKUP(B290,'T-SMP'!$E$10:$F$42,2,0)</f>
        <v>0</v>
      </c>
      <c r="I290" t="s">
        <v>136</v>
      </c>
      <c r="J290" s="15">
        <f>ROUND(E290* H290,5)</f>
        <v>0</v>
      </c>
      <c r="K290" s="34"/>
      <c r="L290" s="37"/>
    </row>
    <row r="291" spans="1:27" x14ac:dyDescent="0.25">
      <c r="B291" t="s">
        <v>167</v>
      </c>
      <c r="C291" t="s">
        <v>152</v>
      </c>
      <c r="D291" t="s">
        <v>168</v>
      </c>
      <c r="E291" s="30">
        <v>0.5</v>
      </c>
      <c r="G291" t="s">
        <v>135</v>
      </c>
      <c r="H291" s="31">
        <f>VLOOKUP(B291,'T-SMP'!$E$10:$F$42,2,0)</f>
        <v>0</v>
      </c>
      <c r="I291" t="s">
        <v>136</v>
      </c>
      <c r="J291" s="15">
        <f>ROUND(E291* H291,5)</f>
        <v>0</v>
      </c>
      <c r="K291" s="34"/>
      <c r="L291" s="37"/>
    </row>
    <row r="292" spans="1:27" x14ac:dyDescent="0.25">
      <c r="D292" s="16" t="s">
        <v>156</v>
      </c>
      <c r="E292" s="32"/>
      <c r="H292" s="32"/>
      <c r="L292" s="37">
        <f>SUM(J290:J291)</f>
        <v>0</v>
      </c>
    </row>
    <row r="293" spans="1:27" x14ac:dyDescent="0.25">
      <c r="E293" s="32"/>
      <c r="H293" s="32"/>
      <c r="L293" s="37"/>
    </row>
    <row r="294" spans="1:27" x14ac:dyDescent="0.25">
      <c r="D294" s="16" t="s">
        <v>157</v>
      </c>
      <c r="E294" s="32"/>
      <c r="H294" s="32">
        <v>1.5</v>
      </c>
      <c r="I294" t="s">
        <v>158</v>
      </c>
      <c r="J294">
        <f>ROUND(H294/100*L283,5)</f>
        <v>0</v>
      </c>
      <c r="L294" s="37"/>
    </row>
    <row r="295" spans="1:27" x14ac:dyDescent="0.25">
      <c r="D295" s="16" t="s">
        <v>159</v>
      </c>
      <c r="E295" s="32"/>
      <c r="H295" s="32"/>
      <c r="L295" s="38">
        <f>SUM(J280:J294)</f>
        <v>0</v>
      </c>
    </row>
    <row r="296" spans="1:27" x14ac:dyDescent="0.25">
      <c r="D296" s="16" t="s">
        <v>160</v>
      </c>
      <c r="E296" s="32"/>
      <c r="H296" s="32"/>
      <c r="L296" s="38">
        <f>SUM(L295:L295)</f>
        <v>0</v>
      </c>
    </row>
    <row r="297" spans="1:27" x14ac:dyDescent="0.25">
      <c r="L297" s="36"/>
    </row>
    <row r="298" spans="1:27" ht="45" customHeight="1" x14ac:dyDescent="0.25">
      <c r="A298" s="12" t="s">
        <v>201</v>
      </c>
      <c r="B298" s="12" t="s">
        <v>104</v>
      </c>
      <c r="C298" s="13" t="s">
        <v>15</v>
      </c>
      <c r="D298" s="69" t="s">
        <v>105</v>
      </c>
      <c r="E298" s="70"/>
      <c r="F298" s="70"/>
      <c r="G298" s="13"/>
      <c r="H298" s="14" t="s">
        <v>129</v>
      </c>
      <c r="I298" s="72">
        <v>1</v>
      </c>
      <c r="J298" s="73"/>
      <c r="K298" s="33" t="str">
        <f>+B298</f>
        <v>P21R0-ARD8</v>
      </c>
      <c r="L298" s="35">
        <f>ROUND(L315,2)</f>
        <v>0</v>
      </c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x14ac:dyDescent="0.25">
      <c r="B299" s="9" t="s">
        <v>130</v>
      </c>
      <c r="L299" s="36"/>
    </row>
    <row r="300" spans="1:27" x14ac:dyDescent="0.25">
      <c r="B300" t="s">
        <v>137</v>
      </c>
      <c r="C300" t="s">
        <v>132</v>
      </c>
      <c r="D300" t="s">
        <v>138</v>
      </c>
      <c r="E300" s="30">
        <v>2.66</v>
      </c>
      <c r="F300" t="s">
        <v>134</v>
      </c>
      <c r="G300" t="s">
        <v>135</v>
      </c>
      <c r="H300" s="31">
        <f>VLOOKUP(B300,'T-SMP'!$E$10:$F$42,2,0)</f>
        <v>0</v>
      </c>
      <c r="I300" t="s">
        <v>136</v>
      </c>
      <c r="J300" s="15">
        <f>ROUND(E300/I298* H300,5)</f>
        <v>0</v>
      </c>
      <c r="K300" s="34"/>
      <c r="L300" s="37"/>
    </row>
    <row r="301" spans="1:27" x14ac:dyDescent="0.25">
      <c r="B301" t="s">
        <v>131</v>
      </c>
      <c r="C301" t="s">
        <v>132</v>
      </c>
      <c r="D301" t="s">
        <v>133</v>
      </c>
      <c r="E301" s="30">
        <v>1.8</v>
      </c>
      <c r="F301" t="s">
        <v>134</v>
      </c>
      <c r="G301" t="s">
        <v>135</v>
      </c>
      <c r="H301" s="31">
        <f>VLOOKUP(B301,'T-SMP'!$E$10:$F$42,2,0)</f>
        <v>0</v>
      </c>
      <c r="I301" t="s">
        <v>136</v>
      </c>
      <c r="J301" s="15">
        <f>ROUND(E301/I298* H301,5)</f>
        <v>0</v>
      </c>
      <c r="K301" s="34"/>
      <c r="L301" s="37"/>
    </row>
    <row r="302" spans="1:27" x14ac:dyDescent="0.25">
      <c r="D302" s="16" t="s">
        <v>139</v>
      </c>
      <c r="E302" s="32"/>
      <c r="H302" s="32"/>
      <c r="L302" s="37">
        <f>SUM(J300:J301)</f>
        <v>0</v>
      </c>
    </row>
    <row r="303" spans="1:27" x14ac:dyDescent="0.25">
      <c r="B303" s="9" t="s">
        <v>140</v>
      </c>
      <c r="E303" s="32"/>
      <c r="H303" s="32"/>
      <c r="L303" s="37"/>
    </row>
    <row r="304" spans="1:27" x14ac:dyDescent="0.25">
      <c r="B304" t="s">
        <v>165</v>
      </c>
      <c r="C304" t="s">
        <v>132</v>
      </c>
      <c r="D304" t="s">
        <v>166</v>
      </c>
      <c r="E304" s="30">
        <v>10.7</v>
      </c>
      <c r="F304" t="s">
        <v>134</v>
      </c>
      <c r="G304" t="s">
        <v>135</v>
      </c>
      <c r="H304" s="31">
        <f>VLOOKUP(B304,'T-SMP'!$E$10:$F$42,2,0)</f>
        <v>0</v>
      </c>
      <c r="I304" t="s">
        <v>136</v>
      </c>
      <c r="J304" s="15">
        <f>ROUND(E304/I298* H304,5)</f>
        <v>0</v>
      </c>
      <c r="K304" s="34"/>
      <c r="L304" s="37"/>
    </row>
    <row r="305" spans="1:27" x14ac:dyDescent="0.25">
      <c r="B305" t="s">
        <v>202</v>
      </c>
      <c r="C305" t="s">
        <v>132</v>
      </c>
      <c r="D305" t="s">
        <v>203</v>
      </c>
      <c r="E305" s="30">
        <v>4</v>
      </c>
      <c r="F305" t="s">
        <v>134</v>
      </c>
      <c r="G305" t="s">
        <v>135</v>
      </c>
      <c r="H305" s="31">
        <f>VLOOKUP(B305,'T-SMP'!$E$10:$F$42,2,0)</f>
        <v>0</v>
      </c>
      <c r="I305" t="s">
        <v>136</v>
      </c>
      <c r="J305" s="15">
        <f>ROUND(E305/I298* H305,5)</f>
        <v>0</v>
      </c>
      <c r="K305" s="34"/>
      <c r="L305" s="37"/>
    </row>
    <row r="306" spans="1:27" x14ac:dyDescent="0.25">
      <c r="B306" t="s">
        <v>191</v>
      </c>
      <c r="C306" t="s">
        <v>132</v>
      </c>
      <c r="D306" t="s">
        <v>192</v>
      </c>
      <c r="E306" s="30">
        <v>0.3</v>
      </c>
      <c r="F306" t="s">
        <v>134</v>
      </c>
      <c r="G306" t="s">
        <v>135</v>
      </c>
      <c r="H306" s="31">
        <f>VLOOKUP(B306,'T-SMP'!$E$10:$F$42,2,0)</f>
        <v>0</v>
      </c>
      <c r="I306" t="s">
        <v>136</v>
      </c>
      <c r="J306" s="15">
        <f>ROUND(E306/I298* H306,5)</f>
        <v>0</v>
      </c>
      <c r="K306" s="34"/>
      <c r="L306" s="37"/>
    </row>
    <row r="307" spans="1:27" x14ac:dyDescent="0.25">
      <c r="D307" s="16" t="s">
        <v>147</v>
      </c>
      <c r="E307" s="32"/>
      <c r="H307" s="32"/>
      <c r="L307" s="37">
        <f>SUM(J304:J306)</f>
        <v>0</v>
      </c>
    </row>
    <row r="308" spans="1:27" x14ac:dyDescent="0.25">
      <c r="B308" s="9" t="s">
        <v>148</v>
      </c>
      <c r="E308" s="32"/>
      <c r="H308" s="32"/>
      <c r="L308" s="37"/>
    </row>
    <row r="309" spans="1:27" x14ac:dyDescent="0.25">
      <c r="B309" t="s">
        <v>195</v>
      </c>
      <c r="C309" t="s">
        <v>152</v>
      </c>
      <c r="D309" t="s">
        <v>196</v>
      </c>
      <c r="E309" s="30">
        <v>1.2</v>
      </c>
      <c r="G309" t="s">
        <v>135</v>
      </c>
      <c r="H309" s="31">
        <f>VLOOKUP(B309,'T-SMP'!$E$10:$F$42,2,0)</f>
        <v>0</v>
      </c>
      <c r="I309" t="s">
        <v>136</v>
      </c>
      <c r="J309" s="15">
        <f>ROUND(E309* H309,5)</f>
        <v>0</v>
      </c>
      <c r="K309" s="34"/>
      <c r="L309" s="37"/>
    </row>
    <row r="310" spans="1:27" x14ac:dyDescent="0.25">
      <c r="B310" t="s">
        <v>167</v>
      </c>
      <c r="C310" t="s">
        <v>152</v>
      </c>
      <c r="D310" t="s">
        <v>168</v>
      </c>
      <c r="E310" s="30">
        <v>1</v>
      </c>
      <c r="G310" t="s">
        <v>135</v>
      </c>
      <c r="H310" s="31">
        <f>VLOOKUP(B310,'T-SMP'!$E$10:$F$42,2,0)</f>
        <v>0</v>
      </c>
      <c r="I310" t="s">
        <v>136</v>
      </c>
      <c r="J310" s="15">
        <f>ROUND(E310* H310,5)</f>
        <v>0</v>
      </c>
      <c r="K310" s="34"/>
      <c r="L310" s="37"/>
    </row>
    <row r="311" spans="1:27" x14ac:dyDescent="0.25">
      <c r="D311" s="16" t="s">
        <v>156</v>
      </c>
      <c r="E311" s="32"/>
      <c r="H311" s="32"/>
      <c r="L311" s="37">
        <f>SUM(J309:J310)</f>
        <v>0</v>
      </c>
    </row>
    <row r="312" spans="1:27" x14ac:dyDescent="0.25">
      <c r="E312" s="32"/>
      <c r="H312" s="32"/>
      <c r="L312" s="37"/>
    </row>
    <row r="313" spans="1:27" x14ac:dyDescent="0.25">
      <c r="D313" s="16" t="s">
        <v>157</v>
      </c>
      <c r="E313" s="32"/>
      <c r="H313" s="32">
        <v>1.5</v>
      </c>
      <c r="I313" t="s">
        <v>158</v>
      </c>
      <c r="J313">
        <f>ROUND(H313/100*L302,5)</f>
        <v>0</v>
      </c>
      <c r="L313" s="37"/>
    </row>
    <row r="314" spans="1:27" x14ac:dyDescent="0.25">
      <c r="D314" s="16" t="s">
        <v>159</v>
      </c>
      <c r="E314" s="32"/>
      <c r="H314" s="32"/>
      <c r="L314" s="38">
        <f>SUM(J299:J313)</f>
        <v>0</v>
      </c>
    </row>
    <row r="315" spans="1:27" x14ac:dyDescent="0.25">
      <c r="D315" s="16" t="s">
        <v>160</v>
      </c>
      <c r="E315" s="32"/>
      <c r="H315" s="32"/>
      <c r="L315" s="38">
        <f>SUM(L314:L314)</f>
        <v>0</v>
      </c>
    </row>
    <row r="316" spans="1:27" x14ac:dyDescent="0.25">
      <c r="L316" s="36"/>
    </row>
    <row r="317" spans="1:27" ht="45" customHeight="1" x14ac:dyDescent="0.25">
      <c r="A317" s="12" t="s">
        <v>204</v>
      </c>
      <c r="B317" s="12" t="s">
        <v>37</v>
      </c>
      <c r="C317" s="13" t="s">
        <v>12</v>
      </c>
      <c r="D317" s="69" t="s">
        <v>38</v>
      </c>
      <c r="E317" s="70"/>
      <c r="F317" s="70"/>
      <c r="G317" s="13"/>
      <c r="H317" s="14" t="s">
        <v>129</v>
      </c>
      <c r="I317" s="72">
        <v>1</v>
      </c>
      <c r="J317" s="73"/>
      <c r="K317" s="33" t="str">
        <f>+B317</f>
        <v>P22D1-ARD2</v>
      </c>
      <c r="L317" s="35">
        <f>ROUND(L328,2)</f>
        <v>0</v>
      </c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x14ac:dyDescent="0.25">
      <c r="B318" s="9" t="s">
        <v>130</v>
      </c>
      <c r="L318" s="36"/>
    </row>
    <row r="319" spans="1:27" x14ac:dyDescent="0.25">
      <c r="B319" t="s">
        <v>205</v>
      </c>
      <c r="C319" t="s">
        <v>132</v>
      </c>
      <c r="D319" t="s">
        <v>206</v>
      </c>
      <c r="E319" s="30">
        <v>6.0000000000000001E-3</v>
      </c>
      <c r="F319" t="s">
        <v>134</v>
      </c>
      <c r="G319" t="s">
        <v>135</v>
      </c>
      <c r="H319" s="31">
        <f>VLOOKUP(B319,'T-SMP'!$E$10:$F$42,2,0)</f>
        <v>0</v>
      </c>
      <c r="I319" t="s">
        <v>136</v>
      </c>
      <c r="J319" s="15">
        <f>ROUND(E319/I317* H319,5)</f>
        <v>0</v>
      </c>
      <c r="K319" s="34"/>
      <c r="L319" s="37"/>
    </row>
    <row r="320" spans="1:27" x14ac:dyDescent="0.25">
      <c r="B320" t="s">
        <v>137</v>
      </c>
      <c r="C320" t="s">
        <v>132</v>
      </c>
      <c r="D320" t="s">
        <v>138</v>
      </c>
      <c r="E320" s="30">
        <v>6.0000000000000001E-3</v>
      </c>
      <c r="F320" t="s">
        <v>134</v>
      </c>
      <c r="G320" t="s">
        <v>135</v>
      </c>
      <c r="H320" s="31">
        <f>VLOOKUP(B320,'T-SMP'!$E$10:$F$42,2,0)</f>
        <v>0</v>
      </c>
      <c r="I320" t="s">
        <v>136</v>
      </c>
      <c r="J320" s="15">
        <f>ROUND(E320/I317* H320,5)</f>
        <v>0</v>
      </c>
      <c r="K320" s="34"/>
      <c r="L320" s="37"/>
    </row>
    <row r="321" spans="1:27" x14ac:dyDescent="0.25">
      <c r="D321" s="16" t="s">
        <v>139</v>
      </c>
      <c r="E321" s="32"/>
      <c r="H321" s="32"/>
      <c r="L321" s="37">
        <f>SUM(J319:J320)</f>
        <v>0</v>
      </c>
    </row>
    <row r="322" spans="1:27" x14ac:dyDescent="0.25">
      <c r="B322" s="9" t="s">
        <v>140</v>
      </c>
      <c r="E322" s="32"/>
      <c r="H322" s="32"/>
      <c r="L322" s="37"/>
    </row>
    <row r="323" spans="1:27" x14ac:dyDescent="0.25">
      <c r="B323" t="s">
        <v>207</v>
      </c>
      <c r="C323" t="s">
        <v>132</v>
      </c>
      <c r="D323" t="s">
        <v>208</v>
      </c>
      <c r="E323" s="30">
        <v>6.0000000000000001E-3</v>
      </c>
      <c r="F323" t="s">
        <v>134</v>
      </c>
      <c r="G323" t="s">
        <v>135</v>
      </c>
      <c r="H323" s="31">
        <f>VLOOKUP(B323,'T-SMP'!$E$10:$F$42,2,0)</f>
        <v>0</v>
      </c>
      <c r="I323" t="s">
        <v>136</v>
      </c>
      <c r="J323" s="15">
        <f>ROUND(E323/I317* H323,5)</f>
        <v>0</v>
      </c>
      <c r="K323" s="34"/>
      <c r="L323" s="37"/>
    </row>
    <row r="324" spans="1:27" x14ac:dyDescent="0.25">
      <c r="D324" s="16" t="s">
        <v>147</v>
      </c>
      <c r="E324" s="32"/>
      <c r="H324" s="32"/>
      <c r="L324" s="37">
        <f>SUM(J323:J323)</f>
        <v>0</v>
      </c>
    </row>
    <row r="325" spans="1:27" x14ac:dyDescent="0.25">
      <c r="E325" s="32"/>
      <c r="H325" s="32"/>
      <c r="L325" s="37"/>
    </row>
    <row r="326" spans="1:27" x14ac:dyDescent="0.25">
      <c r="D326" s="16" t="s">
        <v>157</v>
      </c>
      <c r="E326" s="32"/>
      <c r="H326" s="32">
        <v>1.5</v>
      </c>
      <c r="I326" t="s">
        <v>158</v>
      </c>
      <c r="J326">
        <f>ROUND(H326/100*L321,5)</f>
        <v>0</v>
      </c>
      <c r="L326" s="37"/>
    </row>
    <row r="327" spans="1:27" x14ac:dyDescent="0.25">
      <c r="D327" s="16" t="s">
        <v>159</v>
      </c>
      <c r="E327" s="32"/>
      <c r="H327" s="32"/>
      <c r="L327" s="38">
        <f>SUM(J318:J326)</f>
        <v>0</v>
      </c>
    </row>
    <row r="328" spans="1:27" x14ac:dyDescent="0.25">
      <c r="D328" s="16" t="s">
        <v>160</v>
      </c>
      <c r="E328" s="32"/>
      <c r="H328" s="32"/>
      <c r="L328" s="38">
        <f>SUM(L327:L327)</f>
        <v>0</v>
      </c>
    </row>
    <row r="329" spans="1:27" x14ac:dyDescent="0.25">
      <c r="L329" s="36"/>
    </row>
    <row r="330" spans="1:27" ht="45" customHeight="1" x14ac:dyDescent="0.25">
      <c r="A330" s="12" t="s">
        <v>209</v>
      </c>
      <c r="B330" s="12" t="s">
        <v>14</v>
      </c>
      <c r="C330" s="13" t="s">
        <v>15</v>
      </c>
      <c r="D330" s="69" t="s">
        <v>16</v>
      </c>
      <c r="E330" s="70"/>
      <c r="F330" s="70"/>
      <c r="G330" s="13"/>
      <c r="H330" s="14" t="s">
        <v>129</v>
      </c>
      <c r="I330" s="72">
        <v>1</v>
      </c>
      <c r="J330" s="73"/>
      <c r="K330" s="33" t="str">
        <f>+B330</f>
        <v>PR64-ARD1</v>
      </c>
      <c r="L330" s="35">
        <f>ROUND(L344,2)</f>
        <v>0</v>
      </c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x14ac:dyDescent="0.25">
      <c r="B331" s="9" t="s">
        <v>130</v>
      </c>
      <c r="L331" s="36"/>
    </row>
    <row r="332" spans="1:27" x14ac:dyDescent="0.25">
      <c r="B332" t="s">
        <v>137</v>
      </c>
      <c r="C332" t="s">
        <v>132</v>
      </c>
      <c r="D332" t="s">
        <v>138</v>
      </c>
      <c r="E332" s="30">
        <v>1.6E-2</v>
      </c>
      <c r="F332" t="s">
        <v>134</v>
      </c>
      <c r="G332" t="s">
        <v>135</v>
      </c>
      <c r="H332" s="31">
        <f>VLOOKUP(B332,'T-SMP'!$E$10:$F$42,2,0)</f>
        <v>0</v>
      </c>
      <c r="I332" t="s">
        <v>136</v>
      </c>
      <c r="J332" s="15">
        <f>ROUND(E332/I330* H332,5)</f>
        <v>0</v>
      </c>
      <c r="K332" s="34"/>
      <c r="L332" s="37"/>
    </row>
    <row r="333" spans="1:27" x14ac:dyDescent="0.25">
      <c r="B333" t="s">
        <v>131</v>
      </c>
      <c r="C333" t="s">
        <v>132</v>
      </c>
      <c r="D333" t="s">
        <v>133</v>
      </c>
      <c r="E333" s="30">
        <v>0.128</v>
      </c>
      <c r="F333" t="s">
        <v>134</v>
      </c>
      <c r="G333" t="s">
        <v>135</v>
      </c>
      <c r="H333" s="31">
        <f>VLOOKUP(B333,'T-SMP'!$E$10:$F$42,2,0)</f>
        <v>0</v>
      </c>
      <c r="I333" t="s">
        <v>136</v>
      </c>
      <c r="J333" s="15">
        <f>ROUND(E333/I330* H333,5)</f>
        <v>0</v>
      </c>
      <c r="K333" s="34"/>
      <c r="L333" s="37"/>
    </row>
    <row r="334" spans="1:27" x14ac:dyDescent="0.25">
      <c r="D334" s="16" t="s">
        <v>139</v>
      </c>
      <c r="E334" s="32"/>
      <c r="H334" s="32"/>
      <c r="L334" s="37">
        <f>SUM(J332:J333)</f>
        <v>0</v>
      </c>
    </row>
    <row r="335" spans="1:27" x14ac:dyDescent="0.25">
      <c r="B335" s="9" t="s">
        <v>140</v>
      </c>
      <c r="E335" s="32"/>
      <c r="H335" s="32"/>
      <c r="L335" s="37"/>
    </row>
    <row r="336" spans="1:27" x14ac:dyDescent="0.25">
      <c r="B336" t="s">
        <v>143</v>
      </c>
      <c r="C336" t="s">
        <v>132</v>
      </c>
      <c r="D336" t="s">
        <v>144</v>
      </c>
      <c r="E336" s="30">
        <v>2E-3</v>
      </c>
      <c r="F336" t="s">
        <v>134</v>
      </c>
      <c r="G336" t="s">
        <v>135</v>
      </c>
      <c r="H336" s="31">
        <f>VLOOKUP(B336,'T-SMP'!$E$10:$F$42,2,0)</f>
        <v>0</v>
      </c>
      <c r="I336" t="s">
        <v>136</v>
      </c>
      <c r="J336" s="15">
        <f>ROUND(E336/I330* H336,5)</f>
        <v>0</v>
      </c>
      <c r="K336" s="34"/>
      <c r="L336" s="37"/>
    </row>
    <row r="337" spans="1:27" x14ac:dyDescent="0.25">
      <c r="D337" s="16" t="s">
        <v>147</v>
      </c>
      <c r="E337" s="32"/>
      <c r="H337" s="32"/>
      <c r="L337" s="37">
        <f>SUM(J336:J336)</f>
        <v>0</v>
      </c>
    </row>
    <row r="338" spans="1:27" x14ac:dyDescent="0.25">
      <c r="B338" s="9" t="s">
        <v>148</v>
      </c>
      <c r="E338" s="32"/>
      <c r="H338" s="32"/>
      <c r="L338" s="37"/>
    </row>
    <row r="339" spans="1:27" x14ac:dyDescent="0.25">
      <c r="B339" t="s">
        <v>149</v>
      </c>
      <c r="C339" t="s">
        <v>48</v>
      </c>
      <c r="D339" t="s">
        <v>150</v>
      </c>
      <c r="E339" s="30">
        <v>5.0000000000000001E-3</v>
      </c>
      <c r="G339" t="s">
        <v>135</v>
      </c>
      <c r="H339" s="31">
        <f>VLOOKUP(B339,'T-SMP'!$E$10:$F$42,2,0)</f>
        <v>0</v>
      </c>
      <c r="I339" t="s">
        <v>136</v>
      </c>
      <c r="J339" s="15">
        <f>ROUND(E339* H339,5)</f>
        <v>0</v>
      </c>
      <c r="K339" s="34"/>
      <c r="L339" s="37"/>
    </row>
    <row r="340" spans="1:27" x14ac:dyDescent="0.25">
      <c r="D340" s="16" t="s">
        <v>156</v>
      </c>
      <c r="E340" s="32"/>
      <c r="H340" s="32"/>
      <c r="L340" s="37">
        <f>SUM(J339:J339)</f>
        <v>0</v>
      </c>
    </row>
    <row r="341" spans="1:27" x14ac:dyDescent="0.25">
      <c r="E341" s="32"/>
      <c r="H341" s="32"/>
      <c r="L341" s="37"/>
    </row>
    <row r="342" spans="1:27" x14ac:dyDescent="0.25">
      <c r="D342" s="16" t="s">
        <v>157</v>
      </c>
      <c r="E342" s="32"/>
      <c r="H342" s="32">
        <v>1.5</v>
      </c>
      <c r="I342" t="s">
        <v>158</v>
      </c>
      <c r="J342">
        <f>ROUND(H342/100*L334,5)</f>
        <v>0</v>
      </c>
      <c r="L342" s="37"/>
    </row>
    <row r="343" spans="1:27" x14ac:dyDescent="0.25">
      <c r="D343" s="16" t="s">
        <v>159</v>
      </c>
      <c r="E343" s="32"/>
      <c r="H343" s="32"/>
      <c r="L343" s="38">
        <f>SUM(J331:J342)</f>
        <v>0</v>
      </c>
    </row>
    <row r="344" spans="1:27" x14ac:dyDescent="0.25">
      <c r="D344" s="16" t="s">
        <v>160</v>
      </c>
      <c r="E344" s="32"/>
      <c r="H344" s="32"/>
      <c r="L344" s="38">
        <f>SUM(L343:L343)</f>
        <v>0</v>
      </c>
    </row>
    <row r="345" spans="1:27" x14ac:dyDescent="0.25">
      <c r="L345" s="36"/>
    </row>
    <row r="346" spans="1:27" ht="45" customHeight="1" x14ac:dyDescent="0.25">
      <c r="A346" s="12" t="s">
        <v>210</v>
      </c>
      <c r="B346" s="12" t="s">
        <v>11</v>
      </c>
      <c r="C346" s="13" t="s">
        <v>12</v>
      </c>
      <c r="D346" s="69" t="s">
        <v>13</v>
      </c>
      <c r="E346" s="70"/>
      <c r="F346" s="70"/>
      <c r="G346" s="13"/>
      <c r="H346" s="14" t="s">
        <v>129</v>
      </c>
      <c r="I346" s="72">
        <v>1</v>
      </c>
      <c r="J346" s="73"/>
      <c r="K346" s="33" t="str">
        <f>+B346</f>
        <v>PRA2-ARD1</v>
      </c>
      <c r="L346" s="35">
        <f>ROUND(L357,2)</f>
        <v>0</v>
      </c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x14ac:dyDescent="0.25">
      <c r="B347" s="9" t="s">
        <v>130</v>
      </c>
      <c r="L347" s="36"/>
    </row>
    <row r="348" spans="1:27" x14ac:dyDescent="0.25">
      <c r="B348" t="s">
        <v>137</v>
      </c>
      <c r="C348" t="s">
        <v>132</v>
      </c>
      <c r="D348" t="s">
        <v>138</v>
      </c>
      <c r="E348" s="30">
        <v>7.0000000000000001E-3</v>
      </c>
      <c r="F348" t="s">
        <v>134</v>
      </c>
      <c r="G348" t="s">
        <v>135</v>
      </c>
      <c r="H348" s="31">
        <f>VLOOKUP(B348,'T-SMP'!$E$10:$F$42,2,0)</f>
        <v>0</v>
      </c>
      <c r="I348" t="s">
        <v>136</v>
      </c>
      <c r="J348" s="15">
        <f>ROUND(E348/I346* H348,5)</f>
        <v>0</v>
      </c>
      <c r="K348" s="34"/>
      <c r="L348" s="37"/>
    </row>
    <row r="349" spans="1:27" x14ac:dyDescent="0.25">
      <c r="B349" t="s">
        <v>131</v>
      </c>
      <c r="C349" t="s">
        <v>132</v>
      </c>
      <c r="D349" t="s">
        <v>133</v>
      </c>
      <c r="E349" s="30">
        <v>5.8000000000000003E-2</v>
      </c>
      <c r="F349" t="s">
        <v>134</v>
      </c>
      <c r="G349" t="s">
        <v>135</v>
      </c>
      <c r="H349" s="31">
        <f>VLOOKUP(B349,'T-SMP'!$E$10:$F$42,2,0)</f>
        <v>0</v>
      </c>
      <c r="I349" t="s">
        <v>136</v>
      </c>
      <c r="J349" s="15">
        <f>ROUND(E349/I346* H349,5)</f>
        <v>0</v>
      </c>
      <c r="K349" s="34"/>
      <c r="L349" s="37"/>
    </row>
    <row r="350" spans="1:27" x14ac:dyDescent="0.25">
      <c r="D350" s="16" t="s">
        <v>139</v>
      </c>
      <c r="E350" s="32"/>
      <c r="H350" s="32"/>
      <c r="L350" s="37">
        <f>SUM(J348:J349)</f>
        <v>0</v>
      </c>
    </row>
    <row r="351" spans="1:27" x14ac:dyDescent="0.25">
      <c r="B351" s="9" t="s">
        <v>148</v>
      </c>
      <c r="E351" s="32"/>
      <c r="H351" s="32"/>
      <c r="L351" s="37"/>
    </row>
    <row r="352" spans="1:27" x14ac:dyDescent="0.25">
      <c r="B352" t="s">
        <v>211</v>
      </c>
      <c r="C352" t="s">
        <v>212</v>
      </c>
      <c r="D352" t="s">
        <v>213</v>
      </c>
      <c r="E352" s="30">
        <v>0.01</v>
      </c>
      <c r="G352" t="s">
        <v>135</v>
      </c>
      <c r="H352" s="31">
        <f>VLOOKUP(B352,'T-SMP'!$E$10:$F$42,2,0)</f>
        <v>0</v>
      </c>
      <c r="I352" t="s">
        <v>136</v>
      </c>
      <c r="J352" s="15">
        <f>ROUND(E352* H352,5)</f>
        <v>0</v>
      </c>
      <c r="K352" s="34"/>
      <c r="L352" s="37"/>
    </row>
    <row r="353" spans="1:27" x14ac:dyDescent="0.25">
      <c r="D353" s="16" t="s">
        <v>156</v>
      </c>
      <c r="E353" s="32"/>
      <c r="H353" s="32"/>
      <c r="L353" s="37">
        <f>SUM(J352:J352)</f>
        <v>0</v>
      </c>
    </row>
    <row r="354" spans="1:27" x14ac:dyDescent="0.25">
      <c r="E354" s="32"/>
      <c r="H354" s="32"/>
      <c r="L354" s="37"/>
    </row>
    <row r="355" spans="1:27" x14ac:dyDescent="0.25">
      <c r="D355" s="16" t="s">
        <v>157</v>
      </c>
      <c r="E355" s="32"/>
      <c r="H355" s="32">
        <v>1.5</v>
      </c>
      <c r="I355" t="s">
        <v>158</v>
      </c>
      <c r="J355">
        <f>ROUND(H355/100*L350,5)</f>
        <v>0</v>
      </c>
      <c r="L355" s="37"/>
    </row>
    <row r="356" spans="1:27" x14ac:dyDescent="0.25">
      <c r="D356" s="16" t="s">
        <v>159</v>
      </c>
      <c r="E356" s="32"/>
      <c r="H356" s="32"/>
      <c r="L356" s="38">
        <f>SUM(J347:J355)</f>
        <v>0</v>
      </c>
    </row>
    <row r="357" spans="1:27" x14ac:dyDescent="0.25">
      <c r="D357" s="16" t="s">
        <v>160</v>
      </c>
      <c r="E357" s="32"/>
      <c r="H357" s="32"/>
      <c r="L357" s="38">
        <f>SUM(L356:L356)</f>
        <v>0</v>
      </c>
    </row>
    <row r="358" spans="1:27" x14ac:dyDescent="0.25">
      <c r="L358" s="36"/>
    </row>
    <row r="359" spans="1:27" ht="45" customHeight="1" x14ac:dyDescent="0.25">
      <c r="A359" s="12" t="s">
        <v>214</v>
      </c>
      <c r="B359" s="12" t="s">
        <v>102</v>
      </c>
      <c r="C359" s="13" t="s">
        <v>15</v>
      </c>
      <c r="D359" s="69" t="s">
        <v>103</v>
      </c>
      <c r="E359" s="70"/>
      <c r="F359" s="70"/>
      <c r="G359" s="13"/>
      <c r="H359" s="14" t="s">
        <v>129</v>
      </c>
      <c r="I359" s="72">
        <v>1</v>
      </c>
      <c r="J359" s="73"/>
      <c r="K359" s="33" t="str">
        <f>+B359</f>
        <v>PRE4-ARD1</v>
      </c>
      <c r="L359" s="35">
        <f>ROUND(L374,2)</f>
        <v>0</v>
      </c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x14ac:dyDescent="0.25">
      <c r="B360" s="9" t="s">
        <v>130</v>
      </c>
      <c r="L360" s="36"/>
    </row>
    <row r="361" spans="1:27" x14ac:dyDescent="0.25">
      <c r="B361" t="s">
        <v>131</v>
      </c>
      <c r="C361" t="s">
        <v>132</v>
      </c>
      <c r="D361" t="s">
        <v>133</v>
      </c>
      <c r="E361" s="30">
        <v>0.03</v>
      </c>
      <c r="F361" t="s">
        <v>134</v>
      </c>
      <c r="G361" t="s">
        <v>135</v>
      </c>
      <c r="H361" s="31">
        <f>VLOOKUP(B361,'T-SMP'!$E$10:$F$42,2,0)</f>
        <v>0</v>
      </c>
      <c r="I361" t="s">
        <v>136</v>
      </c>
      <c r="J361" s="15">
        <f>ROUND(E361/I359* H361,5)</f>
        <v>0</v>
      </c>
      <c r="K361" s="34"/>
      <c r="L361" s="37"/>
    </row>
    <row r="362" spans="1:27" x14ac:dyDescent="0.25">
      <c r="B362" t="s">
        <v>137</v>
      </c>
      <c r="C362" t="s">
        <v>132</v>
      </c>
      <c r="D362" t="s">
        <v>138</v>
      </c>
      <c r="E362" s="30">
        <v>0.03</v>
      </c>
      <c r="F362" t="s">
        <v>134</v>
      </c>
      <c r="G362" t="s">
        <v>135</v>
      </c>
      <c r="H362" s="31">
        <f>VLOOKUP(B362,'T-SMP'!$E$10:$F$42,2,0)</f>
        <v>0</v>
      </c>
      <c r="I362" t="s">
        <v>136</v>
      </c>
      <c r="J362" s="15">
        <f>ROUND(E362/I359* H362,5)</f>
        <v>0</v>
      </c>
      <c r="K362" s="34"/>
      <c r="L362" s="37"/>
    </row>
    <row r="363" spans="1:27" x14ac:dyDescent="0.25">
      <c r="D363" s="16" t="s">
        <v>139</v>
      </c>
      <c r="E363" s="32"/>
      <c r="H363" s="32"/>
      <c r="L363" s="37">
        <f>SUM(J361:J362)</f>
        <v>0</v>
      </c>
    </row>
    <row r="364" spans="1:27" x14ac:dyDescent="0.25">
      <c r="B364" s="9" t="s">
        <v>140</v>
      </c>
      <c r="E364" s="32"/>
      <c r="H364" s="32"/>
      <c r="L364" s="37"/>
    </row>
    <row r="365" spans="1:27" x14ac:dyDescent="0.25">
      <c r="B365" t="s">
        <v>165</v>
      </c>
      <c r="C365" t="s">
        <v>132</v>
      </c>
      <c r="D365" t="s">
        <v>166</v>
      </c>
      <c r="E365" s="30">
        <v>0.03</v>
      </c>
      <c r="F365" t="s">
        <v>134</v>
      </c>
      <c r="G365" t="s">
        <v>135</v>
      </c>
      <c r="H365" s="31">
        <f>VLOOKUP(B365,'T-SMP'!$E$10:$F$42,2,0)</f>
        <v>0</v>
      </c>
      <c r="I365" t="s">
        <v>136</v>
      </c>
      <c r="J365" s="15">
        <f>ROUND(E365/I359* H365,5)</f>
        <v>0</v>
      </c>
      <c r="K365" s="34"/>
      <c r="L365" s="37"/>
    </row>
    <row r="366" spans="1:27" x14ac:dyDescent="0.25">
      <c r="B366" t="s">
        <v>141</v>
      </c>
      <c r="C366" t="s">
        <v>132</v>
      </c>
      <c r="D366" t="s">
        <v>142</v>
      </c>
      <c r="E366" s="30">
        <v>0.15</v>
      </c>
      <c r="F366" t="s">
        <v>134</v>
      </c>
      <c r="G366" t="s">
        <v>135</v>
      </c>
      <c r="H366" s="31">
        <f>VLOOKUP(B366,'T-SMP'!$E$10:$F$42,2,0)</f>
        <v>0</v>
      </c>
      <c r="I366" t="s">
        <v>136</v>
      </c>
      <c r="J366" s="15">
        <f>ROUND(E366/I359* H366,5)</f>
        <v>0</v>
      </c>
      <c r="K366" s="34"/>
      <c r="L366" s="37"/>
    </row>
    <row r="367" spans="1:27" x14ac:dyDescent="0.25">
      <c r="D367" s="16" t="s">
        <v>147</v>
      </c>
      <c r="E367" s="32"/>
      <c r="H367" s="32"/>
      <c r="L367" s="37">
        <f>SUM(J365:J366)</f>
        <v>0</v>
      </c>
    </row>
    <row r="368" spans="1:27" x14ac:dyDescent="0.25">
      <c r="B368" s="9" t="s">
        <v>148</v>
      </c>
      <c r="E368" s="32"/>
      <c r="H368" s="32"/>
      <c r="L368" s="37"/>
    </row>
    <row r="369" spans="1:27" x14ac:dyDescent="0.25">
      <c r="B369" t="s">
        <v>167</v>
      </c>
      <c r="C369" t="s">
        <v>152</v>
      </c>
      <c r="D369" t="s">
        <v>168</v>
      </c>
      <c r="E369" s="30">
        <v>0.02</v>
      </c>
      <c r="G369" t="s">
        <v>135</v>
      </c>
      <c r="H369" s="31">
        <f>VLOOKUP(B369,'T-SMP'!$E$10:$F$42,2,0)</f>
        <v>0</v>
      </c>
      <c r="I369" t="s">
        <v>136</v>
      </c>
      <c r="J369" s="15">
        <f>ROUND(E369* H369,5)</f>
        <v>0</v>
      </c>
      <c r="K369" s="34"/>
      <c r="L369" s="37"/>
    </row>
    <row r="370" spans="1:27" x14ac:dyDescent="0.25">
      <c r="D370" s="16" t="s">
        <v>156</v>
      </c>
      <c r="E370" s="32"/>
      <c r="H370" s="32"/>
      <c r="L370" s="37">
        <f>SUM(J369:J369)</f>
        <v>0</v>
      </c>
    </row>
    <row r="371" spans="1:27" x14ac:dyDescent="0.25">
      <c r="E371" s="32"/>
      <c r="H371" s="32"/>
      <c r="L371" s="37"/>
    </row>
    <row r="372" spans="1:27" x14ac:dyDescent="0.25">
      <c r="D372" s="16" t="s">
        <v>157</v>
      </c>
      <c r="E372" s="32"/>
      <c r="H372" s="32">
        <v>1.5</v>
      </c>
      <c r="I372" t="s">
        <v>158</v>
      </c>
      <c r="J372">
        <f>ROUND(H372/100*L363,5)</f>
        <v>0</v>
      </c>
      <c r="L372" s="37"/>
    </row>
    <row r="373" spans="1:27" x14ac:dyDescent="0.25">
      <c r="D373" s="16" t="s">
        <v>159</v>
      </c>
      <c r="E373" s="32"/>
      <c r="H373" s="32"/>
      <c r="L373" s="38">
        <f>SUM(J360:J372)</f>
        <v>0</v>
      </c>
    </row>
    <row r="374" spans="1:27" x14ac:dyDescent="0.25">
      <c r="D374" s="16" t="s">
        <v>160</v>
      </c>
      <c r="E374" s="32"/>
      <c r="H374" s="32"/>
      <c r="L374" s="38">
        <f>SUM(L373:L373)</f>
        <v>0</v>
      </c>
    </row>
    <row r="375" spans="1:27" x14ac:dyDescent="0.25">
      <c r="L375" s="36"/>
    </row>
    <row r="376" spans="1:27" ht="45" customHeight="1" x14ac:dyDescent="0.25">
      <c r="A376" s="12" t="s">
        <v>215</v>
      </c>
      <c r="B376" s="12" t="s">
        <v>114</v>
      </c>
      <c r="C376" s="13" t="s">
        <v>12</v>
      </c>
      <c r="D376" s="69" t="s">
        <v>115</v>
      </c>
      <c r="E376" s="70"/>
      <c r="F376" s="70"/>
      <c r="G376" s="13"/>
      <c r="H376" s="14" t="s">
        <v>129</v>
      </c>
      <c r="I376" s="72">
        <v>1</v>
      </c>
      <c r="J376" s="73"/>
      <c r="K376" s="33" t="str">
        <f>+B376</f>
        <v>PRE91-RETV</v>
      </c>
      <c r="L376" s="35">
        <f>ROUND(L386,2)</f>
        <v>0</v>
      </c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x14ac:dyDescent="0.25">
      <c r="B377" s="9" t="s">
        <v>130</v>
      </c>
      <c r="L377" s="36"/>
    </row>
    <row r="378" spans="1:27" x14ac:dyDescent="0.25">
      <c r="B378" t="s">
        <v>137</v>
      </c>
      <c r="C378" t="s">
        <v>132</v>
      </c>
      <c r="D378" t="s">
        <v>138</v>
      </c>
      <c r="E378" s="30">
        <v>8.5000000000000006E-3</v>
      </c>
      <c r="F378" t="s">
        <v>134</v>
      </c>
      <c r="G378" t="s">
        <v>135</v>
      </c>
      <c r="H378" s="31">
        <f>VLOOKUP(B378,'T-SMP'!$E$10:$F$42,2,0)</f>
        <v>0</v>
      </c>
      <c r="I378" t="s">
        <v>136</v>
      </c>
      <c r="J378" s="15">
        <f>ROUND(E378/I376* H378,5)</f>
        <v>0</v>
      </c>
      <c r="K378" s="34"/>
      <c r="L378" s="37"/>
    </row>
    <row r="379" spans="1:27" x14ac:dyDescent="0.25">
      <c r="D379" s="16" t="s">
        <v>139</v>
      </c>
      <c r="E379" s="32"/>
      <c r="H379" s="32"/>
      <c r="L379" s="37">
        <f>SUM(J378:J378)</f>
        <v>0</v>
      </c>
    </row>
    <row r="380" spans="1:27" x14ac:dyDescent="0.25">
      <c r="B380" s="9" t="s">
        <v>148</v>
      </c>
      <c r="E380" s="32"/>
      <c r="H380" s="32"/>
      <c r="L380" s="37"/>
    </row>
    <row r="381" spans="1:27" x14ac:dyDescent="0.25">
      <c r="B381" t="s">
        <v>195</v>
      </c>
      <c r="C381" t="s">
        <v>152</v>
      </c>
      <c r="D381" t="s">
        <v>196</v>
      </c>
      <c r="E381" s="30">
        <v>0.1</v>
      </c>
      <c r="G381" t="s">
        <v>135</v>
      </c>
      <c r="H381" s="31">
        <f>VLOOKUP(B381,'T-SMP'!$E$10:$F$42,2,0)</f>
        <v>0</v>
      </c>
      <c r="I381" t="s">
        <v>136</v>
      </c>
      <c r="J381" s="15">
        <f>ROUND(E381* H381,5)</f>
        <v>0</v>
      </c>
      <c r="K381" s="34"/>
      <c r="L381" s="37"/>
    </row>
    <row r="382" spans="1:27" x14ac:dyDescent="0.25">
      <c r="D382" s="16" t="s">
        <v>156</v>
      </c>
      <c r="E382" s="32"/>
      <c r="H382" s="32"/>
      <c r="L382" s="37">
        <f>SUM(J381:J381)</f>
        <v>0</v>
      </c>
    </row>
    <row r="383" spans="1:27" x14ac:dyDescent="0.25">
      <c r="E383" s="32"/>
      <c r="H383" s="32"/>
      <c r="L383" s="37"/>
    </row>
    <row r="384" spans="1:27" x14ac:dyDescent="0.25">
      <c r="D384" s="16" t="s">
        <v>157</v>
      </c>
      <c r="E384" s="32"/>
      <c r="H384" s="32">
        <v>1.5</v>
      </c>
      <c r="I384" t="s">
        <v>158</v>
      </c>
      <c r="J384">
        <f>ROUND(H384/100*L379,5)</f>
        <v>0</v>
      </c>
      <c r="L384" s="37"/>
    </row>
    <row r="385" spans="1:27" x14ac:dyDescent="0.25">
      <c r="D385" s="16" t="s">
        <v>159</v>
      </c>
      <c r="E385" s="32"/>
      <c r="H385" s="32"/>
      <c r="L385" s="38">
        <f>SUM(J377:J384)</f>
        <v>0</v>
      </c>
    </row>
    <row r="386" spans="1:27" x14ac:dyDescent="0.25">
      <c r="D386" s="16" t="s">
        <v>160</v>
      </c>
      <c r="E386" s="32"/>
      <c r="H386" s="32"/>
      <c r="L386" s="38">
        <f>SUM(L385:L385)</f>
        <v>0</v>
      </c>
    </row>
    <row r="387" spans="1:27" x14ac:dyDescent="0.25">
      <c r="L387" s="36"/>
    </row>
    <row r="388" spans="1:27" ht="45" customHeight="1" x14ac:dyDescent="0.25">
      <c r="A388" s="12" t="s">
        <v>216</v>
      </c>
      <c r="B388" s="12" t="s">
        <v>90</v>
      </c>
      <c r="C388" s="13" t="s">
        <v>15</v>
      </c>
      <c r="D388" s="69" t="s">
        <v>91</v>
      </c>
      <c r="E388" s="70"/>
      <c r="F388" s="70"/>
      <c r="G388" s="13"/>
      <c r="H388" s="14" t="s">
        <v>129</v>
      </c>
      <c r="I388" s="72">
        <v>1</v>
      </c>
      <c r="J388" s="73"/>
      <c r="K388" s="33" t="str">
        <f>+B388</f>
        <v>PRE9A-ARD1</v>
      </c>
      <c r="L388" s="35">
        <f>ROUND(L405,2)</f>
        <v>0</v>
      </c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x14ac:dyDescent="0.25">
      <c r="B389" s="9" t="s">
        <v>130</v>
      </c>
      <c r="L389" s="36"/>
    </row>
    <row r="390" spans="1:27" x14ac:dyDescent="0.25">
      <c r="B390" t="s">
        <v>137</v>
      </c>
      <c r="C390" t="s">
        <v>132</v>
      </c>
      <c r="D390" t="s">
        <v>138</v>
      </c>
      <c r="E390" s="30">
        <v>0.1875</v>
      </c>
      <c r="F390" t="s">
        <v>134</v>
      </c>
      <c r="G390" t="s">
        <v>135</v>
      </c>
      <c r="H390" s="31">
        <f>VLOOKUP(B390,'T-SMP'!$E$10:$F$42,2,0)</f>
        <v>0</v>
      </c>
      <c r="I390" t="s">
        <v>136</v>
      </c>
      <c r="J390" s="15">
        <f>ROUND(E390/I388* H390,5)</f>
        <v>0</v>
      </c>
      <c r="K390" s="34"/>
      <c r="L390" s="37"/>
    </row>
    <row r="391" spans="1:27" x14ac:dyDescent="0.25">
      <c r="B391" t="s">
        <v>131</v>
      </c>
      <c r="C391" t="s">
        <v>132</v>
      </c>
      <c r="D391" t="s">
        <v>133</v>
      </c>
      <c r="E391" s="30">
        <v>1</v>
      </c>
      <c r="F391" t="s">
        <v>134</v>
      </c>
      <c r="G391" t="s">
        <v>135</v>
      </c>
      <c r="H391" s="31">
        <f>VLOOKUP(B391,'T-SMP'!$E$10:$F$42,2,0)</f>
        <v>0</v>
      </c>
      <c r="I391" t="s">
        <v>136</v>
      </c>
      <c r="J391" s="15">
        <f>ROUND(E391/I388* H391,5)</f>
        <v>0</v>
      </c>
      <c r="K391" s="34"/>
      <c r="L391" s="37"/>
    </row>
    <row r="392" spans="1:27" x14ac:dyDescent="0.25">
      <c r="D392" s="16" t="s">
        <v>139</v>
      </c>
      <c r="E392" s="32"/>
      <c r="H392" s="32"/>
      <c r="L392" s="37">
        <f>SUM(J390:J391)</f>
        <v>0</v>
      </c>
    </row>
    <row r="393" spans="1:27" x14ac:dyDescent="0.25">
      <c r="B393" s="9" t="s">
        <v>140</v>
      </c>
      <c r="E393" s="32"/>
      <c r="H393" s="32"/>
      <c r="L393" s="37"/>
    </row>
    <row r="394" spans="1:27" x14ac:dyDescent="0.25">
      <c r="B394" t="s">
        <v>165</v>
      </c>
      <c r="C394" t="s">
        <v>132</v>
      </c>
      <c r="D394" t="s">
        <v>166</v>
      </c>
      <c r="E394" s="30">
        <v>0.8</v>
      </c>
      <c r="F394" t="s">
        <v>134</v>
      </c>
      <c r="G394" t="s">
        <v>135</v>
      </c>
      <c r="H394" s="31">
        <f>VLOOKUP(B394,'T-SMP'!$E$10:$F$42,2,0)</f>
        <v>0</v>
      </c>
      <c r="I394" t="s">
        <v>136</v>
      </c>
      <c r="J394" s="15">
        <f>ROUND(E394/I388* H394,5)</f>
        <v>0</v>
      </c>
      <c r="K394" s="34"/>
      <c r="L394" s="37"/>
    </row>
    <row r="395" spans="1:27" x14ac:dyDescent="0.25">
      <c r="B395" t="s">
        <v>186</v>
      </c>
      <c r="C395" t="s">
        <v>132</v>
      </c>
      <c r="D395" t="s">
        <v>187</v>
      </c>
      <c r="E395" s="30">
        <v>0.2</v>
      </c>
      <c r="F395" t="s">
        <v>134</v>
      </c>
      <c r="G395" t="s">
        <v>135</v>
      </c>
      <c r="H395" s="31">
        <f>VLOOKUP(B395,'T-SMP'!$E$10:$F$42,2,0)</f>
        <v>0</v>
      </c>
      <c r="I395" t="s">
        <v>136</v>
      </c>
      <c r="J395" s="15">
        <f>ROUND(E395/I388* H395,5)</f>
        <v>0</v>
      </c>
      <c r="K395" s="34"/>
      <c r="L395" s="37"/>
    </row>
    <row r="396" spans="1:27" x14ac:dyDescent="0.25">
      <c r="B396" t="s">
        <v>141</v>
      </c>
      <c r="C396" t="s">
        <v>132</v>
      </c>
      <c r="D396" t="s">
        <v>142</v>
      </c>
      <c r="E396" s="30">
        <v>0.04</v>
      </c>
      <c r="F396" t="s">
        <v>134</v>
      </c>
      <c r="G396" t="s">
        <v>135</v>
      </c>
      <c r="H396" s="31">
        <f>VLOOKUP(B396,'T-SMP'!$E$10:$F$42,2,0)</f>
        <v>0</v>
      </c>
      <c r="I396" t="s">
        <v>136</v>
      </c>
      <c r="J396" s="15">
        <f>ROUND(E396/I388* H396,5)</f>
        <v>0</v>
      </c>
      <c r="K396" s="34"/>
      <c r="L396" s="37"/>
    </row>
    <row r="397" spans="1:27" x14ac:dyDescent="0.25">
      <c r="D397" s="16" t="s">
        <v>147</v>
      </c>
      <c r="E397" s="32"/>
      <c r="H397" s="32"/>
      <c r="L397" s="37">
        <f>SUM(J394:J396)</f>
        <v>0</v>
      </c>
    </row>
    <row r="398" spans="1:27" x14ac:dyDescent="0.25">
      <c r="B398" s="9" t="s">
        <v>148</v>
      </c>
      <c r="E398" s="32"/>
      <c r="H398" s="32"/>
      <c r="L398" s="37"/>
    </row>
    <row r="399" spans="1:27" x14ac:dyDescent="0.25">
      <c r="B399" t="s">
        <v>195</v>
      </c>
      <c r="C399" t="s">
        <v>152</v>
      </c>
      <c r="D399" t="s">
        <v>196</v>
      </c>
      <c r="E399" s="30">
        <v>0.03</v>
      </c>
      <c r="G399" t="s">
        <v>135</v>
      </c>
      <c r="H399" s="31">
        <f>VLOOKUP(B399,'T-SMP'!$E$10:$F$42,2,0)</f>
        <v>0</v>
      </c>
      <c r="I399" t="s">
        <v>136</v>
      </c>
      <c r="J399" s="15">
        <f>ROUND(E399* H399,5)</f>
        <v>0</v>
      </c>
      <c r="K399" s="34"/>
      <c r="L399" s="37"/>
    </row>
    <row r="400" spans="1:27" x14ac:dyDescent="0.25">
      <c r="B400" t="s">
        <v>167</v>
      </c>
      <c r="C400" t="s">
        <v>152</v>
      </c>
      <c r="D400" t="s">
        <v>168</v>
      </c>
      <c r="E400" s="30">
        <v>0.03</v>
      </c>
      <c r="G400" t="s">
        <v>135</v>
      </c>
      <c r="H400" s="31">
        <f>VLOOKUP(B400,'T-SMP'!$E$10:$F$42,2,0)</f>
        <v>0</v>
      </c>
      <c r="I400" t="s">
        <v>136</v>
      </c>
      <c r="J400" s="15">
        <f>ROUND(E400* H400,5)</f>
        <v>0</v>
      </c>
      <c r="K400" s="34"/>
      <c r="L400" s="37"/>
    </row>
    <row r="401" spans="1:27" x14ac:dyDescent="0.25">
      <c r="D401" s="16" t="s">
        <v>156</v>
      </c>
      <c r="E401" s="32"/>
      <c r="H401" s="32"/>
      <c r="L401" s="37">
        <f>SUM(J399:J400)</f>
        <v>0</v>
      </c>
    </row>
    <row r="402" spans="1:27" x14ac:dyDescent="0.25">
      <c r="E402" s="32"/>
      <c r="H402" s="32"/>
      <c r="L402" s="37"/>
    </row>
    <row r="403" spans="1:27" x14ac:dyDescent="0.25">
      <c r="D403" s="16" t="s">
        <v>157</v>
      </c>
      <c r="E403" s="32"/>
      <c r="H403" s="32">
        <v>1.5</v>
      </c>
      <c r="I403" t="s">
        <v>158</v>
      </c>
      <c r="J403">
        <f>ROUND(H403/100*L392,5)</f>
        <v>0</v>
      </c>
      <c r="L403" s="37"/>
    </row>
    <row r="404" spans="1:27" x14ac:dyDescent="0.25">
      <c r="D404" s="16" t="s">
        <v>159</v>
      </c>
      <c r="E404" s="32"/>
      <c r="H404" s="32"/>
      <c r="L404" s="38">
        <f>SUM(J389:J403)</f>
        <v>0</v>
      </c>
    </row>
    <row r="405" spans="1:27" x14ac:dyDescent="0.25">
      <c r="D405" s="16" t="s">
        <v>160</v>
      </c>
      <c r="E405" s="32"/>
      <c r="H405" s="32"/>
      <c r="L405" s="38">
        <f>SUM(L404:L404)</f>
        <v>0</v>
      </c>
    </row>
    <row r="406" spans="1:27" x14ac:dyDescent="0.25">
      <c r="L406" s="36"/>
    </row>
    <row r="407" spans="1:27" ht="45" customHeight="1" x14ac:dyDescent="0.25">
      <c r="A407" s="12" t="s">
        <v>217</v>
      </c>
      <c r="B407" s="12" t="s">
        <v>54</v>
      </c>
      <c r="C407" s="13" t="s">
        <v>48</v>
      </c>
      <c r="D407" s="69" t="s">
        <v>55</v>
      </c>
      <c r="E407" s="70"/>
      <c r="F407" s="70"/>
      <c r="G407" s="13"/>
      <c r="H407" s="14" t="s">
        <v>129</v>
      </c>
      <c r="I407" s="72">
        <v>1</v>
      </c>
      <c r="J407" s="73"/>
      <c r="K407" s="33" t="str">
        <f>+B407</f>
        <v>PRELZ-I7ZL</v>
      </c>
      <c r="L407" s="35">
        <f>ROUND(L418,2)</f>
        <v>0</v>
      </c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x14ac:dyDescent="0.25">
      <c r="B408" s="9" t="s">
        <v>130</v>
      </c>
      <c r="L408" s="36"/>
    </row>
    <row r="409" spans="1:27" x14ac:dyDescent="0.25">
      <c r="B409" t="s">
        <v>137</v>
      </c>
      <c r="C409" t="s">
        <v>132</v>
      </c>
      <c r="D409" t="s">
        <v>138</v>
      </c>
      <c r="E409" s="30">
        <v>3.8E-3</v>
      </c>
      <c r="F409" t="s">
        <v>134</v>
      </c>
      <c r="G409" t="s">
        <v>135</v>
      </c>
      <c r="H409" s="31">
        <f>VLOOKUP(B409,'T-SMP'!$E$10:$F$42,2,0)</f>
        <v>0</v>
      </c>
      <c r="I409" t="s">
        <v>136</v>
      </c>
      <c r="J409" s="15">
        <f>ROUND(E409/I407* H409,5)</f>
        <v>0</v>
      </c>
      <c r="K409" s="34"/>
      <c r="L409" s="37"/>
    </row>
    <row r="410" spans="1:27" x14ac:dyDescent="0.25">
      <c r="B410" t="s">
        <v>131</v>
      </c>
      <c r="C410" t="s">
        <v>132</v>
      </c>
      <c r="D410" t="s">
        <v>133</v>
      </c>
      <c r="E410" s="30">
        <v>1E-3</v>
      </c>
      <c r="F410" t="s">
        <v>134</v>
      </c>
      <c r="G410" t="s">
        <v>135</v>
      </c>
      <c r="H410" s="31">
        <f>VLOOKUP(B410,'T-SMP'!$E$10:$F$42,2,0)</f>
        <v>0</v>
      </c>
      <c r="I410" t="s">
        <v>136</v>
      </c>
      <c r="J410" s="15">
        <f>ROUND(E410/I407* H410,5)</f>
        <v>0</v>
      </c>
      <c r="K410" s="34"/>
      <c r="L410" s="37"/>
    </row>
    <row r="411" spans="1:27" x14ac:dyDescent="0.25">
      <c r="D411" s="16" t="s">
        <v>139</v>
      </c>
      <c r="E411" s="32"/>
      <c r="H411" s="32"/>
      <c r="L411" s="37">
        <f>SUM(J409:J410)</f>
        <v>0</v>
      </c>
    </row>
    <row r="412" spans="1:27" x14ac:dyDescent="0.25">
      <c r="B412" s="9" t="s">
        <v>140</v>
      </c>
      <c r="E412" s="32"/>
      <c r="H412" s="32"/>
      <c r="L412" s="37"/>
    </row>
    <row r="413" spans="1:27" x14ac:dyDescent="0.25">
      <c r="B413" t="s">
        <v>218</v>
      </c>
      <c r="C413" t="s">
        <v>132</v>
      </c>
      <c r="D413" t="s">
        <v>219</v>
      </c>
      <c r="E413" s="30">
        <v>3.8E-3</v>
      </c>
      <c r="F413" t="s">
        <v>134</v>
      </c>
      <c r="G413" t="s">
        <v>135</v>
      </c>
      <c r="H413" s="31">
        <f>VLOOKUP(B413,'T-SMP'!$E$10:$F$42,2,0)</f>
        <v>0</v>
      </c>
      <c r="I413" t="s">
        <v>136</v>
      </c>
      <c r="J413" s="15">
        <f>ROUND(E413/I407* H413,5)</f>
        <v>0</v>
      </c>
      <c r="K413" s="34"/>
      <c r="L413" s="37"/>
    </row>
    <row r="414" spans="1:27" x14ac:dyDescent="0.25">
      <c r="D414" s="16" t="s">
        <v>147</v>
      </c>
      <c r="E414" s="32"/>
      <c r="H414" s="32"/>
      <c r="L414" s="37">
        <f>SUM(J413:J413)</f>
        <v>0</v>
      </c>
    </row>
    <row r="415" spans="1:27" x14ac:dyDescent="0.25">
      <c r="E415" s="32"/>
      <c r="H415" s="32"/>
      <c r="L415" s="37"/>
    </row>
    <row r="416" spans="1:27" x14ac:dyDescent="0.25">
      <c r="D416" s="16" t="s">
        <v>157</v>
      </c>
      <c r="E416" s="32"/>
      <c r="H416" s="32">
        <v>1.5</v>
      </c>
      <c r="I416" t="s">
        <v>158</v>
      </c>
      <c r="J416">
        <f>ROUND(H416/100*L411,5)</f>
        <v>0</v>
      </c>
      <c r="L416" s="37"/>
    </row>
    <row r="417" spans="1:27" x14ac:dyDescent="0.25">
      <c r="D417" s="16" t="s">
        <v>159</v>
      </c>
      <c r="E417" s="32"/>
      <c r="H417" s="32"/>
      <c r="L417" s="38">
        <f>SUM(J408:J416)</f>
        <v>0</v>
      </c>
    </row>
    <row r="418" spans="1:27" x14ac:dyDescent="0.25">
      <c r="D418" s="16" t="s">
        <v>160</v>
      </c>
      <c r="E418" s="32"/>
      <c r="H418" s="32"/>
      <c r="L418" s="38">
        <f>SUM(L417:L417)</f>
        <v>0</v>
      </c>
    </row>
    <row r="419" spans="1:27" x14ac:dyDescent="0.25">
      <c r="L419" s="36"/>
    </row>
    <row r="420" spans="1:27" ht="45" customHeight="1" x14ac:dyDescent="0.25">
      <c r="A420" s="12" t="s">
        <v>220</v>
      </c>
      <c r="B420" s="12" t="s">
        <v>56</v>
      </c>
      <c r="C420" s="13" t="s">
        <v>48</v>
      </c>
      <c r="D420" s="69" t="s">
        <v>57</v>
      </c>
      <c r="E420" s="70"/>
      <c r="F420" s="70"/>
      <c r="G420" s="13"/>
      <c r="H420" s="14" t="s">
        <v>129</v>
      </c>
      <c r="I420" s="72">
        <v>1</v>
      </c>
      <c r="J420" s="73"/>
      <c r="K420" s="33" t="str">
        <f>+B420</f>
        <v>PRELZ-I7ZM</v>
      </c>
      <c r="L420" s="35">
        <f>ROUND(L430,2)</f>
        <v>0</v>
      </c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x14ac:dyDescent="0.25">
      <c r="B421" s="9" t="s">
        <v>130</v>
      </c>
      <c r="L421" s="36"/>
    </row>
    <row r="422" spans="1:27" x14ac:dyDescent="0.25">
      <c r="B422" t="s">
        <v>131</v>
      </c>
      <c r="C422" t="s">
        <v>132</v>
      </c>
      <c r="D422" t="s">
        <v>133</v>
      </c>
      <c r="E422" s="30">
        <v>6.7000000000000002E-3</v>
      </c>
      <c r="F422" t="s">
        <v>134</v>
      </c>
      <c r="G422" t="s">
        <v>135</v>
      </c>
      <c r="H422" s="31">
        <f>VLOOKUP(B422,'T-SMP'!$E$10:$F$42,2,0)</f>
        <v>0</v>
      </c>
      <c r="I422" t="s">
        <v>136</v>
      </c>
      <c r="J422" s="15">
        <f>ROUND(E422/I420* H422,5)</f>
        <v>0</v>
      </c>
      <c r="K422" s="34"/>
      <c r="L422" s="37"/>
    </row>
    <row r="423" spans="1:27" x14ac:dyDescent="0.25">
      <c r="D423" s="16" t="s">
        <v>139</v>
      </c>
      <c r="E423" s="32"/>
      <c r="H423" s="32"/>
      <c r="L423" s="37">
        <f>SUM(J422:J422)</f>
        <v>0</v>
      </c>
    </row>
    <row r="424" spans="1:27" x14ac:dyDescent="0.25">
      <c r="B424" s="9" t="s">
        <v>140</v>
      </c>
      <c r="E424" s="32"/>
      <c r="H424" s="32"/>
      <c r="L424" s="37"/>
    </row>
    <row r="425" spans="1:27" x14ac:dyDescent="0.25">
      <c r="B425" t="s">
        <v>221</v>
      </c>
      <c r="C425" t="s">
        <v>132</v>
      </c>
      <c r="D425" t="s">
        <v>222</v>
      </c>
      <c r="E425" s="30">
        <v>5.33E-2</v>
      </c>
      <c r="F425" t="s">
        <v>134</v>
      </c>
      <c r="G425" t="s">
        <v>135</v>
      </c>
      <c r="H425" s="31">
        <f>VLOOKUP(B425,'T-SMP'!$E$10:$F$42,2,0)</f>
        <v>0</v>
      </c>
      <c r="I425" t="s">
        <v>136</v>
      </c>
      <c r="J425" s="15">
        <f>ROUND(E425/I420* H425,5)</f>
        <v>0</v>
      </c>
      <c r="K425" s="34"/>
      <c r="L425" s="37"/>
    </row>
    <row r="426" spans="1:27" x14ac:dyDescent="0.25">
      <c r="D426" s="16" t="s">
        <v>147</v>
      </c>
      <c r="E426" s="32"/>
      <c r="H426" s="32"/>
      <c r="L426" s="37">
        <f>SUM(J425:J425)</f>
        <v>0</v>
      </c>
    </row>
    <row r="427" spans="1:27" x14ac:dyDescent="0.25">
      <c r="E427" s="32"/>
      <c r="H427" s="32"/>
      <c r="L427" s="37"/>
    </row>
    <row r="428" spans="1:27" x14ac:dyDescent="0.25">
      <c r="D428" s="16" t="s">
        <v>157</v>
      </c>
      <c r="E428" s="32"/>
      <c r="H428" s="32">
        <v>1.5</v>
      </c>
      <c r="I428" t="s">
        <v>158</v>
      </c>
      <c r="J428">
        <f>ROUND(H428/100*L423,5)</f>
        <v>0</v>
      </c>
      <c r="L428" s="37"/>
    </row>
    <row r="429" spans="1:27" x14ac:dyDescent="0.25">
      <c r="D429" s="16" t="s">
        <v>159</v>
      </c>
      <c r="E429" s="32"/>
      <c r="H429" s="32"/>
      <c r="L429" s="38">
        <f>SUM(J421:J428)</f>
        <v>0</v>
      </c>
    </row>
    <row r="430" spans="1:27" x14ac:dyDescent="0.25">
      <c r="D430" s="16" t="s">
        <v>160</v>
      </c>
      <c r="E430" s="32"/>
      <c r="H430" s="32"/>
      <c r="L430" s="38">
        <f>SUM(L429:L429)</f>
        <v>0</v>
      </c>
    </row>
    <row r="431" spans="1:27" x14ac:dyDescent="0.25">
      <c r="L431" s="36"/>
    </row>
    <row r="432" spans="1:27" ht="45" customHeight="1" x14ac:dyDescent="0.25">
      <c r="A432" s="12" t="s">
        <v>223</v>
      </c>
      <c r="B432" s="12" t="s">
        <v>47</v>
      </c>
      <c r="C432" s="13" t="s">
        <v>48</v>
      </c>
      <c r="D432" s="69" t="s">
        <v>49</v>
      </c>
      <c r="E432" s="70"/>
      <c r="F432" s="70"/>
      <c r="G432" s="13"/>
      <c r="H432" s="14" t="s">
        <v>129</v>
      </c>
      <c r="I432" s="72">
        <v>1</v>
      </c>
      <c r="J432" s="73"/>
      <c r="K432" s="33" t="str">
        <f>+B432</f>
        <v>PRELZ-I7ZN</v>
      </c>
      <c r="L432" s="35">
        <f>ROUND(L443,2)</f>
        <v>0</v>
      </c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x14ac:dyDescent="0.25">
      <c r="B433" s="9" t="s">
        <v>130</v>
      </c>
      <c r="L433" s="36"/>
    </row>
    <row r="434" spans="1:27" x14ac:dyDescent="0.25">
      <c r="B434" t="s">
        <v>131</v>
      </c>
      <c r="C434" t="s">
        <v>132</v>
      </c>
      <c r="D434" t="s">
        <v>133</v>
      </c>
      <c r="E434" s="30">
        <v>1.17E-2</v>
      </c>
      <c r="F434" t="s">
        <v>134</v>
      </c>
      <c r="G434" t="s">
        <v>135</v>
      </c>
      <c r="H434" s="31">
        <f>VLOOKUP(B434,'T-SMP'!$E$10:$F$42,2,0)</f>
        <v>0</v>
      </c>
      <c r="I434" t="s">
        <v>136</v>
      </c>
      <c r="J434" s="15">
        <f>ROUND(E434/I432* H434,5)</f>
        <v>0</v>
      </c>
      <c r="K434" s="34"/>
      <c r="L434" s="37"/>
    </row>
    <row r="435" spans="1:27" x14ac:dyDescent="0.25">
      <c r="D435" s="16" t="s">
        <v>139</v>
      </c>
      <c r="E435" s="32"/>
      <c r="H435" s="32"/>
      <c r="L435" s="37">
        <f>SUM(J434:J434)</f>
        <v>0</v>
      </c>
    </row>
    <row r="436" spans="1:27" x14ac:dyDescent="0.25">
      <c r="B436" s="9" t="s">
        <v>140</v>
      </c>
      <c r="E436" s="32"/>
      <c r="H436" s="32"/>
      <c r="L436" s="37"/>
    </row>
    <row r="437" spans="1:27" x14ac:dyDescent="0.25">
      <c r="B437" t="s">
        <v>224</v>
      </c>
      <c r="C437" t="s">
        <v>132</v>
      </c>
      <c r="D437" t="s">
        <v>225</v>
      </c>
      <c r="E437" s="30">
        <v>2.6700000000000002E-2</v>
      </c>
      <c r="F437" t="s">
        <v>134</v>
      </c>
      <c r="G437" t="s">
        <v>135</v>
      </c>
      <c r="H437" s="31">
        <f>VLOOKUP(B437,'T-SMP'!$E$10:$F$42,2,0)</f>
        <v>0</v>
      </c>
      <c r="I437" t="s">
        <v>136</v>
      </c>
      <c r="J437" s="15">
        <f>ROUND(E437/I432* H437,5)</f>
        <v>0</v>
      </c>
      <c r="K437" s="34"/>
      <c r="L437" s="37"/>
    </row>
    <row r="438" spans="1:27" x14ac:dyDescent="0.25">
      <c r="B438" t="s">
        <v>221</v>
      </c>
      <c r="C438" t="s">
        <v>132</v>
      </c>
      <c r="D438" t="s">
        <v>222</v>
      </c>
      <c r="E438" s="30">
        <v>6.6699999999999995E-2</v>
      </c>
      <c r="F438" t="s">
        <v>134</v>
      </c>
      <c r="G438" t="s">
        <v>135</v>
      </c>
      <c r="H438" s="31">
        <f>VLOOKUP(B438,'T-SMP'!$E$10:$F$42,2,0)</f>
        <v>0</v>
      </c>
      <c r="I438" t="s">
        <v>136</v>
      </c>
      <c r="J438" s="15">
        <f>ROUND(E438/I432* H438,5)</f>
        <v>0</v>
      </c>
      <c r="K438" s="34"/>
      <c r="L438" s="37"/>
    </row>
    <row r="439" spans="1:27" x14ac:dyDescent="0.25">
      <c r="D439" s="16" t="s">
        <v>147</v>
      </c>
      <c r="E439" s="32"/>
      <c r="H439" s="32"/>
      <c r="L439" s="37">
        <f>SUM(J437:J438)</f>
        <v>0</v>
      </c>
    </row>
    <row r="440" spans="1:27" x14ac:dyDescent="0.25">
      <c r="E440" s="32"/>
      <c r="H440" s="32"/>
      <c r="L440" s="37"/>
    </row>
    <row r="441" spans="1:27" x14ac:dyDescent="0.25">
      <c r="D441" s="16" t="s">
        <v>157</v>
      </c>
      <c r="E441" s="32"/>
      <c r="H441" s="32">
        <v>1.5</v>
      </c>
      <c r="I441" t="s">
        <v>158</v>
      </c>
      <c r="J441">
        <f>ROUND(H441/100*L435,5)</f>
        <v>0</v>
      </c>
      <c r="L441" s="37"/>
    </row>
    <row r="442" spans="1:27" x14ac:dyDescent="0.25">
      <c r="D442" s="16" t="s">
        <v>159</v>
      </c>
      <c r="E442" s="32"/>
      <c r="H442" s="32"/>
      <c r="L442" s="38">
        <f>SUM(J433:J441)</f>
        <v>0</v>
      </c>
    </row>
    <row r="443" spans="1:27" x14ac:dyDescent="0.25">
      <c r="D443" s="16" t="s">
        <v>160</v>
      </c>
      <c r="E443" s="32"/>
      <c r="H443" s="32"/>
      <c r="L443" s="38">
        <f>SUM(L442:L442)</f>
        <v>0</v>
      </c>
    </row>
    <row r="444" spans="1:27" x14ac:dyDescent="0.25">
      <c r="L444" s="36"/>
    </row>
    <row r="445" spans="1:27" ht="45" customHeight="1" x14ac:dyDescent="0.25">
      <c r="A445" s="12" t="s">
        <v>226</v>
      </c>
      <c r="B445" s="12" t="s">
        <v>50</v>
      </c>
      <c r="C445" s="13" t="s">
        <v>48</v>
      </c>
      <c r="D445" s="69" t="s">
        <v>51</v>
      </c>
      <c r="E445" s="70"/>
      <c r="F445" s="70"/>
      <c r="G445" s="13"/>
      <c r="H445" s="14" t="s">
        <v>129</v>
      </c>
      <c r="I445" s="72">
        <v>1</v>
      </c>
      <c r="J445" s="73"/>
      <c r="K445" s="33" t="str">
        <f>+B445</f>
        <v>PRELZ-I7ZP</v>
      </c>
      <c r="L445" s="35">
        <f>ROUND(L456,2)</f>
        <v>0</v>
      </c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x14ac:dyDescent="0.25">
      <c r="B446" s="9" t="s">
        <v>130</v>
      </c>
      <c r="L446" s="36"/>
    </row>
    <row r="447" spans="1:27" x14ac:dyDescent="0.25">
      <c r="B447" t="s">
        <v>131</v>
      </c>
      <c r="C447" t="s">
        <v>132</v>
      </c>
      <c r="D447" t="s">
        <v>133</v>
      </c>
      <c r="E447" s="30">
        <v>6.3E-3</v>
      </c>
      <c r="F447" t="s">
        <v>134</v>
      </c>
      <c r="G447" t="s">
        <v>135</v>
      </c>
      <c r="H447" s="31">
        <f>VLOOKUP(B447,'T-SMP'!$E$10:$F$42,2,0)</f>
        <v>0</v>
      </c>
      <c r="I447" t="s">
        <v>136</v>
      </c>
      <c r="J447" s="15">
        <f>ROUND(E447/I445* H447,5)</f>
        <v>0</v>
      </c>
      <c r="K447" s="34"/>
      <c r="L447" s="37"/>
    </row>
    <row r="448" spans="1:27" x14ac:dyDescent="0.25">
      <c r="D448" s="16" t="s">
        <v>139</v>
      </c>
      <c r="E448" s="32"/>
      <c r="H448" s="32"/>
      <c r="L448" s="37">
        <f>SUM(J447:J447)</f>
        <v>0</v>
      </c>
    </row>
    <row r="449" spans="1:27" x14ac:dyDescent="0.25">
      <c r="B449" s="9" t="s">
        <v>140</v>
      </c>
      <c r="E449" s="32"/>
      <c r="H449" s="32"/>
      <c r="L449" s="37"/>
    </row>
    <row r="450" spans="1:27" x14ac:dyDescent="0.25">
      <c r="B450" t="s">
        <v>224</v>
      </c>
      <c r="C450" t="s">
        <v>132</v>
      </c>
      <c r="D450" t="s">
        <v>225</v>
      </c>
      <c r="E450" s="30">
        <v>4.4400000000000002E-2</v>
      </c>
      <c r="F450" t="s">
        <v>134</v>
      </c>
      <c r="G450" t="s">
        <v>135</v>
      </c>
      <c r="H450" s="31">
        <f>VLOOKUP(B450,'T-SMP'!$E$10:$F$42,2,0)</f>
        <v>0</v>
      </c>
      <c r="I450" t="s">
        <v>136</v>
      </c>
      <c r="J450" s="15">
        <f>ROUND(E450/I445* H450,5)</f>
        <v>0</v>
      </c>
      <c r="K450" s="34"/>
      <c r="L450" s="37"/>
    </row>
    <row r="451" spans="1:27" x14ac:dyDescent="0.25">
      <c r="B451" t="s">
        <v>227</v>
      </c>
      <c r="C451" t="s">
        <v>132</v>
      </c>
      <c r="D451" t="s">
        <v>228</v>
      </c>
      <c r="E451" s="30">
        <v>5.5999999999999999E-3</v>
      </c>
      <c r="F451" t="s">
        <v>134</v>
      </c>
      <c r="G451" t="s">
        <v>135</v>
      </c>
      <c r="H451" s="31">
        <f>VLOOKUP(B451,'T-SMP'!$E$10:$F$42,2,0)</f>
        <v>0</v>
      </c>
      <c r="I451" t="s">
        <v>136</v>
      </c>
      <c r="J451" s="15">
        <f>ROUND(E451/I445* H451,5)</f>
        <v>0</v>
      </c>
      <c r="K451" s="34"/>
      <c r="L451" s="37"/>
    </row>
    <row r="452" spans="1:27" x14ac:dyDescent="0.25">
      <c r="D452" s="16" t="s">
        <v>147</v>
      </c>
      <c r="E452" s="32"/>
      <c r="H452" s="32"/>
      <c r="L452" s="37">
        <f>SUM(J450:J451)</f>
        <v>0</v>
      </c>
    </row>
    <row r="453" spans="1:27" x14ac:dyDescent="0.25">
      <c r="E453" s="32"/>
      <c r="H453" s="32"/>
      <c r="L453" s="37"/>
    </row>
    <row r="454" spans="1:27" x14ac:dyDescent="0.25">
      <c r="D454" s="16" t="s">
        <v>157</v>
      </c>
      <c r="E454" s="32"/>
      <c r="H454" s="32">
        <v>1.5</v>
      </c>
      <c r="I454" t="s">
        <v>158</v>
      </c>
      <c r="J454">
        <f>ROUND(H454/100*L448,5)</f>
        <v>0</v>
      </c>
      <c r="L454" s="37"/>
    </row>
    <row r="455" spans="1:27" x14ac:dyDescent="0.25">
      <c r="D455" s="16" t="s">
        <v>159</v>
      </c>
      <c r="E455" s="32"/>
      <c r="H455" s="32"/>
      <c r="L455" s="38">
        <f>SUM(J446:J454)</f>
        <v>0</v>
      </c>
    </row>
    <row r="456" spans="1:27" x14ac:dyDescent="0.25">
      <c r="D456" s="16" t="s">
        <v>160</v>
      </c>
      <c r="E456" s="32"/>
      <c r="H456" s="32"/>
      <c r="L456" s="38">
        <f>SUM(L455:L455)</f>
        <v>0</v>
      </c>
    </row>
    <row r="457" spans="1:27" x14ac:dyDescent="0.25">
      <c r="L457" s="36"/>
    </row>
    <row r="458" spans="1:27" ht="45" customHeight="1" x14ac:dyDescent="0.25">
      <c r="A458" s="12" t="s">
        <v>229</v>
      </c>
      <c r="B458" s="12" t="s">
        <v>41</v>
      </c>
      <c r="C458" s="13" t="s">
        <v>15</v>
      </c>
      <c r="D458" s="69" t="s">
        <v>42</v>
      </c>
      <c r="E458" s="70"/>
      <c r="F458" s="70"/>
      <c r="G458" s="13"/>
      <c r="H458" s="14" t="s">
        <v>129</v>
      </c>
      <c r="I458" s="72">
        <v>1</v>
      </c>
      <c r="J458" s="73"/>
      <c r="K458" s="33" t="str">
        <f>+B458</f>
        <v>PREM-INL6</v>
      </c>
      <c r="L458" s="35">
        <f>ROUND(L473,2)</f>
        <v>0</v>
      </c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x14ac:dyDescent="0.25">
      <c r="B459" s="9" t="s">
        <v>130</v>
      </c>
      <c r="L459" s="36"/>
    </row>
    <row r="460" spans="1:27" x14ac:dyDescent="0.25">
      <c r="B460" t="s">
        <v>137</v>
      </c>
      <c r="C460" t="s">
        <v>132</v>
      </c>
      <c r="D460" t="s">
        <v>138</v>
      </c>
      <c r="E460" s="30">
        <v>2.29E-2</v>
      </c>
      <c r="F460" t="s">
        <v>134</v>
      </c>
      <c r="G460" t="s">
        <v>135</v>
      </c>
      <c r="H460" s="31">
        <f>VLOOKUP(B460,'T-SMP'!$E$10:$F$42,2,0)</f>
        <v>0</v>
      </c>
      <c r="I460" t="s">
        <v>136</v>
      </c>
      <c r="J460" s="15">
        <f>ROUND(E460/I458* H460,5)</f>
        <v>0</v>
      </c>
      <c r="K460" s="34"/>
      <c r="L460" s="37"/>
    </row>
    <row r="461" spans="1:27" x14ac:dyDescent="0.25">
      <c r="B461" t="s">
        <v>131</v>
      </c>
      <c r="C461" t="s">
        <v>132</v>
      </c>
      <c r="D461" t="s">
        <v>133</v>
      </c>
      <c r="E461" s="30">
        <v>2.86E-2</v>
      </c>
      <c r="F461" t="s">
        <v>134</v>
      </c>
      <c r="G461" t="s">
        <v>135</v>
      </c>
      <c r="H461" s="31">
        <f>VLOOKUP(B461,'T-SMP'!$E$10:$F$42,2,0)</f>
        <v>0</v>
      </c>
      <c r="I461" t="s">
        <v>136</v>
      </c>
      <c r="J461" s="15">
        <f>ROUND(E461/I458* H461,5)</f>
        <v>0</v>
      </c>
      <c r="K461" s="34"/>
      <c r="L461" s="37"/>
    </row>
    <row r="462" spans="1:27" x14ac:dyDescent="0.25">
      <c r="D462" s="16" t="s">
        <v>139</v>
      </c>
      <c r="E462" s="32"/>
      <c r="H462" s="32"/>
      <c r="L462" s="37">
        <f>SUM(J460:J461)</f>
        <v>0</v>
      </c>
    </row>
    <row r="463" spans="1:27" x14ac:dyDescent="0.25">
      <c r="B463" s="9" t="s">
        <v>140</v>
      </c>
      <c r="E463" s="32"/>
      <c r="H463" s="32"/>
      <c r="L463" s="37"/>
    </row>
    <row r="464" spans="1:27" x14ac:dyDescent="0.25">
      <c r="B464" t="s">
        <v>230</v>
      </c>
      <c r="C464" t="s">
        <v>132</v>
      </c>
      <c r="D464" t="s">
        <v>231</v>
      </c>
      <c r="E464" s="30">
        <v>2.29E-2</v>
      </c>
      <c r="F464" t="s">
        <v>134</v>
      </c>
      <c r="G464" t="s">
        <v>135</v>
      </c>
      <c r="H464" s="31">
        <f>VLOOKUP(B464,'T-SMP'!$E$10:$F$42,2,0)</f>
        <v>0</v>
      </c>
      <c r="I464" t="s">
        <v>136</v>
      </c>
      <c r="J464" s="15">
        <f>ROUND(E464/I458* H464,5)</f>
        <v>0</v>
      </c>
      <c r="K464" s="34"/>
      <c r="L464" s="37"/>
    </row>
    <row r="465" spans="1:27" x14ac:dyDescent="0.25">
      <c r="D465" s="16" t="s">
        <v>147</v>
      </c>
      <c r="E465" s="32"/>
      <c r="H465" s="32"/>
      <c r="L465" s="37">
        <f>SUM(J464:J464)</f>
        <v>0</v>
      </c>
    </row>
    <row r="466" spans="1:27" x14ac:dyDescent="0.25">
      <c r="B466" s="9" t="s">
        <v>148</v>
      </c>
      <c r="E466" s="32"/>
      <c r="H466" s="32"/>
      <c r="L466" s="37"/>
    </row>
    <row r="467" spans="1:27" x14ac:dyDescent="0.25">
      <c r="B467" t="s">
        <v>232</v>
      </c>
      <c r="C467" t="s">
        <v>233</v>
      </c>
      <c r="D467" t="s">
        <v>234</v>
      </c>
      <c r="E467" s="30">
        <v>6.0000000000000001E-3</v>
      </c>
      <c r="G467" t="s">
        <v>135</v>
      </c>
      <c r="H467" s="31">
        <f>VLOOKUP(B467,'T-SMP'!$E$10:$F$42,2,0)</f>
        <v>0</v>
      </c>
      <c r="I467" t="s">
        <v>136</v>
      </c>
      <c r="J467" s="15">
        <f>ROUND(E467* H467,5)</f>
        <v>0</v>
      </c>
      <c r="K467" s="34"/>
      <c r="L467" s="37"/>
    </row>
    <row r="468" spans="1:27" x14ac:dyDescent="0.25">
      <c r="B468" t="s">
        <v>149</v>
      </c>
      <c r="C468" t="s">
        <v>48</v>
      </c>
      <c r="D468" t="s">
        <v>150</v>
      </c>
      <c r="E468" s="30">
        <v>1E-4</v>
      </c>
      <c r="G468" t="s">
        <v>135</v>
      </c>
      <c r="H468" s="31">
        <f>VLOOKUP(B468,'T-SMP'!$E$10:$F$42,2,0)</f>
        <v>0</v>
      </c>
      <c r="I468" t="s">
        <v>136</v>
      </c>
      <c r="J468" s="15">
        <f>ROUND(E468* H468,5)</f>
        <v>0</v>
      </c>
      <c r="K468" s="34"/>
      <c r="L468" s="37"/>
    </row>
    <row r="469" spans="1:27" x14ac:dyDescent="0.25">
      <c r="D469" s="16" t="s">
        <v>156</v>
      </c>
      <c r="E469" s="32"/>
      <c r="H469" s="32"/>
      <c r="L469" s="37">
        <f>SUM(J467:J468)</f>
        <v>0</v>
      </c>
    </row>
    <row r="470" spans="1:27" x14ac:dyDescent="0.25">
      <c r="E470" s="32"/>
      <c r="H470" s="32"/>
      <c r="L470" s="37"/>
    </row>
    <row r="471" spans="1:27" x14ac:dyDescent="0.25">
      <c r="D471" s="16" t="s">
        <v>157</v>
      </c>
      <c r="E471" s="32"/>
      <c r="H471" s="32">
        <v>1.5</v>
      </c>
      <c r="I471" t="s">
        <v>158</v>
      </c>
      <c r="J471">
        <f>ROUND(H471/100*L462,5)</f>
        <v>0</v>
      </c>
      <c r="L471" s="37"/>
    </row>
    <row r="472" spans="1:27" x14ac:dyDescent="0.25">
      <c r="D472" s="16" t="s">
        <v>159</v>
      </c>
      <c r="E472" s="32"/>
      <c r="H472" s="32"/>
      <c r="L472" s="38">
        <f>SUM(J459:J471)</f>
        <v>0</v>
      </c>
    </row>
    <row r="473" spans="1:27" x14ac:dyDescent="0.25">
      <c r="D473" s="16" t="s">
        <v>160</v>
      </c>
      <c r="E473" s="32"/>
      <c r="H473" s="32"/>
      <c r="L473" s="38">
        <f>SUM(L472:L472)</f>
        <v>0</v>
      </c>
    </row>
    <row r="474" spans="1:27" x14ac:dyDescent="0.25">
      <c r="L474" s="36"/>
    </row>
    <row r="475" spans="1:27" ht="45" customHeight="1" x14ac:dyDescent="0.25">
      <c r="A475" s="12" t="s">
        <v>235</v>
      </c>
      <c r="B475" s="12" t="s">
        <v>43</v>
      </c>
      <c r="C475" s="13" t="s">
        <v>15</v>
      </c>
      <c r="D475" s="69" t="s">
        <v>44</v>
      </c>
      <c r="E475" s="70"/>
      <c r="F475" s="70"/>
      <c r="G475" s="13"/>
      <c r="H475" s="14" t="s">
        <v>129</v>
      </c>
      <c r="I475" s="72">
        <v>1</v>
      </c>
      <c r="J475" s="73"/>
      <c r="K475" s="33" t="str">
        <f>+B475</f>
        <v>PREM-INL7</v>
      </c>
      <c r="L475" s="35">
        <f>ROUND(L490,2)</f>
        <v>0</v>
      </c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x14ac:dyDescent="0.25">
      <c r="B476" s="9" t="s">
        <v>130</v>
      </c>
      <c r="L476" s="36"/>
    </row>
    <row r="477" spans="1:27" x14ac:dyDescent="0.25">
      <c r="B477" t="s">
        <v>137</v>
      </c>
      <c r="C477" t="s">
        <v>132</v>
      </c>
      <c r="D477" t="s">
        <v>138</v>
      </c>
      <c r="E477" s="30">
        <v>6.1499999999999999E-2</v>
      </c>
      <c r="F477" t="s">
        <v>134</v>
      </c>
      <c r="G477" t="s">
        <v>135</v>
      </c>
      <c r="H477" s="31">
        <f>VLOOKUP(B477,'T-SMP'!$E$10:$F$42,2,0)</f>
        <v>0</v>
      </c>
      <c r="I477" t="s">
        <v>136</v>
      </c>
      <c r="J477" s="15">
        <f>ROUND(E477/I475* H477,5)</f>
        <v>0</v>
      </c>
      <c r="K477" s="34"/>
      <c r="L477" s="37"/>
    </row>
    <row r="478" spans="1:27" x14ac:dyDescent="0.25">
      <c r="B478" t="s">
        <v>131</v>
      </c>
      <c r="C478" t="s">
        <v>132</v>
      </c>
      <c r="D478" t="s">
        <v>133</v>
      </c>
      <c r="E478" s="30">
        <v>7.6899999999999996E-2</v>
      </c>
      <c r="F478" t="s">
        <v>134</v>
      </c>
      <c r="G478" t="s">
        <v>135</v>
      </c>
      <c r="H478" s="31">
        <f>VLOOKUP(B478,'T-SMP'!$E$10:$F$42,2,0)</f>
        <v>0</v>
      </c>
      <c r="I478" t="s">
        <v>136</v>
      </c>
      <c r="J478" s="15">
        <f>ROUND(E478/I475* H478,5)</f>
        <v>0</v>
      </c>
      <c r="K478" s="34"/>
      <c r="L478" s="37"/>
    </row>
    <row r="479" spans="1:27" x14ac:dyDescent="0.25">
      <c r="D479" s="16" t="s">
        <v>139</v>
      </c>
      <c r="E479" s="32"/>
      <c r="H479" s="32"/>
      <c r="L479" s="37">
        <f>SUM(J477:J478)</f>
        <v>0</v>
      </c>
    </row>
    <row r="480" spans="1:27" x14ac:dyDescent="0.25">
      <c r="B480" s="9" t="s">
        <v>140</v>
      </c>
      <c r="E480" s="32"/>
      <c r="H480" s="32"/>
      <c r="L480" s="37"/>
    </row>
    <row r="481" spans="1:27" x14ac:dyDescent="0.25">
      <c r="B481" t="s">
        <v>230</v>
      </c>
      <c r="C481" t="s">
        <v>132</v>
      </c>
      <c r="D481" t="s">
        <v>231</v>
      </c>
      <c r="E481" s="30">
        <v>6.1499999999999999E-2</v>
      </c>
      <c r="F481" t="s">
        <v>134</v>
      </c>
      <c r="G481" t="s">
        <v>135</v>
      </c>
      <c r="H481" s="31">
        <f>VLOOKUP(B481,'T-SMP'!$E$10:$F$42,2,0)</f>
        <v>0</v>
      </c>
      <c r="I481" t="s">
        <v>136</v>
      </c>
      <c r="J481" s="15">
        <f>ROUND(E481/I475* H481,5)</f>
        <v>0</v>
      </c>
      <c r="K481" s="34"/>
      <c r="L481" s="37"/>
    </row>
    <row r="482" spans="1:27" x14ac:dyDescent="0.25">
      <c r="D482" s="16" t="s">
        <v>147</v>
      </c>
      <c r="E482" s="32"/>
      <c r="H482" s="32"/>
      <c r="L482" s="37">
        <f>SUM(J481:J481)</f>
        <v>0</v>
      </c>
    </row>
    <row r="483" spans="1:27" x14ac:dyDescent="0.25">
      <c r="B483" s="9" t="s">
        <v>148</v>
      </c>
      <c r="E483" s="32"/>
      <c r="H483" s="32"/>
      <c r="L483" s="37"/>
    </row>
    <row r="484" spans="1:27" x14ac:dyDescent="0.25">
      <c r="B484" t="s">
        <v>149</v>
      </c>
      <c r="C484" t="s">
        <v>48</v>
      </c>
      <c r="D484" t="s">
        <v>150</v>
      </c>
      <c r="E484" s="30">
        <v>2.0000000000000001E-4</v>
      </c>
      <c r="G484" t="s">
        <v>135</v>
      </c>
      <c r="H484" s="31">
        <f>VLOOKUP(B484,'T-SMP'!$E$10:$F$42,2,0)</f>
        <v>0</v>
      </c>
      <c r="I484" t="s">
        <v>136</v>
      </c>
      <c r="J484" s="15">
        <f>ROUND(E484* H484,5)</f>
        <v>0</v>
      </c>
      <c r="K484" s="34"/>
      <c r="L484" s="37"/>
    </row>
    <row r="485" spans="1:27" x14ac:dyDescent="0.25">
      <c r="B485" t="s">
        <v>232</v>
      </c>
      <c r="C485" t="s">
        <v>233</v>
      </c>
      <c r="D485" t="s">
        <v>234</v>
      </c>
      <c r="E485" s="30">
        <v>1.4999999999999999E-2</v>
      </c>
      <c r="G485" t="s">
        <v>135</v>
      </c>
      <c r="H485" s="31">
        <f>VLOOKUP(B485,'T-SMP'!$E$10:$F$42,2,0)</f>
        <v>0</v>
      </c>
      <c r="I485" t="s">
        <v>136</v>
      </c>
      <c r="J485" s="15">
        <f>ROUND(E485* H485,5)</f>
        <v>0</v>
      </c>
      <c r="K485" s="34"/>
      <c r="L485" s="37"/>
    </row>
    <row r="486" spans="1:27" x14ac:dyDescent="0.25">
      <c r="D486" s="16" t="s">
        <v>156</v>
      </c>
      <c r="E486" s="32"/>
      <c r="H486" s="32"/>
      <c r="L486" s="37">
        <f>SUM(J484:J485)</f>
        <v>0</v>
      </c>
    </row>
    <row r="487" spans="1:27" x14ac:dyDescent="0.25">
      <c r="E487" s="32"/>
      <c r="H487" s="32"/>
      <c r="L487" s="37"/>
    </row>
    <row r="488" spans="1:27" x14ac:dyDescent="0.25">
      <c r="D488" s="16" t="s">
        <v>157</v>
      </c>
      <c r="E488" s="32"/>
      <c r="H488" s="32">
        <v>1.5</v>
      </c>
      <c r="I488" t="s">
        <v>158</v>
      </c>
      <c r="J488">
        <f>ROUND(H488/100*L479,5)</f>
        <v>0</v>
      </c>
      <c r="L488" s="37"/>
    </row>
    <row r="489" spans="1:27" x14ac:dyDescent="0.25">
      <c r="D489" s="16" t="s">
        <v>159</v>
      </c>
      <c r="E489" s="32"/>
      <c r="H489" s="32"/>
      <c r="L489" s="38">
        <f>SUM(J476:J488)</f>
        <v>0</v>
      </c>
    </row>
    <row r="490" spans="1:27" x14ac:dyDescent="0.25">
      <c r="D490" s="16" t="s">
        <v>160</v>
      </c>
      <c r="E490" s="32"/>
      <c r="H490" s="32"/>
      <c r="L490" s="38">
        <f>SUM(L489:L489)</f>
        <v>0</v>
      </c>
    </row>
    <row r="491" spans="1:27" x14ac:dyDescent="0.25">
      <c r="L491" s="36"/>
    </row>
    <row r="492" spans="1:27" ht="45" customHeight="1" x14ac:dyDescent="0.25">
      <c r="A492" s="12" t="s">
        <v>236</v>
      </c>
      <c r="B492" s="12" t="s">
        <v>78</v>
      </c>
      <c r="C492" s="13" t="s">
        <v>12</v>
      </c>
      <c r="D492" s="69" t="s">
        <v>79</v>
      </c>
      <c r="E492" s="70"/>
      <c r="F492" s="70"/>
      <c r="G492" s="13"/>
      <c r="H492" s="14" t="s">
        <v>129</v>
      </c>
      <c r="I492" s="72">
        <v>1</v>
      </c>
      <c r="J492" s="73"/>
      <c r="K492" s="33" t="str">
        <f>+B492</f>
        <v>PRH0-ALT2</v>
      </c>
      <c r="L492" s="35">
        <f>ROUND(L502,2)</f>
        <v>0</v>
      </c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x14ac:dyDescent="0.25">
      <c r="B493" s="9" t="s">
        <v>130</v>
      </c>
      <c r="L493" s="36"/>
    </row>
    <row r="494" spans="1:27" x14ac:dyDescent="0.25">
      <c r="B494" t="s">
        <v>137</v>
      </c>
      <c r="C494" t="s">
        <v>132</v>
      </c>
      <c r="D494" t="s">
        <v>138</v>
      </c>
      <c r="E494" s="30">
        <v>2E-3</v>
      </c>
      <c r="F494" t="s">
        <v>134</v>
      </c>
      <c r="G494" t="s">
        <v>135</v>
      </c>
      <c r="H494" s="31">
        <f>VLOOKUP(B494,'T-SMP'!$E$10:$F$42,2,0)</f>
        <v>0</v>
      </c>
      <c r="I494" t="s">
        <v>136</v>
      </c>
      <c r="J494" s="15">
        <f>ROUND(E494/I492* H494,5)</f>
        <v>0</v>
      </c>
      <c r="K494" s="34"/>
      <c r="L494" s="37"/>
    </row>
    <row r="495" spans="1:27" x14ac:dyDescent="0.25">
      <c r="D495" s="16" t="s">
        <v>139</v>
      </c>
      <c r="E495" s="32"/>
      <c r="H495" s="32"/>
      <c r="L495" s="37">
        <f>SUM(J494:J494)</f>
        <v>0</v>
      </c>
    </row>
    <row r="496" spans="1:27" x14ac:dyDescent="0.25">
      <c r="B496" s="9" t="s">
        <v>140</v>
      </c>
      <c r="E496" s="32"/>
      <c r="H496" s="32"/>
      <c r="L496" s="37"/>
    </row>
    <row r="497" spans="1:27" x14ac:dyDescent="0.25">
      <c r="B497" t="s">
        <v>237</v>
      </c>
      <c r="C497" t="s">
        <v>132</v>
      </c>
      <c r="D497" t="s">
        <v>238</v>
      </c>
      <c r="E497" s="30">
        <v>2E-3</v>
      </c>
      <c r="F497" t="s">
        <v>134</v>
      </c>
      <c r="G497" t="s">
        <v>135</v>
      </c>
      <c r="H497" s="31">
        <f>VLOOKUP(B497,'T-SMP'!$E$10:$F$42,2,0)</f>
        <v>0</v>
      </c>
      <c r="I497" t="s">
        <v>136</v>
      </c>
      <c r="J497" s="15">
        <f>ROUND(E497/I492* H497,5)</f>
        <v>0</v>
      </c>
      <c r="K497" s="34"/>
      <c r="L497" s="37"/>
    </row>
    <row r="498" spans="1:27" x14ac:dyDescent="0.25">
      <c r="D498" s="16" t="s">
        <v>147</v>
      </c>
      <c r="E498" s="32"/>
      <c r="H498" s="32"/>
      <c r="L498" s="37">
        <f>SUM(J497:J497)</f>
        <v>0</v>
      </c>
    </row>
    <row r="499" spans="1:27" x14ac:dyDescent="0.25">
      <c r="E499" s="32"/>
      <c r="H499" s="32"/>
      <c r="L499" s="37"/>
    </row>
    <row r="500" spans="1:27" x14ac:dyDescent="0.25">
      <c r="D500" s="16" t="s">
        <v>157</v>
      </c>
      <c r="E500" s="32"/>
      <c r="H500" s="32">
        <v>1.5</v>
      </c>
      <c r="I500" t="s">
        <v>158</v>
      </c>
      <c r="J500">
        <f>ROUND(H500/100*L495,5)</f>
        <v>0</v>
      </c>
      <c r="L500" s="37"/>
    </row>
    <row r="501" spans="1:27" x14ac:dyDescent="0.25">
      <c r="D501" s="16" t="s">
        <v>159</v>
      </c>
      <c r="E501" s="32"/>
      <c r="H501" s="32"/>
      <c r="L501" s="38">
        <f>SUM(J493:J500)</f>
        <v>0</v>
      </c>
    </row>
    <row r="502" spans="1:27" x14ac:dyDescent="0.25">
      <c r="D502" s="16" t="s">
        <v>160</v>
      </c>
      <c r="E502" s="32"/>
      <c r="H502" s="32"/>
      <c r="L502" s="38">
        <f>SUM(L501:L501)</f>
        <v>0</v>
      </c>
    </row>
    <row r="503" spans="1:27" x14ac:dyDescent="0.25">
      <c r="L503" s="36"/>
    </row>
    <row r="504" spans="1:27" ht="45" customHeight="1" x14ac:dyDescent="0.25">
      <c r="A504" s="12" t="s">
        <v>239</v>
      </c>
      <c r="B504" s="12" t="s">
        <v>74</v>
      </c>
      <c r="C504" s="13" t="s">
        <v>12</v>
      </c>
      <c r="D504" s="69" t="s">
        <v>75</v>
      </c>
      <c r="E504" s="70"/>
      <c r="F504" s="70"/>
      <c r="G504" s="13"/>
      <c r="H504" s="14" t="s">
        <v>129</v>
      </c>
      <c r="I504" s="72">
        <v>1</v>
      </c>
      <c r="J504" s="73"/>
      <c r="K504" s="33" t="str">
        <f>+B504</f>
        <v>PRH0-BAI2</v>
      </c>
      <c r="L504" s="35">
        <f>ROUND(L514,2)</f>
        <v>0</v>
      </c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x14ac:dyDescent="0.25">
      <c r="B505" s="9" t="s">
        <v>130</v>
      </c>
      <c r="L505" s="36"/>
    </row>
    <row r="506" spans="1:27" x14ac:dyDescent="0.25">
      <c r="B506" t="s">
        <v>137</v>
      </c>
      <c r="C506" t="s">
        <v>132</v>
      </c>
      <c r="D506" t="s">
        <v>138</v>
      </c>
      <c r="E506" s="30">
        <v>1E-3</v>
      </c>
      <c r="F506" t="s">
        <v>134</v>
      </c>
      <c r="G506" t="s">
        <v>135</v>
      </c>
      <c r="H506" s="31">
        <f>VLOOKUP(B506,'T-SMP'!$E$10:$F$42,2,0)</f>
        <v>0</v>
      </c>
      <c r="I506" t="s">
        <v>136</v>
      </c>
      <c r="J506" s="15">
        <f>ROUND(E506/I504* H506,5)</f>
        <v>0</v>
      </c>
      <c r="K506" s="34"/>
      <c r="L506" s="37"/>
    </row>
    <row r="507" spans="1:27" x14ac:dyDescent="0.25">
      <c r="D507" s="16" t="s">
        <v>139</v>
      </c>
      <c r="E507" s="32"/>
      <c r="H507" s="32"/>
      <c r="L507" s="37">
        <f>SUM(J506:J506)</f>
        <v>0</v>
      </c>
    </row>
    <row r="508" spans="1:27" x14ac:dyDescent="0.25">
      <c r="B508" s="9" t="s">
        <v>140</v>
      </c>
      <c r="E508" s="32"/>
      <c r="H508" s="32"/>
      <c r="L508" s="37"/>
    </row>
    <row r="509" spans="1:27" x14ac:dyDescent="0.25">
      <c r="B509" t="s">
        <v>237</v>
      </c>
      <c r="C509" t="s">
        <v>132</v>
      </c>
      <c r="D509" t="s">
        <v>238</v>
      </c>
      <c r="E509" s="30">
        <v>1E-3</v>
      </c>
      <c r="F509" t="s">
        <v>134</v>
      </c>
      <c r="G509" t="s">
        <v>135</v>
      </c>
      <c r="H509" s="31">
        <f>VLOOKUP(B509,'T-SMP'!$E$10:$F$42,2,0)</f>
        <v>0</v>
      </c>
      <c r="I509" t="s">
        <v>136</v>
      </c>
      <c r="J509" s="15">
        <f>ROUND(E509/I504* H509,5)</f>
        <v>0</v>
      </c>
      <c r="K509" s="34"/>
      <c r="L509" s="37"/>
    </row>
    <row r="510" spans="1:27" x14ac:dyDescent="0.25">
      <c r="D510" s="16" t="s">
        <v>147</v>
      </c>
      <c r="E510" s="32"/>
      <c r="H510" s="32"/>
      <c r="L510" s="37">
        <f>SUM(J509:J509)</f>
        <v>0</v>
      </c>
    </row>
    <row r="511" spans="1:27" x14ac:dyDescent="0.25">
      <c r="E511" s="32"/>
      <c r="H511" s="32"/>
      <c r="L511" s="37"/>
    </row>
    <row r="512" spans="1:27" x14ac:dyDescent="0.25">
      <c r="D512" s="16" t="s">
        <v>157</v>
      </c>
      <c r="E512" s="32"/>
      <c r="H512" s="32">
        <v>1.5</v>
      </c>
      <c r="I512" t="s">
        <v>158</v>
      </c>
      <c r="J512">
        <f>ROUND(H512/100*L507,5)</f>
        <v>0</v>
      </c>
      <c r="L512" s="37"/>
    </row>
    <row r="513" spans="1:27" x14ac:dyDescent="0.25">
      <c r="D513" s="16" t="s">
        <v>159</v>
      </c>
      <c r="E513" s="32"/>
      <c r="H513" s="32"/>
      <c r="L513" s="38">
        <f>SUM(J505:J512)</f>
        <v>0</v>
      </c>
    </row>
    <row r="514" spans="1:27" x14ac:dyDescent="0.25">
      <c r="D514" s="16" t="s">
        <v>160</v>
      </c>
      <c r="E514" s="32"/>
      <c r="H514" s="32"/>
      <c r="L514" s="38">
        <f>SUM(L513:L513)</f>
        <v>0</v>
      </c>
    </row>
    <row r="515" spans="1:27" x14ac:dyDescent="0.25">
      <c r="L515" s="36"/>
    </row>
    <row r="516" spans="1:27" ht="45" customHeight="1" x14ac:dyDescent="0.25">
      <c r="A516" s="12" t="s">
        <v>240</v>
      </c>
      <c r="B516" s="12" t="s">
        <v>80</v>
      </c>
      <c r="C516" s="13" t="s">
        <v>12</v>
      </c>
      <c r="D516" s="69" t="s">
        <v>81</v>
      </c>
      <c r="E516" s="70"/>
      <c r="F516" s="70"/>
      <c r="G516" s="13"/>
      <c r="H516" s="14" t="s">
        <v>129</v>
      </c>
      <c r="I516" s="72">
        <v>1</v>
      </c>
      <c r="J516" s="73"/>
      <c r="K516" s="33" t="str">
        <f>+B516</f>
        <v>PRH0-MAI1</v>
      </c>
      <c r="L516" s="35">
        <f>ROUND(L526,2)</f>
        <v>0</v>
      </c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x14ac:dyDescent="0.25">
      <c r="B517" s="9" t="s">
        <v>130</v>
      </c>
      <c r="L517" s="36"/>
    </row>
    <row r="518" spans="1:27" x14ac:dyDescent="0.25">
      <c r="B518" t="s">
        <v>137</v>
      </c>
      <c r="C518" t="s">
        <v>132</v>
      </c>
      <c r="D518" t="s">
        <v>138</v>
      </c>
      <c r="E518" s="30">
        <v>1.1999999999999999E-3</v>
      </c>
      <c r="F518" t="s">
        <v>134</v>
      </c>
      <c r="G518" t="s">
        <v>135</v>
      </c>
      <c r="H518" s="31">
        <f>VLOOKUP(B518,'T-SMP'!$E$10:$F$42,2,0)</f>
        <v>0</v>
      </c>
      <c r="I518" t="s">
        <v>136</v>
      </c>
      <c r="J518" s="15">
        <f>ROUND(E518/I516* H518,5)</f>
        <v>0</v>
      </c>
      <c r="K518" s="34"/>
      <c r="L518" s="37"/>
    </row>
    <row r="519" spans="1:27" x14ac:dyDescent="0.25">
      <c r="D519" s="16" t="s">
        <v>139</v>
      </c>
      <c r="E519" s="32"/>
      <c r="H519" s="32"/>
      <c r="L519" s="37">
        <f>SUM(J518:J518)</f>
        <v>0</v>
      </c>
    </row>
    <row r="520" spans="1:27" x14ac:dyDescent="0.25">
      <c r="B520" s="9" t="s">
        <v>140</v>
      </c>
      <c r="E520" s="32"/>
      <c r="H520" s="32"/>
      <c r="L520" s="37"/>
    </row>
    <row r="521" spans="1:27" x14ac:dyDescent="0.25">
      <c r="B521" t="s">
        <v>237</v>
      </c>
      <c r="C521" t="s">
        <v>132</v>
      </c>
      <c r="D521" t="s">
        <v>238</v>
      </c>
      <c r="E521" s="30">
        <v>1.1999999999999999E-3</v>
      </c>
      <c r="F521" t="s">
        <v>134</v>
      </c>
      <c r="G521" t="s">
        <v>135</v>
      </c>
      <c r="H521" s="31">
        <f>VLOOKUP(B521,'T-SMP'!$E$10:$F$42,2,0)</f>
        <v>0</v>
      </c>
      <c r="I521" t="s">
        <v>136</v>
      </c>
      <c r="J521" s="15">
        <f>ROUND(E521/I516* H521,5)</f>
        <v>0</v>
      </c>
      <c r="K521" s="34"/>
      <c r="L521" s="37"/>
    </row>
    <row r="522" spans="1:27" x14ac:dyDescent="0.25">
      <c r="D522" s="16" t="s">
        <v>147</v>
      </c>
      <c r="E522" s="32"/>
      <c r="H522" s="32"/>
      <c r="L522" s="37">
        <f>SUM(J521:J521)</f>
        <v>0</v>
      </c>
    </row>
    <row r="523" spans="1:27" x14ac:dyDescent="0.25">
      <c r="E523" s="32"/>
      <c r="H523" s="32"/>
      <c r="L523" s="37"/>
    </row>
    <row r="524" spans="1:27" x14ac:dyDescent="0.25">
      <c r="D524" s="16" t="s">
        <v>157</v>
      </c>
      <c r="E524" s="32"/>
      <c r="H524" s="32">
        <v>1.5</v>
      </c>
      <c r="I524" t="s">
        <v>158</v>
      </c>
      <c r="J524">
        <f>ROUND(H524/100*L519,5)</f>
        <v>0</v>
      </c>
      <c r="L524" s="37"/>
    </row>
    <row r="525" spans="1:27" x14ac:dyDescent="0.25">
      <c r="D525" s="16" t="s">
        <v>159</v>
      </c>
      <c r="E525" s="32"/>
      <c r="H525" s="32"/>
      <c r="L525" s="38">
        <f>SUM(J517:J524)</f>
        <v>0</v>
      </c>
    </row>
    <row r="526" spans="1:27" x14ac:dyDescent="0.25">
      <c r="D526" s="16" t="s">
        <v>160</v>
      </c>
      <c r="E526" s="32"/>
      <c r="H526" s="32"/>
      <c r="L526" s="38">
        <f>SUM(L525:L525)</f>
        <v>0</v>
      </c>
    </row>
    <row r="527" spans="1:27" x14ac:dyDescent="0.25">
      <c r="L527" s="36"/>
    </row>
    <row r="528" spans="1:27" ht="45" customHeight="1" x14ac:dyDescent="0.25">
      <c r="A528" s="12" t="s">
        <v>241</v>
      </c>
      <c r="B528" s="12" t="s">
        <v>76</v>
      </c>
      <c r="C528" s="13" t="s">
        <v>12</v>
      </c>
      <c r="D528" s="69" t="s">
        <v>77</v>
      </c>
      <c r="E528" s="70"/>
      <c r="F528" s="70"/>
      <c r="G528" s="13"/>
      <c r="H528" s="14" t="s">
        <v>129</v>
      </c>
      <c r="I528" s="72">
        <v>1</v>
      </c>
      <c r="J528" s="73"/>
      <c r="K528" s="33" t="str">
        <f>+B528</f>
        <v>PRH0-MIG2</v>
      </c>
      <c r="L528" s="35">
        <f>ROUND(L538,2)</f>
        <v>0</v>
      </c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x14ac:dyDescent="0.25">
      <c r="B529" s="9" t="s">
        <v>130</v>
      </c>
      <c r="L529" s="36"/>
    </row>
    <row r="530" spans="1:27" x14ac:dyDescent="0.25">
      <c r="B530" t="s">
        <v>137</v>
      </c>
      <c r="C530" t="s">
        <v>132</v>
      </c>
      <c r="D530" t="s">
        <v>138</v>
      </c>
      <c r="E530" s="30">
        <v>1.5E-3</v>
      </c>
      <c r="F530" t="s">
        <v>134</v>
      </c>
      <c r="G530" t="s">
        <v>135</v>
      </c>
      <c r="H530" s="31">
        <f>VLOOKUP(B530,'T-SMP'!$E$10:$F$42,2,0)</f>
        <v>0</v>
      </c>
      <c r="I530" t="s">
        <v>136</v>
      </c>
      <c r="J530" s="15">
        <f>ROUND(E530/I528* H530,5)</f>
        <v>0</v>
      </c>
      <c r="K530" s="34"/>
      <c r="L530" s="37"/>
    </row>
    <row r="531" spans="1:27" x14ac:dyDescent="0.25">
      <c r="D531" s="16" t="s">
        <v>139</v>
      </c>
      <c r="E531" s="32"/>
      <c r="H531" s="32"/>
      <c r="L531" s="37">
        <f>SUM(J530:J530)</f>
        <v>0</v>
      </c>
    </row>
    <row r="532" spans="1:27" x14ac:dyDescent="0.25">
      <c r="B532" s="9" t="s">
        <v>140</v>
      </c>
      <c r="E532" s="32"/>
      <c r="H532" s="32"/>
      <c r="L532" s="37"/>
    </row>
    <row r="533" spans="1:27" x14ac:dyDescent="0.25">
      <c r="B533" t="s">
        <v>237</v>
      </c>
      <c r="C533" t="s">
        <v>132</v>
      </c>
      <c r="D533" t="s">
        <v>238</v>
      </c>
      <c r="E533" s="30">
        <v>1.5E-3</v>
      </c>
      <c r="F533" t="s">
        <v>134</v>
      </c>
      <c r="G533" t="s">
        <v>135</v>
      </c>
      <c r="H533" s="31">
        <f>VLOOKUP(B533,'T-SMP'!$E$10:$F$42,2,0)</f>
        <v>0</v>
      </c>
      <c r="I533" t="s">
        <v>136</v>
      </c>
      <c r="J533" s="15">
        <f>ROUND(E533/I528* H533,5)</f>
        <v>0</v>
      </c>
      <c r="K533" s="34"/>
      <c r="L533" s="37"/>
    </row>
    <row r="534" spans="1:27" x14ac:dyDescent="0.25">
      <c r="D534" s="16" t="s">
        <v>147</v>
      </c>
      <c r="E534" s="32"/>
      <c r="H534" s="32"/>
      <c r="L534" s="37">
        <f>SUM(J533:J533)</f>
        <v>0</v>
      </c>
    </row>
    <row r="535" spans="1:27" x14ac:dyDescent="0.25">
      <c r="E535" s="32"/>
      <c r="H535" s="32"/>
      <c r="L535" s="37"/>
    </row>
    <row r="536" spans="1:27" x14ac:dyDescent="0.25">
      <c r="D536" s="16" t="s">
        <v>157</v>
      </c>
      <c r="E536" s="32"/>
      <c r="H536" s="32">
        <v>1.5</v>
      </c>
      <c r="I536" t="s">
        <v>158</v>
      </c>
      <c r="J536">
        <f>ROUND(H536/100*L531,5)</f>
        <v>0</v>
      </c>
      <c r="L536" s="37"/>
    </row>
    <row r="537" spans="1:27" x14ac:dyDescent="0.25">
      <c r="D537" s="16" t="s">
        <v>159</v>
      </c>
      <c r="E537" s="32"/>
      <c r="H537" s="32"/>
      <c r="L537" s="38">
        <f>SUM(J529:J536)</f>
        <v>0</v>
      </c>
    </row>
    <row r="538" spans="1:27" x14ac:dyDescent="0.25">
      <c r="D538" s="16" t="s">
        <v>160</v>
      </c>
      <c r="E538" s="32"/>
      <c r="H538" s="32"/>
      <c r="L538" s="38">
        <f>SUM(L537:L537)</f>
        <v>0</v>
      </c>
    </row>
    <row r="539" spans="1:27" x14ac:dyDescent="0.25">
      <c r="L539" s="36"/>
    </row>
    <row r="540" spans="1:27" ht="45" customHeight="1" x14ac:dyDescent="0.25">
      <c r="A540" s="12" t="s">
        <v>242</v>
      </c>
      <c r="B540" s="12" t="s">
        <v>52</v>
      </c>
      <c r="C540" s="13" t="s">
        <v>12</v>
      </c>
      <c r="D540" s="69" t="s">
        <v>53</v>
      </c>
      <c r="E540" s="70"/>
      <c r="F540" s="70"/>
      <c r="G540" s="13"/>
      <c r="H540" s="14" t="s">
        <v>129</v>
      </c>
      <c r="I540" s="72">
        <v>1</v>
      </c>
      <c r="J540" s="73"/>
      <c r="K540" s="33" t="str">
        <f>+B540</f>
        <v>PRIH-HBH5</v>
      </c>
      <c r="L540" s="35">
        <f>ROUND(L551,2)</f>
        <v>0</v>
      </c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x14ac:dyDescent="0.25">
      <c r="B541" s="9" t="s">
        <v>130</v>
      </c>
      <c r="L541" s="36"/>
    </row>
    <row r="542" spans="1:27" x14ac:dyDescent="0.25">
      <c r="B542" t="s">
        <v>131</v>
      </c>
      <c r="C542" t="s">
        <v>132</v>
      </c>
      <c r="D542" t="s">
        <v>133</v>
      </c>
      <c r="E542" s="30">
        <v>2.5000000000000001E-2</v>
      </c>
      <c r="F542" t="s">
        <v>134</v>
      </c>
      <c r="G542" t="s">
        <v>135</v>
      </c>
      <c r="H542" s="31">
        <f>VLOOKUP(B542,'T-SMP'!$E$10:$F$42,2,0)</f>
        <v>0</v>
      </c>
      <c r="I542" t="s">
        <v>136</v>
      </c>
      <c r="J542" s="15">
        <f>ROUND(E542/I540* H542,5)</f>
        <v>0</v>
      </c>
      <c r="K542" s="34"/>
      <c r="L542" s="37"/>
    </row>
    <row r="543" spans="1:27" x14ac:dyDescent="0.25">
      <c r="B543" t="s">
        <v>137</v>
      </c>
      <c r="C543" t="s">
        <v>132</v>
      </c>
      <c r="D543" t="s">
        <v>138</v>
      </c>
      <c r="E543" s="30">
        <v>0.2</v>
      </c>
      <c r="F543" t="s">
        <v>134</v>
      </c>
      <c r="G543" t="s">
        <v>135</v>
      </c>
      <c r="H543" s="31">
        <f>VLOOKUP(B543,'T-SMP'!$E$10:$F$42,2,0)</f>
        <v>0</v>
      </c>
      <c r="I543" t="s">
        <v>136</v>
      </c>
      <c r="J543" s="15">
        <f>ROUND(E543/I540* H543,5)</f>
        <v>0</v>
      </c>
      <c r="K543" s="34"/>
      <c r="L543" s="37"/>
    </row>
    <row r="544" spans="1:27" x14ac:dyDescent="0.25">
      <c r="D544" s="16" t="s">
        <v>139</v>
      </c>
      <c r="E544" s="32"/>
      <c r="H544" s="32"/>
      <c r="L544" s="37">
        <f>SUM(J542:J543)</f>
        <v>0</v>
      </c>
    </row>
    <row r="545" spans="1:12" x14ac:dyDescent="0.25">
      <c r="B545" s="9" t="s">
        <v>140</v>
      </c>
      <c r="E545" s="32"/>
      <c r="H545" s="32"/>
      <c r="L545" s="37"/>
    </row>
    <row r="546" spans="1:12" x14ac:dyDescent="0.25">
      <c r="B546" t="s">
        <v>243</v>
      </c>
      <c r="C546" t="s">
        <v>132</v>
      </c>
      <c r="D546" t="s">
        <v>244</v>
      </c>
      <c r="E546" s="30">
        <v>3.7999999999999999E-2</v>
      </c>
      <c r="F546" t="s">
        <v>134</v>
      </c>
      <c r="G546" t="s">
        <v>135</v>
      </c>
      <c r="H546" s="31">
        <f>VLOOKUP(B546,'T-SMP'!$E$10:$F$42,2,0)</f>
        <v>0</v>
      </c>
      <c r="I546" t="s">
        <v>136</v>
      </c>
      <c r="J546" s="15">
        <f>ROUND(E546/I540* H546,5)</f>
        <v>0</v>
      </c>
      <c r="K546" s="34"/>
      <c r="L546" s="37"/>
    </row>
    <row r="547" spans="1:12" x14ac:dyDescent="0.25">
      <c r="B547" t="s">
        <v>245</v>
      </c>
      <c r="C547" t="s">
        <v>132</v>
      </c>
      <c r="D547" t="s">
        <v>246</v>
      </c>
      <c r="E547" s="30">
        <v>2.5000000000000001E-2</v>
      </c>
      <c r="F547" t="s">
        <v>134</v>
      </c>
      <c r="G547" t="s">
        <v>135</v>
      </c>
      <c r="H547" s="31">
        <f>VLOOKUP(B547,'T-SMP'!$E$10:$F$42,2,0)</f>
        <v>0</v>
      </c>
      <c r="I547" t="s">
        <v>136</v>
      </c>
      <c r="J547" s="15">
        <f>ROUND(E547/I540* H547,5)</f>
        <v>0</v>
      </c>
      <c r="K547" s="34"/>
      <c r="L547" s="37"/>
    </row>
    <row r="548" spans="1:12" x14ac:dyDescent="0.25">
      <c r="E548" s="32"/>
      <c r="H548" s="32"/>
      <c r="L548" s="37"/>
    </row>
    <row r="549" spans="1:12" x14ac:dyDescent="0.25">
      <c r="D549" s="16" t="s">
        <v>157</v>
      </c>
      <c r="E549" s="32"/>
      <c r="H549" s="32">
        <v>1.5</v>
      </c>
      <c r="I549" t="s">
        <v>158</v>
      </c>
      <c r="J549">
        <f>ROUND(H549/100*L544,5)</f>
        <v>0</v>
      </c>
      <c r="L549" s="37"/>
    </row>
    <row r="550" spans="1:12" x14ac:dyDescent="0.25">
      <c r="D550" s="16" t="s">
        <v>159</v>
      </c>
      <c r="E550" s="32"/>
      <c r="H550" s="32"/>
      <c r="L550" s="38">
        <f>SUM(J541:J549)</f>
        <v>0</v>
      </c>
    </row>
    <row r="551" spans="1:12" x14ac:dyDescent="0.25">
      <c r="D551" s="16" t="s">
        <v>160</v>
      </c>
      <c r="E551" s="32"/>
      <c r="H551" s="32"/>
      <c r="L551" s="38">
        <f>SUM(L550:L550)</f>
        <v>0</v>
      </c>
    </row>
    <row r="553" spans="1:12" x14ac:dyDescent="0.25">
      <c r="A553" s="12" t="s">
        <v>128</v>
      </c>
      <c r="B553" s="12" t="s">
        <v>285</v>
      </c>
      <c r="C553" s="13" t="s">
        <v>286</v>
      </c>
      <c r="D553" s="69" t="s">
        <v>287</v>
      </c>
      <c r="E553" s="70"/>
      <c r="F553" s="70"/>
      <c r="G553" s="13"/>
      <c r="H553" s="14" t="s">
        <v>129</v>
      </c>
      <c r="I553" s="71">
        <v>10.76</v>
      </c>
      <c r="J553" s="71"/>
      <c r="K553" s="12" t="s">
        <v>285</v>
      </c>
      <c r="L553" s="35">
        <f>ROUND(L563,2)</f>
        <v>0</v>
      </c>
    </row>
    <row r="554" spans="1:12" x14ac:dyDescent="0.25">
      <c r="B554" s="9" t="s">
        <v>130</v>
      </c>
      <c r="K554"/>
      <c r="L554" s="36"/>
    </row>
    <row r="555" spans="1:12" x14ac:dyDescent="0.25">
      <c r="B555" t="s">
        <v>137</v>
      </c>
      <c r="C555" t="s">
        <v>132</v>
      </c>
      <c r="D555" t="s">
        <v>138</v>
      </c>
      <c r="E555" s="30">
        <v>0.3</v>
      </c>
      <c r="F555" t="s">
        <v>134</v>
      </c>
      <c r="G555" t="s">
        <v>135</v>
      </c>
      <c r="H555" s="31">
        <f>VLOOKUP(B555,'T-SMP'!$E$10:$F$42,2,0)</f>
        <v>0</v>
      </c>
      <c r="I555" t="s">
        <v>136</v>
      </c>
      <c r="K555" s="15">
        <f>ROUND(E555/I553* H555,5)</f>
        <v>0</v>
      </c>
      <c r="L555" s="37"/>
    </row>
    <row r="556" spans="1:12" x14ac:dyDescent="0.25">
      <c r="D556" s="16" t="s">
        <v>139</v>
      </c>
      <c r="E556" s="32"/>
      <c r="H556" s="32"/>
      <c r="K556"/>
      <c r="L556" s="37">
        <f>SUM(K555:K555)</f>
        <v>0</v>
      </c>
    </row>
    <row r="557" spans="1:12" x14ac:dyDescent="0.25">
      <c r="B557" s="9" t="s">
        <v>148</v>
      </c>
      <c r="E557" s="32"/>
      <c r="H557" s="32"/>
      <c r="K557"/>
      <c r="L557" s="37"/>
    </row>
    <row r="558" spans="1:12" x14ac:dyDescent="0.25">
      <c r="B558" t="s">
        <v>167</v>
      </c>
      <c r="C558" t="s">
        <v>152</v>
      </c>
      <c r="D558" t="s">
        <v>168</v>
      </c>
      <c r="E558" s="30">
        <v>5.0000000000000001E-4</v>
      </c>
      <c r="G558" t="s">
        <v>135</v>
      </c>
      <c r="H558" s="31">
        <f>VLOOKUP(B558,'T-SMP'!$E$10:$F$42,2,0)</f>
        <v>0</v>
      </c>
      <c r="I558" t="s">
        <v>136</v>
      </c>
      <c r="K558" s="15">
        <f>ROUND(E558* H558,5)</f>
        <v>0</v>
      </c>
      <c r="L558" s="37"/>
    </row>
    <row r="559" spans="1:12" x14ac:dyDescent="0.25">
      <c r="D559" s="16" t="s">
        <v>156</v>
      </c>
      <c r="E559" s="32"/>
      <c r="H559" s="32"/>
      <c r="K559"/>
      <c r="L559" s="37">
        <f>SUM(K558:K558)</f>
        <v>0</v>
      </c>
    </row>
    <row r="560" spans="1:12" x14ac:dyDescent="0.25">
      <c r="E560" s="32"/>
      <c r="H560" s="32"/>
      <c r="K560"/>
      <c r="L560" s="37"/>
    </row>
    <row r="561" spans="1:12" x14ac:dyDescent="0.25">
      <c r="D561" s="16" t="s">
        <v>157</v>
      </c>
      <c r="E561" s="32"/>
      <c r="H561" s="32">
        <v>1.5</v>
      </c>
      <c r="I561" t="s">
        <v>158</v>
      </c>
      <c r="K561">
        <f>ROUND(H561/100*L556,5)</f>
        <v>0</v>
      </c>
      <c r="L561" s="37"/>
    </row>
    <row r="562" spans="1:12" x14ac:dyDescent="0.25">
      <c r="D562" s="16" t="s">
        <v>159</v>
      </c>
      <c r="E562" s="32"/>
      <c r="H562" s="32"/>
      <c r="K562"/>
      <c r="L562" s="38">
        <f>SUM(K554:K561)</f>
        <v>0</v>
      </c>
    </row>
    <row r="563" spans="1:12" x14ac:dyDescent="0.25">
      <c r="D563" s="16" t="s">
        <v>160</v>
      </c>
      <c r="E563" s="32"/>
      <c r="H563" s="32"/>
      <c r="K563"/>
      <c r="L563" s="38">
        <f>SUM(L562:L562)</f>
        <v>0</v>
      </c>
    </row>
    <row r="564" spans="1:12" x14ac:dyDescent="0.25">
      <c r="K564"/>
      <c r="L564" s="36"/>
    </row>
    <row r="565" spans="1:12" x14ac:dyDescent="0.25">
      <c r="A565" s="12" t="s">
        <v>161</v>
      </c>
      <c r="B565" s="12" t="s">
        <v>288</v>
      </c>
      <c r="C565" s="13" t="s">
        <v>286</v>
      </c>
      <c r="D565" s="69" t="s">
        <v>289</v>
      </c>
      <c r="E565" s="70"/>
      <c r="F565" s="70"/>
      <c r="G565" s="13"/>
      <c r="H565" s="14" t="s">
        <v>129</v>
      </c>
      <c r="I565" s="71">
        <v>13</v>
      </c>
      <c r="J565" s="71"/>
      <c r="K565" s="12" t="s">
        <v>288</v>
      </c>
      <c r="L565" s="35">
        <f>ROUND(L578,2)</f>
        <v>0</v>
      </c>
    </row>
    <row r="566" spans="1:12" x14ac:dyDescent="0.25">
      <c r="B566" s="9" t="s">
        <v>130</v>
      </c>
      <c r="K566"/>
      <c r="L566" s="36"/>
    </row>
    <row r="567" spans="1:12" x14ac:dyDescent="0.25">
      <c r="B567" t="s">
        <v>137</v>
      </c>
      <c r="C567" t="s">
        <v>132</v>
      </c>
      <c r="D567" t="s">
        <v>138</v>
      </c>
      <c r="E567" s="30">
        <v>0.3</v>
      </c>
      <c r="F567" t="s">
        <v>134</v>
      </c>
      <c r="G567" t="s">
        <v>135</v>
      </c>
      <c r="H567" s="31">
        <f>VLOOKUP(B567,'T-SMP'!$E$10:$F$42,2,0)</f>
        <v>0</v>
      </c>
      <c r="I567" t="s">
        <v>136</v>
      </c>
      <c r="K567" s="15">
        <f>ROUND(E567/I565* H567,5)</f>
        <v>0</v>
      </c>
      <c r="L567" s="37"/>
    </row>
    <row r="568" spans="1:12" x14ac:dyDescent="0.25">
      <c r="B568" t="s">
        <v>131</v>
      </c>
      <c r="C568" t="s">
        <v>132</v>
      </c>
      <c r="D568" t="s">
        <v>133</v>
      </c>
      <c r="E568" s="30">
        <v>0.3</v>
      </c>
      <c r="F568" t="s">
        <v>134</v>
      </c>
      <c r="G568" t="s">
        <v>135</v>
      </c>
      <c r="H568" s="31">
        <f>VLOOKUP(B568,'T-SMP'!$E$10:$F$42,2,0)</f>
        <v>0</v>
      </c>
      <c r="I568" t="s">
        <v>136</v>
      </c>
      <c r="K568" s="15">
        <f>ROUND(E568/I565* H568,5)</f>
        <v>0</v>
      </c>
      <c r="L568" s="37"/>
    </row>
    <row r="569" spans="1:12" x14ac:dyDescent="0.25">
      <c r="D569" s="16" t="s">
        <v>139</v>
      </c>
      <c r="E569" s="32"/>
      <c r="H569" s="32"/>
      <c r="K569"/>
      <c r="L569" s="37">
        <f>SUM(K567:K568)</f>
        <v>0</v>
      </c>
    </row>
    <row r="570" spans="1:12" x14ac:dyDescent="0.25">
      <c r="B570" s="9" t="s">
        <v>140</v>
      </c>
      <c r="E570" s="32"/>
      <c r="H570" s="32"/>
      <c r="K570"/>
      <c r="L570" s="37"/>
    </row>
    <row r="571" spans="1:12" x14ac:dyDescent="0.25">
      <c r="B571" t="s">
        <v>141</v>
      </c>
      <c r="C571" t="s">
        <v>132</v>
      </c>
      <c r="D571" t="s">
        <v>142</v>
      </c>
      <c r="E571" s="30">
        <v>7.0000000000000001E-3</v>
      </c>
      <c r="F571" t="s">
        <v>134</v>
      </c>
      <c r="G571" t="s">
        <v>135</v>
      </c>
      <c r="H571" s="31">
        <f>VLOOKUP(B571,'T-SMP'!$E$10:$F$42,2,0)</f>
        <v>0</v>
      </c>
      <c r="I571" t="s">
        <v>136</v>
      </c>
      <c r="K571" s="15">
        <f>ROUND(E571/I565* H571,5)</f>
        <v>0</v>
      </c>
      <c r="L571" s="37"/>
    </row>
    <row r="572" spans="1:12" x14ac:dyDescent="0.25">
      <c r="D572" s="16" t="s">
        <v>147</v>
      </c>
      <c r="E572" s="32"/>
      <c r="H572" s="32"/>
      <c r="K572"/>
      <c r="L572" s="37">
        <f>SUM(K571:K571)</f>
        <v>0</v>
      </c>
    </row>
    <row r="573" spans="1:12" x14ac:dyDescent="0.25">
      <c r="B573" s="9" t="s">
        <v>148</v>
      </c>
      <c r="E573" s="32"/>
      <c r="H573" s="32"/>
      <c r="K573"/>
      <c r="L573" s="37"/>
    </row>
    <row r="574" spans="1:12" x14ac:dyDescent="0.25">
      <c r="B574" t="s">
        <v>195</v>
      </c>
      <c r="C574" t="s">
        <v>152</v>
      </c>
      <c r="D574" t="s">
        <v>196</v>
      </c>
      <c r="E574" s="30">
        <v>5.4999999999999997E-3</v>
      </c>
      <c r="G574" t="s">
        <v>135</v>
      </c>
      <c r="H574" s="31">
        <f>VLOOKUP(B574,'T-SMP'!$E$10:$F$42,2,0)</f>
        <v>0</v>
      </c>
      <c r="I574" t="s">
        <v>136</v>
      </c>
      <c r="K574" s="15">
        <f>ROUND(E574* H574,5)</f>
        <v>0</v>
      </c>
      <c r="L574" s="37"/>
    </row>
    <row r="575" spans="1:12" x14ac:dyDescent="0.25">
      <c r="E575" s="32"/>
      <c r="H575" s="32"/>
      <c r="K575"/>
      <c r="L575" s="37"/>
    </row>
    <row r="576" spans="1:12" x14ac:dyDescent="0.25">
      <c r="D576" s="16" t="s">
        <v>157</v>
      </c>
      <c r="E576" s="32"/>
      <c r="H576" s="32">
        <v>1.5</v>
      </c>
      <c r="I576" t="s">
        <v>158</v>
      </c>
      <c r="K576">
        <f>ROUND(H576/100*L569,5)</f>
        <v>0</v>
      </c>
      <c r="L576" s="37"/>
    </row>
    <row r="577" spans="4:12" x14ac:dyDescent="0.25">
      <c r="D577" s="16" t="s">
        <v>159</v>
      </c>
      <c r="E577" s="32"/>
      <c r="H577" s="32"/>
      <c r="K577"/>
      <c r="L577" s="38">
        <f>SUM(K566:K576)</f>
        <v>0</v>
      </c>
    </row>
    <row r="578" spans="4:12" x14ac:dyDescent="0.25">
      <c r="D578" s="16" t="s">
        <v>160</v>
      </c>
      <c r="E578" s="32"/>
      <c r="H578" s="32"/>
      <c r="K578"/>
      <c r="L578" s="38">
        <f>SUM(L577:L577)</f>
        <v>0</v>
      </c>
    </row>
  </sheetData>
  <sheetProtection algorithmName="SHA-512" hashValue="/nbRMhxSJ4rkJl47t8MNIXFhxS6hHKi6AiVgMkwMiq0bZIytquUt6ST+2mh5g4QPykrzTOQQcQbNOFUFRSMDcg==" saltValue="zxwMKXveczY8crXm5KxE6g==" spinCount="100000" sheet="1" objects="1" scenarios="1"/>
  <mergeCells count="79">
    <mergeCell ref="D528:F528"/>
    <mergeCell ref="I528:J528"/>
    <mergeCell ref="D540:F540"/>
    <mergeCell ref="I540:J540"/>
    <mergeCell ref="D492:F492"/>
    <mergeCell ref="I492:J492"/>
    <mergeCell ref="D504:F504"/>
    <mergeCell ref="I504:J504"/>
    <mergeCell ref="D516:F516"/>
    <mergeCell ref="I516:J516"/>
    <mergeCell ref="D445:F445"/>
    <mergeCell ref="I445:J445"/>
    <mergeCell ref="D458:F458"/>
    <mergeCell ref="I458:J458"/>
    <mergeCell ref="D475:F475"/>
    <mergeCell ref="I475:J475"/>
    <mergeCell ref="D407:F407"/>
    <mergeCell ref="I407:J407"/>
    <mergeCell ref="D420:F420"/>
    <mergeCell ref="I420:J420"/>
    <mergeCell ref="D432:F432"/>
    <mergeCell ref="I432:J432"/>
    <mergeCell ref="D359:F359"/>
    <mergeCell ref="I359:J359"/>
    <mergeCell ref="D376:F376"/>
    <mergeCell ref="I376:J376"/>
    <mergeCell ref="D388:F388"/>
    <mergeCell ref="I388:J388"/>
    <mergeCell ref="D317:F317"/>
    <mergeCell ref="I317:J317"/>
    <mergeCell ref="D330:F330"/>
    <mergeCell ref="I330:J330"/>
    <mergeCell ref="D346:F346"/>
    <mergeCell ref="I346:J346"/>
    <mergeCell ref="D261:F261"/>
    <mergeCell ref="I261:J261"/>
    <mergeCell ref="D279:F279"/>
    <mergeCell ref="I279:J279"/>
    <mergeCell ref="D298:F298"/>
    <mergeCell ref="I298:J298"/>
    <mergeCell ref="D205:F205"/>
    <mergeCell ref="I205:J205"/>
    <mergeCell ref="D224:F224"/>
    <mergeCell ref="I224:J224"/>
    <mergeCell ref="D242:F242"/>
    <mergeCell ref="I242:J242"/>
    <mergeCell ref="D156:F156"/>
    <mergeCell ref="I156:J156"/>
    <mergeCell ref="D173:F173"/>
    <mergeCell ref="I173:J173"/>
    <mergeCell ref="D190:F190"/>
    <mergeCell ref="I190:J190"/>
    <mergeCell ref="D115:F115"/>
    <mergeCell ref="I115:J115"/>
    <mergeCell ref="D127:F127"/>
    <mergeCell ref="I127:J127"/>
    <mergeCell ref="D142:F142"/>
    <mergeCell ref="I142:J142"/>
    <mergeCell ref="I61:J61"/>
    <mergeCell ref="D79:F79"/>
    <mergeCell ref="I79:J79"/>
    <mergeCell ref="D97:F97"/>
    <mergeCell ref="I97:J97"/>
    <mergeCell ref="D553:F553"/>
    <mergeCell ref="D565:F565"/>
    <mergeCell ref="I553:J553"/>
    <mergeCell ref="I565:J565"/>
    <mergeCell ref="A1:L1"/>
    <mergeCell ref="A2:L2"/>
    <mergeCell ref="A3:L3"/>
    <mergeCell ref="A4:L4"/>
    <mergeCell ref="A6:L6"/>
    <mergeCell ref="D11:F11"/>
    <mergeCell ref="I11:J11"/>
    <mergeCell ref="D31:F31"/>
    <mergeCell ref="I31:J31"/>
    <mergeCell ref="D44:F44"/>
    <mergeCell ref="I44:J44"/>
    <mergeCell ref="D61:F61"/>
  </mergeCells>
  <pageMargins left="0.75" right="0.75" top="0.75" bottom="0.5" header="0.5" footer="0.7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workbookViewId="0">
      <pane ySplit="8" topLeftCell="A157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  <col min="9" max="9" width="12" bestFit="1" customWidth="1"/>
  </cols>
  <sheetData>
    <row r="1" spans="1:7" x14ac:dyDescent="0.25">
      <c r="D1" s="74" t="s">
        <v>304</v>
      </c>
      <c r="E1" s="74" t="s">
        <v>0</v>
      </c>
      <c r="F1" s="74" t="s">
        <v>0</v>
      </c>
      <c r="G1" s="74" t="s">
        <v>0</v>
      </c>
    </row>
    <row r="2" spans="1:7" x14ac:dyDescent="0.25">
      <c r="D2" s="74"/>
      <c r="E2" s="74"/>
      <c r="F2" s="74"/>
      <c r="G2" s="74"/>
    </row>
    <row r="3" spans="1:7" ht="18.75" x14ac:dyDescent="0.3">
      <c r="D3" s="75" t="str">
        <f>+'T-SMP'!D3</f>
        <v>Nom empresa</v>
      </c>
      <c r="E3" s="75"/>
      <c r="F3" s="75"/>
      <c r="G3" s="75"/>
    </row>
    <row r="4" spans="1:7" x14ac:dyDescent="0.25">
      <c r="D4" s="74"/>
      <c r="E4" s="74"/>
      <c r="F4" s="74"/>
      <c r="G4" s="74"/>
    </row>
    <row r="6" spans="1:7" ht="18.75" x14ac:dyDescent="0.3">
      <c r="B6" s="4"/>
      <c r="C6" s="4"/>
      <c r="D6" s="5" t="s">
        <v>290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9</v>
      </c>
      <c r="D11" s="7" t="s">
        <v>10</v>
      </c>
    </row>
    <row r="13" spans="1:7" ht="45" x14ac:dyDescent="0.25">
      <c r="A13" s="41">
        <v>1</v>
      </c>
      <c r="B13" s="41" t="s">
        <v>11</v>
      </c>
      <c r="C13" s="42" t="s">
        <v>12</v>
      </c>
      <c r="D13" s="41" t="s">
        <v>13</v>
      </c>
      <c r="E13" s="43">
        <f>VLOOKUP(B13,PREU_FEINA!$K$11:$L$551,2,0)</f>
        <v>0</v>
      </c>
      <c r="F13" s="44">
        <v>100</v>
      </c>
      <c r="G13" s="45">
        <f>ROUND(ROUND(E13,2)*ROUND(F13,3),2)</f>
        <v>0</v>
      </c>
    </row>
    <row r="14" spans="1:7" ht="33.75" x14ac:dyDescent="0.25">
      <c r="A14" s="41">
        <v>2</v>
      </c>
      <c r="B14" s="41" t="s">
        <v>14</v>
      </c>
      <c r="C14" s="42" t="s">
        <v>15</v>
      </c>
      <c r="D14" s="41" t="s">
        <v>16</v>
      </c>
      <c r="E14" s="43">
        <f>VLOOKUP(B14,PREU_FEINA!$K$11:$L$551,2,0)</f>
        <v>0</v>
      </c>
      <c r="F14" s="44">
        <v>5</v>
      </c>
      <c r="G14" s="45">
        <f>ROUND(ROUND(E14,2)*ROUND(F14,3),2)</f>
        <v>0</v>
      </c>
    </row>
    <row r="15" spans="1:7" ht="45" x14ac:dyDescent="0.25">
      <c r="A15" s="41">
        <v>3</v>
      </c>
      <c r="B15" s="41" t="s">
        <v>17</v>
      </c>
      <c r="C15" s="42" t="s">
        <v>15</v>
      </c>
      <c r="D15" s="41" t="s">
        <v>18</v>
      </c>
      <c r="E15" s="43">
        <f>VLOOKUP(B15,PREU_FEINA!$K$11:$L$551,2,0)</f>
        <v>0</v>
      </c>
      <c r="F15" s="44">
        <v>5</v>
      </c>
      <c r="G15" s="45">
        <f>ROUND(ROUND(E15,2)*ROUND(F15,3),2)</f>
        <v>0</v>
      </c>
    </row>
    <row r="16" spans="1:7" ht="33.75" x14ac:dyDescent="0.25">
      <c r="A16" s="41">
        <v>4</v>
      </c>
      <c r="B16" s="41" t="s">
        <v>19</v>
      </c>
      <c r="C16" s="42" t="s">
        <v>15</v>
      </c>
      <c r="D16" s="41" t="s">
        <v>20</v>
      </c>
      <c r="E16" s="43">
        <f>VLOOKUP(B16,PREU_FEINA!$K$11:$L$551,2,0)</f>
        <v>0</v>
      </c>
      <c r="F16" s="44">
        <v>85</v>
      </c>
      <c r="G16" s="45">
        <f>ROUND(ROUND(E16,2)*ROUND(F16,3),2)</f>
        <v>0</v>
      </c>
    </row>
    <row r="17" spans="1:7" x14ac:dyDescent="0.25">
      <c r="A17" s="23"/>
      <c r="B17" s="23"/>
      <c r="C17" s="23"/>
      <c r="D17" s="46" t="s">
        <v>21</v>
      </c>
      <c r="E17" s="46"/>
      <c r="F17" s="46"/>
      <c r="G17" s="47">
        <f>SUM(G13:G16)</f>
        <v>0</v>
      </c>
    </row>
    <row r="18" spans="1:7" x14ac:dyDescent="0.25">
      <c r="A18" s="23"/>
      <c r="B18" s="23"/>
      <c r="C18" s="23"/>
      <c r="D18" s="23"/>
      <c r="E18" s="23"/>
      <c r="F18" s="23"/>
      <c r="G18" s="48"/>
    </row>
    <row r="19" spans="1:7" x14ac:dyDescent="0.25">
      <c r="A19" s="23"/>
      <c r="B19" s="46" t="s">
        <v>5</v>
      </c>
      <c r="C19" s="49" t="s">
        <v>6</v>
      </c>
      <c r="D19" s="46" t="s">
        <v>7</v>
      </c>
      <c r="E19" s="23"/>
      <c r="F19" s="23"/>
      <c r="G19" s="48"/>
    </row>
    <row r="20" spans="1:7" x14ac:dyDescent="0.25">
      <c r="A20" s="23"/>
      <c r="B20" s="46" t="s">
        <v>8</v>
      </c>
      <c r="C20" s="49" t="s">
        <v>6</v>
      </c>
      <c r="D20" s="46" t="s">
        <v>22</v>
      </c>
      <c r="E20" s="23"/>
      <c r="F20" s="23"/>
      <c r="G20" s="48"/>
    </row>
    <row r="21" spans="1:7" x14ac:dyDescent="0.25">
      <c r="A21" s="23"/>
      <c r="B21" s="46" t="s">
        <v>23</v>
      </c>
      <c r="C21" s="49" t="s">
        <v>24</v>
      </c>
      <c r="D21" s="46" t="s">
        <v>25</v>
      </c>
      <c r="E21" s="23"/>
      <c r="F21" s="23"/>
      <c r="G21" s="48"/>
    </row>
    <row r="22" spans="1:7" x14ac:dyDescent="0.25">
      <c r="A22" s="23"/>
      <c r="B22" s="46" t="s">
        <v>26</v>
      </c>
      <c r="C22" s="49" t="s">
        <v>27</v>
      </c>
      <c r="D22" s="46" t="s">
        <v>28</v>
      </c>
      <c r="E22" s="23"/>
      <c r="F22" s="23"/>
      <c r="G22" s="48"/>
    </row>
    <row r="23" spans="1:7" x14ac:dyDescent="0.25">
      <c r="A23" s="23"/>
      <c r="B23" s="23"/>
      <c r="C23" s="23"/>
      <c r="D23" s="23"/>
      <c r="E23" s="23"/>
      <c r="F23" s="23"/>
      <c r="G23" s="48"/>
    </row>
    <row r="24" spans="1:7" ht="22.5" x14ac:dyDescent="0.25">
      <c r="A24" s="41">
        <v>1</v>
      </c>
      <c r="B24" s="41" t="s">
        <v>29</v>
      </c>
      <c r="C24" s="42" t="s">
        <v>12</v>
      </c>
      <c r="D24" s="41" t="s">
        <v>30</v>
      </c>
      <c r="E24" s="43">
        <f>VLOOKUP(B24,PREU_FEINA!$K$11:$L$551,2,0)</f>
        <v>0</v>
      </c>
      <c r="F24" s="44">
        <v>300</v>
      </c>
      <c r="G24" s="45">
        <f>ROUND(ROUND(E24,2)*ROUND(F24,3),2)</f>
        <v>0</v>
      </c>
    </row>
    <row r="25" spans="1:7" x14ac:dyDescent="0.25">
      <c r="A25" s="23"/>
      <c r="B25" s="23"/>
      <c r="C25" s="23"/>
      <c r="D25" s="46" t="s">
        <v>21</v>
      </c>
      <c r="E25" s="46"/>
      <c r="F25" s="46"/>
      <c r="G25" s="47">
        <f>SUM(G24:G24)</f>
        <v>0</v>
      </c>
    </row>
    <row r="26" spans="1:7" x14ac:dyDescent="0.25">
      <c r="A26" s="23"/>
      <c r="B26" s="23"/>
      <c r="C26" s="23"/>
      <c r="D26" s="23"/>
      <c r="E26" s="23"/>
      <c r="F26" s="23"/>
      <c r="G26" s="48"/>
    </row>
    <row r="27" spans="1:7" x14ac:dyDescent="0.25">
      <c r="A27" s="23"/>
      <c r="B27" s="46" t="s">
        <v>5</v>
      </c>
      <c r="C27" s="49" t="s">
        <v>6</v>
      </c>
      <c r="D27" s="46" t="s">
        <v>7</v>
      </c>
      <c r="E27" s="23"/>
      <c r="F27" s="23"/>
      <c r="G27" s="48"/>
    </row>
    <row r="28" spans="1:7" x14ac:dyDescent="0.25">
      <c r="A28" s="23"/>
      <c r="B28" s="46" t="s">
        <v>8</v>
      </c>
      <c r="C28" s="49" t="s">
        <v>6</v>
      </c>
      <c r="D28" s="46" t="s">
        <v>22</v>
      </c>
      <c r="E28" s="23"/>
      <c r="F28" s="23"/>
      <c r="G28" s="48"/>
    </row>
    <row r="29" spans="1:7" x14ac:dyDescent="0.25">
      <c r="A29" s="23"/>
      <c r="B29" s="46" t="s">
        <v>23</v>
      </c>
      <c r="C29" s="49" t="s">
        <v>24</v>
      </c>
      <c r="D29" s="46" t="s">
        <v>25</v>
      </c>
      <c r="E29" s="23"/>
      <c r="F29" s="23"/>
      <c r="G29" s="48"/>
    </row>
    <row r="30" spans="1:7" x14ac:dyDescent="0.25">
      <c r="A30" s="23"/>
      <c r="B30" s="46" t="s">
        <v>26</v>
      </c>
      <c r="C30" s="49" t="s">
        <v>31</v>
      </c>
      <c r="D30" s="46" t="s">
        <v>32</v>
      </c>
      <c r="E30" s="23"/>
      <c r="F30" s="23"/>
      <c r="G30" s="48"/>
    </row>
    <row r="31" spans="1:7" x14ac:dyDescent="0.25">
      <c r="A31" s="23"/>
      <c r="B31" s="23"/>
      <c r="C31" s="23"/>
      <c r="D31" s="23"/>
      <c r="E31" s="23"/>
      <c r="F31" s="23"/>
      <c r="G31" s="48"/>
    </row>
    <row r="32" spans="1:7" ht="33.75" x14ac:dyDescent="0.25">
      <c r="A32" s="41">
        <v>1</v>
      </c>
      <c r="B32" s="41" t="s">
        <v>33</v>
      </c>
      <c r="C32" s="42" t="s">
        <v>12</v>
      </c>
      <c r="D32" s="41" t="s">
        <v>34</v>
      </c>
      <c r="E32" s="43">
        <f>VLOOKUP(B32,PREU_FEINA!$K$11:$L$551,2,0)</f>
        <v>0</v>
      </c>
      <c r="F32" s="44">
        <v>150</v>
      </c>
      <c r="G32" s="45">
        <f>ROUND(ROUND(E32,2)*ROUND(F32,3),2)</f>
        <v>0</v>
      </c>
    </row>
    <row r="33" spans="1:7" x14ac:dyDescent="0.25">
      <c r="A33" s="23"/>
      <c r="B33" s="23"/>
      <c r="C33" s="23"/>
      <c r="D33" s="46" t="s">
        <v>21</v>
      </c>
      <c r="E33" s="46"/>
      <c r="F33" s="46"/>
      <c r="G33" s="47">
        <f>SUM(G32:G32)</f>
        <v>0</v>
      </c>
    </row>
    <row r="34" spans="1:7" x14ac:dyDescent="0.25">
      <c r="A34" s="23"/>
      <c r="B34" s="23"/>
      <c r="C34" s="23"/>
      <c r="D34" s="23"/>
      <c r="E34" s="23"/>
      <c r="F34" s="23"/>
      <c r="G34" s="48"/>
    </row>
    <row r="35" spans="1:7" x14ac:dyDescent="0.25">
      <c r="A35" s="23"/>
      <c r="B35" s="46" t="s">
        <v>5</v>
      </c>
      <c r="C35" s="49" t="s">
        <v>6</v>
      </c>
      <c r="D35" s="46" t="s">
        <v>7</v>
      </c>
      <c r="E35" s="23"/>
      <c r="F35" s="23"/>
      <c r="G35" s="48"/>
    </row>
    <row r="36" spans="1:7" x14ac:dyDescent="0.25">
      <c r="A36" s="23"/>
      <c r="B36" s="46" t="s">
        <v>8</v>
      </c>
      <c r="C36" s="49" t="s">
        <v>6</v>
      </c>
      <c r="D36" s="46" t="s">
        <v>22</v>
      </c>
      <c r="E36" s="23"/>
      <c r="F36" s="23"/>
      <c r="G36" s="48"/>
    </row>
    <row r="37" spans="1:7" x14ac:dyDescent="0.25">
      <c r="A37" s="23"/>
      <c r="B37" s="46" t="s">
        <v>23</v>
      </c>
      <c r="C37" s="49" t="s">
        <v>24</v>
      </c>
      <c r="D37" s="46" t="s">
        <v>25</v>
      </c>
      <c r="E37" s="23"/>
      <c r="F37" s="23"/>
      <c r="G37" s="48"/>
    </row>
    <row r="38" spans="1:7" x14ac:dyDescent="0.25">
      <c r="A38" s="23"/>
      <c r="B38" s="46" t="s">
        <v>26</v>
      </c>
      <c r="C38" s="49" t="s">
        <v>35</v>
      </c>
      <c r="D38" s="46" t="s">
        <v>36</v>
      </c>
      <c r="E38" s="23"/>
      <c r="F38" s="23"/>
      <c r="G38" s="48"/>
    </row>
    <row r="39" spans="1:7" x14ac:dyDescent="0.25">
      <c r="A39" s="23"/>
      <c r="B39" s="23"/>
      <c r="C39" s="23"/>
      <c r="D39" s="23"/>
      <c r="E39" s="23"/>
      <c r="F39" s="23"/>
      <c r="G39" s="48"/>
    </row>
    <row r="40" spans="1:7" ht="33.75" x14ac:dyDescent="0.25">
      <c r="A40" s="41">
        <v>1</v>
      </c>
      <c r="B40" s="41" t="s">
        <v>37</v>
      </c>
      <c r="C40" s="42" t="s">
        <v>12</v>
      </c>
      <c r="D40" s="41" t="s">
        <v>38</v>
      </c>
      <c r="E40" s="43">
        <f>VLOOKUP(B40,PREU_FEINA!$K$11:$L$551,2,0)</f>
        <v>0</v>
      </c>
      <c r="F40" s="44">
        <v>100</v>
      </c>
      <c r="G40" s="45">
        <f>ROUND(ROUND(E40,2)*ROUND(F40,3),2)</f>
        <v>0</v>
      </c>
    </row>
    <row r="41" spans="1:7" x14ac:dyDescent="0.25">
      <c r="A41" s="23"/>
      <c r="B41" s="23"/>
      <c r="C41" s="23"/>
      <c r="D41" s="46" t="s">
        <v>21</v>
      </c>
      <c r="E41" s="46"/>
      <c r="F41" s="46"/>
      <c r="G41" s="47">
        <f>SUM(G40:G40)</f>
        <v>0</v>
      </c>
    </row>
    <row r="42" spans="1:7" x14ac:dyDescent="0.25">
      <c r="A42" s="23"/>
      <c r="B42" s="23"/>
      <c r="C42" s="23"/>
      <c r="D42" s="23"/>
      <c r="E42" s="23"/>
      <c r="F42" s="23"/>
      <c r="G42" s="48"/>
    </row>
    <row r="43" spans="1:7" x14ac:dyDescent="0.25">
      <c r="A43" s="23"/>
      <c r="B43" s="46" t="s">
        <v>5</v>
      </c>
      <c r="C43" s="49" t="s">
        <v>6</v>
      </c>
      <c r="D43" s="46" t="s">
        <v>7</v>
      </c>
      <c r="E43" s="23"/>
      <c r="F43" s="23"/>
      <c r="G43" s="48"/>
    </row>
    <row r="44" spans="1:7" x14ac:dyDescent="0.25">
      <c r="A44" s="23"/>
      <c r="B44" s="46" t="s">
        <v>8</v>
      </c>
      <c r="C44" s="49" t="s">
        <v>6</v>
      </c>
      <c r="D44" s="46" t="s">
        <v>22</v>
      </c>
      <c r="E44" s="23"/>
      <c r="F44" s="23"/>
      <c r="G44" s="48"/>
    </row>
    <row r="45" spans="1:7" x14ac:dyDescent="0.25">
      <c r="A45" s="23"/>
      <c r="B45" s="46" t="s">
        <v>23</v>
      </c>
      <c r="C45" s="49" t="s">
        <v>39</v>
      </c>
      <c r="D45" s="46" t="s">
        <v>40</v>
      </c>
      <c r="E45" s="23"/>
      <c r="F45" s="23"/>
      <c r="G45" s="48"/>
    </row>
    <row r="46" spans="1:7" x14ac:dyDescent="0.25">
      <c r="A46" s="23"/>
      <c r="B46" s="23"/>
      <c r="C46" s="23"/>
      <c r="D46" s="23"/>
      <c r="E46" s="23"/>
      <c r="F46" s="23"/>
      <c r="G46" s="48"/>
    </row>
    <row r="47" spans="1:7" ht="56.25" x14ac:dyDescent="0.25">
      <c r="A47" s="41">
        <v>1</v>
      </c>
      <c r="B47" s="41" t="s">
        <v>41</v>
      </c>
      <c r="C47" s="42" t="s">
        <v>15</v>
      </c>
      <c r="D47" s="41" t="s">
        <v>42</v>
      </c>
      <c r="E47" s="43">
        <f>VLOOKUP(B47,PREU_FEINA!$K$11:$L$551,2,0)</f>
        <v>0</v>
      </c>
      <c r="F47" s="44">
        <v>50</v>
      </c>
      <c r="G47" s="45">
        <f>ROUND(ROUND(E47,2)*ROUND(F47,3),2)</f>
        <v>0</v>
      </c>
    </row>
    <row r="48" spans="1:7" ht="56.25" x14ac:dyDescent="0.25">
      <c r="A48" s="41">
        <v>2</v>
      </c>
      <c r="B48" s="41" t="s">
        <v>43</v>
      </c>
      <c r="C48" s="42" t="s">
        <v>15</v>
      </c>
      <c r="D48" s="41" t="s">
        <v>44</v>
      </c>
      <c r="E48" s="43">
        <f>VLOOKUP(B48,PREU_FEINA!$K$11:$L$551,2,0)</f>
        <v>0</v>
      </c>
      <c r="F48" s="44">
        <v>25</v>
      </c>
      <c r="G48" s="45">
        <f>ROUND(ROUND(E48,2)*ROUND(F48,3),2)</f>
        <v>0</v>
      </c>
    </row>
    <row r="49" spans="1:7" x14ac:dyDescent="0.25">
      <c r="A49" s="23"/>
      <c r="B49" s="23"/>
      <c r="C49" s="23"/>
      <c r="D49" s="46" t="s">
        <v>21</v>
      </c>
      <c r="E49" s="46"/>
      <c r="F49" s="46"/>
      <c r="G49" s="47">
        <f>SUM(G47:G48)</f>
        <v>0</v>
      </c>
    </row>
    <row r="50" spans="1:7" x14ac:dyDescent="0.25">
      <c r="A50" s="23"/>
      <c r="B50" s="23"/>
      <c r="C50" s="23"/>
      <c r="D50" s="23"/>
      <c r="E50" s="23"/>
      <c r="F50" s="23"/>
      <c r="G50" s="48"/>
    </row>
    <row r="51" spans="1:7" x14ac:dyDescent="0.25">
      <c r="A51" s="23"/>
      <c r="B51" s="46" t="s">
        <v>5</v>
      </c>
      <c r="C51" s="49" t="s">
        <v>6</v>
      </c>
      <c r="D51" s="46" t="s">
        <v>7</v>
      </c>
      <c r="E51" s="23"/>
      <c r="F51" s="23"/>
      <c r="G51" s="48"/>
    </row>
    <row r="52" spans="1:7" x14ac:dyDescent="0.25">
      <c r="A52" s="23"/>
      <c r="B52" s="46" t="s">
        <v>8</v>
      </c>
      <c r="C52" s="49" t="s">
        <v>6</v>
      </c>
      <c r="D52" s="46" t="s">
        <v>22</v>
      </c>
      <c r="E52" s="23"/>
      <c r="F52" s="23"/>
      <c r="G52" s="48"/>
    </row>
    <row r="53" spans="1:7" x14ac:dyDescent="0.25">
      <c r="A53" s="23"/>
      <c r="B53" s="46" t="s">
        <v>23</v>
      </c>
      <c r="C53" s="49" t="s">
        <v>45</v>
      </c>
      <c r="D53" s="46" t="s">
        <v>46</v>
      </c>
      <c r="E53" s="23"/>
      <c r="F53" s="23"/>
      <c r="G53" s="48"/>
    </row>
    <row r="54" spans="1:7" x14ac:dyDescent="0.25">
      <c r="A54" s="23"/>
      <c r="B54" s="23"/>
      <c r="C54" s="23"/>
      <c r="D54" s="23"/>
      <c r="E54" s="23"/>
      <c r="F54" s="23"/>
      <c r="G54" s="48"/>
    </row>
    <row r="55" spans="1:7" ht="33.75" x14ac:dyDescent="0.25">
      <c r="A55" s="41">
        <v>1</v>
      </c>
      <c r="B55" s="41" t="s">
        <v>47</v>
      </c>
      <c r="C55" s="42" t="s">
        <v>48</v>
      </c>
      <c r="D55" s="41" t="s">
        <v>49</v>
      </c>
      <c r="E55" s="43">
        <f>VLOOKUP(B55,PREU_FEINA!$K$11:$L$551,2,0)</f>
        <v>0</v>
      </c>
      <c r="F55" s="44">
        <v>5</v>
      </c>
      <c r="G55" s="45">
        <f>ROUND(ROUND(E55,2)*ROUND(F55,3),2)</f>
        <v>0</v>
      </c>
    </row>
    <row r="56" spans="1:7" ht="33.75" x14ac:dyDescent="0.25">
      <c r="A56" s="41">
        <v>2</v>
      </c>
      <c r="B56" s="41" t="s">
        <v>50</v>
      </c>
      <c r="C56" s="42" t="s">
        <v>48</v>
      </c>
      <c r="D56" s="41" t="s">
        <v>51</v>
      </c>
      <c r="E56" s="43">
        <f>VLOOKUP(B56,PREU_FEINA!$K$11:$L$551,2,0)</f>
        <v>0</v>
      </c>
      <c r="F56" s="44">
        <v>50</v>
      </c>
      <c r="G56" s="45">
        <f>ROUND(ROUND(E56,2)*ROUND(F56,3),2)</f>
        <v>0</v>
      </c>
    </row>
    <row r="57" spans="1:7" ht="45" x14ac:dyDescent="0.25">
      <c r="A57" s="41">
        <v>3</v>
      </c>
      <c r="B57" s="41" t="s">
        <v>52</v>
      </c>
      <c r="C57" s="42" t="s">
        <v>12</v>
      </c>
      <c r="D57" s="41" t="s">
        <v>53</v>
      </c>
      <c r="E57" s="43">
        <f>VLOOKUP(B57,PREU_FEINA!$K$11:$L$551,2,0)</f>
        <v>0</v>
      </c>
      <c r="F57" s="44">
        <v>75</v>
      </c>
      <c r="G57" s="45">
        <f>ROUND(ROUND(E57,2)*ROUND(F57,3),2)</f>
        <v>0</v>
      </c>
    </row>
    <row r="58" spans="1:7" ht="22.5" x14ac:dyDescent="0.25">
      <c r="A58" s="41">
        <v>4</v>
      </c>
      <c r="B58" s="41" t="s">
        <v>54</v>
      </c>
      <c r="C58" s="42" t="s">
        <v>48</v>
      </c>
      <c r="D58" s="41" t="s">
        <v>55</v>
      </c>
      <c r="E58" s="43">
        <f>VLOOKUP(B58,PREU_FEINA!$K$11:$L$551,2,0)</f>
        <v>0</v>
      </c>
      <c r="F58" s="44">
        <v>50</v>
      </c>
      <c r="G58" s="45">
        <f>ROUND(ROUND(E58,2)*ROUND(F58,3),2)</f>
        <v>0</v>
      </c>
    </row>
    <row r="59" spans="1:7" ht="22.5" x14ac:dyDescent="0.25">
      <c r="A59" s="41">
        <v>5</v>
      </c>
      <c r="B59" s="41" t="s">
        <v>56</v>
      </c>
      <c r="C59" s="42" t="s">
        <v>48</v>
      </c>
      <c r="D59" s="41" t="s">
        <v>57</v>
      </c>
      <c r="E59" s="43">
        <f>VLOOKUP(B59,PREU_FEINA!$K$11:$L$551,2,0)</f>
        <v>0</v>
      </c>
      <c r="F59" s="44">
        <v>10</v>
      </c>
      <c r="G59" s="45">
        <f>ROUND(ROUND(E59,2)*ROUND(F59,3),2)</f>
        <v>0</v>
      </c>
    </row>
    <row r="60" spans="1:7" x14ac:dyDescent="0.25">
      <c r="A60" s="23"/>
      <c r="B60" s="23"/>
      <c r="C60" s="23"/>
      <c r="D60" s="46" t="s">
        <v>21</v>
      </c>
      <c r="E60" s="46"/>
      <c r="F60" s="46"/>
      <c r="G60" s="47">
        <f>SUM(G55:G59)</f>
        <v>0</v>
      </c>
    </row>
    <row r="61" spans="1:7" x14ac:dyDescent="0.25">
      <c r="A61" s="23"/>
      <c r="B61" s="23"/>
      <c r="C61" s="23"/>
      <c r="D61" s="23"/>
      <c r="E61" s="23"/>
      <c r="F61" s="23"/>
      <c r="G61" s="48"/>
    </row>
    <row r="62" spans="1:7" x14ac:dyDescent="0.25">
      <c r="A62" s="23"/>
      <c r="B62" s="46" t="s">
        <v>5</v>
      </c>
      <c r="C62" s="49" t="s">
        <v>6</v>
      </c>
      <c r="D62" s="46" t="s">
        <v>7</v>
      </c>
      <c r="E62" s="23"/>
      <c r="F62" s="23"/>
      <c r="G62" s="48"/>
    </row>
    <row r="63" spans="1:7" x14ac:dyDescent="0.25">
      <c r="A63" s="23"/>
      <c r="B63" s="46" t="s">
        <v>8</v>
      </c>
      <c r="C63" s="49" t="s">
        <v>58</v>
      </c>
      <c r="D63" s="46" t="s">
        <v>59</v>
      </c>
      <c r="E63" s="23"/>
      <c r="F63" s="23"/>
      <c r="G63" s="48"/>
    </row>
    <row r="64" spans="1:7" x14ac:dyDescent="0.25">
      <c r="A64" s="23"/>
      <c r="B64" s="46" t="s">
        <v>23</v>
      </c>
      <c r="C64" s="49" t="s">
        <v>27</v>
      </c>
      <c r="D64" s="46" t="s">
        <v>60</v>
      </c>
      <c r="E64" s="23"/>
      <c r="F64" s="23"/>
      <c r="G64" s="48"/>
    </row>
    <row r="65" spans="1:7" x14ac:dyDescent="0.25">
      <c r="A65" s="23"/>
      <c r="B65" s="23"/>
      <c r="C65" s="23"/>
      <c r="D65" s="23"/>
      <c r="E65" s="23"/>
      <c r="F65" s="23"/>
      <c r="G65" s="48"/>
    </row>
    <row r="66" spans="1:7" ht="22.5" x14ac:dyDescent="0.25">
      <c r="A66" s="41">
        <v>1</v>
      </c>
      <c r="B66" s="41" t="s">
        <v>61</v>
      </c>
      <c r="C66" s="42" t="s">
        <v>12</v>
      </c>
      <c r="D66" s="41" t="s">
        <v>62</v>
      </c>
      <c r="E66" s="43">
        <f>VLOOKUP(B66,PREU_FEINA!$K$11:$L$551,2,0)</f>
        <v>0</v>
      </c>
      <c r="F66" s="44">
        <v>42780</v>
      </c>
      <c r="G66" s="45">
        <f>ROUND(ROUND(E66,2)*ROUND(F66,3),2)</f>
        <v>0</v>
      </c>
    </row>
    <row r="67" spans="1:7" x14ac:dyDescent="0.25">
      <c r="A67" s="23"/>
      <c r="B67" s="23"/>
      <c r="C67" s="23"/>
      <c r="D67" s="46" t="s">
        <v>21</v>
      </c>
      <c r="E67" s="46"/>
      <c r="F67" s="46"/>
      <c r="G67" s="47">
        <f>SUM(G66:G66)</f>
        <v>0</v>
      </c>
    </row>
    <row r="68" spans="1:7" x14ac:dyDescent="0.25">
      <c r="A68" s="23"/>
      <c r="B68" s="23"/>
      <c r="C68" s="23"/>
      <c r="D68" s="23"/>
      <c r="E68" s="23"/>
      <c r="F68" s="23"/>
      <c r="G68" s="48"/>
    </row>
    <row r="69" spans="1:7" x14ac:dyDescent="0.25">
      <c r="A69" s="23"/>
      <c r="B69" s="46" t="s">
        <v>5</v>
      </c>
      <c r="C69" s="49" t="s">
        <v>6</v>
      </c>
      <c r="D69" s="46" t="s">
        <v>7</v>
      </c>
      <c r="E69" s="23"/>
      <c r="F69" s="23"/>
      <c r="G69" s="48"/>
    </row>
    <row r="70" spans="1:7" x14ac:dyDescent="0.25">
      <c r="A70" s="23"/>
      <c r="B70" s="46" t="s">
        <v>8</v>
      </c>
      <c r="C70" s="49" t="s">
        <v>58</v>
      </c>
      <c r="D70" s="46" t="s">
        <v>59</v>
      </c>
      <c r="E70" s="23"/>
      <c r="F70" s="23"/>
      <c r="G70" s="48"/>
    </row>
    <row r="71" spans="1:7" x14ac:dyDescent="0.25">
      <c r="A71" s="23"/>
      <c r="B71" s="46" t="s">
        <v>23</v>
      </c>
      <c r="C71" s="49" t="s">
        <v>31</v>
      </c>
      <c r="D71" s="46" t="s">
        <v>63</v>
      </c>
      <c r="E71" s="23"/>
      <c r="F71" s="23"/>
      <c r="G71" s="48"/>
    </row>
    <row r="72" spans="1:7" x14ac:dyDescent="0.25">
      <c r="A72" s="23"/>
      <c r="B72" s="23"/>
      <c r="C72" s="23"/>
      <c r="D72" s="23"/>
      <c r="E72" s="23"/>
      <c r="F72" s="23"/>
      <c r="G72" s="48"/>
    </row>
    <row r="73" spans="1:7" ht="22.5" x14ac:dyDescent="0.25">
      <c r="A73" s="41">
        <v>1</v>
      </c>
      <c r="B73" s="41" t="s">
        <v>61</v>
      </c>
      <c r="C73" s="42" t="s">
        <v>12</v>
      </c>
      <c r="D73" s="41" t="s">
        <v>62</v>
      </c>
      <c r="E73" s="43">
        <f>VLOOKUP(B73,PREU_FEINA!$K$11:$L$551,2,0)</f>
        <v>0</v>
      </c>
      <c r="F73" s="44">
        <v>5670</v>
      </c>
      <c r="G73" s="45">
        <f>ROUND(ROUND(E73,2)*ROUND(F73,3),2)</f>
        <v>0</v>
      </c>
    </row>
    <row r="74" spans="1:7" x14ac:dyDescent="0.25">
      <c r="A74" s="23"/>
      <c r="B74" s="23"/>
      <c r="C74" s="23"/>
      <c r="D74" s="46" t="s">
        <v>21</v>
      </c>
      <c r="E74" s="46"/>
      <c r="F74" s="46"/>
      <c r="G74" s="47">
        <f>SUM(G73:G73)</f>
        <v>0</v>
      </c>
    </row>
    <row r="75" spans="1:7" x14ac:dyDescent="0.25">
      <c r="A75" s="23"/>
      <c r="B75" s="23"/>
      <c r="C75" s="23"/>
      <c r="D75" s="23"/>
      <c r="E75" s="23"/>
      <c r="F75" s="23"/>
      <c r="G75" s="48"/>
    </row>
    <row r="76" spans="1:7" x14ac:dyDescent="0.25">
      <c r="A76" s="23"/>
      <c r="B76" s="46" t="s">
        <v>5</v>
      </c>
      <c r="C76" s="49" t="s">
        <v>6</v>
      </c>
      <c r="D76" s="46" t="s">
        <v>7</v>
      </c>
      <c r="E76" s="23"/>
      <c r="F76" s="23"/>
      <c r="G76" s="48"/>
    </row>
    <row r="77" spans="1:7" x14ac:dyDescent="0.25">
      <c r="A77" s="23"/>
      <c r="B77" s="46" t="s">
        <v>8</v>
      </c>
      <c r="C77" s="49" t="s">
        <v>64</v>
      </c>
      <c r="D77" s="46" t="s">
        <v>65</v>
      </c>
      <c r="E77" s="23"/>
      <c r="F77" s="23"/>
      <c r="G77" s="48"/>
    </row>
    <row r="78" spans="1:7" x14ac:dyDescent="0.25">
      <c r="A78" s="23"/>
      <c r="B78" s="46" t="s">
        <v>23</v>
      </c>
      <c r="C78" s="49" t="s">
        <v>66</v>
      </c>
      <c r="D78" s="46" t="s">
        <v>65</v>
      </c>
      <c r="E78" s="23"/>
      <c r="F78" s="23"/>
      <c r="G78" s="48"/>
    </row>
    <row r="79" spans="1:7" x14ac:dyDescent="0.25">
      <c r="A79" s="23"/>
      <c r="B79" s="23"/>
      <c r="C79" s="23"/>
      <c r="D79" s="23"/>
      <c r="E79" s="23"/>
      <c r="F79" s="23"/>
      <c r="G79" s="48"/>
    </row>
    <row r="80" spans="1:7" ht="22.5" x14ac:dyDescent="0.25">
      <c r="A80" s="41">
        <v>1</v>
      </c>
      <c r="B80" s="41" t="s">
        <v>61</v>
      </c>
      <c r="C80" s="42" t="s">
        <v>12</v>
      </c>
      <c r="D80" s="41" t="s">
        <v>62</v>
      </c>
      <c r="E80" s="43">
        <f>VLOOKUP(B80,PREU_FEINA!$K$11:$L$551,2,0)</f>
        <v>0</v>
      </c>
      <c r="F80" s="44">
        <v>35840</v>
      </c>
      <c r="G80" s="45">
        <f>ROUND(ROUND(E80,2)*ROUND(F80,3),2)</f>
        <v>0</v>
      </c>
    </row>
    <row r="81" spans="1:7" x14ac:dyDescent="0.25">
      <c r="A81" s="23"/>
      <c r="B81" s="23"/>
      <c r="C81" s="23"/>
      <c r="D81" s="46" t="s">
        <v>21</v>
      </c>
      <c r="E81" s="46"/>
      <c r="F81" s="46"/>
      <c r="G81" s="47">
        <f>SUM(G80:G80)</f>
        <v>0</v>
      </c>
    </row>
    <row r="82" spans="1:7" x14ac:dyDescent="0.25">
      <c r="A82" s="23"/>
      <c r="B82" s="23"/>
      <c r="C82" s="23"/>
      <c r="D82" s="23"/>
      <c r="E82" s="23"/>
      <c r="F82" s="23"/>
      <c r="G82" s="48"/>
    </row>
    <row r="83" spans="1:7" x14ac:dyDescent="0.25">
      <c r="A83" s="23"/>
      <c r="B83" s="46" t="s">
        <v>5</v>
      </c>
      <c r="C83" s="49" t="s">
        <v>6</v>
      </c>
      <c r="D83" s="46" t="s">
        <v>7</v>
      </c>
      <c r="E83" s="23"/>
      <c r="F83" s="23"/>
      <c r="G83" s="48"/>
    </row>
    <row r="84" spans="1:7" x14ac:dyDescent="0.25">
      <c r="A84" s="23"/>
      <c r="B84" s="46" t="s">
        <v>8</v>
      </c>
      <c r="C84" s="49" t="s">
        <v>67</v>
      </c>
      <c r="D84" s="46" t="s">
        <v>68</v>
      </c>
      <c r="E84" s="23"/>
      <c r="F84" s="23"/>
      <c r="G84" s="48"/>
    </row>
    <row r="85" spans="1:7" x14ac:dyDescent="0.25">
      <c r="A85" s="23"/>
      <c r="B85" s="46" t="s">
        <v>23</v>
      </c>
      <c r="C85" s="49" t="s">
        <v>69</v>
      </c>
      <c r="D85" s="46" t="s">
        <v>68</v>
      </c>
      <c r="E85" s="23"/>
      <c r="F85" s="23"/>
      <c r="G85" s="48"/>
    </row>
    <row r="86" spans="1:7" x14ac:dyDescent="0.25">
      <c r="A86" s="23"/>
      <c r="B86" s="23"/>
      <c r="C86" s="23"/>
      <c r="D86" s="23"/>
      <c r="E86" s="23"/>
      <c r="F86" s="23"/>
      <c r="G86" s="48"/>
    </row>
    <row r="87" spans="1:7" ht="22.5" x14ac:dyDescent="0.25">
      <c r="A87" s="41">
        <v>1</v>
      </c>
      <c r="B87" s="41" t="s">
        <v>61</v>
      </c>
      <c r="C87" s="42" t="s">
        <v>12</v>
      </c>
      <c r="D87" s="41" t="s">
        <v>62</v>
      </c>
      <c r="E87" s="43">
        <f>VLOOKUP(B87,PREU_FEINA!$K$11:$L$551,2,0)</f>
        <v>0</v>
      </c>
      <c r="F87" s="44">
        <v>11400</v>
      </c>
      <c r="G87" s="45">
        <f>ROUND(ROUND(E87,2)*ROUND(F87,3),2)</f>
        <v>0</v>
      </c>
    </row>
    <row r="88" spans="1:7" x14ac:dyDescent="0.25">
      <c r="A88" s="23"/>
      <c r="B88" s="23"/>
      <c r="C88" s="23"/>
      <c r="D88" s="46" t="s">
        <v>21</v>
      </c>
      <c r="E88" s="46"/>
      <c r="F88" s="46"/>
      <c r="G88" s="47">
        <f>SUM(G87:G87)</f>
        <v>0</v>
      </c>
    </row>
    <row r="89" spans="1:7" x14ac:dyDescent="0.25">
      <c r="A89" s="23"/>
      <c r="B89" s="23"/>
      <c r="C89" s="23"/>
      <c r="D89" s="23"/>
      <c r="E89" s="23"/>
      <c r="F89" s="23"/>
      <c r="G89" s="48"/>
    </row>
    <row r="90" spans="1:7" x14ac:dyDescent="0.25">
      <c r="A90" s="23"/>
      <c r="B90" s="46" t="s">
        <v>5</v>
      </c>
      <c r="C90" s="49" t="s">
        <v>6</v>
      </c>
      <c r="D90" s="46" t="s">
        <v>7</v>
      </c>
      <c r="E90" s="23"/>
      <c r="F90" s="23"/>
      <c r="G90" s="48"/>
    </row>
    <row r="91" spans="1:7" x14ac:dyDescent="0.25">
      <c r="A91" s="23"/>
      <c r="B91" s="46" t="s">
        <v>8</v>
      </c>
      <c r="C91" s="49" t="s">
        <v>70</v>
      </c>
      <c r="D91" s="46" t="s">
        <v>71</v>
      </c>
      <c r="E91" s="23"/>
      <c r="F91" s="23"/>
      <c r="G91" s="48"/>
    </row>
    <row r="92" spans="1:7" x14ac:dyDescent="0.25">
      <c r="A92" s="23"/>
      <c r="B92" s="46" t="s">
        <v>23</v>
      </c>
      <c r="C92" s="49" t="s">
        <v>72</v>
      </c>
      <c r="D92" s="46" t="s">
        <v>73</v>
      </c>
      <c r="E92" s="23"/>
      <c r="F92" s="23"/>
      <c r="G92" s="48"/>
    </row>
    <row r="93" spans="1:7" x14ac:dyDescent="0.25">
      <c r="A93" s="23"/>
      <c r="B93" s="23"/>
      <c r="C93" s="23"/>
      <c r="D93" s="23"/>
      <c r="E93" s="23"/>
      <c r="F93" s="23"/>
      <c r="G93" s="48"/>
    </row>
    <row r="94" spans="1:7" ht="22.5" x14ac:dyDescent="0.25">
      <c r="A94" s="41">
        <v>1</v>
      </c>
      <c r="B94" s="41" t="s">
        <v>74</v>
      </c>
      <c r="C94" s="42" t="s">
        <v>12</v>
      </c>
      <c r="D94" s="41" t="s">
        <v>75</v>
      </c>
      <c r="E94" s="43">
        <f>VLOOKUP(B94,PREU_FEINA!$K$11:$L$551,2,0)</f>
        <v>0</v>
      </c>
      <c r="F94" s="44">
        <v>0</v>
      </c>
      <c r="G94" s="45">
        <f>ROUND(ROUND(E94,2)*ROUND(F94,3),2)</f>
        <v>0</v>
      </c>
    </row>
    <row r="95" spans="1:7" ht="22.5" x14ac:dyDescent="0.25">
      <c r="A95" s="41">
        <v>2</v>
      </c>
      <c r="B95" s="41" t="s">
        <v>76</v>
      </c>
      <c r="C95" s="42" t="s">
        <v>12</v>
      </c>
      <c r="D95" s="41" t="s">
        <v>77</v>
      </c>
      <c r="E95" s="43">
        <f>VLOOKUP(B95,PREU_FEINA!$K$11:$L$551,2,0)</f>
        <v>0</v>
      </c>
      <c r="F95" s="44">
        <v>78675</v>
      </c>
      <c r="G95" s="45">
        <f>ROUND(ROUND(E95,2)*ROUND(F95,3),2)</f>
        <v>0</v>
      </c>
    </row>
    <row r="96" spans="1:7" ht="33.75" x14ac:dyDescent="0.25">
      <c r="A96" s="41">
        <v>3</v>
      </c>
      <c r="B96" s="41" t="s">
        <v>78</v>
      </c>
      <c r="C96" s="42" t="s">
        <v>12</v>
      </c>
      <c r="D96" s="41" t="s">
        <v>79</v>
      </c>
      <c r="E96" s="43">
        <f>VLOOKUP(B96,PREU_FEINA!$K$11:$L$551,2,0)</f>
        <v>0</v>
      </c>
      <c r="F96" s="44">
        <v>1575</v>
      </c>
      <c r="G96" s="45">
        <f>ROUND(ROUND(E96,2)*ROUND(F96,3),2)</f>
        <v>0</v>
      </c>
    </row>
    <row r="97" spans="1:7" ht="33.75" x14ac:dyDescent="0.25">
      <c r="A97" s="41">
        <v>4</v>
      </c>
      <c r="B97" s="41" t="s">
        <v>80</v>
      </c>
      <c r="C97" s="42" t="s">
        <v>12</v>
      </c>
      <c r="D97" s="41" t="s">
        <v>81</v>
      </c>
      <c r="E97" s="43">
        <f>VLOOKUP(B97,PREU_FEINA!$K$11:$L$551,2,0)</f>
        <v>0</v>
      </c>
      <c r="F97" s="44">
        <v>0</v>
      </c>
      <c r="G97" s="45">
        <f>ROUND(ROUND(E97,2)*ROUND(F97,3),2)</f>
        <v>0</v>
      </c>
    </row>
    <row r="98" spans="1:7" x14ac:dyDescent="0.25">
      <c r="A98" s="23"/>
      <c r="B98" s="23"/>
      <c r="C98" s="23"/>
      <c r="D98" s="46" t="s">
        <v>21</v>
      </c>
      <c r="E98" s="46"/>
      <c r="F98" s="46"/>
      <c r="G98" s="47">
        <f>SUM(G94:G97)</f>
        <v>0</v>
      </c>
    </row>
    <row r="99" spans="1:7" x14ac:dyDescent="0.25">
      <c r="A99" s="23"/>
      <c r="B99" s="23"/>
      <c r="C99" s="23"/>
      <c r="D99" s="23"/>
      <c r="E99" s="23"/>
      <c r="F99" s="23"/>
      <c r="G99" s="48"/>
    </row>
    <row r="100" spans="1:7" x14ac:dyDescent="0.25">
      <c r="A100" s="23"/>
      <c r="B100" s="46" t="s">
        <v>5</v>
      </c>
      <c r="C100" s="49" t="s">
        <v>6</v>
      </c>
      <c r="D100" s="46" t="s">
        <v>7</v>
      </c>
      <c r="E100" s="23"/>
      <c r="F100" s="23"/>
      <c r="G100" s="48"/>
    </row>
    <row r="101" spans="1:7" x14ac:dyDescent="0.25">
      <c r="A101" s="23"/>
      <c r="B101" s="46" t="s">
        <v>8</v>
      </c>
      <c r="C101" s="49" t="s">
        <v>70</v>
      </c>
      <c r="D101" s="46" t="s">
        <v>71</v>
      </c>
      <c r="E101" s="23"/>
      <c r="F101" s="23"/>
      <c r="G101" s="48"/>
    </row>
    <row r="102" spans="1:7" x14ac:dyDescent="0.25">
      <c r="A102" s="23"/>
      <c r="B102" s="46" t="s">
        <v>23</v>
      </c>
      <c r="C102" s="49" t="s">
        <v>82</v>
      </c>
      <c r="D102" s="46" t="s">
        <v>83</v>
      </c>
      <c r="E102" s="23"/>
      <c r="F102" s="23"/>
      <c r="G102" s="48"/>
    </row>
    <row r="103" spans="1:7" x14ac:dyDescent="0.25">
      <c r="A103" s="23"/>
      <c r="B103" s="23"/>
      <c r="C103" s="23"/>
      <c r="D103" s="23"/>
      <c r="E103" s="23"/>
      <c r="F103" s="23"/>
      <c r="G103" s="48"/>
    </row>
    <row r="104" spans="1:7" ht="22.5" x14ac:dyDescent="0.25">
      <c r="A104" s="41">
        <v>1</v>
      </c>
      <c r="B104" s="41" t="s">
        <v>74</v>
      </c>
      <c r="C104" s="42" t="s">
        <v>12</v>
      </c>
      <c r="D104" s="41" t="s">
        <v>75</v>
      </c>
      <c r="E104" s="43">
        <f>VLOOKUP(B104,PREU_FEINA!$K$11:$L$551,2,0)</f>
        <v>0</v>
      </c>
      <c r="F104" s="44">
        <v>81990</v>
      </c>
      <c r="G104" s="45">
        <f>ROUND(ROUND(E104,2)*ROUND(F104,3),2)</f>
        <v>0</v>
      </c>
    </row>
    <row r="105" spans="1:7" ht="22.5" x14ac:dyDescent="0.25">
      <c r="A105" s="41">
        <v>2</v>
      </c>
      <c r="B105" s="41" t="s">
        <v>76</v>
      </c>
      <c r="C105" s="42" t="s">
        <v>12</v>
      </c>
      <c r="D105" s="41" t="s">
        <v>77</v>
      </c>
      <c r="E105" s="43">
        <f>VLOOKUP(B105,PREU_FEINA!$K$11:$L$551,2,0)</f>
        <v>0</v>
      </c>
      <c r="F105" s="44">
        <v>4605</v>
      </c>
      <c r="G105" s="45">
        <f>ROUND(ROUND(E105,2)*ROUND(F105,3),2)</f>
        <v>0</v>
      </c>
    </row>
    <row r="106" spans="1:7" ht="33.75" x14ac:dyDescent="0.25">
      <c r="A106" s="41">
        <v>3</v>
      </c>
      <c r="B106" s="41" t="s">
        <v>78</v>
      </c>
      <c r="C106" s="42" t="s">
        <v>12</v>
      </c>
      <c r="D106" s="41" t="s">
        <v>79</v>
      </c>
      <c r="E106" s="43">
        <f>VLOOKUP(B106,PREU_FEINA!$K$11:$L$551,2,0)</f>
        <v>0</v>
      </c>
      <c r="F106" s="44">
        <v>925</v>
      </c>
      <c r="G106" s="45">
        <f>ROUND(ROUND(E106,2)*ROUND(F106,3),2)</f>
        <v>0</v>
      </c>
    </row>
    <row r="107" spans="1:7" ht="33.75" x14ac:dyDescent="0.25">
      <c r="A107" s="41">
        <v>4</v>
      </c>
      <c r="B107" s="41" t="s">
        <v>80</v>
      </c>
      <c r="C107" s="42" t="s">
        <v>12</v>
      </c>
      <c r="D107" s="41" t="s">
        <v>81</v>
      </c>
      <c r="E107" s="43">
        <f>VLOOKUP(B107,PREU_FEINA!$K$11:$L$551,2,0)</f>
        <v>0</v>
      </c>
      <c r="F107" s="44">
        <v>0</v>
      </c>
      <c r="G107" s="45">
        <f>ROUND(ROUND(E107,2)*ROUND(F107,3),2)</f>
        <v>0</v>
      </c>
    </row>
    <row r="108" spans="1:7" x14ac:dyDescent="0.25">
      <c r="A108" s="23"/>
      <c r="B108" s="23"/>
      <c r="C108" s="23"/>
      <c r="D108" s="46" t="s">
        <v>21</v>
      </c>
      <c r="E108" s="46"/>
      <c r="F108" s="46"/>
      <c r="G108" s="47">
        <f>SUM(G104:G107)</f>
        <v>0</v>
      </c>
    </row>
    <row r="109" spans="1:7" x14ac:dyDescent="0.25">
      <c r="A109" s="23"/>
      <c r="B109" s="23"/>
      <c r="C109" s="23"/>
      <c r="D109" s="23"/>
      <c r="E109" s="23"/>
      <c r="F109" s="23"/>
      <c r="G109" s="48"/>
    </row>
    <row r="110" spans="1:7" x14ac:dyDescent="0.25">
      <c r="A110" s="23"/>
      <c r="B110" s="46" t="s">
        <v>5</v>
      </c>
      <c r="C110" s="49" t="s">
        <v>6</v>
      </c>
      <c r="D110" s="46" t="s">
        <v>7</v>
      </c>
      <c r="E110" s="23"/>
      <c r="F110" s="23"/>
      <c r="G110" s="48"/>
    </row>
    <row r="111" spans="1:7" x14ac:dyDescent="0.25">
      <c r="A111" s="23"/>
      <c r="B111" s="46" t="s">
        <v>8</v>
      </c>
      <c r="C111" s="49" t="s">
        <v>70</v>
      </c>
      <c r="D111" s="46" t="s">
        <v>71</v>
      </c>
      <c r="E111" s="23"/>
      <c r="F111" s="23"/>
      <c r="G111" s="48"/>
    </row>
    <row r="112" spans="1:7" x14ac:dyDescent="0.25">
      <c r="A112" s="23"/>
      <c r="B112" s="46" t="s">
        <v>23</v>
      </c>
      <c r="C112" s="49" t="s">
        <v>84</v>
      </c>
      <c r="D112" s="46" t="s">
        <v>85</v>
      </c>
      <c r="E112" s="23"/>
      <c r="F112" s="23"/>
      <c r="G112" s="48"/>
    </row>
    <row r="113" spans="1:7" x14ac:dyDescent="0.25">
      <c r="A113" s="23"/>
      <c r="B113" s="23"/>
      <c r="C113" s="23"/>
      <c r="D113" s="23"/>
      <c r="E113" s="23"/>
      <c r="F113" s="23"/>
      <c r="G113" s="48"/>
    </row>
    <row r="114" spans="1:7" ht="22.5" x14ac:dyDescent="0.25">
      <c r="A114" s="41">
        <v>1</v>
      </c>
      <c r="B114" s="41" t="s">
        <v>74</v>
      </c>
      <c r="C114" s="42" t="s">
        <v>12</v>
      </c>
      <c r="D114" s="41" t="s">
        <v>75</v>
      </c>
      <c r="E114" s="43">
        <f>VLOOKUP(B114,PREU_FEINA!$K$11:$L$551,2,0)</f>
        <v>0</v>
      </c>
      <c r="F114" s="44">
        <v>12180</v>
      </c>
      <c r="G114" s="45">
        <f>ROUND(ROUND(E114,2)*ROUND(F114,3),2)</f>
        <v>0</v>
      </c>
    </row>
    <row r="115" spans="1:7" ht="22.5" x14ac:dyDescent="0.25">
      <c r="A115" s="41">
        <v>2</v>
      </c>
      <c r="B115" s="41" t="s">
        <v>76</v>
      </c>
      <c r="C115" s="42" t="s">
        <v>12</v>
      </c>
      <c r="D115" s="41" t="s">
        <v>77</v>
      </c>
      <c r="E115" s="43">
        <f>VLOOKUP(B115,PREU_FEINA!$K$11:$L$551,2,0)</f>
        <v>0</v>
      </c>
      <c r="F115" s="44">
        <v>6288</v>
      </c>
      <c r="G115" s="45">
        <f>ROUND(ROUND(E115,2)*ROUND(F115,3),2)</f>
        <v>0</v>
      </c>
    </row>
    <row r="116" spans="1:7" ht="33.75" x14ac:dyDescent="0.25">
      <c r="A116" s="41">
        <v>3</v>
      </c>
      <c r="B116" s="41" t="s">
        <v>78</v>
      </c>
      <c r="C116" s="42" t="s">
        <v>12</v>
      </c>
      <c r="D116" s="41" t="s">
        <v>79</v>
      </c>
      <c r="E116" s="43">
        <f>VLOOKUP(B116,PREU_FEINA!$K$11:$L$551,2,0)</f>
        <v>0</v>
      </c>
      <c r="F116" s="44">
        <v>1135</v>
      </c>
      <c r="G116" s="45">
        <f>ROUND(ROUND(E116,2)*ROUND(F116,3),2)</f>
        <v>0</v>
      </c>
    </row>
    <row r="117" spans="1:7" ht="33.75" x14ac:dyDescent="0.25">
      <c r="A117" s="41">
        <v>4</v>
      </c>
      <c r="B117" s="41" t="s">
        <v>80</v>
      </c>
      <c r="C117" s="42" t="s">
        <v>12</v>
      </c>
      <c r="D117" s="41" t="s">
        <v>81</v>
      </c>
      <c r="E117" s="43">
        <f>VLOOKUP(B117,PREU_FEINA!$K$11:$L$551,2,0)</f>
        <v>0</v>
      </c>
      <c r="F117" s="44">
        <v>0</v>
      </c>
      <c r="G117" s="45">
        <f>ROUND(ROUND(E117,2)*ROUND(F117,3),2)</f>
        <v>0</v>
      </c>
    </row>
    <row r="118" spans="1:7" x14ac:dyDescent="0.25">
      <c r="A118" s="23"/>
      <c r="B118" s="23"/>
      <c r="C118" s="23"/>
      <c r="D118" s="46" t="s">
        <v>21</v>
      </c>
      <c r="E118" s="46"/>
      <c r="F118" s="46"/>
      <c r="G118" s="47">
        <f>SUM(G114:G117)</f>
        <v>0</v>
      </c>
    </row>
    <row r="119" spans="1:7" x14ac:dyDescent="0.25">
      <c r="A119" s="23"/>
      <c r="B119" s="23"/>
      <c r="C119" s="23"/>
      <c r="D119" s="23"/>
      <c r="E119" s="23"/>
      <c r="F119" s="23"/>
      <c r="G119" s="48"/>
    </row>
    <row r="120" spans="1:7" x14ac:dyDescent="0.25">
      <c r="A120" s="23"/>
      <c r="B120" s="46" t="s">
        <v>5</v>
      </c>
      <c r="C120" s="49" t="s">
        <v>6</v>
      </c>
      <c r="D120" s="46" t="s">
        <v>7</v>
      </c>
      <c r="E120" s="23"/>
      <c r="F120" s="23"/>
      <c r="G120" s="48"/>
    </row>
    <row r="121" spans="1:7" x14ac:dyDescent="0.25">
      <c r="A121" s="23"/>
      <c r="B121" s="46" t="s">
        <v>8</v>
      </c>
      <c r="C121" s="49" t="s">
        <v>86</v>
      </c>
      <c r="D121" s="46" t="s">
        <v>87</v>
      </c>
      <c r="E121" s="23"/>
      <c r="F121" s="23"/>
      <c r="G121" s="48"/>
    </row>
    <row r="122" spans="1:7" x14ac:dyDescent="0.25">
      <c r="A122" s="23"/>
      <c r="B122" s="46" t="s">
        <v>23</v>
      </c>
      <c r="C122" s="49" t="s">
        <v>88</v>
      </c>
      <c r="D122" s="46" t="s">
        <v>89</v>
      </c>
      <c r="E122" s="23"/>
      <c r="F122" s="23"/>
      <c r="G122" s="48"/>
    </row>
    <row r="123" spans="1:7" x14ac:dyDescent="0.25">
      <c r="A123" s="23"/>
      <c r="B123" s="23"/>
      <c r="C123" s="23"/>
      <c r="D123" s="23"/>
      <c r="E123" s="23"/>
      <c r="F123" s="23"/>
      <c r="G123" s="48"/>
    </row>
    <row r="124" spans="1:7" ht="45" x14ac:dyDescent="0.25">
      <c r="A124" s="41">
        <v>1</v>
      </c>
      <c r="B124" s="41" t="s">
        <v>90</v>
      </c>
      <c r="C124" s="42" t="s">
        <v>15</v>
      </c>
      <c r="D124" s="41" t="s">
        <v>91</v>
      </c>
      <c r="E124" s="43">
        <f>VLOOKUP(B124,PREU_FEINA!$K$11:$L$551,2,0)</f>
        <v>0</v>
      </c>
      <c r="F124" s="44">
        <v>24</v>
      </c>
      <c r="G124" s="45">
        <f t="shared" ref="G124:G139" si="0">ROUND(ROUND(E124,2)*ROUND(F124,3),2)</f>
        <v>0</v>
      </c>
    </row>
    <row r="125" spans="1:7" ht="45" x14ac:dyDescent="0.25">
      <c r="A125" s="41">
        <v>2</v>
      </c>
      <c r="B125" s="41" t="s">
        <v>92</v>
      </c>
      <c r="C125" s="42" t="s">
        <v>15</v>
      </c>
      <c r="D125" s="41" t="s">
        <v>93</v>
      </c>
      <c r="E125" s="43">
        <f>VLOOKUP(B125,PREU_FEINA!$K$11:$L$551,2,0)</f>
        <v>0</v>
      </c>
      <c r="F125" s="44">
        <v>2</v>
      </c>
      <c r="G125" s="45">
        <f t="shared" si="0"/>
        <v>0</v>
      </c>
    </row>
    <row r="126" spans="1:7" ht="45" x14ac:dyDescent="0.25">
      <c r="A126" s="41">
        <v>3</v>
      </c>
      <c r="B126" s="41" t="s">
        <v>94</v>
      </c>
      <c r="C126" s="42" t="s">
        <v>15</v>
      </c>
      <c r="D126" s="41" t="s">
        <v>95</v>
      </c>
      <c r="E126" s="43">
        <f>VLOOKUP(B126,PREU_FEINA!$K$11:$L$551,2,0)</f>
        <v>0</v>
      </c>
      <c r="F126" s="44">
        <v>1</v>
      </c>
      <c r="G126" s="45">
        <f t="shared" si="0"/>
        <v>0</v>
      </c>
    </row>
    <row r="127" spans="1:7" ht="45" x14ac:dyDescent="0.25">
      <c r="A127" s="41">
        <v>4</v>
      </c>
      <c r="B127" s="41" t="s">
        <v>96</v>
      </c>
      <c r="C127" s="42" t="s">
        <v>15</v>
      </c>
      <c r="D127" s="41" t="s">
        <v>97</v>
      </c>
      <c r="E127" s="43">
        <f>VLOOKUP(B127,PREU_FEINA!$K$11:$L$551,2,0)</f>
        <v>0</v>
      </c>
      <c r="F127" s="44">
        <v>2</v>
      </c>
      <c r="G127" s="45">
        <f t="shared" si="0"/>
        <v>0</v>
      </c>
    </row>
    <row r="128" spans="1:7" ht="45" x14ac:dyDescent="0.25">
      <c r="A128" s="41">
        <v>5</v>
      </c>
      <c r="B128" s="41" t="s">
        <v>98</v>
      </c>
      <c r="C128" s="42" t="s">
        <v>15</v>
      </c>
      <c r="D128" s="41" t="s">
        <v>99</v>
      </c>
      <c r="E128" s="43">
        <f>VLOOKUP(B128,PREU_FEINA!$K$11:$L$551,2,0)</f>
        <v>0</v>
      </c>
      <c r="F128" s="44">
        <v>2</v>
      </c>
      <c r="G128" s="45">
        <f t="shared" si="0"/>
        <v>0</v>
      </c>
    </row>
    <row r="129" spans="1:9" ht="45" x14ac:dyDescent="0.25">
      <c r="A129" s="41">
        <v>6</v>
      </c>
      <c r="B129" s="41" t="s">
        <v>100</v>
      </c>
      <c r="C129" s="42" t="s">
        <v>15</v>
      </c>
      <c r="D129" s="41" t="s">
        <v>101</v>
      </c>
      <c r="E129" s="43">
        <f>VLOOKUP(B129,PREU_FEINA!$K$11:$L$551,2,0)</f>
        <v>0</v>
      </c>
      <c r="F129" s="44">
        <v>1</v>
      </c>
      <c r="G129" s="45">
        <f t="shared" si="0"/>
        <v>0</v>
      </c>
    </row>
    <row r="130" spans="1:9" ht="45" x14ac:dyDescent="0.25">
      <c r="A130" s="41">
        <v>7</v>
      </c>
      <c r="B130" s="41" t="s">
        <v>102</v>
      </c>
      <c r="C130" s="42" t="s">
        <v>15</v>
      </c>
      <c r="D130" s="41" t="s">
        <v>103</v>
      </c>
      <c r="E130" s="43">
        <f>VLOOKUP(B130,PREU_FEINA!$K$11:$L$551,2,0)</f>
        <v>0</v>
      </c>
      <c r="F130" s="44">
        <v>10</v>
      </c>
      <c r="G130" s="45">
        <f t="shared" si="0"/>
        <v>0</v>
      </c>
    </row>
    <row r="131" spans="1:9" ht="45" x14ac:dyDescent="0.25">
      <c r="A131" s="41">
        <v>8</v>
      </c>
      <c r="B131" s="41" t="s">
        <v>104</v>
      </c>
      <c r="C131" s="42" t="s">
        <v>15</v>
      </c>
      <c r="D131" s="41" t="s">
        <v>105</v>
      </c>
      <c r="E131" s="43">
        <f>VLOOKUP(B131,PREU_FEINA!$K$11:$L$551,2,0)</f>
        <v>0</v>
      </c>
      <c r="F131" s="44">
        <v>1</v>
      </c>
      <c r="G131" s="45">
        <f t="shared" si="0"/>
        <v>0</v>
      </c>
    </row>
    <row r="132" spans="1:9" ht="45" x14ac:dyDescent="0.25">
      <c r="A132" s="41">
        <v>9</v>
      </c>
      <c r="B132" s="41" t="s">
        <v>106</v>
      </c>
      <c r="C132" s="42" t="s">
        <v>15</v>
      </c>
      <c r="D132" s="41" t="s">
        <v>107</v>
      </c>
      <c r="E132" s="43">
        <f>VLOOKUP(B132,PREU_FEINA!$K$11:$L$551,2,0)</f>
        <v>0</v>
      </c>
      <c r="F132" s="44">
        <v>5</v>
      </c>
      <c r="G132" s="45">
        <f t="shared" si="0"/>
        <v>0</v>
      </c>
    </row>
    <row r="133" spans="1:9" ht="45" x14ac:dyDescent="0.25">
      <c r="A133" s="41">
        <v>10</v>
      </c>
      <c r="B133" s="41" t="s">
        <v>108</v>
      </c>
      <c r="C133" s="42" t="s">
        <v>15</v>
      </c>
      <c r="D133" s="41" t="s">
        <v>109</v>
      </c>
      <c r="E133" s="43">
        <f>VLOOKUP(B133,PREU_FEINA!$K$11:$L$551,2,0)</f>
        <v>0</v>
      </c>
      <c r="F133" s="44">
        <v>2</v>
      </c>
      <c r="G133" s="45">
        <f t="shared" si="0"/>
        <v>0</v>
      </c>
    </row>
    <row r="134" spans="1:9" ht="45" x14ac:dyDescent="0.25">
      <c r="A134" s="41">
        <v>11</v>
      </c>
      <c r="B134" s="41" t="s">
        <v>110</v>
      </c>
      <c r="C134" s="42" t="s">
        <v>15</v>
      </c>
      <c r="D134" s="41" t="s">
        <v>111</v>
      </c>
      <c r="E134" s="43">
        <f>VLOOKUP(B134,PREU_FEINA!$K$11:$L$551,2,0)</f>
        <v>0</v>
      </c>
      <c r="F134" s="44">
        <v>2</v>
      </c>
      <c r="G134" s="45">
        <f t="shared" si="0"/>
        <v>0</v>
      </c>
    </row>
    <row r="135" spans="1:9" ht="45" x14ac:dyDescent="0.25">
      <c r="A135" s="41">
        <v>12</v>
      </c>
      <c r="B135" s="41" t="s">
        <v>112</v>
      </c>
      <c r="C135" s="42" t="s">
        <v>15</v>
      </c>
      <c r="D135" s="41" t="s">
        <v>113</v>
      </c>
      <c r="E135" s="43">
        <f>VLOOKUP(B135,PREU_FEINA!$K$11:$L$551,2,0)</f>
        <v>0</v>
      </c>
      <c r="F135" s="44">
        <v>1</v>
      </c>
      <c r="G135" s="45">
        <f t="shared" si="0"/>
        <v>0</v>
      </c>
    </row>
    <row r="136" spans="1:9" ht="45" x14ac:dyDescent="0.25">
      <c r="A136" s="41">
        <v>13</v>
      </c>
      <c r="B136" s="41" t="s">
        <v>114</v>
      </c>
      <c r="C136" s="42" t="s">
        <v>12</v>
      </c>
      <c r="D136" s="41" t="s">
        <v>115</v>
      </c>
      <c r="E136" s="43">
        <f>VLOOKUP(B136,PREU_FEINA!$K$11:$L$551,2,0)</f>
        <v>0</v>
      </c>
      <c r="F136" s="44">
        <v>50</v>
      </c>
      <c r="G136" s="45">
        <f t="shared" si="0"/>
        <v>0</v>
      </c>
    </row>
    <row r="137" spans="1:9" ht="78.75" x14ac:dyDescent="0.25">
      <c r="A137" s="41">
        <v>14</v>
      </c>
      <c r="B137" s="41" t="s">
        <v>116</v>
      </c>
      <c r="C137" s="42" t="s">
        <v>15</v>
      </c>
      <c r="D137" s="41" t="s">
        <v>117</v>
      </c>
      <c r="E137" s="43">
        <f>VLOOKUP(B137,PREU_FEINA!$K$11:$L$551,2,0)</f>
        <v>0</v>
      </c>
      <c r="F137" s="44">
        <v>2</v>
      </c>
      <c r="G137" s="45">
        <f t="shared" si="0"/>
        <v>0</v>
      </c>
    </row>
    <row r="138" spans="1:9" ht="33.75" x14ac:dyDescent="0.25">
      <c r="A138" s="41">
        <v>15</v>
      </c>
      <c r="B138" s="41" t="s">
        <v>118</v>
      </c>
      <c r="C138" s="42" t="s">
        <v>15</v>
      </c>
      <c r="D138" s="41" t="s">
        <v>119</v>
      </c>
      <c r="E138" s="43">
        <f>VLOOKUP(B138,PREU_FEINA!$K$11:$L$551,2,0)</f>
        <v>0</v>
      </c>
      <c r="F138" s="44">
        <v>100</v>
      </c>
      <c r="G138" s="45">
        <f t="shared" si="0"/>
        <v>0</v>
      </c>
    </row>
    <row r="139" spans="1:9" ht="45" x14ac:dyDescent="0.25">
      <c r="A139" s="41">
        <v>16</v>
      </c>
      <c r="B139" s="41" t="s">
        <v>120</v>
      </c>
      <c r="C139" s="42" t="s">
        <v>15</v>
      </c>
      <c r="D139" s="41" t="s">
        <v>121</v>
      </c>
      <c r="E139" s="43">
        <f>VLOOKUP(B139,PREU_FEINA!$K$11:$L$578,2,0)</f>
        <v>0</v>
      </c>
      <c r="F139" s="44">
        <v>2</v>
      </c>
      <c r="G139" s="45">
        <f t="shared" si="0"/>
        <v>0</v>
      </c>
    </row>
    <row r="140" spans="1:9" x14ac:dyDescent="0.25">
      <c r="D140" s="7" t="s">
        <v>21</v>
      </c>
      <c r="E140" s="7"/>
      <c r="F140" s="7"/>
      <c r="G140" s="39">
        <f>SUM(G124:G139)</f>
        <v>0</v>
      </c>
    </row>
    <row r="141" spans="1:9" x14ac:dyDescent="0.25">
      <c r="G141" s="36"/>
    </row>
    <row r="142" spans="1:9" x14ac:dyDescent="0.25">
      <c r="D142" s="9" t="s">
        <v>296</v>
      </c>
      <c r="G142" s="40">
        <f>SUM(G9:G141)/2</f>
        <v>0</v>
      </c>
      <c r="I142" s="40"/>
    </row>
    <row r="145" spans="1:7" ht="18.75" x14ac:dyDescent="0.3">
      <c r="B145" s="4"/>
      <c r="C145" s="4"/>
      <c r="D145" s="5" t="s">
        <v>291</v>
      </c>
      <c r="E145" s="4"/>
      <c r="F145" s="4"/>
      <c r="G145" s="4"/>
    </row>
    <row r="147" spans="1:7" x14ac:dyDescent="0.25">
      <c r="E147" s="54" t="s">
        <v>2</v>
      </c>
      <c r="F147" s="54" t="s">
        <v>3</v>
      </c>
      <c r="G147" s="54" t="s">
        <v>4</v>
      </c>
    </row>
    <row r="149" spans="1:7" x14ac:dyDescent="0.25">
      <c r="B149" s="7" t="s">
        <v>5</v>
      </c>
      <c r="C149" s="8" t="s">
        <v>6</v>
      </c>
      <c r="D149" s="7" t="s">
        <v>292</v>
      </c>
    </row>
    <row r="150" spans="1:7" x14ac:dyDescent="0.25">
      <c r="B150" s="7" t="s">
        <v>8</v>
      </c>
      <c r="C150" s="8" t="s">
        <v>293</v>
      </c>
      <c r="D150" s="7" t="s">
        <v>294</v>
      </c>
    </row>
    <row r="152" spans="1:7" x14ac:dyDescent="0.25">
      <c r="A152" s="3">
        <v>1</v>
      </c>
      <c r="B152" s="3" t="s">
        <v>288</v>
      </c>
      <c r="C152" s="55" t="s">
        <v>286</v>
      </c>
      <c r="D152" s="3" t="s">
        <v>289</v>
      </c>
      <c r="E152" s="43">
        <f>VLOOKUP(B152,PREU_FEINA!$K$11:$L$578,2,0)</f>
        <v>0</v>
      </c>
      <c r="F152" s="56">
        <v>600</v>
      </c>
      <c r="G152" s="57">
        <f>ROUND(ROUND(E152,2)*ROUND(F152,3),2)</f>
        <v>0</v>
      </c>
    </row>
    <row r="153" spans="1:7" x14ac:dyDescent="0.25">
      <c r="D153" s="7" t="s">
        <v>21</v>
      </c>
      <c r="E153" s="7"/>
      <c r="F153" s="7"/>
      <c r="G153" s="39">
        <f>SUM(G152:G152)</f>
        <v>0</v>
      </c>
    </row>
    <row r="154" spans="1:7" x14ac:dyDescent="0.25">
      <c r="G154" s="36"/>
    </row>
    <row r="155" spans="1:7" x14ac:dyDescent="0.25">
      <c r="B155" s="7" t="s">
        <v>5</v>
      </c>
      <c r="C155" s="8" t="s">
        <v>6</v>
      </c>
      <c r="D155" s="7" t="s">
        <v>292</v>
      </c>
      <c r="G155" s="36"/>
    </row>
    <row r="156" spans="1:7" x14ac:dyDescent="0.25">
      <c r="B156" s="7" t="s">
        <v>8</v>
      </c>
      <c r="C156" s="8" t="s">
        <v>58</v>
      </c>
      <c r="D156" s="7" t="s">
        <v>295</v>
      </c>
      <c r="G156" s="36"/>
    </row>
    <row r="157" spans="1:7" x14ac:dyDescent="0.25">
      <c r="B157" s="7" t="s">
        <v>23</v>
      </c>
      <c r="C157" s="8" t="s">
        <v>27</v>
      </c>
      <c r="D157" s="7" t="s">
        <v>59</v>
      </c>
      <c r="G157" s="36"/>
    </row>
    <row r="158" spans="1:7" x14ac:dyDescent="0.25">
      <c r="G158" s="36"/>
    </row>
    <row r="159" spans="1:7" x14ac:dyDescent="0.25">
      <c r="A159" s="3">
        <v>1</v>
      </c>
      <c r="B159" s="3" t="s">
        <v>285</v>
      </c>
      <c r="C159" s="55" t="s">
        <v>286</v>
      </c>
      <c r="D159" s="3" t="s">
        <v>287</v>
      </c>
      <c r="E159" s="43">
        <f>VLOOKUP(B159,PREU_FEINA!$K$11:$L$578,2,0)</f>
        <v>0</v>
      </c>
      <c r="F159" s="56">
        <v>3743.74</v>
      </c>
      <c r="G159" s="57">
        <f>ROUND(ROUND(E159,2)*ROUND(F159,3),2)</f>
        <v>0</v>
      </c>
    </row>
    <row r="160" spans="1:7" x14ac:dyDescent="0.25">
      <c r="D160" s="7" t="s">
        <v>21</v>
      </c>
      <c r="E160" s="7"/>
      <c r="F160" s="7"/>
      <c r="G160" s="39">
        <f>SUM(G159:G159)</f>
        <v>0</v>
      </c>
    </row>
    <row r="161" spans="1:7" x14ac:dyDescent="0.25">
      <c r="G161" s="36"/>
    </row>
    <row r="162" spans="1:7" x14ac:dyDescent="0.25">
      <c r="B162" s="7" t="s">
        <v>5</v>
      </c>
      <c r="C162" s="8" t="s">
        <v>6</v>
      </c>
      <c r="D162" s="7" t="s">
        <v>292</v>
      </c>
      <c r="G162" s="36"/>
    </row>
    <row r="163" spans="1:7" x14ac:dyDescent="0.25">
      <c r="B163" s="7" t="s">
        <v>8</v>
      </c>
      <c r="C163" s="8" t="s">
        <v>58</v>
      </c>
      <c r="D163" s="7" t="s">
        <v>295</v>
      </c>
      <c r="G163" s="36"/>
    </row>
    <row r="164" spans="1:7" x14ac:dyDescent="0.25">
      <c r="B164" s="7" t="s">
        <v>23</v>
      </c>
      <c r="C164" s="8" t="s">
        <v>31</v>
      </c>
      <c r="D164" s="7" t="s">
        <v>65</v>
      </c>
      <c r="G164" s="36"/>
    </row>
    <row r="165" spans="1:7" x14ac:dyDescent="0.25">
      <c r="G165" s="36"/>
    </row>
    <row r="166" spans="1:7" x14ac:dyDescent="0.25">
      <c r="A166" s="3">
        <v>1</v>
      </c>
      <c r="B166" s="3" t="s">
        <v>285</v>
      </c>
      <c r="C166" s="55" t="s">
        <v>286</v>
      </c>
      <c r="D166" s="3" t="s">
        <v>287</v>
      </c>
      <c r="E166" s="43">
        <f>VLOOKUP(B166,PREU_FEINA!$K$11:$L$578,2,0)</f>
        <v>0</v>
      </c>
      <c r="F166" s="56">
        <v>4761.38</v>
      </c>
      <c r="G166" s="57">
        <f>ROUND(ROUND(E166,2)*ROUND(F166,3),2)</f>
        <v>0</v>
      </c>
    </row>
    <row r="167" spans="1:7" x14ac:dyDescent="0.25">
      <c r="D167" s="7" t="s">
        <v>21</v>
      </c>
      <c r="E167" s="7"/>
      <c r="F167" s="7"/>
      <c r="G167" s="39">
        <f>SUM(G166:G166)</f>
        <v>0</v>
      </c>
    </row>
    <row r="168" spans="1:7" x14ac:dyDescent="0.25">
      <c r="G168" s="36"/>
    </row>
    <row r="169" spans="1:7" x14ac:dyDescent="0.25">
      <c r="B169" s="7" t="s">
        <v>5</v>
      </c>
      <c r="C169" s="8" t="s">
        <v>6</v>
      </c>
      <c r="D169" s="7" t="s">
        <v>292</v>
      </c>
      <c r="G169" s="36"/>
    </row>
    <row r="170" spans="1:7" x14ac:dyDescent="0.25">
      <c r="B170" s="7" t="s">
        <v>8</v>
      </c>
      <c r="C170" s="8" t="s">
        <v>58</v>
      </c>
      <c r="D170" s="7" t="s">
        <v>295</v>
      </c>
      <c r="G170" s="36"/>
    </row>
    <row r="171" spans="1:7" x14ac:dyDescent="0.25">
      <c r="B171" s="7" t="s">
        <v>23</v>
      </c>
      <c r="C171" s="8" t="s">
        <v>35</v>
      </c>
      <c r="D171" s="7" t="s">
        <v>71</v>
      </c>
      <c r="G171" s="36"/>
    </row>
    <row r="172" spans="1:7" x14ac:dyDescent="0.25">
      <c r="G172" s="36"/>
    </row>
    <row r="173" spans="1:7" x14ac:dyDescent="0.25">
      <c r="A173" s="3">
        <v>1</v>
      </c>
      <c r="B173" s="3" t="s">
        <v>285</v>
      </c>
      <c r="C173" s="55" t="s">
        <v>286</v>
      </c>
      <c r="D173" s="3" t="s">
        <v>287</v>
      </c>
      <c r="E173" s="43">
        <f>VLOOKUP(B173,PREU_FEINA!$K$11:$L$578,2,0)</f>
        <v>0</v>
      </c>
      <c r="F173" s="56">
        <v>6299.28</v>
      </c>
      <c r="G173" s="57">
        <f>ROUND(ROUND(E173,2)*ROUND(F173,3),2)</f>
        <v>0</v>
      </c>
    </row>
    <row r="174" spans="1:7" x14ac:dyDescent="0.25">
      <c r="D174" s="7" t="s">
        <v>21</v>
      </c>
      <c r="E174" s="7"/>
      <c r="F174" s="7"/>
      <c r="G174" s="39">
        <f>SUM(G173:G173)</f>
        <v>0</v>
      </c>
    </row>
    <row r="176" spans="1:7" x14ac:dyDescent="0.25">
      <c r="B176" s="7" t="s">
        <v>5</v>
      </c>
      <c r="C176" s="8" t="s">
        <v>6</v>
      </c>
      <c r="D176" s="7" t="s">
        <v>292</v>
      </c>
    </row>
    <row r="177" spans="1:7" x14ac:dyDescent="0.25">
      <c r="B177" s="7" t="s">
        <v>8</v>
      </c>
      <c r="C177" s="8" t="s">
        <v>58</v>
      </c>
      <c r="D177" s="7" t="s">
        <v>295</v>
      </c>
    </row>
    <row r="178" spans="1:7" x14ac:dyDescent="0.25">
      <c r="B178" s="7" t="s">
        <v>23</v>
      </c>
      <c r="C178" s="8" t="s">
        <v>303</v>
      </c>
      <c r="D178" s="7" t="s">
        <v>68</v>
      </c>
    </row>
    <row r="180" spans="1:7" x14ac:dyDescent="0.25">
      <c r="A180" s="3">
        <v>1</v>
      </c>
      <c r="B180" s="3" t="s">
        <v>285</v>
      </c>
      <c r="C180" s="55" t="s">
        <v>286</v>
      </c>
      <c r="D180" s="3" t="s">
        <v>287</v>
      </c>
      <c r="E180" s="43">
        <f>VLOOKUP(B180,PREU_FEINA!$K$11:$L$578,2,0)</f>
        <v>0</v>
      </c>
      <c r="F180" s="56">
        <v>3622.5</v>
      </c>
      <c r="G180" s="57">
        <f>ROUND(ROUND(E180,2)*ROUND(F180,3),2)</f>
        <v>0</v>
      </c>
    </row>
    <row r="181" spans="1:7" x14ac:dyDescent="0.25">
      <c r="D181" s="7" t="s">
        <v>21</v>
      </c>
      <c r="E181" s="7"/>
      <c r="F181" s="7"/>
      <c r="G181" s="39">
        <f>SUM(G180:G180)</f>
        <v>0</v>
      </c>
    </row>
    <row r="182" spans="1:7" x14ac:dyDescent="0.25">
      <c r="G182" s="36"/>
    </row>
    <row r="183" spans="1:7" x14ac:dyDescent="0.25">
      <c r="D183" s="9" t="s">
        <v>299</v>
      </c>
      <c r="G183" s="40">
        <f>SUM(G148:G182)/2</f>
        <v>0</v>
      </c>
    </row>
  </sheetData>
  <sheetProtection algorithmName="SHA-512" hashValue="hBnbQc2IPVzOLQClOvebN5jB6xIUDiPJTTfTLl2PKQc9+yln7rlqcCOwK5W3o9xIgjX53aZV7uhclAJKvp46nA==" saltValue="z/T1thoEIZYWRy8izdG5Rg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opLeftCell="A4"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76" t="s">
        <v>304</v>
      </c>
      <c r="C1" s="76"/>
      <c r="D1" s="76"/>
      <c r="E1" s="76"/>
      <c r="F1" s="76"/>
      <c r="G1" s="76"/>
      <c r="H1" s="76"/>
      <c r="I1" s="76"/>
    </row>
    <row r="3" spans="2:9" ht="18.75" x14ac:dyDescent="0.3">
      <c r="B3" s="75" t="str">
        <f>+'T-SMP'!D3</f>
        <v>Nom empresa</v>
      </c>
      <c r="C3" s="75"/>
      <c r="D3" s="75"/>
      <c r="E3" s="75"/>
    </row>
    <row r="5" spans="2:9" x14ac:dyDescent="0.25">
      <c r="B5" s="9" t="s">
        <v>296</v>
      </c>
    </row>
    <row r="7" spans="2:9" x14ac:dyDescent="0.25">
      <c r="H7" s="16" t="s">
        <v>297</v>
      </c>
      <c r="I7" s="58">
        <f>+'T-PRES'!G142</f>
        <v>0</v>
      </c>
    </row>
    <row r="8" spans="2:9" x14ac:dyDescent="0.25">
      <c r="H8" s="16" t="s">
        <v>279</v>
      </c>
      <c r="I8" s="36">
        <f>+I7*0.05</f>
        <v>0</v>
      </c>
    </row>
    <row r="9" spans="2:9" x14ac:dyDescent="0.25">
      <c r="H9" s="16"/>
      <c r="I9" s="36"/>
    </row>
    <row r="10" spans="2:9" x14ac:dyDescent="0.25">
      <c r="H10" s="16" t="s">
        <v>298</v>
      </c>
      <c r="I10" s="36">
        <f>+I8+I7</f>
        <v>0</v>
      </c>
    </row>
    <row r="11" spans="2:9" x14ac:dyDescent="0.25">
      <c r="I11" s="36"/>
    </row>
    <row r="12" spans="2:9" x14ac:dyDescent="0.25">
      <c r="H12" s="16" t="s">
        <v>280</v>
      </c>
      <c r="I12" s="36">
        <f>+I10*0.05</f>
        <v>0</v>
      </c>
    </row>
    <row r="13" spans="2:9" x14ac:dyDescent="0.25">
      <c r="E13" s="59"/>
      <c r="F13" s="59"/>
      <c r="G13" s="59"/>
      <c r="H13" s="60" t="s">
        <v>281</v>
      </c>
      <c r="I13" s="61">
        <f>+I10*0.06</f>
        <v>0</v>
      </c>
    </row>
    <row r="14" spans="2:9" x14ac:dyDescent="0.25">
      <c r="H14" s="16"/>
      <c r="I14" s="36">
        <f>+I13+I12+I10</f>
        <v>0</v>
      </c>
    </row>
    <row r="15" spans="2:9" x14ac:dyDescent="0.25">
      <c r="H15" s="16"/>
      <c r="I15" s="36"/>
    </row>
    <row r="16" spans="2:9" x14ac:dyDescent="0.25">
      <c r="E16" s="59"/>
      <c r="F16" s="59"/>
      <c r="G16" s="59"/>
      <c r="H16" s="60" t="s">
        <v>282</v>
      </c>
      <c r="I16" s="61">
        <f>+I14*0.21</f>
        <v>0</v>
      </c>
    </row>
    <row r="17" spans="2:9" x14ac:dyDescent="0.25">
      <c r="H17" s="62" t="s">
        <v>21</v>
      </c>
      <c r="I17" s="40">
        <f>+I16+I14</f>
        <v>0</v>
      </c>
    </row>
    <row r="20" spans="2:9" x14ac:dyDescent="0.25">
      <c r="B20" s="9" t="s">
        <v>299</v>
      </c>
    </row>
    <row r="22" spans="2:9" x14ac:dyDescent="0.25">
      <c r="H22" s="16" t="s">
        <v>297</v>
      </c>
      <c r="I22" s="58">
        <f>+'T-PRES'!G183</f>
        <v>0</v>
      </c>
    </row>
    <row r="23" spans="2:9" x14ac:dyDescent="0.25">
      <c r="H23" s="16" t="s">
        <v>279</v>
      </c>
      <c r="I23" s="36">
        <f>+I22*0.05</f>
        <v>0</v>
      </c>
    </row>
    <row r="24" spans="2:9" x14ac:dyDescent="0.25">
      <c r="H24" s="16"/>
      <c r="I24" s="36"/>
    </row>
    <row r="25" spans="2:9" x14ac:dyDescent="0.25">
      <c r="H25" s="16" t="s">
        <v>298</v>
      </c>
      <c r="I25" s="36">
        <f>+I23+I22</f>
        <v>0</v>
      </c>
    </row>
    <row r="26" spans="2:9" x14ac:dyDescent="0.25">
      <c r="I26" s="36"/>
    </row>
    <row r="27" spans="2:9" x14ac:dyDescent="0.25">
      <c r="H27" s="16" t="s">
        <v>280</v>
      </c>
      <c r="I27" s="36">
        <f>+I25*0.05</f>
        <v>0</v>
      </c>
    </row>
    <row r="28" spans="2:9" x14ac:dyDescent="0.25">
      <c r="G28" s="59"/>
      <c r="H28" s="60" t="s">
        <v>281</v>
      </c>
      <c r="I28" s="61">
        <f>+I25*0.06</f>
        <v>0</v>
      </c>
    </row>
    <row r="29" spans="2:9" x14ac:dyDescent="0.25">
      <c r="H29" s="16"/>
      <c r="I29" s="36">
        <f>+I28+I27+I25</f>
        <v>0</v>
      </c>
    </row>
    <row r="30" spans="2:9" x14ac:dyDescent="0.25">
      <c r="H30" s="16"/>
      <c r="I30" s="36"/>
    </row>
    <row r="31" spans="2:9" x14ac:dyDescent="0.25">
      <c r="G31" s="59"/>
      <c r="H31" s="60" t="s">
        <v>300</v>
      </c>
      <c r="I31" s="61">
        <f>+I29*0.1</f>
        <v>0</v>
      </c>
    </row>
    <row r="32" spans="2:9" x14ac:dyDescent="0.25">
      <c r="H32" s="62" t="s">
        <v>21</v>
      </c>
      <c r="I32" s="40">
        <f>+I31+I29</f>
        <v>0</v>
      </c>
    </row>
    <row r="35" spans="8:9" ht="15.75" x14ac:dyDescent="0.25">
      <c r="H35" s="50" t="s">
        <v>301</v>
      </c>
      <c r="I35" s="63">
        <f>+I29+I14</f>
        <v>0</v>
      </c>
    </row>
    <row r="36" spans="8:9" ht="15.75" x14ac:dyDescent="0.25">
      <c r="H36" s="50" t="s">
        <v>302</v>
      </c>
      <c r="I36" s="63">
        <f>+I32+I17</f>
        <v>0</v>
      </c>
    </row>
  </sheetData>
  <sheetProtection algorithmName="SHA-512" hashValue="itPmRw1XFeQlpK8HYrDmFsPekmaOX/yR/nm4qN6Rom4lzRwULH5CbjFHUq7pv+vQAx/NuMJGPPBS36iHEJ7Dxg==" saltValue="jP69K0CYevjtCO15h8RDXQ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T-PRES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2024-12-18T13:05:43Z</dcterms:created>
  <dcterms:modified xsi:type="dcterms:W3CDTF">2024-12-19T12:47:19Z</dcterms:modified>
</cp:coreProperties>
</file>