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mc:AlternateContent xmlns:mc="http://schemas.openxmlformats.org/markup-compatibility/2006">
    <mc:Choice Requires="x15">
      <x15ac:absPath xmlns:x15ac="http://schemas.microsoft.com/office/spreadsheetml/2010/11/ac" url="N:\PAISATGE I BIODIVERSITAT\01.02 CONCURSOS\2024\2024 - MAJOR JARDINERIA I MEDI NATURAL\PRESSUPOST\XL\"/>
    </mc:Choice>
  </mc:AlternateContent>
  <bookViews>
    <workbookView xWindow="0" yWindow="0" windowWidth="15330" windowHeight="4950"/>
  </bookViews>
  <sheets>
    <sheet name="INSTRUCCIONS" sheetId="10" r:id="rId1"/>
    <sheet name="T-SMP" sheetId="8" r:id="rId2"/>
    <sheet name="PREU_FEINA" sheetId="7" r:id="rId3"/>
    <sheet name="T-PRES" sheetId="2" r:id="rId4"/>
    <sheet name="RESUM PRESSUPOST" sheetId="11" r:id="rId5"/>
  </sheets>
  <calcPr calcId="162913"/>
</workbook>
</file>

<file path=xl/calcChain.xml><?xml version="1.0" encoding="utf-8"?>
<calcChain xmlns="http://schemas.openxmlformats.org/spreadsheetml/2006/main">
  <c r="B3" i="11" l="1"/>
  <c r="K1261" i="7"/>
  <c r="K1249" i="7"/>
  <c r="H1270" i="7"/>
  <c r="J1270" i="7" s="1"/>
  <c r="H1267" i="7"/>
  <c r="J1267" i="7" s="1"/>
  <c r="L1268" i="7" s="1"/>
  <c r="H1264" i="7"/>
  <c r="J1264" i="7" s="1"/>
  <c r="H1263" i="7"/>
  <c r="J1263" i="7" s="1"/>
  <c r="H1254" i="7"/>
  <c r="J1254" i="7" s="1"/>
  <c r="L1255" i="7" s="1"/>
  <c r="H1251" i="7"/>
  <c r="J1251" i="7" s="1"/>
  <c r="L1252" i="7" s="1"/>
  <c r="J1257" i="7" s="1"/>
  <c r="L1265" i="7" l="1"/>
  <c r="J1272" i="7" s="1"/>
  <c r="L1273" i="7" s="1"/>
  <c r="L1274" i="7" s="1"/>
  <c r="L1261" i="7" s="1"/>
  <c r="E759" i="2" s="1"/>
  <c r="G759" i="2" s="1"/>
  <c r="G760" i="2" s="1"/>
  <c r="L1258" i="7"/>
  <c r="L1259" i="7" s="1"/>
  <c r="L1249" i="7" s="1"/>
  <c r="H1243" i="7"/>
  <c r="H1240" i="7"/>
  <c r="J1240" i="7" s="1"/>
  <c r="L1241" i="7" s="1"/>
  <c r="J1245" i="7" s="1"/>
  <c r="H1231" i="7"/>
  <c r="H1228" i="7"/>
  <c r="J1228" i="7" s="1"/>
  <c r="L1229" i="7" s="1"/>
  <c r="J1234" i="7" s="1"/>
  <c r="H1219" i="7"/>
  <c r="H1216" i="7"/>
  <c r="H1207" i="7"/>
  <c r="H1204" i="7"/>
  <c r="H1195" i="7"/>
  <c r="J1195" i="7" s="1"/>
  <c r="H1194" i="7"/>
  <c r="H1191" i="7"/>
  <c r="H1188" i="7"/>
  <c r="J1188" i="7" s="1"/>
  <c r="H1187" i="7"/>
  <c r="H1178" i="7"/>
  <c r="J1178" i="7" s="1"/>
  <c r="H1177" i="7"/>
  <c r="H1174" i="7"/>
  <c r="J1174" i="7" s="1"/>
  <c r="L1175" i="7" s="1"/>
  <c r="H1171" i="7"/>
  <c r="H1170" i="7"/>
  <c r="H1161" i="7"/>
  <c r="H1158" i="7"/>
  <c r="H1157" i="7"/>
  <c r="H1154" i="7"/>
  <c r="H1145" i="7"/>
  <c r="J1145" i="7" s="1"/>
  <c r="L1146" i="7" s="1"/>
  <c r="H1142" i="7"/>
  <c r="J1142" i="7" s="1"/>
  <c r="L1143" i="7" s="1"/>
  <c r="J1148" i="7" s="1"/>
  <c r="H1133" i="7"/>
  <c r="H1130" i="7"/>
  <c r="H1129" i="7"/>
  <c r="J1129" i="7" s="1"/>
  <c r="H1120" i="7"/>
  <c r="H1119" i="7"/>
  <c r="H1116" i="7"/>
  <c r="H1115" i="7"/>
  <c r="H1114" i="7"/>
  <c r="H1111" i="7"/>
  <c r="J1111" i="7" s="1"/>
  <c r="H1110" i="7"/>
  <c r="H1101" i="7"/>
  <c r="J1101" i="7" s="1"/>
  <c r="L1102" i="7" s="1"/>
  <c r="H1098" i="7"/>
  <c r="J1098" i="7" s="1"/>
  <c r="L1099" i="7" s="1"/>
  <c r="H1095" i="7"/>
  <c r="H1086" i="7"/>
  <c r="H1083" i="7"/>
  <c r="J1083" i="7" s="1"/>
  <c r="L1084" i="7" s="1"/>
  <c r="J1089" i="7" s="1"/>
  <c r="H1074" i="7"/>
  <c r="J1074" i="7" s="1"/>
  <c r="L1075" i="7" s="1"/>
  <c r="H1071" i="7"/>
  <c r="H1062" i="7"/>
  <c r="H1059" i="7"/>
  <c r="H1056" i="7"/>
  <c r="H1047" i="7"/>
  <c r="H1044" i="7"/>
  <c r="H1043" i="7"/>
  <c r="J1043" i="7" s="1"/>
  <c r="H1040" i="7"/>
  <c r="J1040" i="7" s="1"/>
  <c r="H1039" i="7"/>
  <c r="H1030" i="7"/>
  <c r="H1027" i="7"/>
  <c r="J1027" i="7" s="1"/>
  <c r="H1026" i="7"/>
  <c r="J1026" i="7" s="1"/>
  <c r="H1023" i="7"/>
  <c r="H1022" i="7"/>
  <c r="H1013" i="7"/>
  <c r="H1010" i="7"/>
  <c r="H1009" i="7"/>
  <c r="J1009" i="7" s="1"/>
  <c r="H1000" i="7"/>
  <c r="H999" i="7"/>
  <c r="H996" i="7"/>
  <c r="J996" i="7" s="1"/>
  <c r="L997" i="7" s="1"/>
  <c r="H993" i="7"/>
  <c r="H992" i="7"/>
  <c r="J992" i="7" s="1"/>
  <c r="H983" i="7"/>
  <c r="J983" i="7" s="1"/>
  <c r="L984" i="7" s="1"/>
  <c r="H980" i="7"/>
  <c r="J980" i="7" s="1"/>
  <c r="L981" i="7" s="1"/>
  <c r="H977" i="7"/>
  <c r="H976" i="7"/>
  <c r="H967" i="7"/>
  <c r="H964" i="7"/>
  <c r="H963" i="7"/>
  <c r="H954" i="7"/>
  <c r="H953" i="7"/>
  <c r="J953" i="7" s="1"/>
  <c r="H950" i="7"/>
  <c r="J950" i="7" s="1"/>
  <c r="L951" i="7" s="1"/>
  <c r="J957" i="7" s="1"/>
  <c r="H941" i="7"/>
  <c r="H940" i="7"/>
  <c r="J940" i="7" s="1"/>
  <c r="H937" i="7"/>
  <c r="J937" i="7" s="1"/>
  <c r="H936" i="7"/>
  <c r="J936" i="7" s="1"/>
  <c r="H933" i="7"/>
  <c r="H932" i="7"/>
  <c r="H923" i="7"/>
  <c r="J923" i="7" s="1"/>
  <c r="H922" i="7"/>
  <c r="H919" i="7"/>
  <c r="H918" i="7"/>
  <c r="H917" i="7"/>
  <c r="J917" i="7" s="1"/>
  <c r="H914" i="7"/>
  <c r="J914" i="7" s="1"/>
  <c r="H913" i="7"/>
  <c r="H904" i="7"/>
  <c r="H903" i="7"/>
  <c r="J903" i="7" s="1"/>
  <c r="H900" i="7"/>
  <c r="J900" i="7" s="1"/>
  <c r="H899" i="7"/>
  <c r="H896" i="7"/>
  <c r="H895" i="7"/>
  <c r="J895" i="7" s="1"/>
  <c r="H886" i="7"/>
  <c r="H885" i="7"/>
  <c r="H882" i="7"/>
  <c r="H881" i="7"/>
  <c r="J881" i="7" s="1"/>
  <c r="H880" i="7"/>
  <c r="J880" i="7" s="1"/>
  <c r="H877" i="7"/>
  <c r="H876" i="7"/>
  <c r="J876" i="7" s="1"/>
  <c r="H867" i="7"/>
  <c r="J867" i="7" s="1"/>
  <c r="H866" i="7"/>
  <c r="J866" i="7" s="1"/>
  <c r="H863" i="7"/>
  <c r="H862" i="7"/>
  <c r="H859" i="7"/>
  <c r="J859" i="7" s="1"/>
  <c r="H858" i="7"/>
  <c r="H849" i="7"/>
  <c r="J849" i="7" s="1"/>
  <c r="H848" i="7"/>
  <c r="H845" i="7"/>
  <c r="J845" i="7" s="1"/>
  <c r="H844" i="7"/>
  <c r="J844" i="7" s="1"/>
  <c r="H843" i="7"/>
  <c r="J843" i="7" s="1"/>
  <c r="H840" i="7"/>
  <c r="H839" i="7"/>
  <c r="H830" i="7"/>
  <c r="J830" i="7" s="1"/>
  <c r="H829" i="7"/>
  <c r="H826" i="7"/>
  <c r="H825" i="7"/>
  <c r="J825" i="7" s="1"/>
  <c r="H822" i="7"/>
  <c r="H821" i="7"/>
  <c r="J821" i="7" s="1"/>
  <c r="H812" i="7"/>
  <c r="H811" i="7"/>
  <c r="H808" i="7"/>
  <c r="J808" i="7" s="1"/>
  <c r="H807" i="7"/>
  <c r="J807" i="7" s="1"/>
  <c r="H806" i="7"/>
  <c r="H803" i="7"/>
  <c r="J803" i="7" s="1"/>
  <c r="H802" i="7"/>
  <c r="J802" i="7" s="1"/>
  <c r="H793" i="7"/>
  <c r="H790" i="7"/>
  <c r="H789" i="7"/>
  <c r="J789" i="7" s="1"/>
  <c r="H786" i="7"/>
  <c r="H785" i="7"/>
  <c r="J785" i="7" s="1"/>
  <c r="H776" i="7"/>
  <c r="H773" i="7"/>
  <c r="H772" i="7"/>
  <c r="J772" i="7" s="1"/>
  <c r="H769" i="7"/>
  <c r="J769" i="7" s="1"/>
  <c r="H768" i="7"/>
  <c r="J768" i="7" s="1"/>
  <c r="H759" i="7"/>
  <c r="J759" i="7" s="1"/>
  <c r="L760" i="7" s="1"/>
  <c r="H756" i="7"/>
  <c r="J756" i="7" s="1"/>
  <c r="H755" i="7"/>
  <c r="H752" i="7"/>
  <c r="H751" i="7"/>
  <c r="J751" i="7" s="1"/>
  <c r="H742" i="7"/>
  <c r="J742" i="7" s="1"/>
  <c r="H741" i="7"/>
  <c r="J741" i="7" s="1"/>
  <c r="H732" i="7"/>
  <c r="H731" i="7"/>
  <c r="H722" i="7"/>
  <c r="J722" i="7" s="1"/>
  <c r="L723" i="7" s="1"/>
  <c r="H719" i="7"/>
  <c r="J719" i="7" s="1"/>
  <c r="H718" i="7"/>
  <c r="J718" i="7" s="1"/>
  <c r="H715" i="7"/>
  <c r="J715" i="7" s="1"/>
  <c r="L716" i="7" s="1"/>
  <c r="J725" i="7" s="1"/>
  <c r="H706" i="7"/>
  <c r="J706" i="7" s="1"/>
  <c r="H705" i="7"/>
  <c r="H702" i="7"/>
  <c r="H701" i="7"/>
  <c r="J701" i="7" s="1"/>
  <c r="H694" i="7"/>
  <c r="H685" i="7"/>
  <c r="J685" i="7" s="1"/>
  <c r="H684" i="7"/>
  <c r="H681" i="7"/>
  <c r="J681" i="7" s="1"/>
  <c r="H680" i="7"/>
  <c r="J680" i="7" s="1"/>
  <c r="H671" i="7"/>
  <c r="H670" i="7"/>
  <c r="H667" i="7"/>
  <c r="J667" i="7" s="1"/>
  <c r="H666" i="7"/>
  <c r="J666" i="7" s="1"/>
  <c r="H657" i="7"/>
  <c r="H656" i="7"/>
  <c r="H653" i="7"/>
  <c r="J653" i="7" s="1"/>
  <c r="L654" i="7" s="1"/>
  <c r="H650" i="7"/>
  <c r="J650" i="7" s="1"/>
  <c r="H649" i="7"/>
  <c r="J649" i="7" s="1"/>
  <c r="H640" i="7"/>
  <c r="H637" i="7"/>
  <c r="J637" i="7" s="1"/>
  <c r="L638" i="7" s="1"/>
  <c r="H634" i="7"/>
  <c r="J634" i="7" s="1"/>
  <c r="H625" i="7"/>
  <c r="H622" i="7"/>
  <c r="H621" i="7"/>
  <c r="H618" i="7"/>
  <c r="J618" i="7" s="1"/>
  <c r="H617" i="7"/>
  <c r="H608" i="7"/>
  <c r="H605" i="7"/>
  <c r="H604" i="7"/>
  <c r="J604" i="7" s="1"/>
  <c r="H603" i="7"/>
  <c r="H600" i="7"/>
  <c r="H599" i="7"/>
  <c r="J599" i="7" s="1"/>
  <c r="H590" i="7"/>
  <c r="J590" i="7" s="1"/>
  <c r="L591" i="7" s="1"/>
  <c r="H587" i="7"/>
  <c r="H586" i="7"/>
  <c r="J586" i="7" s="1"/>
  <c r="H585" i="7"/>
  <c r="H582" i="7"/>
  <c r="J582" i="7" s="1"/>
  <c r="L583" i="7" s="1"/>
  <c r="J593" i="7" s="1"/>
  <c r="H581" i="7"/>
  <c r="H572" i="7"/>
  <c r="H569" i="7"/>
  <c r="H568" i="7"/>
  <c r="H567" i="7"/>
  <c r="J567" i="7" s="1"/>
  <c r="H564" i="7"/>
  <c r="J564" i="7" s="1"/>
  <c r="H563" i="7"/>
  <c r="J563" i="7" s="1"/>
  <c r="H554" i="7"/>
  <c r="H553" i="7"/>
  <c r="J553" i="7" s="1"/>
  <c r="H552" i="7"/>
  <c r="J552" i="7" s="1"/>
  <c r="H549" i="7"/>
  <c r="J549" i="7" s="1"/>
  <c r="H548" i="7"/>
  <c r="H547" i="7"/>
  <c r="H544" i="7"/>
  <c r="H543" i="7"/>
  <c r="J543" i="7" s="1"/>
  <c r="H534" i="7"/>
  <c r="H533" i="7"/>
  <c r="J533" i="7" s="1"/>
  <c r="H532" i="7"/>
  <c r="J532" i="7" s="1"/>
  <c r="H529" i="7"/>
  <c r="J529" i="7" s="1"/>
  <c r="L530" i="7" s="1"/>
  <c r="H526" i="7"/>
  <c r="J526" i="7" s="1"/>
  <c r="H525" i="7"/>
  <c r="H516" i="7"/>
  <c r="H515" i="7"/>
  <c r="J515" i="7" s="1"/>
  <c r="H512" i="7"/>
  <c r="J512" i="7" s="1"/>
  <c r="H511" i="7"/>
  <c r="H502" i="7"/>
  <c r="H501" i="7"/>
  <c r="H498" i="7"/>
  <c r="J498" i="7" s="1"/>
  <c r="L499" i="7" s="1"/>
  <c r="J505" i="7" s="1"/>
  <c r="H489" i="7"/>
  <c r="J489" i="7" s="1"/>
  <c r="L490" i="7" s="1"/>
  <c r="H486" i="7"/>
  <c r="H477" i="7"/>
  <c r="J477" i="7" s="1"/>
  <c r="L478" i="7" s="1"/>
  <c r="H474" i="7"/>
  <c r="J474" i="7" s="1"/>
  <c r="L475" i="7" s="1"/>
  <c r="J480" i="7" s="1"/>
  <c r="H465" i="7"/>
  <c r="H464" i="7"/>
  <c r="J464" i="7" s="1"/>
  <c r="H461" i="7"/>
  <c r="J461" i="7" s="1"/>
  <c r="L462" i="7" s="1"/>
  <c r="J468" i="7" s="1"/>
  <c r="H452" i="7"/>
  <c r="J452" i="7" s="1"/>
  <c r="H451" i="7"/>
  <c r="H448" i="7"/>
  <c r="H439" i="7"/>
  <c r="H438" i="7"/>
  <c r="H435" i="7"/>
  <c r="J435" i="7" s="1"/>
  <c r="L436" i="7" s="1"/>
  <c r="J442" i="7" s="1"/>
  <c r="H426" i="7"/>
  <c r="J426" i="7" s="1"/>
  <c r="H425" i="7"/>
  <c r="H422" i="7"/>
  <c r="J422" i="7" s="1"/>
  <c r="L423" i="7" s="1"/>
  <c r="J429" i="7" s="1"/>
  <c r="H413" i="7"/>
  <c r="H412" i="7"/>
  <c r="J412" i="7" s="1"/>
  <c r="H409" i="7"/>
  <c r="J409" i="7" s="1"/>
  <c r="L410" i="7" s="1"/>
  <c r="J416" i="7" s="1"/>
  <c r="H400" i="7"/>
  <c r="J400" i="7" s="1"/>
  <c r="H399" i="7"/>
  <c r="H396" i="7"/>
  <c r="J396" i="7" s="1"/>
  <c r="L397" i="7" s="1"/>
  <c r="J403" i="7" s="1"/>
  <c r="H387" i="7"/>
  <c r="H386" i="7"/>
  <c r="H383" i="7"/>
  <c r="J383" i="7" s="1"/>
  <c r="H382" i="7"/>
  <c r="J382" i="7" s="1"/>
  <c r="H379" i="7"/>
  <c r="J379" i="7" s="1"/>
  <c r="H378" i="7"/>
  <c r="H369" i="7"/>
  <c r="H368" i="7"/>
  <c r="J368" i="7" s="1"/>
  <c r="H365" i="7"/>
  <c r="J365" i="7" s="1"/>
  <c r="H364" i="7"/>
  <c r="J364" i="7" s="1"/>
  <c r="H363" i="7"/>
  <c r="H360" i="7"/>
  <c r="H359" i="7"/>
  <c r="J359" i="7" s="1"/>
  <c r="H350" i="7"/>
  <c r="H347" i="7"/>
  <c r="J347" i="7" s="1"/>
  <c r="L348" i="7" s="1"/>
  <c r="J353" i="7" s="1"/>
  <c r="H338" i="7"/>
  <c r="J338" i="7" s="1"/>
  <c r="L339" i="7" s="1"/>
  <c r="H335" i="7"/>
  <c r="H332" i="7"/>
  <c r="J332" i="7" s="1"/>
  <c r="H331" i="7"/>
  <c r="J331" i="7" s="1"/>
  <c r="H322" i="7"/>
  <c r="H319" i="7"/>
  <c r="J319" i="7" s="1"/>
  <c r="L320" i="7" s="1"/>
  <c r="H316" i="7"/>
  <c r="J316" i="7" s="1"/>
  <c r="L317" i="7" s="1"/>
  <c r="J325" i="7" s="1"/>
  <c r="H315" i="7"/>
  <c r="H306" i="7"/>
  <c r="H303" i="7"/>
  <c r="J303" i="7" s="1"/>
  <c r="L304" i="7" s="1"/>
  <c r="H300" i="7"/>
  <c r="J300" i="7" s="1"/>
  <c r="H299" i="7"/>
  <c r="J299" i="7" s="1"/>
  <c r="H290" i="7"/>
  <c r="J290" i="7" s="1"/>
  <c r="L291" i="7" s="1"/>
  <c r="H287" i="7"/>
  <c r="J287" i="7" s="1"/>
  <c r="H286" i="7"/>
  <c r="J286" i="7" s="1"/>
  <c r="H277" i="7"/>
  <c r="H276" i="7"/>
  <c r="J276" i="7" s="1"/>
  <c r="H267" i="7"/>
  <c r="J267" i="7" s="1"/>
  <c r="L268" i="7" s="1"/>
  <c r="H264" i="7"/>
  <c r="J264" i="7" s="1"/>
  <c r="L265" i="7" s="1"/>
  <c r="H261" i="7"/>
  <c r="H260" i="7"/>
  <c r="J260" i="7" s="1"/>
  <c r="H251" i="7"/>
  <c r="J251" i="7" s="1"/>
  <c r="L252" i="7" s="1"/>
  <c r="H248" i="7"/>
  <c r="H245" i="7"/>
  <c r="J245" i="7" s="1"/>
  <c r="H244" i="7"/>
  <c r="J244" i="7" s="1"/>
  <c r="H235" i="7"/>
  <c r="J235" i="7" s="1"/>
  <c r="H234" i="7"/>
  <c r="J234" i="7" s="1"/>
  <c r="H231" i="7"/>
  <c r="H230" i="7"/>
  <c r="J230" i="7" s="1"/>
  <c r="H227" i="7"/>
  <c r="H226" i="7"/>
  <c r="J226" i="7" s="1"/>
  <c r="H217" i="7"/>
  <c r="H216" i="7"/>
  <c r="H213" i="7"/>
  <c r="J213" i="7" s="1"/>
  <c r="H212" i="7"/>
  <c r="J212" i="7" s="1"/>
  <c r="H209" i="7"/>
  <c r="J209" i="7" s="1"/>
  <c r="H208" i="7"/>
  <c r="J208" i="7" s="1"/>
  <c r="H199" i="7"/>
  <c r="J199" i="7" s="1"/>
  <c r="L200" i="7" s="1"/>
  <c r="H196" i="7"/>
  <c r="J196" i="7" s="1"/>
  <c r="H195" i="7"/>
  <c r="J195" i="7" s="1"/>
  <c r="H192" i="7"/>
  <c r="J192" i="7" s="1"/>
  <c r="H191" i="7"/>
  <c r="J191" i="7" s="1"/>
  <c r="D3" i="2"/>
  <c r="K1238" i="7"/>
  <c r="K1226" i="7"/>
  <c r="K1214" i="7"/>
  <c r="K1202" i="7"/>
  <c r="K1185" i="7"/>
  <c r="K1168" i="7"/>
  <c r="K1152" i="7"/>
  <c r="K1140" i="7"/>
  <c r="K1127" i="7"/>
  <c r="K1108" i="7"/>
  <c r="K1093" i="7"/>
  <c r="K1081" i="7"/>
  <c r="K1069" i="7"/>
  <c r="K1054" i="7"/>
  <c r="K1037" i="7"/>
  <c r="K1020" i="7"/>
  <c r="K1007" i="7"/>
  <c r="K990" i="7"/>
  <c r="K974" i="7"/>
  <c r="K961" i="7"/>
  <c r="K948" i="7"/>
  <c r="K930" i="7"/>
  <c r="K911" i="7"/>
  <c r="K893" i="7"/>
  <c r="K874" i="7"/>
  <c r="K856" i="7"/>
  <c r="K837" i="7"/>
  <c r="K819" i="7"/>
  <c r="K800" i="7"/>
  <c r="K783" i="7"/>
  <c r="K766" i="7"/>
  <c r="K749" i="7"/>
  <c r="K739" i="7"/>
  <c r="K729" i="7"/>
  <c r="K713" i="7"/>
  <c r="K699" i="7"/>
  <c r="K692" i="7"/>
  <c r="K678" i="7"/>
  <c r="K664" i="7"/>
  <c r="K647" i="7"/>
  <c r="K632" i="7"/>
  <c r="K615" i="7"/>
  <c r="K597" i="7"/>
  <c r="K579" i="7"/>
  <c r="K561" i="7"/>
  <c r="K541" i="7"/>
  <c r="K523" i="7"/>
  <c r="K509" i="7"/>
  <c r="K496" i="7"/>
  <c r="K484" i="7"/>
  <c r="K472" i="7"/>
  <c r="K459" i="7"/>
  <c r="K446" i="7"/>
  <c r="K433" i="7"/>
  <c r="K420" i="7"/>
  <c r="K407" i="7"/>
  <c r="K394" i="7"/>
  <c r="K376" i="7"/>
  <c r="K357" i="7"/>
  <c r="K345" i="7"/>
  <c r="K329" i="7"/>
  <c r="K313" i="7"/>
  <c r="K297" i="7"/>
  <c r="K284" i="7"/>
  <c r="K274" i="7"/>
  <c r="K258" i="7"/>
  <c r="K242" i="7"/>
  <c r="K224" i="7"/>
  <c r="K206" i="7"/>
  <c r="K189" i="7"/>
  <c r="K177" i="7"/>
  <c r="K160" i="7"/>
  <c r="K147" i="7"/>
  <c r="K132" i="7"/>
  <c r="K116" i="7"/>
  <c r="K103" i="7"/>
  <c r="K86" i="7"/>
  <c r="K67" i="7"/>
  <c r="K48" i="7"/>
  <c r="K30" i="7"/>
  <c r="K11" i="7"/>
  <c r="H182" i="7"/>
  <c r="J182" i="7" s="1"/>
  <c r="L183" i="7" s="1"/>
  <c r="H179" i="7"/>
  <c r="J179" i="7" s="1"/>
  <c r="L180" i="7" s="1"/>
  <c r="J185" i="7" s="1"/>
  <c r="H170" i="7"/>
  <c r="J170" i="7" s="1"/>
  <c r="L171" i="7" s="1"/>
  <c r="H167" i="7"/>
  <c r="J167" i="7" s="1"/>
  <c r="H166" i="7"/>
  <c r="J166" i="7" s="1"/>
  <c r="H153" i="7"/>
  <c r="J153" i="7" s="1"/>
  <c r="L154" i="7" s="1"/>
  <c r="H150" i="7"/>
  <c r="J150" i="7" s="1"/>
  <c r="H149" i="7"/>
  <c r="J149" i="7" s="1"/>
  <c r="H140" i="7"/>
  <c r="J140" i="7" s="1"/>
  <c r="L141" i="7" s="1"/>
  <c r="H137" i="7"/>
  <c r="J137" i="7" s="1"/>
  <c r="L138" i="7" s="1"/>
  <c r="H134" i="7"/>
  <c r="J134" i="7" s="1"/>
  <c r="L135" i="7" s="1"/>
  <c r="J143" i="7" s="1"/>
  <c r="H125" i="7"/>
  <c r="J125" i="7" s="1"/>
  <c r="L126" i="7" s="1"/>
  <c r="H122" i="7"/>
  <c r="J122" i="7" s="1"/>
  <c r="H121" i="7"/>
  <c r="J121" i="7" s="1"/>
  <c r="H118" i="7"/>
  <c r="J118" i="7" s="1"/>
  <c r="L119" i="7" s="1"/>
  <c r="J128" i="7" s="1"/>
  <c r="H109" i="7"/>
  <c r="H106" i="7"/>
  <c r="J106" i="7" s="1"/>
  <c r="H105" i="7"/>
  <c r="J105" i="7" s="1"/>
  <c r="H96" i="7"/>
  <c r="J96" i="7" s="1"/>
  <c r="L97" i="7" s="1"/>
  <c r="H93" i="7"/>
  <c r="J93" i="7" s="1"/>
  <c r="H92" i="7"/>
  <c r="J92" i="7" s="1"/>
  <c r="H89" i="7"/>
  <c r="J89" i="7" s="1"/>
  <c r="H88" i="7"/>
  <c r="J88" i="7" s="1"/>
  <c r="H79" i="7"/>
  <c r="J79" i="7" s="1"/>
  <c r="H78" i="7"/>
  <c r="J78" i="7" s="1"/>
  <c r="H75" i="7"/>
  <c r="J75" i="7" s="1"/>
  <c r="H74" i="7"/>
  <c r="J74" i="7" s="1"/>
  <c r="H73" i="7"/>
  <c r="J73" i="7" s="1"/>
  <c r="H70" i="7"/>
  <c r="J70" i="7" s="1"/>
  <c r="H69" i="7"/>
  <c r="J69" i="7" s="1"/>
  <c r="H60" i="7"/>
  <c r="J60" i="7" s="1"/>
  <c r="H59" i="7"/>
  <c r="J59" i="7" s="1"/>
  <c r="H56" i="7"/>
  <c r="J56" i="7" s="1"/>
  <c r="H55" i="7"/>
  <c r="J55" i="7" s="1"/>
  <c r="H54" i="7"/>
  <c r="J54" i="7" s="1"/>
  <c r="H51" i="7"/>
  <c r="J51" i="7" s="1"/>
  <c r="H50" i="7"/>
  <c r="J50" i="7" s="1"/>
  <c r="H41" i="7"/>
  <c r="J41" i="7" s="1"/>
  <c r="H40" i="7"/>
  <c r="J40" i="7" s="1"/>
  <c r="H37" i="7"/>
  <c r="J37" i="7" s="1"/>
  <c r="H36" i="7"/>
  <c r="J36" i="7" s="1"/>
  <c r="H33" i="7"/>
  <c r="J33" i="7" s="1"/>
  <c r="H32" i="7"/>
  <c r="J32" i="7" s="1"/>
  <c r="H23" i="7"/>
  <c r="J23" i="7" s="1"/>
  <c r="H22" i="7"/>
  <c r="J22" i="7" s="1"/>
  <c r="H19" i="7"/>
  <c r="J19" i="7" s="1"/>
  <c r="H18" i="7"/>
  <c r="J18" i="7" s="1"/>
  <c r="H17" i="7"/>
  <c r="J17" i="7" s="1"/>
  <c r="H14" i="7"/>
  <c r="J14" i="7" s="1"/>
  <c r="H13" i="7"/>
  <c r="J13" i="7" s="1"/>
  <c r="J109" i="7"/>
  <c r="L110" i="7" s="1"/>
  <c r="J162" i="7"/>
  <c r="J163" i="7"/>
  <c r="J216" i="7"/>
  <c r="J217" i="7"/>
  <c r="J227" i="7"/>
  <c r="J231" i="7"/>
  <c r="J248" i="7"/>
  <c r="L249" i="7" s="1"/>
  <c r="J261" i="7"/>
  <c r="J277" i="7"/>
  <c r="J306" i="7"/>
  <c r="L307" i="7" s="1"/>
  <c r="J315" i="7"/>
  <c r="J322" i="7"/>
  <c r="L323" i="7" s="1"/>
  <c r="J335" i="7"/>
  <c r="L336" i="7" s="1"/>
  <c r="J350" i="7"/>
  <c r="L351" i="7" s="1"/>
  <c r="J360" i="7"/>
  <c r="J363" i="7"/>
  <c r="J369" i="7"/>
  <c r="J378" i="7"/>
  <c r="J386" i="7"/>
  <c r="J387" i="7"/>
  <c r="J399" i="7"/>
  <c r="J413" i="7"/>
  <c r="J425" i="7"/>
  <c r="J438" i="7"/>
  <c r="J439" i="7"/>
  <c r="J448" i="7"/>
  <c r="L449" i="7" s="1"/>
  <c r="J455" i="7" s="1"/>
  <c r="J451" i="7"/>
  <c r="J465" i="7"/>
  <c r="J486" i="7"/>
  <c r="J501" i="7"/>
  <c r="J502" i="7"/>
  <c r="L503" i="7" s="1"/>
  <c r="J511" i="7"/>
  <c r="J516" i="7"/>
  <c r="J525" i="7"/>
  <c r="J534" i="7"/>
  <c r="J544" i="7"/>
  <c r="J547" i="7"/>
  <c r="J548" i="7"/>
  <c r="J554" i="7"/>
  <c r="J568" i="7"/>
  <c r="J569" i="7"/>
  <c r="J572" i="7"/>
  <c r="L573" i="7" s="1"/>
  <c r="J581" i="7"/>
  <c r="J585" i="7"/>
  <c r="J587" i="7"/>
  <c r="J600" i="7"/>
  <c r="J603" i="7"/>
  <c r="J605" i="7"/>
  <c r="J608" i="7"/>
  <c r="L609" i="7" s="1"/>
  <c r="J617" i="7"/>
  <c r="J621" i="7"/>
  <c r="J622" i="7"/>
  <c r="J625" i="7"/>
  <c r="L626" i="7" s="1"/>
  <c r="J640" i="7"/>
  <c r="L641" i="7" s="1"/>
  <c r="J656" i="7"/>
  <c r="J657" i="7"/>
  <c r="J670" i="7"/>
  <c r="J671" i="7"/>
  <c r="J684" i="7"/>
  <c r="J694" i="7"/>
  <c r="L695" i="7" s="1"/>
  <c r="J702" i="7"/>
  <c r="J705" i="7"/>
  <c r="J731" i="7"/>
  <c r="J732" i="7"/>
  <c r="J752" i="7"/>
  <c r="J755" i="7"/>
  <c r="J773" i="7"/>
  <c r="J776" i="7"/>
  <c r="L777" i="7" s="1"/>
  <c r="J786" i="7"/>
  <c r="J790" i="7"/>
  <c r="J793" i="7"/>
  <c r="L794" i="7" s="1"/>
  <c r="J806" i="7"/>
  <c r="J811" i="7"/>
  <c r="J812" i="7"/>
  <c r="J822" i="7"/>
  <c r="J826" i="7"/>
  <c r="J829" i="7"/>
  <c r="J839" i="7"/>
  <c r="J840" i="7"/>
  <c r="J848" i="7"/>
  <c r="J858" i="7"/>
  <c r="J862" i="7"/>
  <c r="J863" i="7"/>
  <c r="J877" i="7"/>
  <c r="J882" i="7"/>
  <c r="J885" i="7"/>
  <c r="J886" i="7"/>
  <c r="J896" i="7"/>
  <c r="J899" i="7"/>
  <c r="J904" i="7"/>
  <c r="J913" i="7"/>
  <c r="J918" i="7"/>
  <c r="J919" i="7"/>
  <c r="J922" i="7"/>
  <c r="J932" i="7"/>
  <c r="J933" i="7"/>
  <c r="J941" i="7"/>
  <c r="J954" i="7"/>
  <c r="J963" i="7"/>
  <c r="J964" i="7"/>
  <c r="J967" i="7"/>
  <c r="L968" i="7" s="1"/>
  <c r="J976" i="7"/>
  <c r="J977" i="7"/>
  <c r="J993" i="7"/>
  <c r="J999" i="7"/>
  <c r="J1000" i="7"/>
  <c r="J1010" i="7"/>
  <c r="J1013" i="7"/>
  <c r="L1014" i="7" s="1"/>
  <c r="J1022" i="7"/>
  <c r="J1023" i="7"/>
  <c r="J1030" i="7"/>
  <c r="L1031" i="7" s="1"/>
  <c r="J1039" i="7"/>
  <c r="J1044" i="7"/>
  <c r="J1047" i="7"/>
  <c r="L1048" i="7" s="1"/>
  <c r="J1056" i="7"/>
  <c r="J1059" i="7"/>
  <c r="L1060" i="7" s="1"/>
  <c r="J1062" i="7"/>
  <c r="L1063" i="7" s="1"/>
  <c r="J1071" i="7"/>
  <c r="L1072" i="7" s="1"/>
  <c r="J1077" i="7" s="1"/>
  <c r="J1086" i="7"/>
  <c r="L1087" i="7" s="1"/>
  <c r="J1095" i="7"/>
  <c r="J1110" i="7"/>
  <c r="J1114" i="7"/>
  <c r="J1115" i="7"/>
  <c r="J1116" i="7"/>
  <c r="J1119" i="7"/>
  <c r="J1120" i="7"/>
  <c r="J1130" i="7"/>
  <c r="J1133" i="7"/>
  <c r="L1134" i="7" s="1"/>
  <c r="J1154" i="7"/>
  <c r="L1155" i="7" s="1"/>
  <c r="J1164" i="7" s="1"/>
  <c r="J1157" i="7"/>
  <c r="J1158" i="7"/>
  <c r="J1161" i="7"/>
  <c r="L1162" i="7" s="1"/>
  <c r="J1170" i="7"/>
  <c r="J1171" i="7"/>
  <c r="J1177" i="7"/>
  <c r="J1187" i="7"/>
  <c r="J1191" i="7"/>
  <c r="L1192" i="7" s="1"/>
  <c r="J1194" i="7"/>
  <c r="J1204" i="7"/>
  <c r="L1205" i="7" s="1"/>
  <c r="J1210" i="7" s="1"/>
  <c r="J1207" i="7"/>
  <c r="L1208" i="7" s="1"/>
  <c r="J1216" i="7"/>
  <c r="J1219" i="7"/>
  <c r="L1220" i="7" s="1"/>
  <c r="J1231" i="7"/>
  <c r="L1232" i="7" s="1"/>
  <c r="J1243" i="7"/>
  <c r="L868" i="7" l="1"/>
  <c r="L513" i="7"/>
  <c r="J519" i="7" s="1"/>
  <c r="L197" i="7"/>
  <c r="L1024" i="7"/>
  <c r="J1033" i="7" s="1"/>
  <c r="L682" i="7"/>
  <c r="J688" i="7" s="1"/>
  <c r="E864" i="2"/>
  <c r="G864" i="2" s="1"/>
  <c r="G865" i="2" s="1"/>
  <c r="E780" i="2"/>
  <c r="G780" i="2" s="1"/>
  <c r="G781" i="2" s="1"/>
  <c r="E878" i="2"/>
  <c r="G878" i="2" s="1"/>
  <c r="G879" i="2" s="1"/>
  <c r="E857" i="2"/>
  <c r="G857" i="2" s="1"/>
  <c r="G858" i="2" s="1"/>
  <c r="E773" i="2"/>
  <c r="G773" i="2" s="1"/>
  <c r="G774" i="2" s="1"/>
  <c r="E794" i="2"/>
  <c r="G794" i="2" s="1"/>
  <c r="G795" i="2" s="1"/>
  <c r="E850" i="2"/>
  <c r="G850" i="2" s="1"/>
  <c r="G851" i="2" s="1"/>
  <c r="E766" i="2"/>
  <c r="G766" i="2" s="1"/>
  <c r="G767" i="2" s="1"/>
  <c r="E843" i="2"/>
  <c r="G843" i="2" s="1"/>
  <c r="G844" i="2" s="1"/>
  <c r="E836" i="2"/>
  <c r="G836" i="2" s="1"/>
  <c r="G837" i="2" s="1"/>
  <c r="E801" i="2"/>
  <c r="G801" i="2" s="1"/>
  <c r="G802" i="2" s="1"/>
  <c r="E829" i="2"/>
  <c r="G829" i="2" s="1"/>
  <c r="G830" i="2" s="1"/>
  <c r="E885" i="2"/>
  <c r="G885" i="2" s="1"/>
  <c r="G886" i="2" s="1"/>
  <c r="E906" i="2"/>
  <c r="G906" i="2" s="1"/>
  <c r="G907" i="2" s="1"/>
  <c r="E822" i="2"/>
  <c r="G822" i="2" s="1"/>
  <c r="G823" i="2" s="1"/>
  <c r="E899" i="2"/>
  <c r="G899" i="2" s="1"/>
  <c r="G900" i="2" s="1"/>
  <c r="E815" i="2"/>
  <c r="G815" i="2" s="1"/>
  <c r="G816" i="2" s="1"/>
  <c r="E892" i="2"/>
  <c r="G892" i="2" s="1"/>
  <c r="G893" i="2" s="1"/>
  <c r="E808" i="2"/>
  <c r="G808" i="2" s="1"/>
  <c r="G809" i="2" s="1"/>
  <c r="E871" i="2"/>
  <c r="G871" i="2" s="1"/>
  <c r="G872" i="2" s="1"/>
  <c r="E787" i="2"/>
  <c r="G787" i="2" s="1"/>
  <c r="G788" i="2" s="1"/>
  <c r="L924" i="7"/>
  <c r="L823" i="7"/>
  <c r="J833" i="7" s="1"/>
  <c r="L1179" i="7"/>
  <c r="L623" i="7"/>
  <c r="L527" i="7"/>
  <c r="J537" i="7" s="1"/>
  <c r="L538" i="7" s="1"/>
  <c r="L539" i="7" s="1"/>
  <c r="L523" i="7" s="1"/>
  <c r="E298" i="2" s="1"/>
  <c r="G298" i="2" s="1"/>
  <c r="G299" i="2" s="1"/>
  <c r="L901" i="7"/>
  <c r="L1159" i="7"/>
  <c r="L1041" i="7"/>
  <c r="J1050" i="7" s="1"/>
  <c r="L1011" i="7"/>
  <c r="J1016" i="7" s="1"/>
  <c r="L1017" i="7" s="1"/>
  <c r="L1018" i="7" s="1"/>
  <c r="L1007" i="7" s="1"/>
  <c r="E257" i="2" s="1"/>
  <c r="G257" i="2" s="1"/>
  <c r="G258" i="2" s="1"/>
  <c r="L994" i="7"/>
  <c r="J1003" i="7" s="1"/>
  <c r="L1004" i="7" s="1"/>
  <c r="L1005" i="7" s="1"/>
  <c r="L990" i="7" s="1"/>
  <c r="E290" i="2" s="1"/>
  <c r="G290" i="2" s="1"/>
  <c r="G291" i="2" s="1"/>
  <c r="L934" i="7"/>
  <c r="J944" i="7" s="1"/>
  <c r="L945" i="7" s="1"/>
  <c r="L946" i="7" s="1"/>
  <c r="L930" i="7" s="1"/>
  <c r="E249" i="2" s="1"/>
  <c r="G249" i="2" s="1"/>
  <c r="G250" i="2" s="1"/>
  <c r="L905" i="7"/>
  <c r="L887" i="7"/>
  <c r="L804" i="7"/>
  <c r="J815" i="7" s="1"/>
  <c r="L816" i="7" s="1"/>
  <c r="L817" i="7" s="1"/>
  <c r="L800" i="7" s="1"/>
  <c r="E178" i="2" s="1"/>
  <c r="G178" i="2" s="1"/>
  <c r="G179" i="2" s="1"/>
  <c r="L743" i="7"/>
  <c r="J745" i="7" s="1"/>
  <c r="L658" i="7"/>
  <c r="L651" i="7"/>
  <c r="J660" i="7" s="1"/>
  <c r="L661" i="7" s="1"/>
  <c r="L662" i="7" s="1"/>
  <c r="L647" i="7" s="1"/>
  <c r="E264" i="2" s="1"/>
  <c r="G264" i="2" s="1"/>
  <c r="G265" i="2" s="1"/>
  <c r="L361" i="7"/>
  <c r="J372" i="7" s="1"/>
  <c r="L373" i="7" s="1"/>
  <c r="L374" i="7" s="1"/>
  <c r="L357" i="7" s="1"/>
  <c r="L333" i="7"/>
  <c r="J341" i="7" s="1"/>
  <c r="L342" i="7" s="1"/>
  <c r="L343" i="7" s="1"/>
  <c r="L329" i="7" s="1"/>
  <c r="L246" i="7"/>
  <c r="J254" i="7" s="1"/>
  <c r="L255" i="7" s="1"/>
  <c r="L256" i="7" s="1"/>
  <c r="L242" i="7" s="1"/>
  <c r="L1196" i="7"/>
  <c r="L1149" i="7"/>
  <c r="L1150" i="7" s="1"/>
  <c r="L1140" i="7" s="1"/>
  <c r="E116" i="2" s="1"/>
  <c r="G116" i="2" s="1"/>
  <c r="L1131" i="7"/>
  <c r="J1136" i="7" s="1"/>
  <c r="L1137" i="7" s="1"/>
  <c r="L1138" i="7" s="1"/>
  <c r="L1127" i="7" s="1"/>
  <c r="E115" i="2" s="1"/>
  <c r="G115" i="2" s="1"/>
  <c r="L1121" i="7"/>
  <c r="L1112" i="7"/>
  <c r="J1123" i="7" s="1"/>
  <c r="L1090" i="7"/>
  <c r="L1091" i="7" s="1"/>
  <c r="L1081" i="7" s="1"/>
  <c r="E125" i="2" s="1"/>
  <c r="G125" i="2" s="1"/>
  <c r="G126" i="2" s="1"/>
  <c r="L1045" i="7"/>
  <c r="L1028" i="7"/>
  <c r="L955" i="7"/>
  <c r="L958" i="7"/>
  <c r="L959" i="7" s="1"/>
  <c r="L948" i="7" s="1"/>
  <c r="E15" i="2" s="1"/>
  <c r="G15" i="2" s="1"/>
  <c r="L942" i="7"/>
  <c r="L915" i="7"/>
  <c r="J926" i="7" s="1"/>
  <c r="L927" i="7" s="1"/>
  <c r="L928" i="7" s="1"/>
  <c r="L911" i="7" s="1"/>
  <c r="L897" i="7"/>
  <c r="J907" i="7" s="1"/>
  <c r="L908" i="7" s="1"/>
  <c r="L909" i="7" s="1"/>
  <c r="L893" i="7" s="1"/>
  <c r="E229" i="2" s="1"/>
  <c r="G229" i="2" s="1"/>
  <c r="G230" i="2" s="1"/>
  <c r="L864" i="7"/>
  <c r="L860" i="7"/>
  <c r="J870" i="7" s="1"/>
  <c r="L871" i="7" s="1"/>
  <c r="L872" i="7" s="1"/>
  <c r="L856" i="7" s="1"/>
  <c r="L841" i="7"/>
  <c r="J852" i="7" s="1"/>
  <c r="L853" i="7" s="1"/>
  <c r="L854" i="7" s="1"/>
  <c r="L837" i="7" s="1"/>
  <c r="L831" i="7"/>
  <c r="L827" i="7"/>
  <c r="L809" i="7"/>
  <c r="L787" i="7"/>
  <c r="J796" i="7" s="1"/>
  <c r="L797" i="7" s="1"/>
  <c r="L798" i="7" s="1"/>
  <c r="L783" i="7" s="1"/>
  <c r="L774" i="7"/>
  <c r="L770" i="7"/>
  <c r="J779" i="7" s="1"/>
  <c r="L780" i="7" s="1"/>
  <c r="L781" i="7" s="1"/>
  <c r="L766" i="7" s="1"/>
  <c r="E32" i="2" s="1"/>
  <c r="G32" i="2" s="1"/>
  <c r="G33" i="2" s="1"/>
  <c r="L757" i="7"/>
  <c r="L753" i="7"/>
  <c r="J762" i="7" s="1"/>
  <c r="L763" i="7" s="1"/>
  <c r="L764" i="7" s="1"/>
  <c r="L749" i="7" s="1"/>
  <c r="E450" i="2" s="1"/>
  <c r="G450" i="2" s="1"/>
  <c r="G451" i="2" s="1"/>
  <c r="L707" i="7"/>
  <c r="L668" i="7"/>
  <c r="J674" i="7" s="1"/>
  <c r="L675" i="7" s="1"/>
  <c r="L676" i="7" s="1"/>
  <c r="L664" i="7" s="1"/>
  <c r="E305" i="2" s="1"/>
  <c r="G305" i="2" s="1"/>
  <c r="L619" i="7"/>
  <c r="J628" i="7" s="1"/>
  <c r="L629" i="7" s="1"/>
  <c r="L630" i="7" s="1"/>
  <c r="L615" i="7" s="1"/>
  <c r="E209" i="2" s="1"/>
  <c r="G209" i="2" s="1"/>
  <c r="L606" i="7"/>
  <c r="L588" i="7"/>
  <c r="L565" i="7"/>
  <c r="J575" i="7" s="1"/>
  <c r="L576" i="7" s="1"/>
  <c r="L577" i="7" s="1"/>
  <c r="L561" i="7" s="1"/>
  <c r="E158" i="2" s="1"/>
  <c r="G158" i="2" s="1"/>
  <c r="L555" i="7"/>
  <c r="L550" i="7"/>
  <c r="L517" i="7"/>
  <c r="L506" i="7"/>
  <c r="L507" i="7" s="1"/>
  <c r="L496" i="7" s="1"/>
  <c r="L453" i="7"/>
  <c r="L440" i="7"/>
  <c r="L414" i="7"/>
  <c r="L401" i="7"/>
  <c r="L384" i="7"/>
  <c r="L278" i="7"/>
  <c r="J280" i="7" s="1"/>
  <c r="L281" i="7" s="1"/>
  <c r="L282" i="7" s="1"/>
  <c r="L274" i="7" s="1"/>
  <c r="L232" i="7"/>
  <c r="L218" i="7"/>
  <c r="L214" i="7"/>
  <c r="L193" i="7"/>
  <c r="J202" i="7" s="1"/>
  <c r="L203" i="7" s="1"/>
  <c r="L204" i="7" s="1"/>
  <c r="L189" i="7" s="1"/>
  <c r="L151" i="7"/>
  <c r="J156" i="7" s="1"/>
  <c r="L157" i="7" s="1"/>
  <c r="L158" i="7" s="1"/>
  <c r="L147" i="7" s="1"/>
  <c r="L144" i="7"/>
  <c r="L145" i="7" s="1"/>
  <c r="L132" i="7" s="1"/>
  <c r="L123" i="7"/>
  <c r="L94" i="7"/>
  <c r="L90" i="7"/>
  <c r="J99" i="7" s="1"/>
  <c r="L100" i="7" s="1"/>
  <c r="L101" i="7" s="1"/>
  <c r="L86" i="7" s="1"/>
  <c r="L80" i="7"/>
  <c r="L76" i="7"/>
  <c r="L52" i="7"/>
  <c r="J63" i="7" s="1"/>
  <c r="L64" i="7" s="1"/>
  <c r="L65" i="7" s="1"/>
  <c r="L48" i="7" s="1"/>
  <c r="L42" i="7"/>
  <c r="L34" i="7"/>
  <c r="J44" i="7" s="1"/>
  <c r="L45" i="7" s="1"/>
  <c r="L46" i="7" s="1"/>
  <c r="L30" i="7" s="1"/>
  <c r="L24" i="7"/>
  <c r="L20" i="7"/>
  <c r="L15" i="7"/>
  <c r="J26" i="7" s="1"/>
  <c r="L27" i="7" s="1"/>
  <c r="L28" i="7" s="1"/>
  <c r="L11" i="7" s="1"/>
  <c r="L965" i="7"/>
  <c r="J970" i="7" s="1"/>
  <c r="L971" i="7" s="1"/>
  <c r="L972" i="7" s="1"/>
  <c r="L961" i="7" s="1"/>
  <c r="E48" i="2" s="1"/>
  <c r="G48" i="2" s="1"/>
  <c r="G49" i="2" s="1"/>
  <c r="L366" i="7"/>
  <c r="L107" i="7"/>
  <c r="J112" i="7" s="1"/>
  <c r="L113" i="7" s="1"/>
  <c r="L114" i="7" s="1"/>
  <c r="L103" i="7" s="1"/>
  <c r="L570" i="7"/>
  <c r="L228" i="7"/>
  <c r="J238" i="7" s="1"/>
  <c r="L239" i="7" s="1"/>
  <c r="L240" i="7" s="1"/>
  <c r="L224" i="7" s="1"/>
  <c r="L846" i="7"/>
  <c r="L813" i="7"/>
  <c r="L720" i="7"/>
  <c r="L545" i="7"/>
  <c r="J557" i="7" s="1"/>
  <c r="L558" i="7" s="1"/>
  <c r="L559" i="7" s="1"/>
  <c r="L541" i="7" s="1"/>
  <c r="E272" i="2" s="1"/>
  <c r="G272" i="2" s="1"/>
  <c r="L466" i="7"/>
  <c r="L427" i="7"/>
  <c r="L388" i="7"/>
  <c r="L1172" i="7"/>
  <c r="J1181" i="7" s="1"/>
  <c r="L1182" i="7" s="1"/>
  <c r="L1183" i="7" s="1"/>
  <c r="L1168" i="7" s="1"/>
  <c r="E106" i="2" s="1"/>
  <c r="G106" i="2" s="1"/>
  <c r="L726" i="7"/>
  <c r="L727" i="7" s="1"/>
  <c r="L713" i="7" s="1"/>
  <c r="E24" i="2" s="1"/>
  <c r="G24" i="2" s="1"/>
  <c r="G25" i="2" s="1"/>
  <c r="L430" i="7"/>
  <c r="L431" i="7" s="1"/>
  <c r="L420" i="7" s="1"/>
  <c r="L1001" i="7"/>
  <c r="L1211" i="7"/>
  <c r="L1212" i="7" s="1"/>
  <c r="L1202" i="7" s="1"/>
  <c r="L38" i="7"/>
  <c r="L1034" i="7"/>
  <c r="L1035" i="7" s="1"/>
  <c r="L1020" i="7" s="1"/>
  <c r="L1117" i="7"/>
  <c r="L535" i="7"/>
  <c r="L288" i="7"/>
  <c r="J293" i="7" s="1"/>
  <c r="L294" i="7" s="1"/>
  <c r="L295" i="7" s="1"/>
  <c r="L284" i="7" s="1"/>
  <c r="L61" i="7"/>
  <c r="L686" i="7"/>
  <c r="L791" i="7"/>
  <c r="L326" i="7"/>
  <c r="L327" i="7" s="1"/>
  <c r="L313" i="7" s="1"/>
  <c r="L850" i="7"/>
  <c r="L168" i="7"/>
  <c r="L1189" i="7"/>
  <c r="J1198" i="7" s="1"/>
  <c r="L1199" i="7" s="1"/>
  <c r="L1200" i="7" s="1"/>
  <c r="L1185" i="7" s="1"/>
  <c r="E107" i="2" s="1"/>
  <c r="G107" i="2" s="1"/>
  <c r="L672" i="7"/>
  <c r="L733" i="7"/>
  <c r="J735" i="7" s="1"/>
  <c r="L736" i="7" s="1"/>
  <c r="L737" i="7" s="1"/>
  <c r="L729" i="7" s="1"/>
  <c r="L834" i="7"/>
  <c r="L835" i="7" s="1"/>
  <c r="L819" i="7" s="1"/>
  <c r="L1235" i="7"/>
  <c r="L1236" i="7" s="1"/>
  <c r="L1226" i="7" s="1"/>
  <c r="L920" i="7"/>
  <c r="L703" i="7"/>
  <c r="J709" i="7" s="1"/>
  <c r="L710" i="7" s="1"/>
  <c r="L711" i="7" s="1"/>
  <c r="L699" i="7" s="1"/>
  <c r="E274" i="2" s="1"/>
  <c r="G274" i="2" s="1"/>
  <c r="L354" i="7"/>
  <c r="L355" i="7" s="1"/>
  <c r="L345" i="7" s="1"/>
  <c r="L210" i="7"/>
  <c r="J220" i="7" s="1"/>
  <c r="L221" i="7" s="1"/>
  <c r="L222" i="7" s="1"/>
  <c r="L206" i="7" s="1"/>
  <c r="L129" i="7"/>
  <c r="L130" i="7" s="1"/>
  <c r="L116" i="7" s="1"/>
  <c r="L57" i="7"/>
  <c r="L883" i="7"/>
  <c r="L481" i="7"/>
  <c r="L482" i="7" s="1"/>
  <c r="L472" i="7" s="1"/>
  <c r="L520" i="7"/>
  <c r="L521" i="7" s="1"/>
  <c r="L509" i="7" s="1"/>
  <c r="L1124" i="7"/>
  <c r="L1125" i="7" s="1"/>
  <c r="L1108" i="7" s="1"/>
  <c r="E168" i="2" s="1"/>
  <c r="G168" i="2" s="1"/>
  <c r="G169" i="2" s="1"/>
  <c r="L938" i="7"/>
  <c r="L746" i="7"/>
  <c r="L747" i="7" s="1"/>
  <c r="L739" i="7" s="1"/>
  <c r="E458" i="2" s="1"/>
  <c r="G458" i="2" s="1"/>
  <c r="G459" i="2" s="1"/>
  <c r="L370" i="7"/>
  <c r="L236" i="7"/>
  <c r="L443" i="7"/>
  <c r="L444" i="7" s="1"/>
  <c r="L433" i="7" s="1"/>
  <c r="L1246" i="7"/>
  <c r="L1247" i="7" s="1"/>
  <c r="L1238" i="7" s="1"/>
  <c r="L1051" i="7"/>
  <c r="L1052" i="7" s="1"/>
  <c r="L1037" i="7" s="1"/>
  <c r="E157" i="2" s="1"/>
  <c r="G157" i="2" s="1"/>
  <c r="L594" i="7"/>
  <c r="L595" i="7" s="1"/>
  <c r="L579" i="7" s="1"/>
  <c r="E159" i="2" s="1"/>
  <c r="G159" i="2" s="1"/>
  <c r="L186" i="7"/>
  <c r="L187" i="7" s="1"/>
  <c r="L177" i="7" s="1"/>
  <c r="L978" i="7"/>
  <c r="J986" i="7" s="1"/>
  <c r="L987" i="7" s="1"/>
  <c r="L988" i="7" s="1"/>
  <c r="L974" i="7" s="1"/>
  <c r="E282" i="2" s="1"/>
  <c r="G282" i="2" s="1"/>
  <c r="G283" i="2" s="1"/>
  <c r="L878" i="7"/>
  <c r="J889" i="7" s="1"/>
  <c r="L890" i="7" s="1"/>
  <c r="L891" i="7" s="1"/>
  <c r="L874" i="7" s="1"/>
  <c r="L456" i="7"/>
  <c r="L457" i="7" s="1"/>
  <c r="L446" i="7" s="1"/>
  <c r="L404" i="7"/>
  <c r="L405" i="7" s="1"/>
  <c r="L394" i="7" s="1"/>
  <c r="L301" i="7"/>
  <c r="J309" i="7" s="1"/>
  <c r="L310" i="7" s="1"/>
  <c r="L311" i="7" s="1"/>
  <c r="L297" i="7" s="1"/>
  <c r="L164" i="7"/>
  <c r="J173" i="7" s="1"/>
  <c r="L174" i="7" s="1"/>
  <c r="L175" i="7" s="1"/>
  <c r="L160" i="7" s="1"/>
  <c r="L1217" i="7"/>
  <c r="J1222" i="7" s="1"/>
  <c r="L1223" i="7" s="1"/>
  <c r="L1224" i="7" s="1"/>
  <c r="L1214" i="7" s="1"/>
  <c r="L1165" i="7"/>
  <c r="L1166" i="7" s="1"/>
  <c r="L1152" i="7" s="1"/>
  <c r="E117" i="2" s="1"/>
  <c r="G117" i="2" s="1"/>
  <c r="L1096" i="7"/>
  <c r="J1104" i="7" s="1"/>
  <c r="L1105" i="7" s="1"/>
  <c r="L1106" i="7" s="1"/>
  <c r="L1093" i="7" s="1"/>
  <c r="E133" i="2" s="1"/>
  <c r="G133" i="2" s="1"/>
  <c r="G134" i="2" s="1"/>
  <c r="L1078" i="7"/>
  <c r="L1079" i="7" s="1"/>
  <c r="L1069" i="7" s="1"/>
  <c r="E149" i="2" s="1"/>
  <c r="G149" i="2" s="1"/>
  <c r="G150" i="2" s="1"/>
  <c r="L689" i="7"/>
  <c r="L690" i="7" s="1"/>
  <c r="L678" i="7" s="1"/>
  <c r="E306" i="2" s="1"/>
  <c r="G306" i="2" s="1"/>
  <c r="L487" i="7"/>
  <c r="J492" i="7" s="1"/>
  <c r="L493" i="7" s="1"/>
  <c r="L494" i="7" s="1"/>
  <c r="L484" i="7" s="1"/>
  <c r="L469" i="7"/>
  <c r="L470" i="7" s="1"/>
  <c r="L459" i="7" s="1"/>
  <c r="L417" i="7"/>
  <c r="L418" i="7" s="1"/>
  <c r="L407" i="7" s="1"/>
  <c r="L262" i="7"/>
  <c r="J270" i="7" s="1"/>
  <c r="L271" i="7" s="1"/>
  <c r="L272" i="7" s="1"/>
  <c r="L258" i="7" s="1"/>
  <c r="L1057" i="7"/>
  <c r="J1065" i="7" s="1"/>
  <c r="L1066" i="7" s="1"/>
  <c r="L1067" i="7" s="1"/>
  <c r="L1054" i="7" s="1"/>
  <c r="E141" i="2" s="1"/>
  <c r="G141" i="2" s="1"/>
  <c r="G142" i="2" s="1"/>
  <c r="L635" i="7"/>
  <c r="J643" i="7" s="1"/>
  <c r="L644" i="7" s="1"/>
  <c r="L645" i="7" s="1"/>
  <c r="L632" i="7" s="1"/>
  <c r="E273" i="2" s="1"/>
  <c r="G273" i="2" s="1"/>
  <c r="L601" i="7"/>
  <c r="J611" i="7" s="1"/>
  <c r="L612" i="7" s="1"/>
  <c r="L613" i="7" s="1"/>
  <c r="L597" i="7" s="1"/>
  <c r="E160" i="2" s="1"/>
  <c r="G160" i="2" s="1"/>
  <c r="L380" i="7"/>
  <c r="J390" i="7" s="1"/>
  <c r="L391" i="7" s="1"/>
  <c r="L392" i="7" s="1"/>
  <c r="L376" i="7" s="1"/>
  <c r="L71" i="7"/>
  <c r="J82" i="7" s="1"/>
  <c r="L83" i="7" s="1"/>
  <c r="L84" i="7" s="1"/>
  <c r="L67" i="7" s="1"/>
  <c r="L696" i="7"/>
  <c r="L697" i="7" s="1"/>
  <c r="L692" i="7" s="1"/>
  <c r="E16" i="2" s="1"/>
  <c r="G16" i="2" s="1"/>
  <c r="G909" i="2" l="1"/>
  <c r="I22" i="11" s="1"/>
  <c r="I23" i="11" s="1"/>
  <c r="I25" i="11" s="1"/>
  <c r="E338" i="2"/>
  <c r="G338" i="2" s="1"/>
  <c r="G339" i="2" s="1"/>
  <c r="E706" i="2"/>
  <c r="G706" i="2" s="1"/>
  <c r="G707" i="2" s="1"/>
  <c r="E674" i="2"/>
  <c r="G674" i="2" s="1"/>
  <c r="G675" i="2" s="1"/>
  <c r="E634" i="2"/>
  <c r="G634" i="2" s="1"/>
  <c r="G635" i="2" s="1"/>
  <c r="E610" i="2"/>
  <c r="G610" i="2" s="1"/>
  <c r="G611" i="2" s="1"/>
  <c r="E546" i="2"/>
  <c r="G546" i="2" s="1"/>
  <c r="G547" i="2" s="1"/>
  <c r="E506" i="2"/>
  <c r="G506" i="2" s="1"/>
  <c r="G507" i="2" s="1"/>
  <c r="E490" i="2"/>
  <c r="G490" i="2" s="1"/>
  <c r="G491" i="2" s="1"/>
  <c r="E410" i="2"/>
  <c r="G410" i="2" s="1"/>
  <c r="G411" i="2" s="1"/>
  <c r="E354" i="2"/>
  <c r="G354" i="2" s="1"/>
  <c r="G355" i="2" s="1"/>
  <c r="E522" i="2"/>
  <c r="G522" i="2" s="1"/>
  <c r="G523" i="2" s="1"/>
  <c r="E442" i="2"/>
  <c r="G442" i="2" s="1"/>
  <c r="G443" i="2" s="1"/>
  <c r="E386" i="2"/>
  <c r="G386" i="2" s="1"/>
  <c r="G387" i="2" s="1"/>
  <c r="E498" i="2"/>
  <c r="G498" i="2" s="1"/>
  <c r="G499" i="2" s="1"/>
  <c r="E314" i="2"/>
  <c r="G314" i="2" s="1"/>
  <c r="G315" i="2" s="1"/>
  <c r="E698" i="2"/>
  <c r="G698" i="2" s="1"/>
  <c r="G699" i="2" s="1"/>
  <c r="E482" i="2"/>
  <c r="G482" i="2" s="1"/>
  <c r="G483" i="2" s="1"/>
  <c r="E474" i="2"/>
  <c r="G474" i="2" s="1"/>
  <c r="G475" i="2" s="1"/>
  <c r="E626" i="2"/>
  <c r="G626" i="2" s="1"/>
  <c r="G627" i="2" s="1"/>
  <c r="E426" i="2"/>
  <c r="G426" i="2" s="1"/>
  <c r="G427" i="2" s="1"/>
  <c r="E722" i="2"/>
  <c r="G722" i="2" s="1"/>
  <c r="G723" i="2" s="1"/>
  <c r="E602" i="2"/>
  <c r="G602" i="2" s="1"/>
  <c r="G603" i="2" s="1"/>
  <c r="E570" i="2"/>
  <c r="G570" i="2" s="1"/>
  <c r="G571" i="2" s="1"/>
  <c r="E370" i="2"/>
  <c r="G370" i="2" s="1"/>
  <c r="G371" i="2" s="1"/>
  <c r="E330" i="2"/>
  <c r="G330" i="2" s="1"/>
  <c r="G331" i="2" s="1"/>
  <c r="E538" i="2"/>
  <c r="G538" i="2" s="1"/>
  <c r="G539" i="2" s="1"/>
  <c r="E738" i="2"/>
  <c r="G738" i="2" s="1"/>
  <c r="G739" i="2" s="1"/>
  <c r="E714" i="2"/>
  <c r="G714" i="2" s="1"/>
  <c r="G715" i="2" s="1"/>
  <c r="E434" i="2"/>
  <c r="G434" i="2" s="1"/>
  <c r="G435" i="2" s="1"/>
  <c r="E554" i="2"/>
  <c r="G554" i="2" s="1"/>
  <c r="G555" i="2" s="1"/>
  <c r="E418" i="2"/>
  <c r="G418" i="2" s="1"/>
  <c r="G419" i="2" s="1"/>
  <c r="E682" i="2"/>
  <c r="G682" i="2" s="1"/>
  <c r="G683" i="2" s="1"/>
  <c r="E650" i="2"/>
  <c r="G650" i="2" s="1"/>
  <c r="G651" i="2" s="1"/>
  <c r="E514" i="2"/>
  <c r="G514" i="2" s="1"/>
  <c r="G515" i="2" s="1"/>
  <c r="E378" i="2"/>
  <c r="G378" i="2" s="1"/>
  <c r="G379" i="2" s="1"/>
  <c r="E642" i="2"/>
  <c r="G642" i="2" s="1"/>
  <c r="G643" i="2" s="1"/>
  <c r="E322" i="2"/>
  <c r="G322" i="2" s="1"/>
  <c r="G323" i="2" s="1"/>
  <c r="E746" i="2"/>
  <c r="G746" i="2" s="1"/>
  <c r="G747" i="2" s="1"/>
  <c r="E346" i="2"/>
  <c r="G346" i="2" s="1"/>
  <c r="G347" i="2" s="1"/>
  <c r="E618" i="2"/>
  <c r="G618" i="2" s="1"/>
  <c r="G619" i="2" s="1"/>
  <c r="E730" i="2"/>
  <c r="G730" i="2" s="1"/>
  <c r="G731" i="2" s="1"/>
  <c r="G108" i="2"/>
  <c r="G118" i="2"/>
  <c r="E530" i="2"/>
  <c r="G530" i="2" s="1"/>
  <c r="G531" i="2" s="1"/>
  <c r="E394" i="2"/>
  <c r="G394" i="2" s="1"/>
  <c r="G395" i="2" s="1"/>
  <c r="E690" i="2"/>
  <c r="G690" i="2" s="1"/>
  <c r="G691" i="2" s="1"/>
  <c r="E594" i="2"/>
  <c r="G594" i="2" s="1"/>
  <c r="G595" i="2" s="1"/>
  <c r="E362" i="2"/>
  <c r="G362" i="2" s="1"/>
  <c r="G363" i="2" s="1"/>
  <c r="E586" i="2"/>
  <c r="G586" i="2" s="1"/>
  <c r="G587" i="2" s="1"/>
  <c r="E578" i="2"/>
  <c r="G578" i="2" s="1"/>
  <c r="G579" i="2" s="1"/>
  <c r="E666" i="2"/>
  <c r="G666" i="2" s="1"/>
  <c r="G667" i="2" s="1"/>
  <c r="E658" i="2"/>
  <c r="G658" i="2" s="1"/>
  <c r="G659" i="2" s="1"/>
  <c r="G17" i="2"/>
  <c r="E239" i="2"/>
  <c r="G239" i="2" s="1"/>
  <c r="G240" i="2" s="1"/>
  <c r="E98" i="2"/>
  <c r="G98" i="2" s="1"/>
  <c r="G99" i="2" s="1"/>
  <c r="E219" i="2"/>
  <c r="G219" i="2" s="1"/>
  <c r="G220" i="2" s="1"/>
  <c r="E88" i="2"/>
  <c r="G88" i="2" s="1"/>
  <c r="G89" i="2" s="1"/>
  <c r="E208" i="2"/>
  <c r="G208" i="2" s="1"/>
  <c r="G210" i="2" s="1"/>
  <c r="E78" i="2"/>
  <c r="G78" i="2" s="1"/>
  <c r="G79" i="2" s="1"/>
  <c r="E68" i="2"/>
  <c r="G68" i="2" s="1"/>
  <c r="G69" i="2" s="1"/>
  <c r="E198" i="2"/>
  <c r="G198" i="2" s="1"/>
  <c r="G199" i="2" s="1"/>
  <c r="E188" i="2"/>
  <c r="G188" i="2" s="1"/>
  <c r="G189" i="2" s="1"/>
  <c r="E58" i="2"/>
  <c r="G58" i="2" s="1"/>
  <c r="G59" i="2" s="1"/>
  <c r="E40" i="2"/>
  <c r="G40" i="2" s="1"/>
  <c r="G41" i="2" s="1"/>
  <c r="E562" i="2"/>
  <c r="G562" i="2" s="1"/>
  <c r="G563" i="2" s="1"/>
  <c r="E402" i="2"/>
  <c r="G402" i="2" s="1"/>
  <c r="G403" i="2" s="1"/>
  <c r="E466" i="2"/>
  <c r="G466" i="2" s="1"/>
  <c r="G467" i="2" s="1"/>
  <c r="G307" i="2"/>
  <c r="G275" i="2"/>
  <c r="G161" i="2"/>
  <c r="I27" i="11" l="1"/>
  <c r="I28" i="11"/>
  <c r="I29" i="11" s="1"/>
  <c r="I31" i="11" s="1"/>
  <c r="G749" i="2"/>
  <c r="I7" i="11" s="1"/>
  <c r="I8" i="11" s="1"/>
  <c r="I10" i="11" s="1"/>
  <c r="I13" i="11" l="1"/>
  <c r="I12" i="11"/>
  <c r="I32" i="11"/>
  <c r="I14" i="11" l="1"/>
  <c r="I16" i="11" l="1"/>
  <c r="I17" i="11" s="1"/>
  <c r="I36" i="11" s="1"/>
  <c r="I35" i="11"/>
</calcChain>
</file>

<file path=xl/sharedStrings.xml><?xml version="1.0" encoding="utf-8"?>
<sst xmlns="http://schemas.openxmlformats.org/spreadsheetml/2006/main" count="5307" uniqueCount="535">
  <si>
    <t>Manteniment de Rius i Rieres - LOT 7 - Ajuntament de Girona</t>
  </si>
  <si>
    <t>PRESSUPOST</t>
  </si>
  <si>
    <t>Preu</t>
  </si>
  <si>
    <t>Amidament</t>
  </si>
  <si>
    <t>Import</t>
  </si>
  <si>
    <t>Obra</t>
  </si>
  <si>
    <t>01</t>
  </si>
  <si>
    <t>PressupostMANTENIMENT Rius LOT 7</t>
  </si>
  <si>
    <t>Capítol</t>
  </si>
  <si>
    <t>S0</t>
  </si>
  <si>
    <t>GENÈRIC</t>
  </si>
  <si>
    <t>Titol 3</t>
  </si>
  <si>
    <t>00</t>
  </si>
  <si>
    <t>TREBALLS PREVIS</t>
  </si>
  <si>
    <t>Titol 4</t>
  </si>
  <si>
    <t>Cuneta seca per infiltració</t>
  </si>
  <si>
    <t>P221D-ARD1</t>
  </si>
  <si>
    <t>m3</t>
  </si>
  <si>
    <t>formació de cuneta en tall trasversal en forma de v per a recollir escórrecs, realitzada amb minicarregadora amb accessori retroexcavador i amb les terres deixades a la vora</t>
  </si>
  <si>
    <t>FRI2U055</t>
  </si>
  <si>
    <t>m²</t>
  </si>
  <si>
    <t>fresat amb tractor</t>
  </si>
  <si>
    <t>TOTAL</t>
  </si>
  <si>
    <t>FLOTANTS I RIUADES</t>
  </si>
  <si>
    <t>10</t>
  </si>
  <si>
    <t>Neteja mecànica</t>
  </si>
  <si>
    <t>GI_AUR01</t>
  </si>
  <si>
    <t>h</t>
  </si>
  <si>
    <t>neteja de flotants amb mitjans mecànics</t>
  </si>
  <si>
    <t>A1</t>
  </si>
  <si>
    <t>Eliminació Flora exòtica invasora</t>
  </si>
  <si>
    <t>11</t>
  </si>
  <si>
    <t>Desbrossada manual</t>
  </si>
  <si>
    <t>P1R2-ARD1</t>
  </si>
  <si>
    <t>m2</t>
  </si>
  <si>
    <t>esbrossada de plantes i herbes, amb mitjans manuals, per a una alçària de brossa &lt;= 150 cm i càrrega sobre camió o contenidor</t>
  </si>
  <si>
    <t>12</t>
  </si>
  <si>
    <t>Desbrossada amb ganivetes</t>
  </si>
  <si>
    <t>P1R2-ARD2</t>
  </si>
  <si>
    <t>esbrossada de plantes i herbes, amb ganivetes o desbrossadora manual de braç amb capçal de fil o disc , per a una alçària de brossa &lt;= 150 cm i càrrega sobre camió o contenidor</t>
  </si>
  <si>
    <t>13</t>
  </si>
  <si>
    <t>Desbrossada amb bobcat</t>
  </si>
  <si>
    <t>P22D1-ARD2</t>
  </si>
  <si>
    <t>esbrossada de plantes i herbes, amb maquinaria tipus bobcat (pala carregadora sobre pneumàtics de 8 a 14 t) i càrrega sobre camió o contenidor</t>
  </si>
  <si>
    <t>14</t>
  </si>
  <si>
    <t>Tala arbrat i/o arbustiva</t>
  </si>
  <si>
    <t>Titol 3 (1)</t>
  </si>
  <si>
    <t>41</t>
  </si>
  <si>
    <t>Arbres h&lt;6m</t>
  </si>
  <si>
    <t>Titol 3 (1) (1)</t>
  </si>
  <si>
    <t>03</t>
  </si>
  <si>
    <t>Directe</t>
  </si>
  <si>
    <t>P21R0-ARD2</t>
  </si>
  <si>
    <t>u</t>
  </si>
  <si>
    <t>tala controlada mitjançant directa, d'arbre de &lt; 6 m d'alçària de port petit, deixant la soca a la vista, aplec de la brossa generada, càrrega sobre camió grua amb pinça i transport a planta de compostatge (no més lluny de 20 km)</t>
  </si>
  <si>
    <t>42</t>
  </si>
  <si>
    <t>Arbres h=6-10m</t>
  </si>
  <si>
    <t>Amb Cistella</t>
  </si>
  <si>
    <t>P21R0-ARD3</t>
  </si>
  <si>
    <t>tala controlada mitjançant cistella mecànica, d'arbre de 6 a 10 m d'alçària de port mitjà, deixant la soca a la vista, aplec de la brossa generada, càrrega sobre camió grua amb pinça i transport a planta de compostatge (no més lluny de 20 km)</t>
  </si>
  <si>
    <t>P21R0-ARD5</t>
  </si>
  <si>
    <t>tala controlada mitjançant directa, d'arbre de 6 a 10 m d'alçària de port mitjà, deixant la soca a la vista, aplec de la brossa generada, càrrega sobre camió grua amb pinça i transport a planta de compostatge (no més lluny de 20 km)</t>
  </si>
  <si>
    <t>43</t>
  </si>
  <si>
    <t>Arbres h=10-15m</t>
  </si>
  <si>
    <t>P21R0-ARD6</t>
  </si>
  <si>
    <t>tala controlada mitjançant cistella mecànica, d'arbre de 10 a 15 m d'alçària de port mitjà, deixant la soca a la vista, aplec de la brossa generada, càrrega sobre camió grua amb pinça i transport a planta de compostatge (no més lluny de 20 km)</t>
  </si>
  <si>
    <t>44</t>
  </si>
  <si>
    <t>Arbres h&gt;15m</t>
  </si>
  <si>
    <t>P21R0-ARD8</t>
  </si>
  <si>
    <t>tala controlada mitjançant cistella mecànica, d'arbre de 15 a 20 m d'alçària de port gran, deixant la soca a la vista, aplec de la brossa generada, càrrega sobre camió grua amb pinça i transport a planta de compostatge (no més lluny de 20 km)</t>
  </si>
  <si>
    <t>15</t>
  </si>
  <si>
    <t>Tractament injecció en entorn perillós</t>
  </si>
  <si>
    <t>PREM-INL6</t>
  </si>
  <si>
    <t>mort en peu en arbres amb diàmetre a la base inferior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</si>
  <si>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PREM-INL7</t>
  </si>
  <si>
    <t>mort en peu en arbres amb diàmetre a la base superior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</si>
  <si>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16</t>
  </si>
  <si>
    <t>Retirada de rizoma amb maquinaria</t>
  </si>
  <si>
    <t>PRELZ-I7ZL</t>
  </si>
  <si>
    <t>trituració de rizoma de canya (arundo donax), en actuacions al medi natural, amb tractor amb trituradora de pedra, amb gruixos &lt; 50 cm</t>
  </si>
  <si>
    <t>PRELZ-I7ZM</t>
  </si>
  <si>
    <t>redistribució de sediments a la llera, en actuacions al medi natural, amb pala excavadora giratòria sobre cadenes de 12 a 20 t</t>
  </si>
  <si>
    <t>PRELZ-I7ZP</t>
  </si>
  <si>
    <t>transport de rizoma de canya (arundo donax), en actuacions al medi natural, amb pala excavadora giratòria sobre pneumàtics de 15 a 20 t fins a abocador</t>
  </si>
  <si>
    <t>A3</t>
  </si>
  <si>
    <t>Gestió Arbustives</t>
  </si>
  <si>
    <t>31</t>
  </si>
  <si>
    <t>Retall arbustives (poda visuals-finestres) 1 veg/a</t>
  </si>
  <si>
    <t>PRE91-RETV</t>
  </si>
  <si>
    <t>retall d'arbustives, amb mitjans manuals per formació de visuals, selecció de tanys i poda amb posterior retirada i trituració de restes en qualsevol tipus de forests i de condicions orogràfiques al medi natural</t>
  </si>
  <si>
    <t>32</t>
  </si>
  <si>
    <t>Tala arbustives (visuals-finestres)</t>
  </si>
  <si>
    <t>PRE91-TALV</t>
  </si>
  <si>
    <t>tala d'arbustives, amb mitjans manuals per formació de visuals, selecció de tanys i poda amb posterior retirada i trituració de restes en qualsevol tipus de forests i de condicions orogràfiques al medi natural</t>
  </si>
  <si>
    <t>33</t>
  </si>
  <si>
    <t>Buidatge per recuperació disseny inicial 1veg/5any</t>
  </si>
  <si>
    <t>PRE91-BUIV</t>
  </si>
  <si>
    <t>buidatge d'arbustives, amb mitjans manuals per formació de visuals, selecció de tanys i poda amb posterior retirada i trituració de restes en qualsevol tipus de forests i de condicions orogràfiques al medi natural</t>
  </si>
  <si>
    <t>34</t>
  </si>
  <si>
    <t>Retall arbustives en camí 1veg/2-3anys</t>
  </si>
  <si>
    <t>PRE91-RETC</t>
  </si>
  <si>
    <t>retall d'arbustives, amb mitjans manuals en camí, selecció de tanys i poda amb posterior retirada i trituració de restes en qualsevol tipus de forests i de condicions orogràfiques al medi natural</t>
  </si>
  <si>
    <t>A4</t>
  </si>
  <si>
    <t>Gestió Arbrat</t>
  </si>
  <si>
    <t>Poda tipus Finestra. Refaldar arbres &lt;2.50m</t>
  </si>
  <si>
    <t>PRE4-ARD1</t>
  </si>
  <si>
    <t xml:space="preserve">poda d'arbrat per refaldar a una alçada inferior a 2.50m, en actuacions al medi natural, amb mitjans manuals, aplec de la brossa generada i càrrega sobre camió grua, i transport de la mateixa a planta de compostatge (no més lluny de 20 km). </t>
  </si>
  <si>
    <t>FRE6GI02</t>
  </si>
  <si>
    <t>poda d'arbre planif/conif., amb cistella mecànica, aplec de la brossa generada i càrrega sobre camió, i transport de la mateixa a planta de compostatge (no més lluny de 20 km.). aquesta tipologia inclou: poda per afectacions, rebrolls, etc. (6-10 m)</t>
  </si>
  <si>
    <t>FRE6GI04</t>
  </si>
  <si>
    <t>poda d'arbre planif/conif., amb cistella mecànica, aplec de la brossa generada i càrrega sobre camió, i transport de la mateixa a planta de compostatge (no més lluny de 20 km.). aquesta tipologia inclou: poda per afectacions, rebrolls, etc. (10 &lt; 15m)</t>
  </si>
  <si>
    <t>FRE6GI05</t>
  </si>
  <si>
    <t>poda d'arbre planif/conif., amb cistella mecànica, aplec de la brossa generada i càrrega sobre camió, i transport de la mateixa a planta de compostatge (no més lluny de 20 km.). aquesta tipologia inclou: poda per afectacions, rebrolls, etc. (&gt; 15m)</t>
  </si>
  <si>
    <t>Poda tipus Tall. Tala arbrat per visuals</t>
  </si>
  <si>
    <t>PRE9A-ARD1</t>
  </si>
  <si>
    <t xml:space="preserve">tala d'arbrat per formació de visuals, en actuacions al medi natural, amb mitjans mecànics i manuals, aplec de la brossa generada i càrrega sobre camió grua, i transport de la mateixa a planta de compostatge (no més lluny de 20 km). </t>
  </si>
  <si>
    <t>Tala arbrat individual</t>
  </si>
  <si>
    <t>P21R0-ARD1</t>
  </si>
  <si>
    <t>tala controlada mitjançant cistella mecànica, d'arbre de &lt; 6 m d'alçària de port petit, deixant la soca a la vista, aplec de la brossa generada, càrrega sobre camió grua amb pinça i transport a planta de compostatge (no més lluny de 20 km)</t>
  </si>
  <si>
    <t>FRE6GI09</t>
  </si>
  <si>
    <t>recollida d'arbres caiguts</t>
  </si>
  <si>
    <t>02</t>
  </si>
  <si>
    <t>Amb Grimpada</t>
  </si>
  <si>
    <t>P21R0-ARD7</t>
  </si>
  <si>
    <t>tala controlada mitjançant tècniques de grimpada, d'arbre de 10 a 15 m d'alçària de port mitjà, deixant la soca a la vista, aplec de la brossa generada, càrrega sobre camió grua amb pinça i transport a planta de compostatge (no més lluny de 20 km)</t>
  </si>
  <si>
    <t>P21R0-ARD9</t>
  </si>
  <si>
    <t>tala controlada mitjançant tècniques de grimpada, d'arbre de 15 a 20 m d'alçària de port gran, deixant la soca a la vista, aplec de la brossa generada, càrrega sobre camió grua amb pinça i transport a planta de compostatge (no més lluny de 20 km)</t>
  </si>
  <si>
    <t>A6</t>
  </si>
  <si>
    <t>Descobrir afloraments de roca i/o restes patrimoni</t>
  </si>
  <si>
    <t>61</t>
  </si>
  <si>
    <t>Eliminació de vegetació per aflorament roca</t>
  </si>
  <si>
    <t>PRE2-ARD1</t>
  </si>
  <si>
    <t>eliminació de vegetació per aflorament de roca, amb desbrossadora manual de braç amb capçal de fil o disc, en actuacions al medi natural amb mitjans manuals</t>
  </si>
  <si>
    <t>A7</t>
  </si>
  <si>
    <t>Construcció de feixines</t>
  </si>
  <si>
    <t>FRI2U052</t>
  </si>
  <si>
    <t>m</t>
  </si>
  <si>
    <t>construcció i col·locació de feixines vives a base de material arbustiu autòcton amb capacitat de reproducció vegetativa, incloent replanteig de la feixina sobre el terreny, obertura manual de rasa de 30x30 cm, recol·lecció de les branques vives en parada vegetativa a l'entorn de la pròpia obra, trasllat fins a la zona de l'actuació, construcció de feixos d'un diàmetre mínim de 0,25 m, lligats amb filferro galvanitzat o brides plàstiques de polietilè d'alta densitat, col·locació de les feixines a la rasa i ancorat al terreny mitjançant piquetes d'acer corrugat, i posterior tapat amb uns 3 cm de gruix del mateix material extret en l'obertura de la rasa
inclou transport i subministrament a peu d'obra amb maquinaria petita</t>
  </si>
  <si>
    <t>A8</t>
  </si>
  <si>
    <t>Plantacions</t>
  </si>
  <si>
    <t>81</t>
  </si>
  <si>
    <t>Plantació arbrat</t>
  </si>
  <si>
    <t>FR612342</t>
  </si>
  <si>
    <t>plantació d'arbre planifoli amb pa de terra o contenidor, de 18 a 25 cm de perímetre de tronc a 1 m d'alçària (a partir del coll de l'arrel), excavació de clot de plantació de 100x100x60 cm amb mitjans mecànics, en un pendent inferior al 25 %, reblert del clot amb substitució parcial del 30% de terra de l'excavació per sorra rentada i compost (70%-30%), primer reg i càrrega de les terres sobrants a camió</t>
  </si>
  <si>
    <t>FRF13195</t>
  </si>
  <si>
    <t>reg d'arbre amb mànega connectada a camió cisterna, amb una aportació mínima de 100 l, amb un recorregut fins al punt de càrrega no superior a 2 km i refent el clot de reg cada 2 regs</t>
  </si>
  <si>
    <t>FRZ22813</t>
  </si>
  <si>
    <t>aspratge doble d'arbre mitjançant 2 rolls de fusta de pi tractada en autoclau de secció circular, de 8 cm de diàmetre i 2 m de llargària, clavat al fons del forat de plantació 30 cm, i amb 2 abraçadores regulables de goma o cautxú</t>
  </si>
  <si>
    <t>82</t>
  </si>
  <si>
    <t>Plantació arbustives</t>
  </si>
  <si>
    <t>PR64-ARD1</t>
  </si>
  <si>
    <t>plantació dispersa de planta de petit port en alvèol forestal en actuacions al medi natural, en terreny no preparat, en un pendent inferior al 35 %, i amb primer reg</t>
  </si>
  <si>
    <t>83</t>
  </si>
  <si>
    <t>Sembra prat florit</t>
  </si>
  <si>
    <t>PRA2-ARD1</t>
  </si>
  <si>
    <t>sembra de barreja de llavors per a gespa tipus herbàcies autòctones de baix manteniment en actuacions al medi natural, segons ntj 07n, amb mitjans manuals, en un pendent &lt; 30 %, superfície &lt; 500 m2, incloent el corronat posterior</t>
  </si>
  <si>
    <t>84</t>
  </si>
  <si>
    <t>Plantació alèvol forestal</t>
  </si>
  <si>
    <t>FGI_612342</t>
  </si>
  <si>
    <t>ha</t>
  </si>
  <si>
    <t>plantació d'alvèol forestal en plantacions en clima mediterrani de pinus halepensis (o similar) de categoria identificada, de 15 a 20 cm d'alçària, en alvèol forestal de 300 cm3 (60 u/ha) i quercus robur (o similar) de categoria identificada, de 20 a 30 cm d'alçària, en alvèol forestal de 300 cm3 (60 u/ha) amb mitjans manuals. inclou el preu de les plantes</t>
  </si>
  <si>
    <t>A9</t>
  </si>
  <si>
    <t>Mobiliari Tronc</t>
  </si>
  <si>
    <t>FRI2U053</t>
  </si>
  <si>
    <t>mobiliari tipus tronc a partir de restes d'arbres de gran diàmetre</t>
  </si>
  <si>
    <t>FRI2U054</t>
  </si>
  <si>
    <t>pilones rústiques</t>
  </si>
  <si>
    <t>S1</t>
  </si>
  <si>
    <t>TER</t>
  </si>
  <si>
    <t>CAMPDORÀ</t>
  </si>
  <si>
    <t>21</t>
  </si>
  <si>
    <t>Prat Baix</t>
  </si>
  <si>
    <t>PRH0-BAI2</t>
  </si>
  <si>
    <t>sega de prat baix, manual, amb tallagespa rotativa autopropulsada, de 66 a 90 cm d'amplària de treball, en un pendent inferior al 25 %</t>
  </si>
  <si>
    <t>23</t>
  </si>
  <si>
    <t>Prat alt llera</t>
  </si>
  <si>
    <t>PRH0-ALT2</t>
  </si>
  <si>
    <t>sega de prat alt, manual, amb tallagespa rotativa autopropulsada amb seient, de 66 a 90 cm d'amplària de treball, en un pendent inferior al 25 %</t>
  </si>
  <si>
    <t>PONT MAJOR</t>
  </si>
  <si>
    <t>22</t>
  </si>
  <si>
    <t>Prat mig</t>
  </si>
  <si>
    <t>PRH0-MIG2</t>
  </si>
  <si>
    <t>sega de prat mig, manual, amb tallagespa rotativa autopropulsada, de 66 a 90 cm d'amplària de treball, en un pendent inferior al 25 %</t>
  </si>
  <si>
    <t>Prat alt</t>
  </si>
  <si>
    <t>PEDRET</t>
  </si>
  <si>
    <t>51</t>
  </si>
  <si>
    <t>Bosc de ribera</t>
  </si>
  <si>
    <t>PRE2-ARD2</t>
  </si>
  <si>
    <t>eliminació de vegetació sotabosc, herbacies, en actuacions al medi natural amb mitjans manuals</t>
  </si>
  <si>
    <t>SANT PONÇ</t>
  </si>
  <si>
    <t>24</t>
  </si>
  <si>
    <t>Retall de marrons 1veg/any h=40-50cm</t>
  </si>
  <si>
    <t>PRH0-MAI1</t>
  </si>
  <si>
    <t>retall de marrons manual, fins una alçada de 40-50cm, amb tallagespa rotativa autopropulsada, de 66 a 90 cm d'amplària de treball, en un pendent inferior al 25 %</t>
  </si>
  <si>
    <t>RIBES TER</t>
  </si>
  <si>
    <t>Piles ponts</t>
  </si>
  <si>
    <t>GI_PONT02</t>
  </si>
  <si>
    <t>sega d'algues</t>
  </si>
  <si>
    <t xml:space="preserve"> FONTAJAU</t>
  </si>
  <si>
    <t>S2</t>
  </si>
  <si>
    <t>ONYAR</t>
  </si>
  <si>
    <t>BARRI VELL</t>
  </si>
  <si>
    <t>PARETS ONYAR</t>
  </si>
  <si>
    <t>GRH1GI01</t>
  </si>
  <si>
    <t>desbrossat manual de prat o sotabosc. inclosa la recollida i transport a abocador</t>
  </si>
  <si>
    <t>RECUPERACIO MATERIAL</t>
  </si>
  <si>
    <t>GI_PONT03</t>
  </si>
  <si>
    <t>recuperació de material caigut al riu</t>
  </si>
  <si>
    <t>ALGUES</t>
  </si>
  <si>
    <t>CENTRAL</t>
  </si>
  <si>
    <t>CREUETA</t>
  </si>
  <si>
    <t>S3</t>
  </si>
  <si>
    <t>GÜELL</t>
  </si>
  <si>
    <t>NORD</t>
  </si>
  <si>
    <t>SUD</t>
  </si>
  <si>
    <t>S4</t>
  </si>
  <si>
    <t>GALLIGANTS</t>
  </si>
  <si>
    <t>SANTA MARGARIDA</t>
  </si>
  <si>
    <t>S5</t>
  </si>
  <si>
    <t>BULLIDORS</t>
  </si>
  <si>
    <t>Prat alt (llera)</t>
  </si>
  <si>
    <t>52</t>
  </si>
  <si>
    <t>MURTRA</t>
  </si>
  <si>
    <t>53</t>
  </si>
  <si>
    <t>BULLIDORS-FONTAJAU</t>
  </si>
  <si>
    <t>54</t>
  </si>
  <si>
    <t>TORRENT BULLIDORS</t>
  </si>
  <si>
    <t>S6</t>
  </si>
  <si>
    <t>GURNAU</t>
  </si>
  <si>
    <t xml:space="preserve"> GURNAU</t>
  </si>
  <si>
    <t>S7</t>
  </si>
  <si>
    <t>CAN PUNXA</t>
  </si>
  <si>
    <t>71</t>
  </si>
  <si>
    <t xml:space="preserve"> PUNXA</t>
  </si>
  <si>
    <t>S8</t>
  </si>
  <si>
    <t>MARROC</t>
  </si>
  <si>
    <t>S9</t>
  </si>
  <si>
    <t>FONT POLVORA</t>
  </si>
  <si>
    <t>91</t>
  </si>
  <si>
    <t>FONT</t>
  </si>
  <si>
    <t>T1</t>
  </si>
  <si>
    <t>VILAROJA</t>
  </si>
  <si>
    <t>VILARROJA</t>
  </si>
  <si>
    <t>Justificació d'elements</t>
  </si>
  <si>
    <t>Nº</t>
  </si>
  <si>
    <t>Codi</t>
  </si>
  <si>
    <t>U.A.</t>
  </si>
  <si>
    <t>Descripció</t>
  </si>
  <si>
    <t>Partida d'obra</t>
  </si>
  <si>
    <t>E21R11A0</t>
  </si>
  <si>
    <t>tala controlada amb cistella mecànica d'arbre de 6 a 10 m d'alçària, deixant la soca a la vista, aplec de la brossa generada i càrrega sobre camió grua amb pinça, i transport de la mateixa a planta de compostatge (no més lluny de 20 km)</t>
  </si>
  <si>
    <t>Rend.:</t>
  </si>
  <si>
    <t>Mà d'obra</t>
  </si>
  <si>
    <t>A012P000</t>
  </si>
  <si>
    <t>oficial 1a jardiner</t>
  </si>
  <si>
    <t>/R</t>
  </si>
  <si>
    <t>x</t>
  </si>
  <si>
    <t>=</t>
  </si>
  <si>
    <t>A013P000</t>
  </si>
  <si>
    <t>ajudant jardiner</t>
  </si>
  <si>
    <t>Subtotal mà d'obra</t>
  </si>
  <si>
    <t>Maquinària</t>
  </si>
  <si>
    <t>CRE23000</t>
  </si>
  <si>
    <t>motoserra</t>
  </si>
  <si>
    <t>C1501700</t>
  </si>
  <si>
    <t>camió per a transport de 7 t</t>
  </si>
  <si>
    <t>C150MC10</t>
  </si>
  <si>
    <t>lloguer de plataforma autopropulsada amb cistella sobre braç articulat per a una alçària de treball de 12 m , sense operari</t>
  </si>
  <si>
    <t>Subtotal maquinària</t>
  </si>
  <si>
    <t>Material</t>
  </si>
  <si>
    <t>B2RA9SB0</t>
  </si>
  <si>
    <t>t</t>
  </si>
  <si>
    <t>deposició controlada a planta de compostage de residus vegetals nets no perillosos amb una densitat 0.5 t/m3, procedents de poda o sega, amb codi 200201 segons la llista europea de residus (orden mam/304/2002)</t>
  </si>
  <si>
    <t>B2RA9TD0</t>
  </si>
  <si>
    <t>deposició controlada a planta de compostage de residus de troncs i soques no perillosos amb una densitat 0.9 t/m3, procedents de poda o sega, amb codi 200201 segons la llista europea de residus (orden mam/304/2002)</t>
  </si>
  <si>
    <t>Subtotal material</t>
  </si>
  <si>
    <t>Despeses auxiliars</t>
  </si>
  <si>
    <t>%</t>
  </si>
  <si>
    <t>Cost directe</t>
  </si>
  <si>
    <t>Total</t>
  </si>
  <si>
    <t>E21R1260</t>
  </si>
  <si>
    <t>tala controlada d'arbre &lt; 6 m d'alçària, deixant la soca a la vista, aplec de la brossa generada i càrrega sobre camió grua amb pinça, i transport de la mateixa a planta de compostatge (no més lluny de 20 km)</t>
  </si>
  <si>
    <t>C1503300</t>
  </si>
  <si>
    <t>camió grua de 3 t</t>
  </si>
  <si>
    <t>E21R12D0</t>
  </si>
  <si>
    <t>tala controlada cistella mecànica d'arbre de 10 a 15 m d'alçària, deixant la soca a la vista, aplec de la brossa generada i càrrega sobre camió grua amb pinça, i transport de la mateixa a planta de compostatge (no més lluny de 20 km)</t>
  </si>
  <si>
    <t>C150MC30</t>
  </si>
  <si>
    <t>lloguer de plataforma autopropulsada amb cistella sobre braç articulat per a una alçària de treball de 16 m , sense operari</t>
  </si>
  <si>
    <t>E21R12F0</t>
  </si>
  <si>
    <t>tala controlada cistella mecànica d'arbre de 15 a 20 m d'alçària, deixant la soca a la vista, aplec de la brossa generada i càrrega sobre camió grua amb pinça, i transport de la mateixa a planta de compostatge (no més lluny de 20 km)</t>
  </si>
  <si>
    <t>C150MC50</t>
  </si>
  <si>
    <t>lloguer de plataforma autopropulsada amb cistella sobre braç articulat per a una alçària de treball de 21 m , sense operari</t>
  </si>
  <si>
    <t>E21RGI02</t>
  </si>
  <si>
    <t>eliminació de soques</t>
  </si>
  <si>
    <t>C1313330</t>
  </si>
  <si>
    <t>retroexcavadora sobre pneumàtics de 8 a 10 t</t>
  </si>
  <si>
    <t>ER71124J</t>
  </si>
  <si>
    <t>sembra de barreja de llavors d'espècies arbustives i/o de flor segons ntj 07n, amb mitjans manuals, en un pendent &lt;30%, superfície &lt; 500m2, incloent la cobertura de la llavor amb sorra de riu rentada i el coronat posterior</t>
  </si>
  <si>
    <t>B0310500</t>
  </si>
  <si>
    <t xml:space="preserve">sorra de pedrera de 0 a 3,5 mm </t>
  </si>
  <si>
    <t>FI_ARB06</t>
  </si>
  <si>
    <t>poda en verd d'arbre planif/conif., amb mitjans manuals, aplec de la brossa generada i càrrega sobre camió, i transport de la mateixa a planta de compostatge (no més lluny de 20 km.). aquesta tipologia inclou: poda per afectacions, rebrolls, etc.</t>
  </si>
  <si>
    <t>CRE21100</t>
  </si>
  <si>
    <t>tisores pneumàtiques, amb part proporcional de compressor</t>
  </si>
  <si>
    <t>FR26GI01</t>
  </si>
  <si>
    <t>entrecavat manual de l'arbrat en escocell de terra, amb eliminació de les males herbes, residus aliens i xucladors. sense tractament herbicida químic- inclosa recollida i trasllat a abocador.</t>
  </si>
  <si>
    <t>FR3A4010</t>
  </si>
  <si>
    <t>condicionament del sòl amb adob mineral sòlid de fons d'alliberament ràpid, formulació i dosi segons indicacions de la df, escampat amb mitjans manuals</t>
  </si>
  <si>
    <t>BR3A4000</t>
  </si>
  <si>
    <t>kg</t>
  </si>
  <si>
    <t>adob mineral sòlid de fons, d'alliberament ràpid</t>
  </si>
  <si>
    <t>FRE6GI01</t>
  </si>
  <si>
    <t xml:space="preserve">poda de formació d'arbre planifoli o conífera de &lt; 6 m d'alçària, amb mitjans manuals, aplec de la brossa generada i càrrega sobre camió grua amb pinça, i transport de la mateixa a planta de compostatge (no més lluny de 20 km). </t>
  </si>
  <si>
    <t>A012PPGI</t>
  </si>
  <si>
    <t>oficial 1a jardiner especialista en arboricultura</t>
  </si>
  <si>
    <t>FRE6GI07</t>
  </si>
  <si>
    <t>neteja de rebrolls</t>
  </si>
  <si>
    <t>FRE6GI08</t>
  </si>
  <si>
    <t>u.</t>
  </si>
  <si>
    <t>recollida de branques caigudes</t>
  </si>
  <si>
    <t>FRE6GI10</t>
  </si>
  <si>
    <t>recollida d'arbres caiguts (10-15m)</t>
  </si>
  <si>
    <t>FRE6GI11</t>
  </si>
  <si>
    <t>recollida d'arbres caiguts (&lt;15m)</t>
  </si>
  <si>
    <t>FRL21013</t>
  </si>
  <si>
    <t>tractament fitosanitari amb endoteràpia</t>
  </si>
  <si>
    <t>CRL13100</t>
  </si>
  <si>
    <t>aparell de pressió localitzador a profunditat per a tractaments fitosanitaris i herbicides</t>
  </si>
  <si>
    <t>BRL21000</t>
  </si>
  <si>
    <t>producte insecticida</t>
  </si>
  <si>
    <t>FRL21GI01</t>
  </si>
  <si>
    <t>tractament fitosanitari &lt; 6m. tractament fitosanitari amb arbres en alineació, amb alçada de copa inferior a 6 m. realitzada amb equip de tractament amb broquets nebulitzadors, amb dipòsit de 600/1200 l, sobre camió. amb el producte corresponent, autoritzat per la direcció tècnica.</t>
  </si>
  <si>
    <t>FRL21GI02</t>
  </si>
  <si>
    <t>col·locació de fauna útil</t>
  </si>
  <si>
    <t>FRL21GI03</t>
  </si>
  <si>
    <t>col·locació de paranys per al control de plagues</t>
  </si>
  <si>
    <t>FRL21GI04</t>
  </si>
  <si>
    <t>eliminació de bosses de processionària</t>
  </si>
  <si>
    <t>FRL21GI05</t>
  </si>
  <si>
    <t>tractament fitosanitari &gt; 6m. tractament fitosanitari amb arbres en alineació, amb alçada de copa superior a 6 m. realitzada amb equip de tractament amb broquets nebulitzadors, amb dipòsit de 600/1200 l, sobre camió. amb el producte corresponent, autoritzat per la direcció tècnica.</t>
  </si>
  <si>
    <t>FRL21GI08</t>
  </si>
  <si>
    <t>tractament fitosanitari amb reg</t>
  </si>
  <si>
    <t>C151-0033</t>
  </si>
  <si>
    <t>camió cisterna de 6 m3</t>
  </si>
  <si>
    <t>GI_PARET01</t>
  </si>
  <si>
    <t>CR112500</t>
  </si>
  <si>
    <t>desbrossadora manual de braç amb capçal de fil o disc</t>
  </si>
  <si>
    <t>P21R0-92H0</t>
  </si>
  <si>
    <t>tala controlada mitjançant tècniques de grimpada, d'arbre de 6 a 10 m d'alçària de port mitjà, arrencant la soca, aplec de la brossa generada, càrrega sobre camió grua amb pinça i transport a planta de compostatge (no més lluny de 20 km)</t>
  </si>
  <si>
    <t>A0F-0014</t>
  </si>
  <si>
    <t>oficial 1a especialista en arboricultura i tècniques verticals</t>
  </si>
  <si>
    <t>C152-003B</t>
  </si>
  <si>
    <t>camió grua</t>
  </si>
  <si>
    <t>CR11-00JS</t>
  </si>
  <si>
    <t>tractor de 73,5 kw (100 cv) de potència, amb braç desbrossador</t>
  </si>
  <si>
    <t>P21R0-92HW</t>
  </si>
  <si>
    <t>tala controlada mitjançant tècniques de grimpada, d'arbre de 6 a 10 m d'alçària de port mitjà, deixant la soca a la vista, aplec de la brossa generada, càrrega sobre camió grua amb pinça i transport a planta de compostatge (no més lluny de 20 km)</t>
  </si>
  <si>
    <t>PRE91-TLMK</t>
  </si>
  <si>
    <t>tallada selectiva, amb una densitat de vegetació elevada u/m2, amb mitjans manuals i mecànics, en actuacions al medi natural</t>
  </si>
  <si>
    <t>CRD2-TLMG</t>
  </si>
  <si>
    <t>tractor sobre pneumàtics de 51.5 a 69.1 kw (70 a 94 cv) de potència, amb equip per a desembosc</t>
  </si>
  <si>
    <t>PRE91-TLML</t>
  </si>
  <si>
    <t>tallada selectiva, amb una densitat de vegetació normal u/m2, amb mitjans manuals i mecànics, en actuacions al medi natural</t>
  </si>
  <si>
    <t>PRE91-TLMN</t>
  </si>
  <si>
    <t>tallada disseminatòria, per a classe diamètrica (cd) d'entre 25 i 30 cm, en qualsevol tipus de forests i de condicions orogràfiques, incloent el marcatge i reducció de restes vegetals in situ, amb mitjans manuals i mecànics, en actuacions al medi natural</t>
  </si>
  <si>
    <t>CR25-007Y</t>
  </si>
  <si>
    <t>tractor sobre erugues de 51.5 a 69.1 kw (70 a 94 cv) de potència amb equip despedregador tipus rampí amb aparell elevador i dos remolcs i d'una amplària de treball de més de 2,66 m</t>
  </si>
  <si>
    <t>PRE91-TLMP</t>
  </si>
  <si>
    <t>tallada disseminatòria, per a classe diamètrica (cd) de fins a 25 cm, en qualsevol tipus de forests i de condicions orogràfiques, incloent el marcatge i reducció de restes vegetals in situ, amb mitjans manuals i mecànics, en actuacions al medi natural</t>
  </si>
  <si>
    <t>PRE91-TLMQ</t>
  </si>
  <si>
    <t>tallada disseminatòria, per a classe diamètrica (cd) de més gran a 30 cm, en qualsevol tipus de forests i de condicions orogràfiques, incloent el marcatge i reducció de restes vegetals in situ, amb mitjans manuals i mecànics, en actuacions al medi natural</t>
  </si>
  <si>
    <t>PRELZ-I7ZN</t>
  </si>
  <si>
    <t>redistribució de sediments a la llera, en actuacions al medi natural, amb pala excavadora giratòria sobre cadenes de 12 a 20 t i transport dins el tram d'actuació</t>
  </si>
  <si>
    <t>C154-003K</t>
  </si>
  <si>
    <t>camió per a transport de 20 t</t>
  </si>
  <si>
    <t>C139-00LH</t>
  </si>
  <si>
    <t>pala excavadora giratòria sobre cadenes de 12 a 20 t</t>
  </si>
  <si>
    <t>PRH0-ALT1</t>
  </si>
  <si>
    <t>sega de prat alt, manual, amb tallagespa rotativa autopropulsada, de 66 a 90 cm d'amplària de treball, en un pendent inferior al 25 %</t>
  </si>
  <si>
    <t>CRH2-00C4</t>
  </si>
  <si>
    <t>tallagespa rotativa autopropulsada, de 66 a 90 cm d'amplària de treball</t>
  </si>
  <si>
    <t>PRH0-ALT3</t>
  </si>
  <si>
    <t>sega de prat alt, manual, amb tallagespa helicoïdal autopropulsada, de 66 a 90 cm d'amplària de treball, en un pendent inferior al 25 %</t>
  </si>
  <si>
    <t>PRH0-RTA1</t>
  </si>
  <si>
    <t>retall de prat alt, manual, per una amplada màxima de 1 m, en camins al medi natural amb tallagespa rotativa autopropulsada i/o motoserra</t>
  </si>
  <si>
    <t>PRIH-HBH5</t>
  </si>
  <si>
    <t>plantació de fragments compactes (tepes) d'espècies herbàcies i gramínies recollides a l'entorn de l'obra, amb un gruix mínim de 10 cm i amb un recobriment major o igual al 30% de l'àrea tractada, i reblert dels espais buits amb terra vegetal procedent de l'obra</t>
  </si>
  <si>
    <t>C133-00EW</t>
  </si>
  <si>
    <t>minicarregadora sobre pneumàtics de 2 a 5.9 t</t>
  </si>
  <si>
    <t>C15E-0062</t>
  </si>
  <si>
    <t>dúmper d'1,5 t de càrrega útil, amb mecanisme hidràulic</t>
  </si>
  <si>
    <t>P-1</t>
  </si>
  <si>
    <t>BR471-MI7U</t>
  </si>
  <si>
    <t>pinus halepensis d'alçària de 15 a 20 cm, en alvèol forestal de 300 cm3pinus halepensis d'alçària de 15 a 20 cm, en alvèol forestal de 300 cm3</t>
  </si>
  <si>
    <t>B0111001</t>
  </si>
  <si>
    <t>aigua</t>
  </si>
  <si>
    <t>BR450-MI7V</t>
  </si>
  <si>
    <t>quercus robur d'alçària de 20 a 30 cm, en alvèol forestal de 300 cm3</t>
  </si>
  <si>
    <t>P-2</t>
  </si>
  <si>
    <t>BR341110</t>
  </si>
  <si>
    <t>compost de classe i, d'origen vegetal, segons ntj 05c, subministrat a granel</t>
  </si>
  <si>
    <t>P-3</t>
  </si>
  <si>
    <t>P-4</t>
  </si>
  <si>
    <t>P-5</t>
  </si>
  <si>
    <t>P-6</t>
  </si>
  <si>
    <t>P-7</t>
  </si>
  <si>
    <t>P-8</t>
  </si>
  <si>
    <t>C1505120</t>
  </si>
  <si>
    <t>dúmper d'1.5 t de càrrega útil, amb mecanisme hidràulic</t>
  </si>
  <si>
    <t>B0A14300</t>
  </si>
  <si>
    <t>filferro recuit de diàmetre 3 mm</t>
  </si>
  <si>
    <t>B0B27000</t>
  </si>
  <si>
    <t>acer en barres corrugades b400s de límit elàstic &gt;= 400 n/mm2</t>
  </si>
  <si>
    <t>P-9</t>
  </si>
  <si>
    <t>P-10</t>
  </si>
  <si>
    <t>P-11</t>
  </si>
  <si>
    <t>P-12</t>
  </si>
  <si>
    <t>BRZ22510</t>
  </si>
  <si>
    <t>abraçadora regulable de goma o cautxú per a aspratges</t>
  </si>
  <si>
    <t>BRZ21810</t>
  </si>
  <si>
    <t>estaca de fusta de pi tractada en autoclau, de secció circular, de 8 cm de diàmetre i 2 m de llargària</t>
  </si>
  <si>
    <t>P-13</t>
  </si>
  <si>
    <t>P-14</t>
  </si>
  <si>
    <t>P-15</t>
  </si>
  <si>
    <t>P-16</t>
  </si>
  <si>
    <t>P-17</t>
  </si>
  <si>
    <t>P-18</t>
  </si>
  <si>
    <t>P-19</t>
  </si>
  <si>
    <t>C15I-00JY</t>
  </si>
  <si>
    <t>lloguer de plataforma autopropulsada amb cistella sobre braç articulat per a una alçària de treball de 16 m, sense operari</t>
  </si>
  <si>
    <t>P-20</t>
  </si>
  <si>
    <t>P-21</t>
  </si>
  <si>
    <t>P-22</t>
  </si>
  <si>
    <t>P-23</t>
  </si>
  <si>
    <t>P-24</t>
  </si>
  <si>
    <t>P-25</t>
  </si>
  <si>
    <t>C15I-00JZ</t>
  </si>
  <si>
    <t>lloguer de plataforma autopropulsada amb cistella sobre braç articulat per a una alçària de treball de 21 m, sense operari</t>
  </si>
  <si>
    <t>P-26</t>
  </si>
  <si>
    <t>P-27</t>
  </si>
  <si>
    <t>C133-00EQ</t>
  </si>
  <si>
    <t>minicarregadora sobre pneumàtics de 2 a 5.9 t, amb accessori retroexcavador de 40 a 60 cm d'amplària</t>
  </si>
  <si>
    <t>P-28</t>
  </si>
  <si>
    <t>A0E-000A</t>
  </si>
  <si>
    <t>manobre especialista</t>
  </si>
  <si>
    <t>C138-00KR</t>
  </si>
  <si>
    <t>pala carregadora sobre pneumàtics de 8 a 14 t</t>
  </si>
  <si>
    <t>P-29</t>
  </si>
  <si>
    <t>P-30</t>
  </si>
  <si>
    <t>CR711300</t>
  </si>
  <si>
    <t>sembradora de tracció manual</t>
  </si>
  <si>
    <t>BR4U0-21GV</t>
  </si>
  <si>
    <t>barreja de llavors mixta d'espècies arbustives i/o de flor, segons ntj 07n</t>
  </si>
  <si>
    <t>P-31</t>
  </si>
  <si>
    <t>P-32</t>
  </si>
  <si>
    <t>P-33</t>
  </si>
  <si>
    <t>P-34</t>
  </si>
  <si>
    <t>P-35</t>
  </si>
  <si>
    <t>P-36</t>
  </si>
  <si>
    <t>P-37</t>
  </si>
  <si>
    <t>P-38</t>
  </si>
  <si>
    <t>P-39</t>
  </si>
  <si>
    <t>CR12-IAVX</t>
  </si>
  <si>
    <t>tractor de 150 kw (200 cv), amb pneumàtics, amb trituradora de pedres</t>
  </si>
  <si>
    <t>P-40</t>
  </si>
  <si>
    <t>P-41</t>
  </si>
  <si>
    <t>C139-00LK</t>
  </si>
  <si>
    <t>pala excavadora giratòria sobre pneumàtics de 15 a 20 t</t>
  </si>
  <si>
    <t>P-42</t>
  </si>
  <si>
    <t>C20G-00DT</t>
  </si>
  <si>
    <t>màquina taladradora</t>
  </si>
  <si>
    <t>BRL1-0TY1</t>
  </si>
  <si>
    <t>l</t>
  </si>
  <si>
    <t>producte herbicida de contacte</t>
  </si>
  <si>
    <t>P-43</t>
  </si>
  <si>
    <t>P-44</t>
  </si>
  <si>
    <t>P-45</t>
  </si>
  <si>
    <t>P-46</t>
  </si>
  <si>
    <t>P-47</t>
  </si>
  <si>
    <t>BR4U1H00</t>
  </si>
  <si>
    <t xml:space="preserve">barreja de llavors per a gespa tipus standard c4, segons ntj 07n </t>
  </si>
  <si>
    <t>INSTRUCCIONS D'ÚS</t>
  </si>
  <si>
    <r>
      <t xml:space="preserve">Les empreses licitadores hauran de modificar </t>
    </r>
    <r>
      <rPr>
        <b/>
        <sz val="11"/>
        <color rgb="FF000000"/>
        <rFont val="Calibri"/>
        <family val="2"/>
      </rPr>
      <t xml:space="preserve">ÚNICAMENT </t>
    </r>
    <r>
      <rPr>
        <sz val="11"/>
        <color rgb="FF000000"/>
        <rFont val="Calibri"/>
        <family val="2"/>
      </rPr>
      <t>els camps que s'indiquen</t>
    </r>
  </si>
  <si>
    <r>
      <t xml:space="preserve">a continuació de la pestanya </t>
    </r>
    <r>
      <rPr>
        <b/>
        <sz val="11"/>
        <color rgb="FF000000"/>
        <rFont val="Calibri"/>
        <family val="2"/>
      </rPr>
      <t>T-SMP</t>
    </r>
  </si>
  <si>
    <r>
      <t xml:space="preserve">Els camps modificables es troben indicats en color </t>
    </r>
    <r>
      <rPr>
        <sz val="11"/>
        <color rgb="FFFF0000"/>
        <rFont val="Calibri"/>
        <family val="2"/>
      </rPr>
      <t>vermell</t>
    </r>
  </si>
  <si>
    <t>1.</t>
  </si>
  <si>
    <t>Caldrà indicar el nom de l'empresa licitadora a 'nom empresa'. D'aquesta manera</t>
  </si>
  <si>
    <t>el nom de l'empresa quedarà sempre imprès a la capçalera de tots els documents</t>
  </si>
  <si>
    <t>que l'empresa licitadora haurà de presentar</t>
  </si>
  <si>
    <t>Empresa:</t>
  </si>
  <si>
    <t>nom empresa</t>
  </si>
  <si>
    <t xml:space="preserve">2. </t>
  </si>
  <si>
    <t>Caldrà indicar el preu ofertat per a la mà d'obra (oficial de 1a, peó, etc), de la maquinària</t>
  </si>
  <si>
    <t>utilitzada (camió grua, ,motoserra, etc), i del material (sorra de riu, fungicida, etc)</t>
  </si>
  <si>
    <t>Només es podran modificar el valors de la columna PREU OFERTA</t>
  </si>
  <si>
    <t>Els valors de PREU LICITACIÓ serviran només de referència</t>
  </si>
  <si>
    <t>Tipus</t>
  </si>
  <si>
    <t>PREU OFERTA</t>
  </si>
  <si>
    <t>PREU LICITACIÓ</t>
  </si>
  <si>
    <t>Oficial 1a jardiner</t>
  </si>
  <si>
    <t>A012P200</t>
  </si>
  <si>
    <t>Oficial 2a jardiner</t>
  </si>
  <si>
    <t>Tots els preus de les feines a realitzar en aquest contracte (descrites a la pestanya PREU_FEINA)</t>
  </si>
  <si>
    <t xml:space="preserve">s'obtenen a partir dels valors introduits a la columna PREU OFERTA de la pestanya T-SMP, i és l'unic </t>
  </si>
  <si>
    <t>valor modificable per part de l'empresa licitadora</t>
  </si>
  <si>
    <t>El preu final del PRESSUPOST DE LICITACIÓ s'obté automàticament del càlculs realitzats a partir dels</t>
  </si>
  <si>
    <t>valors introduits a la casella PREU OFERTA de la pestanya T-SMP</t>
  </si>
  <si>
    <t>Les empreses licitadores hauràn d'entregar imprès (pdf) les pestanyes:</t>
  </si>
  <si>
    <t>T-SMP</t>
  </si>
  <si>
    <t>PREU_FEINA</t>
  </si>
  <si>
    <t>RESUM PRESS</t>
  </si>
  <si>
    <t>Nom empresa</t>
  </si>
  <si>
    <t>CODI</t>
  </si>
  <si>
    <t>Despeses indirectes (5%)</t>
  </si>
  <si>
    <t>Despeses generals (5%)</t>
  </si>
  <si>
    <t>Benefici industrial (6%)</t>
  </si>
  <si>
    <t>IVA (21%)</t>
  </si>
  <si>
    <t>FR11R150</t>
  </si>
  <si>
    <t>dam2</t>
  </si>
  <si>
    <t>recollida de brossa</t>
  </si>
  <si>
    <t>FR11R1502</t>
  </si>
  <si>
    <t>neteja intensiva</t>
  </si>
  <si>
    <t>PRESSUPOST MANTENIMENT</t>
  </si>
  <si>
    <t>PRESSUPOST NETEJA</t>
  </si>
  <si>
    <t>PressupostNETEJA RIUS - LOT 7</t>
  </si>
  <si>
    <t xml:space="preserve">IMPORT TOTAL DEL PRESSUPOST NETEJA: </t>
  </si>
  <si>
    <t xml:space="preserve">IMPORT TOTAL DEL PRESSUPOST MANTENIMENT: </t>
  </si>
  <si>
    <t>PRESSUPOST EXECUCIÓ MATERIAL</t>
  </si>
  <si>
    <t>DESPESES DIRECTES</t>
  </si>
  <si>
    <t>IVA (10%)</t>
  </si>
  <si>
    <t>PRESSUPOST EXECUCIÓ TOTAL (S/IVA)</t>
  </si>
  <si>
    <t>PRESSUPOST EXECUCIÓ TOTAL (IVA INCLÒS)</t>
  </si>
  <si>
    <t>PREU OFERTA (*)</t>
  </si>
  <si>
    <t>(*) Els preus unitaris oferts per l’empresa licitadora no poden superar els establerts en el PPT, si es donés aquest cas, quedarà exclòs.</t>
  </si>
  <si>
    <t>Manteniment i Neteja de Rius i Rieres - LOT 7 - Ajuntament de Girona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</si>
</sst>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0"/>
    <numFmt numFmtId="165" formatCode="###,###,##0.00000"/>
    <numFmt numFmtId="166" formatCode="###,###,##0.00"/>
  </numFmts>
  <fonts count="17"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0"/>
      <color rgb="FF000000"/>
      <name val="Calibri"/>
      <family val="2"/>
    </font>
    <font>
      <b/>
      <sz val="10"/>
      <color rgb="FF000000"/>
      <name val="Calibri"/>
      <family val="2"/>
    </font>
    <font>
      <sz val="11"/>
      <color rgb="FFFF0000"/>
      <name val="Calibri"/>
      <family val="2"/>
    </font>
    <font>
      <b/>
      <sz val="11"/>
      <color rgb="FFFF0000"/>
      <name val="Calibri"/>
      <family val="2"/>
    </font>
    <font>
      <b/>
      <sz val="8"/>
      <color rgb="FF000000"/>
      <name val="Arial Narrow"/>
      <family val="2"/>
    </font>
    <font>
      <sz val="11"/>
      <color rgb="FF000000"/>
      <name val="Arial Narrow"/>
      <family val="2"/>
    </font>
    <font>
      <b/>
      <sz val="11"/>
      <color rgb="FFFF0000"/>
      <name val="Arial Narrow"/>
      <family val="2"/>
    </font>
    <font>
      <b/>
      <sz val="14"/>
      <color rgb="FFFF0000"/>
      <name val="Arial Narrow"/>
      <family val="2"/>
    </font>
    <font>
      <b/>
      <sz val="14"/>
      <color rgb="FFFF0000"/>
      <name val="Calibri"/>
      <family val="2"/>
    </font>
    <font>
      <b/>
      <sz val="12"/>
      <color rgb="FF000000"/>
      <name val="Calibri"/>
      <family val="2"/>
    </font>
    <font>
      <i/>
      <sz val="11"/>
      <color rgb="FF000000"/>
      <name val="Calibri"/>
      <family val="2"/>
    </font>
  </fonts>
  <fills count="8">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C0C0C0"/>
        <bgColor rgb="FFC0C0C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9847407452621"/>
        <bgColor rgb="FFFFFFCC"/>
      </patternFill>
    </fill>
  </fills>
  <borders count="10">
    <border>
      <left/>
      <right/>
      <top/>
      <bottom/>
      <diagonal/>
    </border>
    <border>
      <left/>
      <right/>
      <top style="thin">
        <color rgb="FF000000"/>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style="thick">
        <color rgb="FFFF0000"/>
      </bottom>
      <diagonal/>
    </border>
    <border>
      <left/>
      <right/>
      <top/>
      <bottom style="thin">
        <color indexed="64"/>
      </bottom>
      <diagonal/>
    </border>
  </borders>
  <cellStyleXfs count="2">
    <xf numFmtId="0" fontId="0" fillId="0" borderId="0" applyNumberFormat="0" applyBorder="0" applyAlignment="0"/>
    <xf numFmtId="44" fontId="5" fillId="0" borderId="0" applyFont="0" applyFill="0" applyBorder="0" applyAlignment="0" applyProtection="0"/>
  </cellStyleXfs>
  <cellXfs count="79">
    <xf numFmtId="0" fontId="0" fillId="0" borderId="0" xfId="0" applyFill="1" applyProtection="1"/>
    <xf numFmtId="0" fontId="11" fillId="0" borderId="0" xfId="0" applyFont="1" applyFill="1" applyProtection="1"/>
    <xf numFmtId="0" fontId="10" fillId="4" borderId="5" xfId="0" applyFont="1" applyFill="1" applyBorder="1" applyAlignment="1" applyProtection="1">
      <alignment horizontal="center" vertical="top" wrapText="1"/>
    </xf>
    <xf numFmtId="0" fontId="10" fillId="4" borderId="0" xfId="0" applyFont="1" applyFill="1" applyAlignment="1" applyProtection="1">
      <alignment horizontal="center" vertical="top" wrapText="1"/>
    </xf>
    <xf numFmtId="0" fontId="0" fillId="5" borderId="0" xfId="0" applyFill="1" applyProtection="1"/>
    <xf numFmtId="0" fontId="4" fillId="5"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0" borderId="0" xfId="0" applyNumberFormat="1" applyFont="1" applyFill="1" applyProtection="1"/>
    <xf numFmtId="0" fontId="1" fillId="0" borderId="0" xfId="0" applyFont="1" applyFill="1" applyAlignment="1" applyProtection="1">
      <alignment wrapText="1"/>
    </xf>
    <xf numFmtId="0" fontId="4" fillId="0" borderId="0" xfId="0" applyFont="1" applyFill="1" applyProtection="1"/>
    <xf numFmtId="0" fontId="7"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4" fontId="4" fillId="0" borderId="0" xfId="0" applyNumberFormat="1" applyFont="1" applyFill="1" applyAlignment="1" applyProtection="1">
      <alignment horizontal="center" vertical="top"/>
    </xf>
    <xf numFmtId="165" fontId="0" fillId="0" borderId="0" xfId="0" applyNumberFormat="1" applyFill="1" applyProtection="1"/>
    <xf numFmtId="0" fontId="0" fillId="0" borderId="0" xfId="0" applyFill="1" applyAlignment="1" applyProtection="1">
      <alignment horizontal="right"/>
    </xf>
    <xf numFmtId="0" fontId="11" fillId="0" borderId="6" xfId="0" applyFont="1" applyFill="1" applyBorder="1" applyProtection="1"/>
    <xf numFmtId="44" fontId="12" fillId="6" borderId="6" xfId="1" applyFont="1" applyFill="1" applyBorder="1" applyProtection="1"/>
    <xf numFmtId="44" fontId="11" fillId="5" borderId="0" xfId="1" applyFont="1" applyFill="1" applyProtection="1"/>
    <xf numFmtId="0" fontId="6" fillId="0" borderId="0" xfId="0" applyFont="1" applyFill="1" applyAlignment="1" applyProtection="1"/>
    <xf numFmtId="0" fontId="13" fillId="0" borderId="7" xfId="0" applyFont="1" applyFill="1" applyBorder="1" applyAlignment="1" applyProtection="1">
      <protection locked="0"/>
    </xf>
    <xf numFmtId="0" fontId="0" fillId="0" borderId="0" xfId="0" applyFill="1" applyAlignment="1" applyProtection="1">
      <alignment vertical="top" wrapText="1"/>
    </xf>
    <xf numFmtId="0" fontId="0" fillId="5" borderId="0" xfId="0" applyFill="1" applyAlignment="1" applyProtection="1">
      <alignment vertical="top" wrapText="1"/>
    </xf>
    <xf numFmtId="0" fontId="3" fillId="4" borderId="0" xfId="0" applyFont="1" applyFill="1" applyAlignment="1" applyProtection="1">
      <alignment horizontal="center"/>
    </xf>
    <xf numFmtId="0" fontId="3" fillId="4" borderId="5" xfId="0" applyFont="1" applyFill="1" applyBorder="1" applyAlignment="1" applyProtection="1">
      <alignment horizontal="center"/>
    </xf>
    <xf numFmtId="0" fontId="0" fillId="0" borderId="6" xfId="0" applyFill="1" applyBorder="1" applyProtection="1"/>
    <xf numFmtId="44" fontId="9" fillId="0" borderId="6" xfId="1" applyFont="1" applyFill="1" applyBorder="1" applyAlignment="1" applyProtection="1">
      <alignment vertical="top" wrapText="1"/>
      <protection locked="0"/>
    </xf>
    <xf numFmtId="44" fontId="9" fillId="0" borderId="8" xfId="1" applyFont="1" applyFill="1" applyBorder="1" applyAlignment="1" applyProtection="1">
      <alignment vertical="top" wrapText="1"/>
      <protection locked="0"/>
    </xf>
    <xf numFmtId="164" fontId="0" fillId="0" borderId="0" xfId="0" applyNumberFormat="1" applyFill="1" applyProtection="1">
      <protection locked="0"/>
    </xf>
    <xf numFmtId="165" fontId="0" fillId="0" borderId="0" xfId="0" applyNumberFormat="1" applyFill="1" applyProtection="1">
      <protection locked="0"/>
    </xf>
    <xf numFmtId="0" fontId="0" fillId="0" borderId="0" xfId="0" applyFill="1" applyProtection="1">
      <protection locked="0"/>
    </xf>
    <xf numFmtId="44" fontId="4" fillId="0" borderId="0" xfId="1" applyFont="1" applyFill="1" applyAlignment="1" applyProtection="1">
      <alignment vertical="top"/>
      <protection locked="0"/>
    </xf>
    <xf numFmtId="44" fontId="0" fillId="0" borderId="0" xfId="1" applyFont="1" applyFill="1" applyProtection="1"/>
    <xf numFmtId="44" fontId="0" fillId="0" borderId="0" xfId="1" applyFont="1" applyFill="1" applyProtection="1">
      <protection locked="0"/>
    </xf>
    <xf numFmtId="44" fontId="0" fillId="0" borderId="1" xfId="1" applyFont="1" applyFill="1" applyBorder="1" applyProtection="1">
      <protection locked="0"/>
    </xf>
    <xf numFmtId="0" fontId="4" fillId="0" borderId="0" xfId="0" applyFont="1" applyFill="1" applyAlignment="1" applyProtection="1">
      <alignment vertical="top"/>
      <protection locked="0"/>
    </xf>
    <xf numFmtId="165" fontId="4" fillId="0" borderId="0" xfId="0" applyNumberFormat="1" applyFont="1" applyFill="1" applyProtection="1"/>
    <xf numFmtId="0" fontId="0" fillId="0" borderId="0" xfId="0" applyFill="1" applyAlignment="1" applyProtection="1">
      <alignment wrapText="1"/>
    </xf>
    <xf numFmtId="44" fontId="1" fillId="0" borderId="0" xfId="1" applyFont="1" applyFill="1" applyProtection="1">
      <protection locked="0"/>
    </xf>
    <xf numFmtId="44" fontId="1" fillId="0" borderId="0" xfId="1" applyFont="1" applyFill="1" applyProtection="1"/>
    <xf numFmtId="44" fontId="3" fillId="0" borderId="0" xfId="1" applyFont="1" applyFill="1" applyProtection="1"/>
    <xf numFmtId="44" fontId="4" fillId="0" borderId="0" xfId="1" applyFont="1" applyFill="1" applyProtection="1"/>
    <xf numFmtId="0" fontId="3" fillId="0" borderId="0" xfId="0" applyFont="1" applyFill="1" applyAlignment="1" applyProtection="1"/>
    <xf numFmtId="0" fontId="0" fillId="0" borderId="0" xfId="0" applyFill="1" applyAlignment="1" applyProtection="1"/>
    <xf numFmtId="0" fontId="3" fillId="0" borderId="0" xfId="0" applyFont="1" applyFill="1" applyAlignment="1" applyProtection="1">
      <alignment wrapText="1"/>
    </xf>
    <xf numFmtId="0" fontId="15" fillId="0" borderId="0" xfId="0" applyFont="1" applyFill="1" applyAlignment="1" applyProtection="1">
      <alignment horizontal="right"/>
    </xf>
    <xf numFmtId="0" fontId="6" fillId="0" borderId="0" xfId="0" applyFont="1" applyFill="1" applyProtection="1"/>
    <xf numFmtId="0" fontId="2" fillId="2" borderId="0" xfId="0" applyFont="1" applyFill="1" applyAlignment="1" applyProtection="1">
      <alignment horizontal="center"/>
    </xf>
    <xf numFmtId="165" fontId="0" fillId="0" borderId="1" xfId="0" applyNumberFormat="1" applyFill="1" applyBorder="1" applyProtection="1">
      <protection locked="0"/>
    </xf>
    <xf numFmtId="166" fontId="4" fillId="0" borderId="0" xfId="0" applyNumberFormat="1" applyFont="1" applyFill="1" applyAlignment="1" applyProtection="1">
      <alignment vertical="top"/>
      <protection locked="0"/>
    </xf>
    <xf numFmtId="0" fontId="3" fillId="4" borderId="0" xfId="0" applyFont="1" applyFill="1" applyAlignment="1" applyProtection="1">
      <alignment horizontal="right"/>
    </xf>
    <xf numFmtId="44" fontId="0" fillId="0" borderId="0" xfId="0" applyNumberFormat="1" applyFill="1" applyProtection="1"/>
    <xf numFmtId="0" fontId="4" fillId="0" borderId="0" xfId="0" applyFont="1" applyFill="1" applyAlignment="1" applyProtection="1">
      <alignment horizontal="right"/>
    </xf>
    <xf numFmtId="0" fontId="0" fillId="0" borderId="9" xfId="0" applyFill="1" applyBorder="1" applyProtection="1"/>
    <xf numFmtId="0" fontId="0" fillId="0" borderId="9" xfId="0" applyFill="1" applyBorder="1" applyAlignment="1" applyProtection="1">
      <alignment horizontal="right"/>
    </xf>
    <xf numFmtId="44" fontId="0" fillId="0" borderId="9" xfId="1" applyFont="1" applyFill="1" applyBorder="1" applyProtection="1"/>
    <xf numFmtId="44" fontId="15" fillId="0" borderId="0" xfId="0" applyNumberFormat="1" applyFont="1" applyFill="1" applyProtection="1"/>
    <xf numFmtId="0" fontId="16" fillId="0" borderId="0" xfId="0" applyFont="1" applyFill="1" applyAlignment="1" applyProtection="1">
      <alignment vertical="top" wrapText="1"/>
    </xf>
    <xf numFmtId="0" fontId="9" fillId="0" borderId="2" xfId="0" applyFont="1" applyFill="1" applyBorder="1" applyAlignment="1" applyProtection="1">
      <alignment horizontal="left"/>
    </xf>
    <xf numFmtId="0" fontId="9" fillId="0" borderId="3" xfId="0" applyFont="1" applyFill="1" applyBorder="1" applyAlignment="1" applyProtection="1">
      <alignment horizontal="left"/>
    </xf>
    <xf numFmtId="0" fontId="9" fillId="0" borderId="4" xfId="0" applyFont="1" applyFill="1" applyBorder="1" applyAlignment="1" applyProtection="1">
      <alignment horizontal="left"/>
    </xf>
    <xf numFmtId="0" fontId="6" fillId="0" borderId="0" xfId="0" applyFont="1" applyFill="1" applyProtection="1"/>
    <xf numFmtId="0" fontId="2" fillId="2" borderId="0" xfId="0" applyFont="1" applyFill="1" applyAlignment="1" applyProtection="1">
      <alignment horizontal="center"/>
    </xf>
    <xf numFmtId="0" fontId="0" fillId="0" borderId="0" xfId="0" applyFill="1" applyAlignment="1" applyProtection="1">
      <alignment horizontal="justify" vertical="top" wrapText="1"/>
    </xf>
    <xf numFmtId="0" fontId="0" fillId="0" borderId="0" xfId="0" applyFill="1" applyAlignment="1" applyProtection="1">
      <alignment vertical="top"/>
    </xf>
    <xf numFmtId="164" fontId="4" fillId="0" borderId="0" xfId="0" applyNumberFormat="1" applyFont="1" applyFill="1" applyAlignment="1" applyProtection="1">
      <alignment horizontal="left" vertical="top"/>
      <protection locked="0"/>
    </xf>
    <xf numFmtId="0" fontId="0" fillId="0" borderId="0" xfId="0" applyFill="1" applyAlignment="1" applyProtection="1">
      <alignment vertical="top"/>
      <protection locked="0"/>
    </xf>
    <xf numFmtId="0" fontId="1" fillId="0" borderId="0" xfId="0" applyFont="1" applyFill="1" applyProtection="1"/>
    <xf numFmtId="0" fontId="14" fillId="0" borderId="0" xfId="0" applyFont="1" applyFill="1" applyProtection="1"/>
    <xf numFmtId="0" fontId="4" fillId="0" borderId="9" xfId="0" applyFont="1" applyFill="1" applyBorder="1" applyAlignment="1" applyProtection="1">
      <alignment horizontal="center"/>
    </xf>
    <xf numFmtId="44" fontId="0" fillId="7" borderId="0" xfId="1" applyFont="1" applyFill="1" applyAlignment="1" applyProtection="1">
      <alignmen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3:H42"/>
  <sheetViews>
    <sheetView tabSelected="1" workbookViewId="0"/>
  </sheetViews>
  <sheetFormatPr defaultColWidth="11.42578125" defaultRowHeight="15" x14ac:dyDescent="0.25"/>
  <cols>
    <col min="1" max="1" width="5" customWidth="1"/>
    <col min="7" max="7" width="18.42578125" customWidth="1"/>
  </cols>
  <sheetData>
    <row r="3" spans="1:8" x14ac:dyDescent="0.25">
      <c r="A3" s="5" t="s">
        <v>481</v>
      </c>
      <c r="B3" s="5"/>
      <c r="C3" s="5"/>
      <c r="D3" s="5"/>
      <c r="E3" s="5"/>
      <c r="F3" s="5"/>
      <c r="G3" s="5"/>
      <c r="H3" s="4"/>
    </row>
    <row r="5" spans="1:8" x14ac:dyDescent="0.25">
      <c r="A5" t="s">
        <v>482</v>
      </c>
    </row>
    <row r="6" spans="1:8" x14ac:dyDescent="0.25">
      <c r="A6" t="s">
        <v>483</v>
      </c>
    </row>
    <row r="8" spans="1:8" x14ac:dyDescent="0.25">
      <c r="A8" t="s">
        <v>484</v>
      </c>
    </row>
    <row r="10" spans="1:8" x14ac:dyDescent="0.25">
      <c r="A10" t="s">
        <v>485</v>
      </c>
      <c r="B10" t="s">
        <v>486</v>
      </c>
    </row>
    <row r="11" spans="1:8" x14ac:dyDescent="0.25">
      <c r="B11" t="s">
        <v>487</v>
      </c>
    </row>
    <row r="12" spans="1:8" x14ac:dyDescent="0.25">
      <c r="B12" t="s">
        <v>488</v>
      </c>
    </row>
    <row r="13" spans="1:8" ht="15.75" thickBot="1" x14ac:dyDescent="0.3"/>
    <row r="14" spans="1:8" ht="16.5" thickTop="1" thickBot="1" x14ac:dyDescent="0.3">
      <c r="B14" t="s">
        <v>489</v>
      </c>
      <c r="C14" s="66" t="s">
        <v>490</v>
      </c>
      <c r="D14" s="67"/>
      <c r="E14" s="67"/>
      <c r="F14" s="68"/>
    </row>
    <row r="15" spans="1:8" ht="15.75" thickTop="1" x14ac:dyDescent="0.25"/>
    <row r="17" spans="1:8" x14ac:dyDescent="0.25">
      <c r="A17" t="s">
        <v>491</v>
      </c>
      <c r="B17" t="s">
        <v>492</v>
      </c>
    </row>
    <row r="18" spans="1:8" x14ac:dyDescent="0.25">
      <c r="B18" t="s">
        <v>493</v>
      </c>
    </row>
    <row r="20" spans="1:8" x14ac:dyDescent="0.25">
      <c r="B20" t="s">
        <v>494</v>
      </c>
    </row>
    <row r="22" spans="1:8" x14ac:dyDescent="0.25">
      <c r="B22" t="s">
        <v>495</v>
      </c>
    </row>
    <row r="23" spans="1:8" ht="15.75" thickBot="1" x14ac:dyDescent="0.3"/>
    <row r="24" spans="1:8" ht="26.25" thickTop="1" x14ac:dyDescent="0.25">
      <c r="B24" s="3" t="s">
        <v>496</v>
      </c>
      <c r="C24" s="3" t="s">
        <v>245</v>
      </c>
      <c r="D24" s="3" t="s">
        <v>246</v>
      </c>
      <c r="E24" s="3" t="s">
        <v>247</v>
      </c>
      <c r="F24" s="3" t="s">
        <v>245</v>
      </c>
      <c r="G24" s="2" t="s">
        <v>497</v>
      </c>
      <c r="H24" s="3" t="s">
        <v>498</v>
      </c>
    </row>
    <row r="25" spans="1:8" ht="16.5" x14ac:dyDescent="0.3">
      <c r="B25" s="1"/>
      <c r="C25" s="1"/>
      <c r="D25" s="1"/>
      <c r="E25" s="1"/>
      <c r="F25" s="1"/>
      <c r="G25" s="24"/>
      <c r="H25" s="1"/>
    </row>
    <row r="26" spans="1:8" ht="16.5" x14ac:dyDescent="0.3">
      <c r="B26" s="1" t="s">
        <v>252</v>
      </c>
      <c r="C26" s="1" t="s">
        <v>253</v>
      </c>
      <c r="D26" s="1" t="s">
        <v>27</v>
      </c>
      <c r="E26" s="1" t="s">
        <v>499</v>
      </c>
      <c r="F26" s="1" t="s">
        <v>253</v>
      </c>
      <c r="G26" s="25">
        <v>17.8</v>
      </c>
      <c r="H26" s="26">
        <v>17.8</v>
      </c>
    </row>
    <row r="27" spans="1:8" ht="16.5" x14ac:dyDescent="0.3">
      <c r="B27" s="1" t="s">
        <v>252</v>
      </c>
      <c r="C27" s="1" t="s">
        <v>500</v>
      </c>
      <c r="D27" s="1" t="s">
        <v>27</v>
      </c>
      <c r="E27" s="1" t="s">
        <v>501</v>
      </c>
      <c r="F27" s="1" t="s">
        <v>500</v>
      </c>
      <c r="G27" s="25">
        <v>16.09</v>
      </c>
      <c r="H27" s="26">
        <v>16.09</v>
      </c>
    </row>
    <row r="30" spans="1:8" x14ac:dyDescent="0.25">
      <c r="A30" t="s">
        <v>502</v>
      </c>
    </row>
    <row r="31" spans="1:8" x14ac:dyDescent="0.25">
      <c r="A31" t="s">
        <v>503</v>
      </c>
    </row>
    <row r="32" spans="1:8" x14ac:dyDescent="0.25">
      <c r="A32" t="s">
        <v>504</v>
      </c>
    </row>
    <row r="34" spans="1:2" x14ac:dyDescent="0.25">
      <c r="A34" t="s">
        <v>505</v>
      </c>
    </row>
    <row r="35" spans="1:2" x14ac:dyDescent="0.25">
      <c r="A35" t="s">
        <v>506</v>
      </c>
    </row>
    <row r="37" spans="1:2" x14ac:dyDescent="0.25">
      <c r="A37" t="s">
        <v>507</v>
      </c>
    </row>
    <row r="39" spans="1:2" x14ac:dyDescent="0.25">
      <c r="B39" t="s">
        <v>508</v>
      </c>
    </row>
    <row r="40" spans="1:2" x14ac:dyDescent="0.25">
      <c r="B40" t="s">
        <v>509</v>
      </c>
    </row>
    <row r="41" spans="1:2" x14ac:dyDescent="0.25">
      <c r="B41" t="s">
        <v>1</v>
      </c>
    </row>
    <row r="42" spans="1:2" x14ac:dyDescent="0.25">
      <c r="B42" t="s">
        <v>510</v>
      </c>
    </row>
  </sheetData>
  <sheetProtection password="CA14" sheet="1" objects="1" scenarios="1"/>
  <mergeCells count="1">
    <mergeCell ref="C14:F14"/>
  </mergeCell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G61"/>
  <sheetViews>
    <sheetView topLeftCell="B1" workbookViewId="0">
      <pane ySplit="8" topLeftCell="A9" activePane="bottomLeft" state="frozenSplit"/>
      <selection pane="bottomLeft" activeCell="D3" sqref="D3"/>
    </sheetView>
  </sheetViews>
  <sheetFormatPr defaultRowHeight="15" x14ac:dyDescent="0.25"/>
  <cols>
    <col min="1" max="1" width="13.7109375" customWidth="1"/>
    <col min="2" max="2" width="14.7109375" customWidth="1"/>
    <col min="3" max="3" width="6.140625" customWidth="1"/>
    <col min="4" max="4" width="65.7109375" customWidth="1"/>
    <col min="5" max="7" width="13.7109375" customWidth="1"/>
  </cols>
  <sheetData>
    <row r="1" spans="1:7" x14ac:dyDescent="0.25">
      <c r="B1" s="69" t="s">
        <v>534</v>
      </c>
      <c r="C1" s="69" t="s">
        <v>0</v>
      </c>
      <c r="D1" s="69" t="s">
        <v>0</v>
      </c>
      <c r="E1" s="69" t="s">
        <v>0</v>
      </c>
      <c r="F1" s="54"/>
      <c r="G1" s="54"/>
    </row>
    <row r="2" spans="1:7" ht="15.75" thickBot="1" x14ac:dyDescent="0.3">
      <c r="B2" s="69"/>
      <c r="C2" s="69"/>
      <c r="D2" s="69"/>
      <c r="E2" s="69"/>
      <c r="F2" s="54"/>
      <c r="G2" s="54"/>
    </row>
    <row r="3" spans="1:7" ht="19.5" thickTop="1" thickBot="1" x14ac:dyDescent="0.3">
      <c r="B3" s="27"/>
      <c r="C3" s="27"/>
      <c r="D3" s="28" t="s">
        <v>511</v>
      </c>
      <c r="E3" s="27"/>
      <c r="F3" s="27"/>
      <c r="G3" s="27"/>
    </row>
    <row r="4" spans="1:7" ht="15.75" thickTop="1" x14ac:dyDescent="0.25">
      <c r="B4" s="69"/>
      <c r="C4" s="69"/>
      <c r="D4" s="69"/>
      <c r="E4" s="69"/>
      <c r="F4" s="54"/>
      <c r="G4" s="54"/>
    </row>
    <row r="6" spans="1:7" ht="18.75" x14ac:dyDescent="0.3">
      <c r="B6" s="70" t="s">
        <v>243</v>
      </c>
      <c r="C6" s="70" t="s">
        <v>243</v>
      </c>
      <c r="D6" s="70" t="s">
        <v>243</v>
      </c>
      <c r="E6" s="70" t="s">
        <v>243</v>
      </c>
      <c r="F6" s="55"/>
      <c r="G6" s="55"/>
    </row>
    <row r="7" spans="1:7" ht="15.75" thickBot="1" x14ac:dyDescent="0.3"/>
    <row r="8" spans="1:7" ht="15.75" thickTop="1" x14ac:dyDescent="0.25">
      <c r="B8" s="18" t="s">
        <v>245</v>
      </c>
      <c r="C8" s="18" t="s">
        <v>246</v>
      </c>
      <c r="D8" s="18" t="s">
        <v>247</v>
      </c>
      <c r="E8" s="31" t="s">
        <v>512</v>
      </c>
      <c r="F8" s="32" t="s">
        <v>532</v>
      </c>
      <c r="G8" s="31" t="s">
        <v>498</v>
      </c>
    </row>
    <row r="9" spans="1:7" x14ac:dyDescent="0.25">
      <c r="F9" s="33"/>
    </row>
    <row r="10" spans="1:7" x14ac:dyDescent="0.25">
      <c r="A10" s="29" t="s">
        <v>252</v>
      </c>
      <c r="B10" s="29" t="s">
        <v>253</v>
      </c>
      <c r="C10" s="29" t="s">
        <v>27</v>
      </c>
      <c r="D10" s="29" t="s">
        <v>254</v>
      </c>
      <c r="E10" s="30" t="s">
        <v>253</v>
      </c>
      <c r="F10" s="34">
        <v>0</v>
      </c>
      <c r="G10" s="78">
        <v>18.850000000000001</v>
      </c>
    </row>
    <row r="11" spans="1:7" x14ac:dyDescent="0.25">
      <c r="A11" s="29" t="s">
        <v>252</v>
      </c>
      <c r="B11" s="29" t="s">
        <v>313</v>
      </c>
      <c r="C11" s="29" t="s">
        <v>27</v>
      </c>
      <c r="D11" s="29" t="s">
        <v>314</v>
      </c>
      <c r="E11" s="30" t="s">
        <v>313</v>
      </c>
      <c r="F11" s="34">
        <v>0</v>
      </c>
      <c r="G11" s="78">
        <v>25.86</v>
      </c>
    </row>
    <row r="12" spans="1:7" x14ac:dyDescent="0.25">
      <c r="A12" s="29" t="s">
        <v>252</v>
      </c>
      <c r="B12" s="29" t="s">
        <v>258</v>
      </c>
      <c r="C12" s="29" t="s">
        <v>27</v>
      </c>
      <c r="D12" s="29" t="s">
        <v>259</v>
      </c>
      <c r="E12" s="30" t="s">
        <v>258</v>
      </c>
      <c r="F12" s="34">
        <v>0</v>
      </c>
      <c r="G12" s="78">
        <v>17.399999999999999</v>
      </c>
    </row>
    <row r="13" spans="1:7" x14ac:dyDescent="0.25">
      <c r="A13" s="29" t="s">
        <v>252</v>
      </c>
      <c r="B13" s="29" t="s">
        <v>443</v>
      </c>
      <c r="C13" s="29" t="s">
        <v>27</v>
      </c>
      <c r="D13" s="29" t="s">
        <v>444</v>
      </c>
      <c r="E13" s="30" t="s">
        <v>443</v>
      </c>
      <c r="F13" s="34">
        <v>0</v>
      </c>
      <c r="G13" s="78">
        <v>22.47</v>
      </c>
    </row>
    <row r="14" spans="1:7" x14ac:dyDescent="0.25">
      <c r="A14" s="29" t="s">
        <v>252</v>
      </c>
      <c r="B14" s="29" t="s">
        <v>349</v>
      </c>
      <c r="C14" s="29" t="s">
        <v>27</v>
      </c>
      <c r="D14" s="29" t="s">
        <v>350</v>
      </c>
      <c r="E14" s="30" t="s">
        <v>349</v>
      </c>
      <c r="F14" s="34">
        <v>0</v>
      </c>
      <c r="G14" s="78">
        <v>59.24</v>
      </c>
    </row>
    <row r="15" spans="1:7" x14ac:dyDescent="0.25">
      <c r="A15" s="29" t="s">
        <v>261</v>
      </c>
      <c r="B15" s="29" t="s">
        <v>294</v>
      </c>
      <c r="C15" s="29" t="s">
        <v>27</v>
      </c>
      <c r="D15" s="29" t="s">
        <v>295</v>
      </c>
      <c r="E15" s="30" t="s">
        <v>294</v>
      </c>
      <c r="F15" s="34">
        <v>0</v>
      </c>
      <c r="G15" s="78">
        <v>43</v>
      </c>
    </row>
    <row r="16" spans="1:7" ht="30" x14ac:dyDescent="0.25">
      <c r="A16" s="29" t="s">
        <v>261</v>
      </c>
      <c r="B16" s="29" t="s">
        <v>440</v>
      </c>
      <c r="C16" s="29" t="s">
        <v>27</v>
      </c>
      <c r="D16" s="29" t="s">
        <v>441</v>
      </c>
      <c r="E16" s="30" t="s">
        <v>440</v>
      </c>
      <c r="F16" s="34">
        <v>0</v>
      </c>
      <c r="G16" s="78">
        <v>56.59</v>
      </c>
    </row>
    <row r="17" spans="1:7" x14ac:dyDescent="0.25">
      <c r="A17" s="29" t="s">
        <v>261</v>
      </c>
      <c r="B17" s="29" t="s">
        <v>387</v>
      </c>
      <c r="C17" s="29" t="s">
        <v>27</v>
      </c>
      <c r="D17" s="29" t="s">
        <v>388</v>
      </c>
      <c r="E17" s="30" t="s">
        <v>387</v>
      </c>
      <c r="F17" s="34">
        <v>0</v>
      </c>
      <c r="G17" s="78">
        <v>52.54</v>
      </c>
    </row>
    <row r="18" spans="1:7" x14ac:dyDescent="0.25">
      <c r="A18" s="29" t="s">
        <v>261</v>
      </c>
      <c r="B18" s="29" t="s">
        <v>445</v>
      </c>
      <c r="C18" s="29" t="s">
        <v>27</v>
      </c>
      <c r="D18" s="29" t="s">
        <v>446</v>
      </c>
      <c r="E18" s="30" t="s">
        <v>445</v>
      </c>
      <c r="F18" s="34">
        <v>0</v>
      </c>
      <c r="G18" s="78">
        <v>89.1</v>
      </c>
    </row>
    <row r="19" spans="1:7" x14ac:dyDescent="0.25">
      <c r="A19" s="29" t="s">
        <v>261</v>
      </c>
      <c r="B19" s="29" t="s">
        <v>375</v>
      </c>
      <c r="C19" s="29" t="s">
        <v>27</v>
      </c>
      <c r="D19" s="29" t="s">
        <v>376</v>
      </c>
      <c r="E19" s="30" t="s">
        <v>375</v>
      </c>
      <c r="F19" s="34">
        <v>0</v>
      </c>
      <c r="G19" s="78">
        <v>112.48</v>
      </c>
    </row>
    <row r="20" spans="1:7" x14ac:dyDescent="0.25">
      <c r="A20" s="29" t="s">
        <v>261</v>
      </c>
      <c r="B20" s="29" t="s">
        <v>466</v>
      </c>
      <c r="C20" s="29" t="s">
        <v>27</v>
      </c>
      <c r="D20" s="29" t="s">
        <v>467</v>
      </c>
      <c r="E20" s="30" t="s">
        <v>466</v>
      </c>
      <c r="F20" s="34">
        <v>0</v>
      </c>
      <c r="G20" s="78">
        <v>112.48</v>
      </c>
    </row>
    <row r="21" spans="1:7" x14ac:dyDescent="0.25">
      <c r="A21" s="29" t="s">
        <v>261</v>
      </c>
      <c r="B21" s="29" t="s">
        <v>264</v>
      </c>
      <c r="C21" s="29" t="s">
        <v>27</v>
      </c>
      <c r="D21" s="29" t="s">
        <v>265</v>
      </c>
      <c r="E21" s="30" t="s">
        <v>264</v>
      </c>
      <c r="F21" s="34">
        <v>0</v>
      </c>
      <c r="G21" s="78">
        <v>37.619999999999997</v>
      </c>
    </row>
    <row r="22" spans="1:7" x14ac:dyDescent="0.25">
      <c r="A22" s="29" t="s">
        <v>261</v>
      </c>
      <c r="B22" s="29" t="s">
        <v>282</v>
      </c>
      <c r="C22" s="29" t="s">
        <v>27</v>
      </c>
      <c r="D22" s="29" t="s">
        <v>283</v>
      </c>
      <c r="E22" s="30" t="s">
        <v>282</v>
      </c>
      <c r="F22" s="34">
        <v>0</v>
      </c>
      <c r="G22" s="78">
        <v>30.85</v>
      </c>
    </row>
    <row r="23" spans="1:7" x14ac:dyDescent="0.25">
      <c r="A23" s="29" t="s">
        <v>261</v>
      </c>
      <c r="B23" s="29" t="s">
        <v>407</v>
      </c>
      <c r="C23" s="29" t="s">
        <v>27</v>
      </c>
      <c r="D23" s="29" t="s">
        <v>408</v>
      </c>
      <c r="E23" s="30" t="s">
        <v>407</v>
      </c>
      <c r="F23" s="34">
        <v>0</v>
      </c>
      <c r="G23" s="78">
        <v>29.14</v>
      </c>
    </row>
    <row r="24" spans="1:7" ht="30" x14ac:dyDescent="0.25">
      <c r="A24" s="29" t="s">
        <v>261</v>
      </c>
      <c r="B24" s="29" t="s">
        <v>266</v>
      </c>
      <c r="C24" s="29" t="s">
        <v>27</v>
      </c>
      <c r="D24" s="29" t="s">
        <v>267</v>
      </c>
      <c r="E24" s="30" t="s">
        <v>266</v>
      </c>
      <c r="F24" s="34">
        <v>0</v>
      </c>
      <c r="G24" s="78">
        <v>10.199999999999999</v>
      </c>
    </row>
    <row r="25" spans="1:7" ht="30" x14ac:dyDescent="0.25">
      <c r="A25" s="29" t="s">
        <v>261</v>
      </c>
      <c r="B25" s="29" t="s">
        <v>286</v>
      </c>
      <c r="C25" s="29" t="s">
        <v>27</v>
      </c>
      <c r="D25" s="29" t="s">
        <v>287</v>
      </c>
      <c r="E25" s="30" t="s">
        <v>286</v>
      </c>
      <c r="F25" s="34">
        <v>0</v>
      </c>
      <c r="G25" s="78">
        <v>13.77</v>
      </c>
    </row>
    <row r="26" spans="1:7" ht="30" x14ac:dyDescent="0.25">
      <c r="A26" s="29" t="s">
        <v>261</v>
      </c>
      <c r="B26" s="29" t="s">
        <v>290</v>
      </c>
      <c r="C26" s="29" t="s">
        <v>27</v>
      </c>
      <c r="D26" s="29" t="s">
        <v>291</v>
      </c>
      <c r="E26" s="30" t="s">
        <v>290</v>
      </c>
      <c r="F26" s="34">
        <v>0</v>
      </c>
      <c r="G26" s="78">
        <v>22.32</v>
      </c>
    </row>
    <row r="27" spans="1:7" x14ac:dyDescent="0.25">
      <c r="A27" s="29" t="s">
        <v>261</v>
      </c>
      <c r="B27" s="29" t="s">
        <v>342</v>
      </c>
      <c r="C27" s="29" t="s">
        <v>27</v>
      </c>
      <c r="D27" s="29" t="s">
        <v>343</v>
      </c>
      <c r="E27" s="30" t="s">
        <v>342</v>
      </c>
      <c r="F27" s="34">
        <v>0</v>
      </c>
      <c r="G27" s="78">
        <v>32.31</v>
      </c>
    </row>
    <row r="28" spans="1:7" x14ac:dyDescent="0.25">
      <c r="A28" s="29" t="s">
        <v>261</v>
      </c>
      <c r="B28" s="29" t="s">
        <v>351</v>
      </c>
      <c r="C28" s="29" t="s">
        <v>27</v>
      </c>
      <c r="D28" s="29" t="s">
        <v>352</v>
      </c>
      <c r="E28" s="30" t="s">
        <v>351</v>
      </c>
      <c r="F28" s="34">
        <v>0</v>
      </c>
      <c r="G28" s="78">
        <v>62.76</v>
      </c>
    </row>
    <row r="29" spans="1:7" x14ac:dyDescent="0.25">
      <c r="A29" s="29" t="s">
        <v>261</v>
      </c>
      <c r="B29" s="29" t="s">
        <v>373</v>
      </c>
      <c r="C29" s="29" t="s">
        <v>27</v>
      </c>
      <c r="D29" s="29" t="s">
        <v>374</v>
      </c>
      <c r="E29" s="30" t="s">
        <v>373</v>
      </c>
      <c r="F29" s="34">
        <v>0</v>
      </c>
      <c r="G29" s="78">
        <v>68.06</v>
      </c>
    </row>
    <row r="30" spans="1:7" x14ac:dyDescent="0.25">
      <c r="A30" s="29" t="s">
        <v>261</v>
      </c>
      <c r="B30" s="29" t="s">
        <v>389</v>
      </c>
      <c r="C30" s="29" t="s">
        <v>27</v>
      </c>
      <c r="D30" s="29" t="s">
        <v>390</v>
      </c>
      <c r="E30" s="30" t="s">
        <v>389</v>
      </c>
      <c r="F30" s="34">
        <v>0</v>
      </c>
      <c r="G30" s="78">
        <v>29.14</v>
      </c>
    </row>
    <row r="31" spans="1:7" ht="30" x14ac:dyDescent="0.25">
      <c r="A31" s="29" t="s">
        <v>261</v>
      </c>
      <c r="B31" s="29" t="s">
        <v>428</v>
      </c>
      <c r="C31" s="29" t="s">
        <v>27</v>
      </c>
      <c r="D31" s="29" t="s">
        <v>429</v>
      </c>
      <c r="E31" s="30" t="s">
        <v>428</v>
      </c>
      <c r="F31" s="34">
        <v>0</v>
      </c>
      <c r="G31" s="78">
        <v>15.68</v>
      </c>
    </row>
    <row r="32" spans="1:7" ht="30" x14ac:dyDescent="0.25">
      <c r="A32" s="29" t="s">
        <v>261</v>
      </c>
      <c r="B32" s="29" t="s">
        <v>436</v>
      </c>
      <c r="C32" s="29" t="s">
        <v>27</v>
      </c>
      <c r="D32" s="29" t="s">
        <v>437</v>
      </c>
      <c r="E32" s="30" t="s">
        <v>436</v>
      </c>
      <c r="F32" s="34">
        <v>0</v>
      </c>
      <c r="G32" s="78">
        <v>25.42</v>
      </c>
    </row>
    <row r="33" spans="1:7" x14ac:dyDescent="0.25">
      <c r="A33" s="29" t="s">
        <v>261</v>
      </c>
      <c r="B33" s="29" t="s">
        <v>469</v>
      </c>
      <c r="C33" s="29" t="s">
        <v>27</v>
      </c>
      <c r="D33" s="29" t="s">
        <v>470</v>
      </c>
      <c r="E33" s="30" t="s">
        <v>469</v>
      </c>
      <c r="F33" s="34">
        <v>0</v>
      </c>
      <c r="G33" s="78">
        <v>4.33</v>
      </c>
    </row>
    <row r="34" spans="1:7" x14ac:dyDescent="0.25">
      <c r="A34" s="29" t="s">
        <v>261</v>
      </c>
      <c r="B34" s="29" t="s">
        <v>345</v>
      </c>
      <c r="C34" s="29" t="s">
        <v>27</v>
      </c>
      <c r="D34" s="29" t="s">
        <v>346</v>
      </c>
      <c r="E34" s="30" t="s">
        <v>345</v>
      </c>
      <c r="F34" s="34">
        <v>0</v>
      </c>
      <c r="G34" s="78">
        <v>4.75</v>
      </c>
    </row>
    <row r="35" spans="1:7" x14ac:dyDescent="0.25">
      <c r="A35" s="29" t="s">
        <v>261</v>
      </c>
      <c r="B35" s="29" t="s">
        <v>353</v>
      </c>
      <c r="C35" s="29" t="s">
        <v>27</v>
      </c>
      <c r="D35" s="29" t="s">
        <v>354</v>
      </c>
      <c r="E35" s="30" t="s">
        <v>353</v>
      </c>
      <c r="F35" s="34">
        <v>0</v>
      </c>
      <c r="G35" s="78">
        <v>54.08</v>
      </c>
    </row>
    <row r="36" spans="1:7" x14ac:dyDescent="0.25">
      <c r="A36" s="29" t="s">
        <v>261</v>
      </c>
      <c r="B36" s="29" t="s">
        <v>462</v>
      </c>
      <c r="C36" s="29" t="s">
        <v>27</v>
      </c>
      <c r="D36" s="29" t="s">
        <v>463</v>
      </c>
      <c r="E36" s="30" t="s">
        <v>462</v>
      </c>
      <c r="F36" s="34">
        <v>0</v>
      </c>
      <c r="G36" s="78">
        <v>170.85</v>
      </c>
    </row>
    <row r="37" spans="1:7" ht="45" x14ac:dyDescent="0.25">
      <c r="A37" s="29" t="s">
        <v>261</v>
      </c>
      <c r="B37" s="29" t="s">
        <v>365</v>
      </c>
      <c r="C37" s="29" t="s">
        <v>27</v>
      </c>
      <c r="D37" s="29" t="s">
        <v>366</v>
      </c>
      <c r="E37" s="30" t="s">
        <v>365</v>
      </c>
      <c r="F37" s="34">
        <v>0</v>
      </c>
      <c r="G37" s="78">
        <v>68.760000000000005</v>
      </c>
    </row>
    <row r="38" spans="1:7" x14ac:dyDescent="0.25">
      <c r="A38" s="29" t="s">
        <v>261</v>
      </c>
      <c r="B38" s="29" t="s">
        <v>449</v>
      </c>
      <c r="C38" s="29" t="s">
        <v>27</v>
      </c>
      <c r="D38" s="29" t="s">
        <v>450</v>
      </c>
      <c r="E38" s="30" t="s">
        <v>449</v>
      </c>
      <c r="F38" s="34">
        <v>0</v>
      </c>
      <c r="G38" s="78">
        <v>4.9000000000000004</v>
      </c>
    </row>
    <row r="39" spans="1:7" ht="30" x14ac:dyDescent="0.25">
      <c r="A39" s="29" t="s">
        <v>261</v>
      </c>
      <c r="B39" s="29" t="s">
        <v>359</v>
      </c>
      <c r="C39" s="29" t="s">
        <v>27</v>
      </c>
      <c r="D39" s="29" t="s">
        <v>360</v>
      </c>
      <c r="E39" s="30" t="s">
        <v>359</v>
      </c>
      <c r="F39" s="34">
        <v>0</v>
      </c>
      <c r="G39" s="78">
        <v>59.8</v>
      </c>
    </row>
    <row r="40" spans="1:7" x14ac:dyDescent="0.25">
      <c r="A40" s="29" t="s">
        <v>261</v>
      </c>
      <c r="B40" s="29" t="s">
        <v>302</v>
      </c>
      <c r="C40" s="29" t="s">
        <v>27</v>
      </c>
      <c r="D40" s="29" t="s">
        <v>303</v>
      </c>
      <c r="E40" s="30" t="s">
        <v>302</v>
      </c>
      <c r="F40" s="34">
        <v>0</v>
      </c>
      <c r="G40" s="78">
        <v>4.5</v>
      </c>
    </row>
    <row r="41" spans="1:7" x14ac:dyDescent="0.25">
      <c r="A41" s="29" t="s">
        <v>261</v>
      </c>
      <c r="B41" s="29" t="s">
        <v>262</v>
      </c>
      <c r="C41" s="29" t="s">
        <v>27</v>
      </c>
      <c r="D41" s="29" t="s">
        <v>263</v>
      </c>
      <c r="E41" s="30" t="s">
        <v>262</v>
      </c>
      <c r="F41" s="34">
        <v>0</v>
      </c>
      <c r="G41" s="78">
        <v>3.7</v>
      </c>
    </row>
    <row r="42" spans="1:7" x14ac:dyDescent="0.25">
      <c r="A42" s="29" t="s">
        <v>261</v>
      </c>
      <c r="B42" s="29" t="s">
        <v>379</v>
      </c>
      <c r="C42" s="29" t="s">
        <v>27</v>
      </c>
      <c r="D42" s="29" t="s">
        <v>380</v>
      </c>
      <c r="E42" s="30" t="s">
        <v>379</v>
      </c>
      <c r="F42" s="34">
        <v>0</v>
      </c>
      <c r="G42" s="78">
        <v>20.05</v>
      </c>
    </row>
    <row r="43" spans="1:7" ht="30" x14ac:dyDescent="0.25">
      <c r="A43" s="29" t="s">
        <v>261</v>
      </c>
      <c r="B43" s="29" t="s">
        <v>326</v>
      </c>
      <c r="C43" s="29" t="s">
        <v>27</v>
      </c>
      <c r="D43" s="29" t="s">
        <v>327</v>
      </c>
      <c r="E43" s="30" t="s">
        <v>326</v>
      </c>
      <c r="F43" s="34">
        <v>0</v>
      </c>
      <c r="G43" s="78">
        <v>25.74</v>
      </c>
    </row>
    <row r="44" spans="1:7" x14ac:dyDescent="0.25">
      <c r="A44" s="29" t="s">
        <v>269</v>
      </c>
      <c r="B44" s="29" t="s">
        <v>394</v>
      </c>
      <c r="C44" s="29" t="s">
        <v>17</v>
      </c>
      <c r="D44" s="29" t="s">
        <v>395</v>
      </c>
      <c r="E44" s="30" t="s">
        <v>394</v>
      </c>
      <c r="F44" s="34">
        <v>0</v>
      </c>
      <c r="G44" s="78">
        <v>0</v>
      </c>
    </row>
    <row r="45" spans="1:7" x14ac:dyDescent="0.25">
      <c r="A45" s="29" t="s">
        <v>269</v>
      </c>
      <c r="B45" s="29" t="s">
        <v>298</v>
      </c>
      <c r="C45" s="29" t="s">
        <v>271</v>
      </c>
      <c r="D45" s="29" t="s">
        <v>299</v>
      </c>
      <c r="E45" s="30" t="s">
        <v>298</v>
      </c>
      <c r="F45" s="34">
        <v>0</v>
      </c>
      <c r="G45" s="78">
        <v>12.64</v>
      </c>
    </row>
    <row r="46" spans="1:7" x14ac:dyDescent="0.25">
      <c r="A46" s="29" t="s">
        <v>269</v>
      </c>
      <c r="B46" s="29" t="s">
        <v>409</v>
      </c>
      <c r="C46" s="29" t="s">
        <v>309</v>
      </c>
      <c r="D46" s="29" t="s">
        <v>410</v>
      </c>
      <c r="E46" s="30" t="s">
        <v>409</v>
      </c>
      <c r="F46" s="34">
        <v>0</v>
      </c>
      <c r="G46" s="78">
        <v>2.08</v>
      </c>
    </row>
    <row r="47" spans="1:7" x14ac:dyDescent="0.25">
      <c r="A47" s="29" t="s">
        <v>269</v>
      </c>
      <c r="B47" s="29" t="s">
        <v>411</v>
      </c>
      <c r="C47" s="29" t="s">
        <v>309</v>
      </c>
      <c r="D47" s="29" t="s">
        <v>412</v>
      </c>
      <c r="E47" s="30" t="s">
        <v>411</v>
      </c>
      <c r="F47" s="34">
        <v>0</v>
      </c>
      <c r="G47" s="78">
        <v>1.18</v>
      </c>
    </row>
    <row r="48" spans="1:7" ht="60" x14ac:dyDescent="0.25">
      <c r="A48" s="29" t="s">
        <v>269</v>
      </c>
      <c r="B48" s="29" t="s">
        <v>270</v>
      </c>
      <c r="C48" s="29" t="s">
        <v>271</v>
      </c>
      <c r="D48" s="29" t="s">
        <v>272</v>
      </c>
      <c r="E48" s="30" t="s">
        <v>270</v>
      </c>
      <c r="F48" s="34">
        <v>0</v>
      </c>
      <c r="G48" s="78">
        <v>16.98</v>
      </c>
    </row>
    <row r="49" spans="1:7" ht="60" x14ac:dyDescent="0.25">
      <c r="A49" s="29" t="s">
        <v>269</v>
      </c>
      <c r="B49" s="29" t="s">
        <v>273</v>
      </c>
      <c r="C49" s="29" t="s">
        <v>271</v>
      </c>
      <c r="D49" s="29" t="s">
        <v>274</v>
      </c>
      <c r="E49" s="30" t="s">
        <v>273</v>
      </c>
      <c r="F49" s="34">
        <v>0</v>
      </c>
      <c r="G49" s="78">
        <v>62</v>
      </c>
    </row>
    <row r="50" spans="1:7" ht="30" x14ac:dyDescent="0.25">
      <c r="A50" s="29" t="s">
        <v>269</v>
      </c>
      <c r="B50" s="29" t="s">
        <v>399</v>
      </c>
      <c r="C50" s="29" t="s">
        <v>17</v>
      </c>
      <c r="D50" s="29" t="s">
        <v>400</v>
      </c>
      <c r="E50" s="30" t="s">
        <v>399</v>
      </c>
      <c r="F50" s="34">
        <v>0</v>
      </c>
      <c r="G50" s="78">
        <v>31</v>
      </c>
    </row>
    <row r="51" spans="1:7" x14ac:dyDescent="0.25">
      <c r="A51" s="29" t="s">
        <v>269</v>
      </c>
      <c r="B51" s="29" t="s">
        <v>308</v>
      </c>
      <c r="C51" s="29" t="s">
        <v>309</v>
      </c>
      <c r="D51" s="29" t="s">
        <v>310</v>
      </c>
      <c r="E51" s="30" t="s">
        <v>308</v>
      </c>
      <c r="F51" s="34">
        <v>0</v>
      </c>
      <c r="G51" s="78">
        <v>2.1</v>
      </c>
    </row>
    <row r="52" spans="1:7" x14ac:dyDescent="0.25">
      <c r="A52" s="29" t="s">
        <v>269</v>
      </c>
      <c r="B52" s="29" t="s">
        <v>396</v>
      </c>
      <c r="C52" s="29" t="s">
        <v>53</v>
      </c>
      <c r="D52" s="29" t="s">
        <v>397</v>
      </c>
      <c r="E52" s="30" t="s">
        <v>396</v>
      </c>
      <c r="F52" s="34">
        <v>0</v>
      </c>
      <c r="G52" s="78">
        <v>0.73</v>
      </c>
    </row>
    <row r="53" spans="1:7" ht="45" x14ac:dyDescent="0.25">
      <c r="A53" s="29" t="s">
        <v>269</v>
      </c>
      <c r="B53" s="29" t="s">
        <v>392</v>
      </c>
      <c r="C53" s="29" t="s">
        <v>53</v>
      </c>
      <c r="D53" s="29" t="s">
        <v>393</v>
      </c>
      <c r="E53" s="30" t="s">
        <v>392</v>
      </c>
      <c r="F53" s="34">
        <v>0</v>
      </c>
      <c r="G53" s="78">
        <v>0.5</v>
      </c>
    </row>
    <row r="54" spans="1:7" x14ac:dyDescent="0.25">
      <c r="A54" s="29" t="s">
        <v>269</v>
      </c>
      <c r="B54" s="29" t="s">
        <v>479</v>
      </c>
      <c r="C54" s="29" t="s">
        <v>309</v>
      </c>
      <c r="D54" s="29" t="s">
        <v>480</v>
      </c>
      <c r="E54" s="30" t="s">
        <v>479</v>
      </c>
      <c r="F54" s="34">
        <v>0</v>
      </c>
      <c r="G54" s="78">
        <v>4.33</v>
      </c>
    </row>
    <row r="55" spans="1:7" x14ac:dyDescent="0.25">
      <c r="A55" s="29" t="s">
        <v>269</v>
      </c>
      <c r="B55" s="29" t="s">
        <v>451</v>
      </c>
      <c r="C55" s="29" t="s">
        <v>309</v>
      </c>
      <c r="D55" s="29" t="s">
        <v>452</v>
      </c>
      <c r="E55" s="30" t="s">
        <v>451</v>
      </c>
      <c r="F55" s="34">
        <v>0</v>
      </c>
      <c r="G55" s="78">
        <v>14.58</v>
      </c>
    </row>
    <row r="56" spans="1:7" x14ac:dyDescent="0.25">
      <c r="A56" s="29" t="s">
        <v>269</v>
      </c>
      <c r="B56" s="29" t="s">
        <v>471</v>
      </c>
      <c r="C56" s="29" t="s">
        <v>472</v>
      </c>
      <c r="D56" s="29" t="s">
        <v>473</v>
      </c>
      <c r="E56" s="30" t="s">
        <v>471</v>
      </c>
      <c r="F56" s="34">
        <v>0</v>
      </c>
      <c r="G56" s="78">
        <v>14.15</v>
      </c>
    </row>
    <row r="57" spans="1:7" x14ac:dyDescent="0.25">
      <c r="A57" s="29" t="s">
        <v>269</v>
      </c>
      <c r="B57" s="29" t="s">
        <v>328</v>
      </c>
      <c r="C57" s="29" t="s">
        <v>309</v>
      </c>
      <c r="D57" s="29" t="s">
        <v>329</v>
      </c>
      <c r="E57" s="30" t="s">
        <v>328</v>
      </c>
      <c r="F57" s="34">
        <v>0</v>
      </c>
      <c r="G57" s="78">
        <v>31.22</v>
      </c>
    </row>
    <row r="58" spans="1:7" ht="30" x14ac:dyDescent="0.25">
      <c r="A58" s="29" t="s">
        <v>269</v>
      </c>
      <c r="B58" s="29" t="s">
        <v>419</v>
      </c>
      <c r="C58" s="29" t="s">
        <v>53</v>
      </c>
      <c r="D58" s="29" t="s">
        <v>420</v>
      </c>
      <c r="E58" s="30" t="s">
        <v>419</v>
      </c>
      <c r="F58" s="34">
        <v>0</v>
      </c>
      <c r="G58" s="78">
        <v>4.8</v>
      </c>
    </row>
    <row r="59" spans="1:7" ht="15.75" thickBot="1" x14ac:dyDescent="0.3">
      <c r="A59" s="29" t="s">
        <v>269</v>
      </c>
      <c r="B59" s="29" t="s">
        <v>417</v>
      </c>
      <c r="C59" s="29" t="s">
        <v>53</v>
      </c>
      <c r="D59" s="29" t="s">
        <v>418</v>
      </c>
      <c r="E59" s="30" t="s">
        <v>417</v>
      </c>
      <c r="F59" s="35">
        <v>0</v>
      </c>
      <c r="G59" s="78">
        <v>0.47</v>
      </c>
    </row>
    <row r="60" spans="1:7" ht="15.75" thickTop="1" x14ac:dyDescent="0.25"/>
    <row r="61" spans="1:7" ht="30" x14ac:dyDescent="0.25">
      <c r="D61" s="65" t="s">
        <v>533</v>
      </c>
    </row>
  </sheetData>
  <sheetProtection algorithmName="SHA-512" hashValue="4Zi0lJYjIUB9VM3Ks7gpy3X50wIGPt6UjNe5KrQvB0T5Js+/+TsdPrfN3G9kdUn3LC1Wi06wYgHMx/k/1HuSCg==" saltValue="7vJWkDrC4+3rlRMejOAJ7Q==" spinCount="100000" sheet="1" objects="1" scenarios="1"/>
  <mergeCells count="4">
    <mergeCell ref="B1:E1"/>
    <mergeCell ref="B2:E2"/>
    <mergeCell ref="B4:E4"/>
    <mergeCell ref="B6:E6"/>
  </mergeCells>
  <pageMargins left="0.75" right="0.75" top="0.75" bottom="0.5" header="0.5" footer="0.7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AA1274"/>
  <sheetViews>
    <sheetView workbookViewId="0">
      <pane ySplit="8" topLeftCell="A9" activePane="bottomLeft" state="frozenSplit"/>
      <selection pane="bottomLeft" sqref="A1:L1"/>
    </sheetView>
  </sheetViews>
  <sheetFormatPr defaultRowHeight="15" x14ac:dyDescent="0.25"/>
  <cols>
    <col min="1" max="1" width="6.7109375" customWidth="1"/>
    <col min="2" max="2" width="14.7109375" customWidth="1"/>
    <col min="3" max="3" width="6.140625" customWidth="1"/>
    <col min="4" max="4" width="41.5703125" customWidth="1"/>
    <col min="5" max="5" width="10.7109375" customWidth="1"/>
    <col min="6" max="6" width="3" customWidth="1"/>
    <col min="7" max="7" width="2.140625" customWidth="1"/>
    <col min="8" max="8" width="10.7109375" customWidth="1"/>
    <col min="9" max="9" width="2.140625" customWidth="1"/>
    <col min="10" max="10" width="11.140625" bestFit="1" customWidth="1"/>
    <col min="11" max="11" width="10.7109375" style="16" customWidth="1"/>
    <col min="12" max="12" width="12.28515625" customWidth="1"/>
  </cols>
  <sheetData>
    <row r="1" spans="1:27" x14ac:dyDescent="0.25">
      <c r="A1" s="69" t="s">
        <v>534</v>
      </c>
      <c r="B1" s="69" t="s">
        <v>0</v>
      </c>
      <c r="C1" s="69" t="s">
        <v>0</v>
      </c>
      <c r="D1" s="69" t="s">
        <v>0</v>
      </c>
      <c r="E1" s="69" t="s">
        <v>0</v>
      </c>
      <c r="F1" s="69" t="s">
        <v>0</v>
      </c>
      <c r="G1" s="69" t="s">
        <v>0</v>
      </c>
      <c r="H1" s="69" t="s">
        <v>0</v>
      </c>
      <c r="I1" s="69" t="s">
        <v>0</v>
      </c>
      <c r="J1" s="69" t="s">
        <v>0</v>
      </c>
      <c r="K1" s="69"/>
      <c r="L1" s="69" t="s">
        <v>0</v>
      </c>
    </row>
    <row r="2" spans="1:27" x14ac:dyDescent="0.25">
      <c r="A2" s="69"/>
      <c r="B2" s="69"/>
      <c r="C2" s="69"/>
      <c r="D2" s="69"/>
      <c r="E2" s="69"/>
      <c r="F2" s="69"/>
      <c r="G2" s="69"/>
      <c r="H2" s="69"/>
      <c r="I2" s="69"/>
      <c r="J2" s="69"/>
      <c r="K2" s="69"/>
      <c r="L2" s="69"/>
    </row>
    <row r="3" spans="1:27" x14ac:dyDescent="0.25">
      <c r="A3" s="69"/>
      <c r="B3" s="69"/>
      <c r="C3" s="69"/>
      <c r="D3" s="69"/>
      <c r="E3" s="69"/>
      <c r="F3" s="69"/>
      <c r="G3" s="69"/>
      <c r="H3" s="69"/>
      <c r="I3" s="69"/>
      <c r="J3" s="69"/>
      <c r="K3" s="69"/>
      <c r="L3" s="69"/>
    </row>
    <row r="4" spans="1:27" x14ac:dyDescent="0.25">
      <c r="A4" s="69"/>
      <c r="B4" s="69"/>
      <c r="C4" s="69"/>
      <c r="D4" s="69"/>
      <c r="E4" s="69"/>
      <c r="F4" s="69"/>
      <c r="G4" s="69"/>
      <c r="H4" s="69"/>
      <c r="I4" s="69"/>
      <c r="J4" s="69"/>
      <c r="K4" s="69"/>
      <c r="L4" s="69"/>
    </row>
    <row r="6" spans="1:27" ht="18.75" x14ac:dyDescent="0.3">
      <c r="A6" s="70" t="s">
        <v>243</v>
      </c>
      <c r="B6" s="70" t="s">
        <v>243</v>
      </c>
      <c r="C6" s="70" t="s">
        <v>243</v>
      </c>
      <c r="D6" s="70" t="s">
        <v>243</v>
      </c>
      <c r="E6" s="70" t="s">
        <v>243</v>
      </c>
      <c r="F6" s="70" t="s">
        <v>243</v>
      </c>
      <c r="G6" s="70" t="s">
        <v>243</v>
      </c>
      <c r="H6" s="70" t="s">
        <v>243</v>
      </c>
      <c r="I6" s="70" t="s">
        <v>243</v>
      </c>
      <c r="J6" s="70" t="s">
        <v>243</v>
      </c>
      <c r="K6" s="70"/>
      <c r="L6" s="70" t="s">
        <v>243</v>
      </c>
    </row>
    <row r="8" spans="1:27" x14ac:dyDescent="0.25">
      <c r="A8" s="18" t="s">
        <v>244</v>
      </c>
      <c r="B8" s="18" t="s">
        <v>245</v>
      </c>
      <c r="C8" s="18" t="s">
        <v>246</v>
      </c>
      <c r="D8" s="18" t="s">
        <v>247</v>
      </c>
      <c r="E8" s="18"/>
      <c r="F8" s="18"/>
      <c r="G8" s="18"/>
      <c r="H8" s="18"/>
      <c r="I8" s="18"/>
      <c r="J8" s="18"/>
      <c r="K8" s="18" t="s">
        <v>245</v>
      </c>
      <c r="L8" s="18" t="s">
        <v>2</v>
      </c>
    </row>
    <row r="10" spans="1:27" x14ac:dyDescent="0.25">
      <c r="A10" s="17" t="s">
        <v>248</v>
      </c>
      <c r="B10" s="17"/>
    </row>
    <row r="11" spans="1:27" ht="45" customHeight="1" x14ac:dyDescent="0.25">
      <c r="A11" s="19"/>
      <c r="B11" s="19" t="s">
        <v>249</v>
      </c>
      <c r="C11" s="20" t="s">
        <v>53</v>
      </c>
      <c r="D11" s="71" t="s">
        <v>250</v>
      </c>
      <c r="E11" s="72"/>
      <c r="F11" s="72"/>
      <c r="G11" s="20"/>
      <c r="H11" s="21" t="s">
        <v>251</v>
      </c>
      <c r="I11" s="73">
        <v>1</v>
      </c>
      <c r="J11" s="74"/>
      <c r="K11" s="43" t="str">
        <f>+B11</f>
        <v>E21R11A0</v>
      </c>
      <c r="L11" s="39">
        <f>ROUND(L28,2)</f>
        <v>0</v>
      </c>
      <c r="M11" s="20"/>
      <c r="N11" s="20"/>
      <c r="O11" s="20"/>
      <c r="P11" s="20"/>
      <c r="Q11" s="20"/>
      <c r="R11" s="20"/>
      <c r="S11" s="20"/>
      <c r="T11" s="20"/>
      <c r="U11" s="20"/>
      <c r="V11" s="20"/>
      <c r="W11" s="20"/>
      <c r="X11" s="20"/>
      <c r="Y11" s="20"/>
      <c r="Z11" s="20"/>
      <c r="AA11" s="20"/>
    </row>
    <row r="12" spans="1:27" x14ac:dyDescent="0.25">
      <c r="B12" s="16" t="s">
        <v>252</v>
      </c>
      <c r="L12" s="40"/>
    </row>
    <row r="13" spans="1:27" x14ac:dyDescent="0.25">
      <c r="B13" t="s">
        <v>253</v>
      </c>
      <c r="C13" t="s">
        <v>27</v>
      </c>
      <c r="D13" t="s">
        <v>254</v>
      </c>
      <c r="E13" s="36">
        <v>0.37</v>
      </c>
      <c r="F13" t="s">
        <v>255</v>
      </c>
      <c r="G13" t="s">
        <v>256</v>
      </c>
      <c r="H13" s="37">
        <f>VLOOKUP(B13,'T-SMP'!$E$10:$F$59,2,0)</f>
        <v>0</v>
      </c>
      <c r="I13" t="s">
        <v>257</v>
      </c>
      <c r="J13" s="22">
        <f>ROUND(E13/I11* H13,5)</f>
        <v>0</v>
      </c>
      <c r="K13" s="44"/>
      <c r="L13" s="41"/>
    </row>
    <row r="14" spans="1:27" x14ac:dyDescent="0.25">
      <c r="B14" t="s">
        <v>258</v>
      </c>
      <c r="C14" t="s">
        <v>27</v>
      </c>
      <c r="D14" t="s">
        <v>259</v>
      </c>
      <c r="E14" s="36">
        <v>0.60299999999999998</v>
      </c>
      <c r="F14" t="s">
        <v>255</v>
      </c>
      <c r="G14" t="s">
        <v>256</v>
      </c>
      <c r="H14" s="37">
        <f>VLOOKUP(B14,'T-SMP'!$E$10:$F$59,2,0)</f>
        <v>0</v>
      </c>
      <c r="I14" t="s">
        <v>257</v>
      </c>
      <c r="J14" s="22">
        <f>ROUND(E14/I11* H14,5)</f>
        <v>0</v>
      </c>
      <c r="K14" s="44"/>
      <c r="L14" s="41"/>
    </row>
    <row r="15" spans="1:27" x14ac:dyDescent="0.25">
      <c r="D15" s="23" t="s">
        <v>260</v>
      </c>
      <c r="E15" s="38"/>
      <c r="H15" s="38"/>
      <c r="L15" s="41">
        <f>SUM(J13:J14)</f>
        <v>0</v>
      </c>
    </row>
    <row r="16" spans="1:27" x14ac:dyDescent="0.25">
      <c r="B16" s="16" t="s">
        <v>261</v>
      </c>
      <c r="E16" s="38"/>
      <c r="H16" s="38"/>
      <c r="L16" s="41"/>
    </row>
    <row r="17" spans="1:27" x14ac:dyDescent="0.25">
      <c r="B17" t="s">
        <v>262</v>
      </c>
      <c r="C17" t="s">
        <v>27</v>
      </c>
      <c r="D17" t="s">
        <v>263</v>
      </c>
      <c r="E17" s="36">
        <v>0.44</v>
      </c>
      <c r="F17" t="s">
        <v>255</v>
      </c>
      <c r="G17" t="s">
        <v>256</v>
      </c>
      <c r="H17" s="37">
        <f>VLOOKUP(B17,'T-SMP'!$E$10:$F$59,2,0)</f>
        <v>0</v>
      </c>
      <c r="I17" t="s">
        <v>257</v>
      </c>
      <c r="J17" s="22">
        <f>ROUND(E17/I11* H17,5)</f>
        <v>0</v>
      </c>
      <c r="K17" s="44"/>
      <c r="L17" s="41"/>
    </row>
    <row r="18" spans="1:27" x14ac:dyDescent="0.25">
      <c r="B18" t="s">
        <v>264</v>
      </c>
      <c r="C18" t="s">
        <v>27</v>
      </c>
      <c r="D18" t="s">
        <v>265</v>
      </c>
      <c r="E18" s="36">
        <v>0.3</v>
      </c>
      <c r="F18" t="s">
        <v>255</v>
      </c>
      <c r="G18" t="s">
        <v>256</v>
      </c>
      <c r="H18" s="37">
        <f>VLOOKUP(B18,'T-SMP'!$E$10:$F$59,2,0)</f>
        <v>0</v>
      </c>
      <c r="I18" t="s">
        <v>257</v>
      </c>
      <c r="J18" s="22">
        <f>ROUND(E18/I11* H18,5)</f>
        <v>0</v>
      </c>
      <c r="K18" s="44"/>
      <c r="L18" s="41"/>
    </row>
    <row r="19" spans="1:27" ht="45" x14ac:dyDescent="0.25">
      <c r="B19" t="s">
        <v>266</v>
      </c>
      <c r="C19" t="s">
        <v>27</v>
      </c>
      <c r="D19" s="45" t="s">
        <v>267</v>
      </c>
      <c r="E19" s="36">
        <v>0.4</v>
      </c>
      <c r="F19" t="s">
        <v>255</v>
      </c>
      <c r="G19" t="s">
        <v>256</v>
      </c>
      <c r="H19" s="37">
        <f>VLOOKUP(B19,'T-SMP'!$E$10:$F$59,2,0)</f>
        <v>0</v>
      </c>
      <c r="I19" t="s">
        <v>257</v>
      </c>
      <c r="J19" s="22">
        <f>ROUND(E19/I11* H19,5)</f>
        <v>0</v>
      </c>
      <c r="K19" s="44"/>
      <c r="L19" s="41"/>
    </row>
    <row r="20" spans="1:27" x14ac:dyDescent="0.25">
      <c r="D20" s="23" t="s">
        <v>268</v>
      </c>
      <c r="E20" s="38"/>
      <c r="H20" s="38"/>
      <c r="L20" s="41">
        <f>SUM(J17:J19)</f>
        <v>0</v>
      </c>
    </row>
    <row r="21" spans="1:27" x14ac:dyDescent="0.25">
      <c r="B21" s="16" t="s">
        <v>269</v>
      </c>
      <c r="E21" s="38"/>
      <c r="H21" s="38"/>
      <c r="L21" s="41"/>
    </row>
    <row r="22" spans="1:27" ht="90" x14ac:dyDescent="0.25">
      <c r="B22" t="s">
        <v>270</v>
      </c>
      <c r="C22" t="s">
        <v>271</v>
      </c>
      <c r="D22" s="45" t="s">
        <v>272</v>
      </c>
      <c r="E22" s="36">
        <v>0.15</v>
      </c>
      <c r="G22" t="s">
        <v>256</v>
      </c>
      <c r="H22" s="37">
        <f>VLOOKUP(B22,'T-SMP'!$E$10:$F$59,2,0)</f>
        <v>0</v>
      </c>
      <c r="I22" t="s">
        <v>257</v>
      </c>
      <c r="J22" s="22">
        <f>ROUND(E22* H22,5)</f>
        <v>0</v>
      </c>
      <c r="K22" s="44"/>
      <c r="L22" s="41"/>
    </row>
    <row r="23" spans="1:27" ht="90" x14ac:dyDescent="0.25">
      <c r="B23" t="s">
        <v>273</v>
      </c>
      <c r="C23" t="s">
        <v>271</v>
      </c>
      <c r="D23" s="45" t="s">
        <v>274</v>
      </c>
      <c r="E23" s="36">
        <v>3.5999999999999997E-2</v>
      </c>
      <c r="G23" t="s">
        <v>256</v>
      </c>
      <c r="H23" s="37">
        <f>VLOOKUP(B23,'T-SMP'!$E$10:$F$59,2,0)</f>
        <v>0</v>
      </c>
      <c r="I23" t="s">
        <v>257</v>
      </c>
      <c r="J23" s="22">
        <f>ROUND(E23* H23,5)</f>
        <v>0</v>
      </c>
      <c r="K23" s="44"/>
      <c r="L23" s="41"/>
    </row>
    <row r="24" spans="1:27" x14ac:dyDescent="0.25">
      <c r="D24" s="23" t="s">
        <v>275</v>
      </c>
      <c r="E24" s="38"/>
      <c r="H24" s="38"/>
      <c r="L24" s="41">
        <f>SUM(J22:J23)</f>
        <v>0</v>
      </c>
    </row>
    <row r="25" spans="1:27" x14ac:dyDescent="0.25">
      <c r="E25" s="38"/>
      <c r="H25" s="38"/>
      <c r="L25" s="41"/>
    </row>
    <row r="26" spans="1:27" x14ac:dyDescent="0.25">
      <c r="D26" s="23" t="s">
        <v>276</v>
      </c>
      <c r="E26" s="38"/>
      <c r="H26" s="38">
        <v>1.5</v>
      </c>
      <c r="I26" t="s">
        <v>277</v>
      </c>
      <c r="J26">
        <f>ROUND(H26/100*L15,5)</f>
        <v>0</v>
      </c>
      <c r="L26" s="41"/>
    </row>
    <row r="27" spans="1:27" x14ac:dyDescent="0.25">
      <c r="D27" s="23" t="s">
        <v>278</v>
      </c>
      <c r="E27" s="38"/>
      <c r="H27" s="38"/>
      <c r="L27" s="42">
        <f>SUM(J12:J26)</f>
        <v>0</v>
      </c>
    </row>
    <row r="28" spans="1:27" x14ac:dyDescent="0.25">
      <c r="D28" s="23" t="s">
        <v>279</v>
      </c>
      <c r="E28" s="38"/>
      <c r="H28" s="38"/>
      <c r="L28" s="42">
        <f>SUM(L27:L27)</f>
        <v>0</v>
      </c>
    </row>
    <row r="29" spans="1:27" x14ac:dyDescent="0.25">
      <c r="L29" s="40"/>
    </row>
    <row r="30" spans="1:27" ht="45" customHeight="1" x14ac:dyDescent="0.25">
      <c r="A30" s="19"/>
      <c r="B30" s="19" t="s">
        <v>280</v>
      </c>
      <c r="C30" s="20" t="s">
        <v>53</v>
      </c>
      <c r="D30" s="71" t="s">
        <v>281</v>
      </c>
      <c r="E30" s="72"/>
      <c r="F30" s="72"/>
      <c r="G30" s="20"/>
      <c r="H30" s="21" t="s">
        <v>251</v>
      </c>
      <c r="I30" s="73">
        <v>1</v>
      </c>
      <c r="J30" s="74"/>
      <c r="K30" s="43" t="str">
        <f>+B30</f>
        <v>E21R1260</v>
      </c>
      <c r="L30" s="39">
        <f>ROUND(L46,2)</f>
        <v>0</v>
      </c>
      <c r="M30" s="20"/>
      <c r="N30" s="20"/>
      <c r="O30" s="20"/>
      <c r="P30" s="20"/>
      <c r="Q30" s="20"/>
      <c r="R30" s="20"/>
      <c r="S30" s="20"/>
      <c r="T30" s="20"/>
      <c r="U30" s="20"/>
      <c r="V30" s="20"/>
      <c r="W30" s="20"/>
      <c r="X30" s="20"/>
      <c r="Y30" s="20"/>
      <c r="Z30" s="20"/>
      <c r="AA30" s="20"/>
    </row>
    <row r="31" spans="1:27" x14ac:dyDescent="0.25">
      <c r="B31" s="16" t="s">
        <v>252</v>
      </c>
      <c r="L31" s="40"/>
    </row>
    <row r="32" spans="1:27" x14ac:dyDescent="0.25">
      <c r="B32" t="s">
        <v>258</v>
      </c>
      <c r="C32" t="s">
        <v>27</v>
      </c>
      <c r="D32" t="s">
        <v>259</v>
      </c>
      <c r="E32" s="36">
        <v>0.60299999999999998</v>
      </c>
      <c r="F32" t="s">
        <v>255</v>
      </c>
      <c r="G32" t="s">
        <v>256</v>
      </c>
      <c r="H32" s="37">
        <f>VLOOKUP(B32,'T-SMP'!$E$10:$F$59,2,0)</f>
        <v>0</v>
      </c>
      <c r="I32" t="s">
        <v>257</v>
      </c>
      <c r="J32" s="22">
        <f>ROUND(E32/I30* H32,5)</f>
        <v>0</v>
      </c>
      <c r="K32" s="44"/>
      <c r="L32" s="41"/>
    </row>
    <row r="33" spans="1:27" x14ac:dyDescent="0.25">
      <c r="B33" t="s">
        <v>253</v>
      </c>
      <c r="C33" t="s">
        <v>27</v>
      </c>
      <c r="D33" t="s">
        <v>254</v>
      </c>
      <c r="E33" s="36">
        <v>0.30599999999999999</v>
      </c>
      <c r="F33" t="s">
        <v>255</v>
      </c>
      <c r="G33" t="s">
        <v>256</v>
      </c>
      <c r="H33" s="37">
        <f>VLOOKUP(B33,'T-SMP'!$E$10:$F$59,2,0)</f>
        <v>0</v>
      </c>
      <c r="I33" t="s">
        <v>257</v>
      </c>
      <c r="J33" s="22">
        <f>ROUND(E33/I30* H33,5)</f>
        <v>0</v>
      </c>
      <c r="K33" s="44"/>
      <c r="L33" s="41"/>
    </row>
    <row r="34" spans="1:27" x14ac:dyDescent="0.25">
      <c r="D34" s="23" t="s">
        <v>260</v>
      </c>
      <c r="E34" s="38"/>
      <c r="H34" s="38"/>
      <c r="L34" s="41">
        <f>SUM(J32:J33)</f>
        <v>0</v>
      </c>
    </row>
    <row r="35" spans="1:27" x14ac:dyDescent="0.25">
      <c r="B35" s="16" t="s">
        <v>261</v>
      </c>
      <c r="E35" s="38"/>
      <c r="H35" s="38"/>
      <c r="L35" s="41"/>
    </row>
    <row r="36" spans="1:27" x14ac:dyDescent="0.25">
      <c r="B36" t="s">
        <v>262</v>
      </c>
      <c r="C36" t="s">
        <v>27</v>
      </c>
      <c r="D36" t="s">
        <v>263</v>
      </c>
      <c r="E36" s="36">
        <v>0.23400000000000001</v>
      </c>
      <c r="F36" t="s">
        <v>255</v>
      </c>
      <c r="G36" t="s">
        <v>256</v>
      </c>
      <c r="H36" s="37">
        <f>VLOOKUP(B36,'T-SMP'!$E$10:$F$59,2,0)</f>
        <v>0</v>
      </c>
      <c r="I36" t="s">
        <v>257</v>
      </c>
      <c r="J36" s="22">
        <f>ROUND(E36/I30* H36,5)</f>
        <v>0</v>
      </c>
      <c r="K36" s="44"/>
      <c r="L36" s="41"/>
    </row>
    <row r="37" spans="1:27" x14ac:dyDescent="0.25">
      <c r="B37" t="s">
        <v>282</v>
      </c>
      <c r="C37" t="s">
        <v>27</v>
      </c>
      <c r="D37" t="s">
        <v>283</v>
      </c>
      <c r="E37" s="36">
        <v>0.3</v>
      </c>
      <c r="F37" t="s">
        <v>255</v>
      </c>
      <c r="G37" t="s">
        <v>256</v>
      </c>
      <c r="H37" s="37">
        <f>VLOOKUP(B37,'T-SMP'!$E$10:$F$59,2,0)</f>
        <v>0</v>
      </c>
      <c r="I37" t="s">
        <v>257</v>
      </c>
      <c r="J37" s="22">
        <f>ROUND(E37/I30* H37,5)</f>
        <v>0</v>
      </c>
      <c r="K37" s="44"/>
      <c r="L37" s="41"/>
    </row>
    <row r="38" spans="1:27" x14ac:dyDescent="0.25">
      <c r="D38" s="23" t="s">
        <v>268</v>
      </c>
      <c r="E38" s="38"/>
      <c r="H38" s="38"/>
      <c r="L38" s="41">
        <f>SUM(J36:J37)</f>
        <v>0</v>
      </c>
    </row>
    <row r="39" spans="1:27" x14ac:dyDescent="0.25">
      <c r="B39" s="16" t="s">
        <v>269</v>
      </c>
      <c r="E39" s="38"/>
      <c r="H39" s="38"/>
      <c r="L39" s="41"/>
    </row>
    <row r="40" spans="1:27" ht="90" x14ac:dyDescent="0.25">
      <c r="B40" t="s">
        <v>273</v>
      </c>
      <c r="C40" t="s">
        <v>271</v>
      </c>
      <c r="D40" s="45" t="s">
        <v>274</v>
      </c>
      <c r="E40" s="36">
        <v>0.02</v>
      </c>
      <c r="G40" t="s">
        <v>256</v>
      </c>
      <c r="H40" s="37">
        <f>VLOOKUP(B40,'T-SMP'!$E$10:$F$59,2,0)</f>
        <v>0</v>
      </c>
      <c r="I40" t="s">
        <v>257</v>
      </c>
      <c r="J40" s="22">
        <f>ROUND(E40* H40,5)</f>
        <v>0</v>
      </c>
      <c r="K40" s="44"/>
      <c r="L40" s="41"/>
    </row>
    <row r="41" spans="1:27" ht="90" x14ac:dyDescent="0.25">
      <c r="B41" t="s">
        <v>270</v>
      </c>
      <c r="C41" t="s">
        <v>271</v>
      </c>
      <c r="D41" s="45" t="s">
        <v>272</v>
      </c>
      <c r="E41" s="36">
        <v>0.1</v>
      </c>
      <c r="G41" t="s">
        <v>256</v>
      </c>
      <c r="H41" s="37">
        <f>VLOOKUP(B41,'T-SMP'!$E$10:$F$59,2,0)</f>
        <v>0</v>
      </c>
      <c r="I41" t="s">
        <v>257</v>
      </c>
      <c r="J41" s="22">
        <f>ROUND(E41* H41,5)</f>
        <v>0</v>
      </c>
      <c r="K41" s="44"/>
      <c r="L41" s="41"/>
    </row>
    <row r="42" spans="1:27" x14ac:dyDescent="0.25">
      <c r="D42" s="23" t="s">
        <v>275</v>
      </c>
      <c r="E42" s="38"/>
      <c r="H42" s="38"/>
      <c r="L42" s="41">
        <f>SUM(J40:J41)</f>
        <v>0</v>
      </c>
    </row>
    <row r="43" spans="1:27" x14ac:dyDescent="0.25">
      <c r="E43" s="38"/>
      <c r="H43" s="38"/>
      <c r="L43" s="41"/>
    </row>
    <row r="44" spans="1:27" x14ac:dyDescent="0.25">
      <c r="D44" s="23" t="s">
        <v>276</v>
      </c>
      <c r="E44" s="38"/>
      <c r="H44" s="38">
        <v>1.5</v>
      </c>
      <c r="I44" t="s">
        <v>277</v>
      </c>
      <c r="J44">
        <f>ROUND(H44/100*L34,5)</f>
        <v>0</v>
      </c>
      <c r="L44" s="41"/>
    </row>
    <row r="45" spans="1:27" x14ac:dyDescent="0.25">
      <c r="D45" s="23" t="s">
        <v>278</v>
      </c>
      <c r="E45" s="38"/>
      <c r="H45" s="38"/>
      <c r="L45" s="42">
        <f>SUM(J31:J44)</f>
        <v>0</v>
      </c>
    </row>
    <row r="46" spans="1:27" x14ac:dyDescent="0.25">
      <c r="D46" s="23" t="s">
        <v>279</v>
      </c>
      <c r="E46" s="38"/>
      <c r="H46" s="38"/>
      <c r="L46" s="42">
        <f>SUM(L45:L45)</f>
        <v>0</v>
      </c>
    </row>
    <row r="47" spans="1:27" x14ac:dyDescent="0.25">
      <c r="L47" s="40"/>
    </row>
    <row r="48" spans="1:27" ht="45" customHeight="1" x14ac:dyDescent="0.25">
      <c r="A48" s="19"/>
      <c r="B48" s="19" t="s">
        <v>284</v>
      </c>
      <c r="C48" s="20" t="s">
        <v>53</v>
      </c>
      <c r="D48" s="71" t="s">
        <v>285</v>
      </c>
      <c r="E48" s="72"/>
      <c r="F48" s="72"/>
      <c r="G48" s="20"/>
      <c r="H48" s="21" t="s">
        <v>251</v>
      </c>
      <c r="I48" s="73">
        <v>1</v>
      </c>
      <c r="J48" s="74"/>
      <c r="K48" s="43" t="str">
        <f>+B48</f>
        <v>E21R12D0</v>
      </c>
      <c r="L48" s="39">
        <f>ROUND(L65,2)</f>
        <v>0</v>
      </c>
      <c r="M48" s="20"/>
      <c r="N48" s="20"/>
      <c r="O48" s="20"/>
      <c r="P48" s="20"/>
      <c r="Q48" s="20"/>
      <c r="R48" s="20"/>
      <c r="S48" s="20"/>
      <c r="T48" s="20"/>
      <c r="U48" s="20"/>
      <c r="V48" s="20"/>
      <c r="W48" s="20"/>
      <c r="X48" s="20"/>
      <c r="Y48" s="20"/>
      <c r="Z48" s="20"/>
      <c r="AA48" s="20"/>
    </row>
    <row r="49" spans="2:12" x14ac:dyDescent="0.25">
      <c r="B49" s="16" t="s">
        <v>252</v>
      </c>
      <c r="L49" s="40"/>
    </row>
    <row r="50" spans="2:12" x14ac:dyDescent="0.25">
      <c r="B50" t="s">
        <v>253</v>
      </c>
      <c r="C50" t="s">
        <v>27</v>
      </c>
      <c r="D50" t="s">
        <v>254</v>
      </c>
      <c r="E50" s="36">
        <v>0.48</v>
      </c>
      <c r="F50" t="s">
        <v>255</v>
      </c>
      <c r="G50" t="s">
        <v>256</v>
      </c>
      <c r="H50" s="37">
        <f>VLOOKUP(B50,'T-SMP'!$E$10:$F$59,2,0)</f>
        <v>0</v>
      </c>
      <c r="I50" t="s">
        <v>257</v>
      </c>
      <c r="J50" s="22">
        <f>ROUND(E50/I48* H50,5)</f>
        <v>0</v>
      </c>
      <c r="K50" s="44"/>
      <c r="L50" s="41"/>
    </row>
    <row r="51" spans="2:12" x14ac:dyDescent="0.25">
      <c r="B51" t="s">
        <v>258</v>
      </c>
      <c r="C51" t="s">
        <v>27</v>
      </c>
      <c r="D51" t="s">
        <v>259</v>
      </c>
      <c r="E51" s="36">
        <v>0.96</v>
      </c>
      <c r="F51" t="s">
        <v>255</v>
      </c>
      <c r="G51" t="s">
        <v>256</v>
      </c>
      <c r="H51" s="37">
        <f>VLOOKUP(B51,'T-SMP'!$E$10:$F$59,2,0)</f>
        <v>0</v>
      </c>
      <c r="I51" t="s">
        <v>257</v>
      </c>
      <c r="J51" s="22">
        <f>ROUND(E51/I48* H51,5)</f>
        <v>0</v>
      </c>
      <c r="K51" s="44"/>
      <c r="L51" s="41"/>
    </row>
    <row r="52" spans="2:12" x14ac:dyDescent="0.25">
      <c r="D52" s="23" t="s">
        <v>260</v>
      </c>
      <c r="E52" s="38"/>
      <c r="H52" s="38"/>
      <c r="L52" s="41">
        <f>SUM(J50:J51)</f>
        <v>0</v>
      </c>
    </row>
    <row r="53" spans="2:12" x14ac:dyDescent="0.25">
      <c r="B53" s="16" t="s">
        <v>261</v>
      </c>
      <c r="E53" s="38"/>
      <c r="H53" s="38"/>
      <c r="L53" s="41"/>
    </row>
    <row r="54" spans="2:12" x14ac:dyDescent="0.25">
      <c r="B54" t="s">
        <v>262</v>
      </c>
      <c r="C54" t="s">
        <v>27</v>
      </c>
      <c r="D54" t="s">
        <v>263</v>
      </c>
      <c r="E54" s="36">
        <v>2.4</v>
      </c>
      <c r="F54" t="s">
        <v>255</v>
      </c>
      <c r="G54" t="s">
        <v>256</v>
      </c>
      <c r="H54" s="37">
        <f>VLOOKUP(B54,'T-SMP'!$E$10:$F$59,2,0)</f>
        <v>0</v>
      </c>
      <c r="I54" t="s">
        <v>257</v>
      </c>
      <c r="J54" s="22">
        <f>ROUND(E54/I48* H54,5)</f>
        <v>0</v>
      </c>
      <c r="K54" s="44"/>
      <c r="L54" s="41"/>
    </row>
    <row r="55" spans="2:12" ht="45" x14ac:dyDescent="0.25">
      <c r="B55" t="s">
        <v>286</v>
      </c>
      <c r="C55" t="s">
        <v>27</v>
      </c>
      <c r="D55" s="45" t="s">
        <v>287</v>
      </c>
      <c r="E55" s="36">
        <v>0.9</v>
      </c>
      <c r="F55" t="s">
        <v>255</v>
      </c>
      <c r="G55" t="s">
        <v>256</v>
      </c>
      <c r="H55" s="37">
        <f>VLOOKUP(B55,'T-SMP'!$E$10:$F$59,2,0)</f>
        <v>0</v>
      </c>
      <c r="I55" t="s">
        <v>257</v>
      </c>
      <c r="J55" s="22">
        <f>ROUND(E55/I48* H55,5)</f>
        <v>0</v>
      </c>
      <c r="K55" s="44"/>
      <c r="L55" s="41"/>
    </row>
    <row r="56" spans="2:12" x14ac:dyDescent="0.25">
      <c r="B56" t="s">
        <v>264</v>
      </c>
      <c r="C56" t="s">
        <v>27</v>
      </c>
      <c r="D56" t="s">
        <v>265</v>
      </c>
      <c r="E56" s="36">
        <v>0.2</v>
      </c>
      <c r="F56" t="s">
        <v>255</v>
      </c>
      <c r="G56" t="s">
        <v>256</v>
      </c>
      <c r="H56" s="37">
        <f>VLOOKUP(B56,'T-SMP'!$E$10:$F$59,2,0)</f>
        <v>0</v>
      </c>
      <c r="I56" t="s">
        <v>257</v>
      </c>
      <c r="J56" s="22">
        <f>ROUND(E56/I48* H56,5)</f>
        <v>0</v>
      </c>
      <c r="K56" s="44"/>
      <c r="L56" s="41"/>
    </row>
    <row r="57" spans="2:12" x14ac:dyDescent="0.25">
      <c r="D57" s="23" t="s">
        <v>268</v>
      </c>
      <c r="E57" s="38"/>
      <c r="H57" s="38"/>
      <c r="L57" s="41">
        <f>SUM(J54:J56)</f>
        <v>0</v>
      </c>
    </row>
    <row r="58" spans="2:12" x14ac:dyDescent="0.25">
      <c r="B58" s="16" t="s">
        <v>269</v>
      </c>
      <c r="E58" s="38"/>
      <c r="H58" s="38"/>
      <c r="L58" s="41"/>
    </row>
    <row r="59" spans="2:12" ht="90" x14ac:dyDescent="0.25">
      <c r="B59" t="s">
        <v>273</v>
      </c>
      <c r="C59" t="s">
        <v>271</v>
      </c>
      <c r="D59" s="45" t="s">
        <v>274</v>
      </c>
      <c r="E59" s="36">
        <v>0.9</v>
      </c>
      <c r="G59" t="s">
        <v>256</v>
      </c>
      <c r="H59" s="37">
        <f>VLOOKUP(B59,'T-SMP'!$E$10:$F$59,2,0)</f>
        <v>0</v>
      </c>
      <c r="I59" t="s">
        <v>257</v>
      </c>
      <c r="J59" s="22">
        <f>ROUND(E59* H59,5)</f>
        <v>0</v>
      </c>
      <c r="K59" s="44"/>
      <c r="L59" s="41"/>
    </row>
    <row r="60" spans="2:12" ht="90" x14ac:dyDescent="0.25">
      <c r="B60" t="s">
        <v>270</v>
      </c>
      <c r="C60" t="s">
        <v>271</v>
      </c>
      <c r="D60" s="45" t="s">
        <v>272</v>
      </c>
      <c r="E60" s="36">
        <v>0.5</v>
      </c>
      <c r="G60" t="s">
        <v>256</v>
      </c>
      <c r="H60" s="37">
        <f>VLOOKUP(B60,'T-SMP'!$E$10:$F$59,2,0)</f>
        <v>0</v>
      </c>
      <c r="I60" t="s">
        <v>257</v>
      </c>
      <c r="J60" s="22">
        <f>ROUND(E60* H60,5)</f>
        <v>0</v>
      </c>
      <c r="K60" s="44"/>
      <c r="L60" s="41"/>
    </row>
    <row r="61" spans="2:12" x14ac:dyDescent="0.25">
      <c r="D61" s="23" t="s">
        <v>275</v>
      </c>
      <c r="E61" s="38"/>
      <c r="H61" s="38"/>
      <c r="L61" s="41">
        <f>SUM(J59:J60)</f>
        <v>0</v>
      </c>
    </row>
    <row r="62" spans="2:12" x14ac:dyDescent="0.25">
      <c r="E62" s="38"/>
      <c r="H62" s="38"/>
      <c r="L62" s="41"/>
    </row>
    <row r="63" spans="2:12" x14ac:dyDescent="0.25">
      <c r="D63" s="23" t="s">
        <v>276</v>
      </c>
      <c r="E63" s="38"/>
      <c r="H63" s="38">
        <v>1.5</v>
      </c>
      <c r="I63" t="s">
        <v>277</v>
      </c>
      <c r="J63">
        <f>ROUND(H63/100*L52,5)</f>
        <v>0</v>
      </c>
      <c r="L63" s="41"/>
    </row>
    <row r="64" spans="2:12" x14ac:dyDescent="0.25">
      <c r="D64" s="23" t="s">
        <v>278</v>
      </c>
      <c r="E64" s="38"/>
      <c r="H64" s="38"/>
      <c r="L64" s="42">
        <f>SUM(J49:J63)</f>
        <v>0</v>
      </c>
    </row>
    <row r="65" spans="1:27" x14ac:dyDescent="0.25">
      <c r="D65" s="23" t="s">
        <v>279</v>
      </c>
      <c r="E65" s="38"/>
      <c r="H65" s="38"/>
      <c r="L65" s="42">
        <f>SUM(L64:L64)</f>
        <v>0</v>
      </c>
    </row>
    <row r="66" spans="1:27" x14ac:dyDescent="0.25">
      <c r="L66" s="40"/>
    </row>
    <row r="67" spans="1:27" ht="45" customHeight="1" x14ac:dyDescent="0.25">
      <c r="A67" s="19"/>
      <c r="B67" s="19" t="s">
        <v>288</v>
      </c>
      <c r="C67" s="20" t="s">
        <v>53</v>
      </c>
      <c r="D67" s="71" t="s">
        <v>289</v>
      </c>
      <c r="E67" s="72"/>
      <c r="F67" s="72"/>
      <c r="G67" s="20"/>
      <c r="H67" s="21" t="s">
        <v>251</v>
      </c>
      <c r="I67" s="73">
        <v>1</v>
      </c>
      <c r="J67" s="74"/>
      <c r="K67" s="43" t="str">
        <f>+B67</f>
        <v>E21R12F0</v>
      </c>
      <c r="L67" s="39">
        <f>ROUND(L84,2)</f>
        <v>0</v>
      </c>
      <c r="M67" s="20"/>
      <c r="N67" s="20"/>
      <c r="O67" s="20"/>
      <c r="P67" s="20"/>
      <c r="Q67" s="20"/>
      <c r="R67" s="20"/>
      <c r="S67" s="20"/>
      <c r="T67" s="20"/>
      <c r="U67" s="20"/>
      <c r="V67" s="20"/>
      <c r="W67" s="20"/>
      <c r="X67" s="20"/>
      <c r="Y67" s="20"/>
      <c r="Z67" s="20"/>
      <c r="AA67" s="20"/>
    </row>
    <row r="68" spans="1:27" x14ac:dyDescent="0.25">
      <c r="B68" s="16" t="s">
        <v>252</v>
      </c>
      <c r="L68" s="40"/>
    </row>
    <row r="69" spans="1:27" x14ac:dyDescent="0.25">
      <c r="B69" t="s">
        <v>253</v>
      </c>
      <c r="C69" t="s">
        <v>27</v>
      </c>
      <c r="D69" t="s">
        <v>254</v>
      </c>
      <c r="E69" s="36">
        <v>1.8</v>
      </c>
      <c r="F69" t="s">
        <v>255</v>
      </c>
      <c r="G69" t="s">
        <v>256</v>
      </c>
      <c r="H69" s="37">
        <f>VLOOKUP(B69,'T-SMP'!$E$10:$F$59,2,0)</f>
        <v>0</v>
      </c>
      <c r="I69" t="s">
        <v>257</v>
      </c>
      <c r="J69" s="22">
        <f>ROUND(E69/I67* H69,5)</f>
        <v>0</v>
      </c>
      <c r="K69" s="44"/>
      <c r="L69" s="41"/>
    </row>
    <row r="70" spans="1:27" x14ac:dyDescent="0.25">
      <c r="B70" t="s">
        <v>258</v>
      </c>
      <c r="C70" t="s">
        <v>27</v>
      </c>
      <c r="D70" t="s">
        <v>259</v>
      </c>
      <c r="E70" s="36">
        <v>2.66</v>
      </c>
      <c r="F70" t="s">
        <v>255</v>
      </c>
      <c r="G70" t="s">
        <v>256</v>
      </c>
      <c r="H70" s="37">
        <f>VLOOKUP(B70,'T-SMP'!$E$10:$F$59,2,0)</f>
        <v>0</v>
      </c>
      <c r="I70" t="s">
        <v>257</v>
      </c>
      <c r="J70" s="22">
        <f>ROUND(E70/I67* H70,5)</f>
        <v>0</v>
      </c>
      <c r="K70" s="44"/>
      <c r="L70" s="41"/>
    </row>
    <row r="71" spans="1:27" x14ac:dyDescent="0.25">
      <c r="D71" s="23" t="s">
        <v>260</v>
      </c>
      <c r="E71" s="38"/>
      <c r="H71" s="38"/>
      <c r="L71" s="41">
        <f>SUM(J69:J70)</f>
        <v>0</v>
      </c>
    </row>
    <row r="72" spans="1:27" x14ac:dyDescent="0.25">
      <c r="B72" s="16" t="s">
        <v>261</v>
      </c>
      <c r="E72" s="38"/>
      <c r="H72" s="38"/>
      <c r="L72" s="41"/>
    </row>
    <row r="73" spans="1:27" ht="45" x14ac:dyDescent="0.25">
      <c r="B73" t="s">
        <v>290</v>
      </c>
      <c r="C73" t="s">
        <v>27</v>
      </c>
      <c r="D73" s="45" t="s">
        <v>291</v>
      </c>
      <c r="E73" s="36">
        <v>4</v>
      </c>
      <c r="F73" t="s">
        <v>255</v>
      </c>
      <c r="G73" t="s">
        <v>256</v>
      </c>
      <c r="H73" s="37">
        <f>VLOOKUP(B73,'T-SMP'!$E$10:$F$59,2,0)</f>
        <v>0</v>
      </c>
      <c r="I73" t="s">
        <v>257</v>
      </c>
      <c r="J73" s="22">
        <f>ROUND(E73/I67* H73,5)</f>
        <v>0</v>
      </c>
      <c r="K73" s="44"/>
      <c r="L73" s="41"/>
    </row>
    <row r="74" spans="1:27" x14ac:dyDescent="0.25">
      <c r="B74" t="s">
        <v>264</v>
      </c>
      <c r="C74" t="s">
        <v>27</v>
      </c>
      <c r="D74" t="s">
        <v>265</v>
      </c>
      <c r="E74" s="36">
        <v>0.3</v>
      </c>
      <c r="F74" t="s">
        <v>255</v>
      </c>
      <c r="G74" t="s">
        <v>256</v>
      </c>
      <c r="H74" s="37">
        <f>VLOOKUP(B74,'T-SMP'!$E$10:$F$59,2,0)</f>
        <v>0</v>
      </c>
      <c r="I74" t="s">
        <v>257</v>
      </c>
      <c r="J74" s="22">
        <f>ROUND(E74/I67* H74,5)</f>
        <v>0</v>
      </c>
      <c r="K74" s="44"/>
      <c r="L74" s="41"/>
    </row>
    <row r="75" spans="1:27" x14ac:dyDescent="0.25">
      <c r="B75" t="s">
        <v>262</v>
      </c>
      <c r="C75" t="s">
        <v>27</v>
      </c>
      <c r="D75" t="s">
        <v>263</v>
      </c>
      <c r="E75" s="36">
        <v>10.7</v>
      </c>
      <c r="F75" t="s">
        <v>255</v>
      </c>
      <c r="G75" t="s">
        <v>256</v>
      </c>
      <c r="H75" s="37">
        <f>VLOOKUP(B75,'T-SMP'!$E$10:$F$59,2,0)</f>
        <v>0</v>
      </c>
      <c r="I75" t="s">
        <v>257</v>
      </c>
      <c r="J75" s="22">
        <f>ROUND(E75/I67* H75,5)</f>
        <v>0</v>
      </c>
      <c r="K75" s="44"/>
      <c r="L75" s="41"/>
    </row>
    <row r="76" spans="1:27" x14ac:dyDescent="0.25">
      <c r="D76" s="23" t="s">
        <v>268</v>
      </c>
      <c r="E76" s="38"/>
      <c r="H76" s="38"/>
      <c r="L76" s="41">
        <f>SUM(J73:J75)</f>
        <v>0</v>
      </c>
    </row>
    <row r="77" spans="1:27" x14ac:dyDescent="0.25">
      <c r="B77" s="16" t="s">
        <v>269</v>
      </c>
      <c r="E77" s="38"/>
      <c r="H77" s="38"/>
      <c r="L77" s="41"/>
    </row>
    <row r="78" spans="1:27" ht="90" x14ac:dyDescent="0.25">
      <c r="B78" t="s">
        <v>273</v>
      </c>
      <c r="C78" t="s">
        <v>271</v>
      </c>
      <c r="D78" s="45" t="s">
        <v>274</v>
      </c>
      <c r="E78" s="36">
        <v>1.2</v>
      </c>
      <c r="G78" t="s">
        <v>256</v>
      </c>
      <c r="H78" s="37">
        <f>VLOOKUP(B78,'T-SMP'!$E$10:$F$59,2,0)</f>
        <v>0</v>
      </c>
      <c r="I78" t="s">
        <v>257</v>
      </c>
      <c r="J78" s="22">
        <f>ROUND(E78* H78,5)</f>
        <v>0</v>
      </c>
      <c r="K78" s="44"/>
      <c r="L78" s="41"/>
    </row>
    <row r="79" spans="1:27" ht="90" x14ac:dyDescent="0.25">
      <c r="B79" t="s">
        <v>270</v>
      </c>
      <c r="C79" t="s">
        <v>271</v>
      </c>
      <c r="D79" s="45" t="s">
        <v>272</v>
      </c>
      <c r="E79" s="36">
        <v>1</v>
      </c>
      <c r="G79" t="s">
        <v>256</v>
      </c>
      <c r="H79" s="37">
        <f>VLOOKUP(B79,'T-SMP'!$E$10:$F$59,2,0)</f>
        <v>0</v>
      </c>
      <c r="I79" t="s">
        <v>257</v>
      </c>
      <c r="J79" s="22">
        <f>ROUND(E79* H79,5)</f>
        <v>0</v>
      </c>
      <c r="K79" s="44"/>
      <c r="L79" s="41"/>
    </row>
    <row r="80" spans="1:27" x14ac:dyDescent="0.25">
      <c r="D80" s="23" t="s">
        <v>275</v>
      </c>
      <c r="E80" s="38"/>
      <c r="H80" s="38"/>
      <c r="L80" s="41">
        <f>SUM(J78:J79)</f>
        <v>0</v>
      </c>
    </row>
    <row r="81" spans="1:27" x14ac:dyDescent="0.25">
      <c r="E81" s="38"/>
      <c r="H81" s="38"/>
      <c r="L81" s="41"/>
    </row>
    <row r="82" spans="1:27" x14ac:dyDescent="0.25">
      <c r="D82" s="23" t="s">
        <v>276</v>
      </c>
      <c r="E82" s="38"/>
      <c r="H82" s="38">
        <v>1.5</v>
      </c>
      <c r="I82" t="s">
        <v>277</v>
      </c>
      <c r="J82">
        <f>ROUND(H82/100*L71,5)</f>
        <v>0</v>
      </c>
      <c r="L82" s="41"/>
    </row>
    <row r="83" spans="1:27" x14ac:dyDescent="0.25">
      <c r="D83" s="23" t="s">
        <v>278</v>
      </c>
      <c r="E83" s="38"/>
      <c r="H83" s="38"/>
      <c r="L83" s="42">
        <f>SUM(J68:J82)</f>
        <v>0</v>
      </c>
    </row>
    <row r="84" spans="1:27" x14ac:dyDescent="0.25">
      <c r="D84" s="23" t="s">
        <v>279</v>
      </c>
      <c r="E84" s="38"/>
      <c r="H84" s="38"/>
      <c r="L84" s="42">
        <f>SUM(L83:L83)</f>
        <v>0</v>
      </c>
    </row>
    <row r="85" spans="1:27" x14ac:dyDescent="0.25">
      <c r="L85" s="40"/>
    </row>
    <row r="86" spans="1:27" ht="45" customHeight="1" x14ac:dyDescent="0.25">
      <c r="A86" s="19"/>
      <c r="B86" s="19" t="s">
        <v>292</v>
      </c>
      <c r="C86" s="20" t="s">
        <v>53</v>
      </c>
      <c r="D86" s="71" t="s">
        <v>293</v>
      </c>
      <c r="E86" s="72"/>
      <c r="F86" s="72"/>
      <c r="G86" s="20"/>
      <c r="H86" s="21" t="s">
        <v>251</v>
      </c>
      <c r="I86" s="73">
        <v>1</v>
      </c>
      <c r="J86" s="74"/>
      <c r="K86" s="43" t="str">
        <f>+B86</f>
        <v>E21RGI02</v>
      </c>
      <c r="L86" s="39">
        <f>ROUND(L101,2)</f>
        <v>0</v>
      </c>
      <c r="M86" s="20"/>
      <c r="N86" s="20"/>
      <c r="O86" s="20"/>
      <c r="P86" s="20"/>
      <c r="Q86" s="20"/>
      <c r="R86" s="20"/>
      <c r="S86" s="20"/>
      <c r="T86" s="20"/>
      <c r="U86" s="20"/>
      <c r="V86" s="20"/>
      <c r="W86" s="20"/>
      <c r="X86" s="20"/>
      <c r="Y86" s="20"/>
      <c r="Z86" s="20"/>
      <c r="AA86" s="20"/>
    </row>
    <row r="87" spans="1:27" x14ac:dyDescent="0.25">
      <c r="B87" s="16" t="s">
        <v>252</v>
      </c>
      <c r="L87" s="40"/>
    </row>
    <row r="88" spans="1:27" x14ac:dyDescent="0.25">
      <c r="B88" t="s">
        <v>258</v>
      </c>
      <c r="C88" t="s">
        <v>27</v>
      </c>
      <c r="D88" t="s">
        <v>259</v>
      </c>
      <c r="E88" s="36">
        <v>0.44</v>
      </c>
      <c r="F88" t="s">
        <v>255</v>
      </c>
      <c r="G88" t="s">
        <v>256</v>
      </c>
      <c r="H88" s="37">
        <f>VLOOKUP(B88,'T-SMP'!$E$10:$F$59,2,0)</f>
        <v>0</v>
      </c>
      <c r="I88" t="s">
        <v>257</v>
      </c>
      <c r="J88" s="22">
        <f>ROUND(E88/I86* H88,5)</f>
        <v>0</v>
      </c>
      <c r="K88" s="44"/>
      <c r="L88" s="41"/>
    </row>
    <row r="89" spans="1:27" x14ac:dyDescent="0.25">
      <c r="B89" t="s">
        <v>253</v>
      </c>
      <c r="C89" t="s">
        <v>27</v>
      </c>
      <c r="D89" t="s">
        <v>254</v>
      </c>
      <c r="E89" s="36">
        <v>0.1</v>
      </c>
      <c r="F89" t="s">
        <v>255</v>
      </c>
      <c r="G89" t="s">
        <v>256</v>
      </c>
      <c r="H89" s="37">
        <f>VLOOKUP(B89,'T-SMP'!$E$10:$F$59,2,0)</f>
        <v>0</v>
      </c>
      <c r="I89" t="s">
        <v>257</v>
      </c>
      <c r="J89" s="22">
        <f>ROUND(E89/I86* H89,5)</f>
        <v>0</v>
      </c>
      <c r="K89" s="44"/>
      <c r="L89" s="41"/>
    </row>
    <row r="90" spans="1:27" x14ac:dyDescent="0.25">
      <c r="D90" s="23" t="s">
        <v>260</v>
      </c>
      <c r="E90" s="38"/>
      <c r="H90" s="38"/>
      <c r="L90" s="41">
        <f>SUM(J88:J89)</f>
        <v>0</v>
      </c>
    </row>
    <row r="91" spans="1:27" x14ac:dyDescent="0.25">
      <c r="B91" s="16" t="s">
        <v>261</v>
      </c>
      <c r="E91" s="38"/>
      <c r="H91" s="38"/>
      <c r="L91" s="41"/>
    </row>
    <row r="92" spans="1:27" x14ac:dyDescent="0.25">
      <c r="B92" t="s">
        <v>294</v>
      </c>
      <c r="C92" t="s">
        <v>27</v>
      </c>
      <c r="D92" t="s">
        <v>295</v>
      </c>
      <c r="E92" s="36">
        <v>0.25359999999999999</v>
      </c>
      <c r="F92" t="s">
        <v>255</v>
      </c>
      <c r="G92" t="s">
        <v>256</v>
      </c>
      <c r="H92" s="37">
        <f>VLOOKUP(B92,'T-SMP'!$E$10:$F$59,2,0)</f>
        <v>0</v>
      </c>
      <c r="I92" t="s">
        <v>257</v>
      </c>
      <c r="J92" s="22">
        <f>ROUND(E92/I86* H92,5)</f>
        <v>0</v>
      </c>
      <c r="K92" s="44"/>
      <c r="L92" s="41"/>
    </row>
    <row r="93" spans="1:27" x14ac:dyDescent="0.25">
      <c r="B93" t="s">
        <v>282</v>
      </c>
      <c r="C93" t="s">
        <v>27</v>
      </c>
      <c r="D93" t="s">
        <v>283</v>
      </c>
      <c r="E93" s="36">
        <v>0.13200000000000001</v>
      </c>
      <c r="F93" t="s">
        <v>255</v>
      </c>
      <c r="G93" t="s">
        <v>256</v>
      </c>
      <c r="H93" s="37">
        <f>VLOOKUP(B93,'T-SMP'!$E$10:$F$59,2,0)</f>
        <v>0</v>
      </c>
      <c r="I93" t="s">
        <v>257</v>
      </c>
      <c r="J93" s="22">
        <f>ROUND(E93/I86* H93,5)</f>
        <v>0</v>
      </c>
      <c r="K93" s="44"/>
      <c r="L93" s="41"/>
    </row>
    <row r="94" spans="1:27" x14ac:dyDescent="0.25">
      <c r="D94" s="23" t="s">
        <v>268</v>
      </c>
      <c r="E94" s="38"/>
      <c r="H94" s="38"/>
      <c r="L94" s="41">
        <f>SUM(J92:J93)</f>
        <v>0</v>
      </c>
    </row>
    <row r="95" spans="1:27" x14ac:dyDescent="0.25">
      <c r="B95" s="16" t="s">
        <v>269</v>
      </c>
      <c r="E95" s="38"/>
      <c r="H95" s="38"/>
      <c r="L95" s="41"/>
    </row>
    <row r="96" spans="1:27" ht="90" x14ac:dyDescent="0.25">
      <c r="B96" t="s">
        <v>273</v>
      </c>
      <c r="C96" t="s">
        <v>271</v>
      </c>
      <c r="D96" s="45" t="s">
        <v>274</v>
      </c>
      <c r="E96" s="36">
        <v>0.2</v>
      </c>
      <c r="G96" t="s">
        <v>256</v>
      </c>
      <c r="H96" s="37">
        <f>VLOOKUP(B96,'T-SMP'!$E$10:$F$59,2,0)</f>
        <v>0</v>
      </c>
      <c r="I96" t="s">
        <v>257</v>
      </c>
      <c r="J96" s="22">
        <f>ROUND(E96* H96,5)</f>
        <v>0</v>
      </c>
      <c r="K96" s="44"/>
      <c r="L96" s="41"/>
    </row>
    <row r="97" spans="1:27" x14ac:dyDescent="0.25">
      <c r="D97" s="23" t="s">
        <v>275</v>
      </c>
      <c r="E97" s="38"/>
      <c r="H97" s="38"/>
      <c r="L97" s="41">
        <f>SUM(J96:J96)</f>
        <v>0</v>
      </c>
    </row>
    <row r="98" spans="1:27" x14ac:dyDescent="0.25">
      <c r="E98" s="38"/>
      <c r="H98" s="38"/>
      <c r="L98" s="41"/>
    </row>
    <row r="99" spans="1:27" x14ac:dyDescent="0.25">
      <c r="D99" s="23" t="s">
        <v>276</v>
      </c>
      <c r="E99" s="38"/>
      <c r="H99" s="38">
        <v>1.5</v>
      </c>
      <c r="I99" t="s">
        <v>277</v>
      </c>
      <c r="J99">
        <f>ROUND(H99/100*L90,5)</f>
        <v>0</v>
      </c>
      <c r="L99" s="41"/>
    </row>
    <row r="100" spans="1:27" x14ac:dyDescent="0.25">
      <c r="D100" s="23" t="s">
        <v>278</v>
      </c>
      <c r="E100" s="38"/>
      <c r="H100" s="38"/>
      <c r="L100" s="42">
        <f>SUM(J87:J99)</f>
        <v>0</v>
      </c>
    </row>
    <row r="101" spans="1:27" x14ac:dyDescent="0.25">
      <c r="D101" s="23" t="s">
        <v>279</v>
      </c>
      <c r="E101" s="38"/>
      <c r="H101" s="38"/>
      <c r="L101" s="42">
        <f>SUM(L100:L100)</f>
        <v>0</v>
      </c>
    </row>
    <row r="102" spans="1:27" x14ac:dyDescent="0.25">
      <c r="L102" s="40"/>
    </row>
    <row r="103" spans="1:27" ht="45" customHeight="1" x14ac:dyDescent="0.25">
      <c r="A103" s="19"/>
      <c r="B103" s="19" t="s">
        <v>296</v>
      </c>
      <c r="C103" s="20" t="s">
        <v>53</v>
      </c>
      <c r="D103" s="71" t="s">
        <v>297</v>
      </c>
      <c r="E103" s="72"/>
      <c r="F103" s="72"/>
      <c r="G103" s="20"/>
      <c r="H103" s="21" t="s">
        <v>251</v>
      </c>
      <c r="I103" s="73">
        <v>1</v>
      </c>
      <c r="J103" s="74"/>
      <c r="K103" s="43" t="str">
        <f>+B103</f>
        <v>ER71124J</v>
      </c>
      <c r="L103" s="39">
        <f>ROUND(L114,2)</f>
        <v>0</v>
      </c>
      <c r="M103" s="20"/>
      <c r="N103" s="20"/>
      <c r="O103" s="20"/>
      <c r="P103" s="20"/>
      <c r="Q103" s="20"/>
      <c r="R103" s="20"/>
      <c r="S103" s="20"/>
      <c r="T103" s="20"/>
      <c r="U103" s="20"/>
      <c r="V103" s="20"/>
      <c r="W103" s="20"/>
      <c r="X103" s="20"/>
      <c r="Y103" s="20"/>
      <c r="Z103" s="20"/>
      <c r="AA103" s="20"/>
    </row>
    <row r="104" spans="1:27" x14ac:dyDescent="0.25">
      <c r="B104" s="16" t="s">
        <v>252</v>
      </c>
      <c r="L104" s="40"/>
    </row>
    <row r="105" spans="1:27" x14ac:dyDescent="0.25">
      <c r="B105" t="s">
        <v>253</v>
      </c>
      <c r="C105" t="s">
        <v>27</v>
      </c>
      <c r="D105" t="s">
        <v>254</v>
      </c>
      <c r="E105" s="36">
        <v>5.5E-2</v>
      </c>
      <c r="F105" t="s">
        <v>255</v>
      </c>
      <c r="G105" t="s">
        <v>256</v>
      </c>
      <c r="H105" s="37">
        <f>VLOOKUP(B105,'T-SMP'!$E$10:$F$59,2,0)</f>
        <v>0</v>
      </c>
      <c r="I105" t="s">
        <v>257</v>
      </c>
      <c r="J105" s="22">
        <f>ROUND(E105/I103* H105,5)</f>
        <v>0</v>
      </c>
      <c r="K105" s="44"/>
      <c r="L105" s="41"/>
    </row>
    <row r="106" spans="1:27" x14ac:dyDescent="0.25">
      <c r="B106" t="s">
        <v>258</v>
      </c>
      <c r="C106" t="s">
        <v>27</v>
      </c>
      <c r="D106" t="s">
        <v>259</v>
      </c>
      <c r="E106" s="36">
        <v>5.2999999999999999E-2</v>
      </c>
      <c r="F106" t="s">
        <v>255</v>
      </c>
      <c r="G106" t="s">
        <v>256</v>
      </c>
      <c r="H106" s="37">
        <f>VLOOKUP(B106,'T-SMP'!$E$10:$F$59,2,0)</f>
        <v>0</v>
      </c>
      <c r="I106" t="s">
        <v>257</v>
      </c>
      <c r="J106" s="22">
        <f>ROUND(E106/I103* H106,5)</f>
        <v>0</v>
      </c>
      <c r="K106" s="44"/>
      <c r="L106" s="41"/>
    </row>
    <row r="107" spans="1:27" x14ac:dyDescent="0.25">
      <c r="D107" s="23" t="s">
        <v>260</v>
      </c>
      <c r="E107" s="38"/>
      <c r="H107" s="38"/>
      <c r="L107" s="41">
        <f>SUM(J105:J106)</f>
        <v>0</v>
      </c>
    </row>
    <row r="108" spans="1:27" x14ac:dyDescent="0.25">
      <c r="B108" s="16" t="s">
        <v>269</v>
      </c>
      <c r="E108" s="38"/>
      <c r="H108" s="38"/>
      <c r="L108" s="41"/>
    </row>
    <row r="109" spans="1:27" x14ac:dyDescent="0.25">
      <c r="B109" t="s">
        <v>298</v>
      </c>
      <c r="C109" t="s">
        <v>271</v>
      </c>
      <c r="D109" t="s">
        <v>299</v>
      </c>
      <c r="E109" s="36">
        <v>0.01</v>
      </c>
      <c r="G109" t="s">
        <v>256</v>
      </c>
      <c r="H109" s="37">
        <f>VLOOKUP(B109,'T-SMP'!$E$10:$F$59,2,0)</f>
        <v>0</v>
      </c>
      <c r="I109" t="s">
        <v>257</v>
      </c>
      <c r="J109" s="22">
        <f>ROUND(E109* H109,5)</f>
        <v>0</v>
      </c>
      <c r="K109" s="44"/>
      <c r="L109" s="41"/>
    </row>
    <row r="110" spans="1:27" x14ac:dyDescent="0.25">
      <c r="D110" s="23" t="s">
        <v>275</v>
      </c>
      <c r="E110" s="38"/>
      <c r="H110" s="38"/>
      <c r="L110" s="41">
        <f>SUM(J109:J109)</f>
        <v>0</v>
      </c>
    </row>
    <row r="111" spans="1:27" x14ac:dyDescent="0.25">
      <c r="E111" s="38"/>
      <c r="H111" s="38"/>
      <c r="L111" s="41"/>
    </row>
    <row r="112" spans="1:27" x14ac:dyDescent="0.25">
      <c r="D112" s="23" t="s">
        <v>276</v>
      </c>
      <c r="E112" s="38"/>
      <c r="H112" s="38">
        <v>1.5</v>
      </c>
      <c r="I112" t="s">
        <v>277</v>
      </c>
      <c r="J112">
        <f>ROUND(H112/100*L107,5)</f>
        <v>0</v>
      </c>
      <c r="L112" s="41"/>
    </row>
    <row r="113" spans="1:27" x14ac:dyDescent="0.25">
      <c r="D113" s="23" t="s">
        <v>278</v>
      </c>
      <c r="E113" s="38"/>
      <c r="H113" s="38"/>
      <c r="L113" s="42">
        <f>SUM(J104:J112)</f>
        <v>0</v>
      </c>
    </row>
    <row r="114" spans="1:27" x14ac:dyDescent="0.25">
      <c r="D114" s="23" t="s">
        <v>279</v>
      </c>
      <c r="E114" s="38"/>
      <c r="H114" s="38"/>
      <c r="L114" s="42">
        <f>SUM(L113:L113)</f>
        <v>0</v>
      </c>
    </row>
    <row r="115" spans="1:27" x14ac:dyDescent="0.25">
      <c r="L115" s="40"/>
    </row>
    <row r="116" spans="1:27" ht="45" customHeight="1" x14ac:dyDescent="0.25">
      <c r="A116" s="19"/>
      <c r="B116" s="19" t="s">
        <v>300</v>
      </c>
      <c r="C116" s="20" t="s">
        <v>53</v>
      </c>
      <c r="D116" s="71" t="s">
        <v>301</v>
      </c>
      <c r="E116" s="72"/>
      <c r="F116" s="72"/>
      <c r="G116" s="20"/>
      <c r="H116" s="21" t="s">
        <v>251</v>
      </c>
      <c r="I116" s="73">
        <v>1</v>
      </c>
      <c r="J116" s="74"/>
      <c r="K116" s="43" t="str">
        <f>+B116</f>
        <v>FI_ARB06</v>
      </c>
      <c r="L116" s="39">
        <f>ROUND(L130,2)</f>
        <v>0</v>
      </c>
      <c r="M116" s="20"/>
      <c r="N116" s="20"/>
      <c r="O116" s="20"/>
      <c r="P116" s="20"/>
      <c r="Q116" s="20"/>
      <c r="R116" s="20"/>
      <c r="S116" s="20"/>
      <c r="T116" s="20"/>
      <c r="U116" s="20"/>
      <c r="V116" s="20"/>
      <c r="W116" s="20"/>
      <c r="X116" s="20"/>
      <c r="Y116" s="20"/>
      <c r="Z116" s="20"/>
      <c r="AA116" s="20"/>
    </row>
    <row r="117" spans="1:27" x14ac:dyDescent="0.25">
      <c r="B117" s="16" t="s">
        <v>252</v>
      </c>
      <c r="L117" s="40"/>
    </row>
    <row r="118" spans="1:27" x14ac:dyDescent="0.25">
      <c r="B118" t="s">
        <v>258</v>
      </c>
      <c r="C118" t="s">
        <v>27</v>
      </c>
      <c r="D118" t="s">
        <v>259</v>
      </c>
      <c r="E118" s="36">
        <v>0.15</v>
      </c>
      <c r="F118" t="s">
        <v>255</v>
      </c>
      <c r="G118" t="s">
        <v>256</v>
      </c>
      <c r="H118" s="37">
        <f>VLOOKUP(B118,'T-SMP'!$E$10:$F$59,2,0)</f>
        <v>0</v>
      </c>
      <c r="I118" t="s">
        <v>257</v>
      </c>
      <c r="J118" s="22">
        <f>ROUND(E118/I116* H118,5)</f>
        <v>0</v>
      </c>
      <c r="K118" s="44"/>
      <c r="L118" s="41"/>
    </row>
    <row r="119" spans="1:27" x14ac:dyDescent="0.25">
      <c r="D119" s="23" t="s">
        <v>260</v>
      </c>
      <c r="E119" s="38"/>
      <c r="H119" s="38"/>
      <c r="L119" s="41">
        <f>SUM(J118:J118)</f>
        <v>0</v>
      </c>
    </row>
    <row r="120" spans="1:27" x14ac:dyDescent="0.25">
      <c r="B120" s="16" t="s">
        <v>261</v>
      </c>
      <c r="E120" s="38"/>
      <c r="H120" s="38"/>
      <c r="L120" s="41"/>
    </row>
    <row r="121" spans="1:27" ht="30" x14ac:dyDescent="0.25">
      <c r="B121" t="s">
        <v>302</v>
      </c>
      <c r="C121" t="s">
        <v>27</v>
      </c>
      <c r="D121" s="45" t="s">
        <v>303</v>
      </c>
      <c r="E121" s="36">
        <v>0.15</v>
      </c>
      <c r="F121" t="s">
        <v>255</v>
      </c>
      <c r="G121" t="s">
        <v>256</v>
      </c>
      <c r="H121" s="37">
        <f>VLOOKUP(B121,'T-SMP'!$E$10:$F$59,2,0)</f>
        <v>0</v>
      </c>
      <c r="I121" t="s">
        <v>257</v>
      </c>
      <c r="J121" s="22">
        <f>ROUND(E121/I116* H121,5)</f>
        <v>0</v>
      </c>
      <c r="K121" s="44"/>
      <c r="L121" s="41"/>
    </row>
    <row r="122" spans="1:27" x14ac:dyDescent="0.25">
      <c r="B122" t="s">
        <v>264</v>
      </c>
      <c r="C122" t="s">
        <v>27</v>
      </c>
      <c r="D122" t="s">
        <v>265</v>
      </c>
      <c r="E122" s="36">
        <v>0.08</v>
      </c>
      <c r="F122" t="s">
        <v>255</v>
      </c>
      <c r="G122" t="s">
        <v>256</v>
      </c>
      <c r="H122" s="37">
        <f>VLOOKUP(B122,'T-SMP'!$E$10:$F$59,2,0)</f>
        <v>0</v>
      </c>
      <c r="I122" t="s">
        <v>257</v>
      </c>
      <c r="J122" s="22">
        <f>ROUND(E122/I116* H122,5)</f>
        <v>0</v>
      </c>
      <c r="K122" s="44"/>
      <c r="L122" s="41"/>
    </row>
    <row r="123" spans="1:27" x14ac:dyDescent="0.25">
      <c r="D123" s="23" t="s">
        <v>268</v>
      </c>
      <c r="E123" s="38"/>
      <c r="H123" s="38"/>
      <c r="L123" s="41">
        <f>SUM(J121:J122)</f>
        <v>0</v>
      </c>
    </row>
    <row r="124" spans="1:27" x14ac:dyDescent="0.25">
      <c r="B124" s="16" t="s">
        <v>269</v>
      </c>
      <c r="E124" s="38"/>
      <c r="H124" s="38"/>
      <c r="L124" s="41"/>
    </row>
    <row r="125" spans="1:27" ht="90" x14ac:dyDescent="0.25">
      <c r="B125" t="s">
        <v>270</v>
      </c>
      <c r="C125" t="s">
        <v>271</v>
      </c>
      <c r="D125" s="45" t="s">
        <v>272</v>
      </c>
      <c r="E125" s="36">
        <v>0.02</v>
      </c>
      <c r="G125" t="s">
        <v>256</v>
      </c>
      <c r="H125" s="37">
        <f>VLOOKUP(B125,'T-SMP'!$E$10:$F$59,2,0)</f>
        <v>0</v>
      </c>
      <c r="I125" t="s">
        <v>257</v>
      </c>
      <c r="J125" s="22">
        <f>ROUND(E125* H125,5)</f>
        <v>0</v>
      </c>
      <c r="K125" s="44"/>
      <c r="L125" s="41"/>
    </row>
    <row r="126" spans="1:27" x14ac:dyDescent="0.25">
      <c r="D126" s="23" t="s">
        <v>275</v>
      </c>
      <c r="E126" s="38"/>
      <c r="H126" s="38"/>
      <c r="L126" s="41">
        <f>SUM(J125:J125)</f>
        <v>0</v>
      </c>
    </row>
    <row r="127" spans="1:27" x14ac:dyDescent="0.25">
      <c r="E127" s="38"/>
      <c r="H127" s="38"/>
      <c r="L127" s="41"/>
    </row>
    <row r="128" spans="1:27" x14ac:dyDescent="0.25">
      <c r="D128" s="23" t="s">
        <v>276</v>
      </c>
      <c r="E128" s="38"/>
      <c r="H128" s="38">
        <v>1.5</v>
      </c>
      <c r="I128" t="s">
        <v>277</v>
      </c>
      <c r="J128">
        <f>ROUND(H128/100*L119,5)</f>
        <v>0</v>
      </c>
      <c r="L128" s="41"/>
    </row>
    <row r="129" spans="1:27" x14ac:dyDescent="0.25">
      <c r="D129" s="23" t="s">
        <v>278</v>
      </c>
      <c r="E129" s="38"/>
      <c r="H129" s="38"/>
      <c r="L129" s="42">
        <f>SUM(J117:J128)</f>
        <v>0</v>
      </c>
    </row>
    <row r="130" spans="1:27" x14ac:dyDescent="0.25">
      <c r="D130" s="23" t="s">
        <v>279</v>
      </c>
      <c r="E130" s="38"/>
      <c r="H130" s="38"/>
      <c r="L130" s="42">
        <f>SUM(L129:L129)</f>
        <v>0</v>
      </c>
    </row>
    <row r="131" spans="1:27" x14ac:dyDescent="0.25">
      <c r="L131" s="40"/>
    </row>
    <row r="132" spans="1:27" ht="45" customHeight="1" x14ac:dyDescent="0.25">
      <c r="A132" s="19"/>
      <c r="B132" s="19" t="s">
        <v>304</v>
      </c>
      <c r="C132" s="20" t="s">
        <v>34</v>
      </c>
      <c r="D132" s="71" t="s">
        <v>305</v>
      </c>
      <c r="E132" s="72"/>
      <c r="F132" s="72"/>
      <c r="G132" s="20"/>
      <c r="H132" s="21" t="s">
        <v>251</v>
      </c>
      <c r="I132" s="73">
        <v>1</v>
      </c>
      <c r="J132" s="74"/>
      <c r="K132" s="43" t="str">
        <f>+B132</f>
        <v>FR26GI01</v>
      </c>
      <c r="L132" s="39">
        <f>ROUND(L145,2)</f>
        <v>0</v>
      </c>
      <c r="M132" s="20"/>
      <c r="N132" s="20"/>
      <c r="O132" s="20"/>
      <c r="P132" s="20"/>
      <c r="Q132" s="20"/>
      <c r="R132" s="20"/>
      <c r="S132" s="20"/>
      <c r="T132" s="20"/>
      <c r="U132" s="20"/>
      <c r="V132" s="20"/>
      <c r="W132" s="20"/>
      <c r="X132" s="20"/>
      <c r="Y132" s="20"/>
      <c r="Z132" s="20"/>
      <c r="AA132" s="20"/>
    </row>
    <row r="133" spans="1:27" x14ac:dyDescent="0.25">
      <c r="B133" s="16" t="s">
        <v>252</v>
      </c>
      <c r="L133" s="40"/>
    </row>
    <row r="134" spans="1:27" x14ac:dyDescent="0.25">
      <c r="B134" t="s">
        <v>258</v>
      </c>
      <c r="C134" t="s">
        <v>27</v>
      </c>
      <c r="D134" t="s">
        <v>259</v>
      </c>
      <c r="E134" s="36">
        <v>0.05</v>
      </c>
      <c r="F134" t="s">
        <v>255</v>
      </c>
      <c r="G134" t="s">
        <v>256</v>
      </c>
      <c r="H134" s="37">
        <f>VLOOKUP(B134,'T-SMP'!$E$10:$F$59,2,0)</f>
        <v>0</v>
      </c>
      <c r="I134" t="s">
        <v>257</v>
      </c>
      <c r="J134" s="22">
        <f>ROUND(E134/I132* H134,5)</f>
        <v>0</v>
      </c>
      <c r="K134" s="44"/>
      <c r="L134" s="41"/>
    </row>
    <row r="135" spans="1:27" x14ac:dyDescent="0.25">
      <c r="D135" s="23" t="s">
        <v>260</v>
      </c>
      <c r="E135" s="38"/>
      <c r="H135" s="38"/>
      <c r="L135" s="41">
        <f>SUM(J134:J134)</f>
        <v>0</v>
      </c>
    </row>
    <row r="136" spans="1:27" x14ac:dyDescent="0.25">
      <c r="B136" s="16" t="s">
        <v>261</v>
      </c>
      <c r="E136" s="38"/>
      <c r="H136" s="38"/>
      <c r="L136" s="41"/>
    </row>
    <row r="137" spans="1:27" x14ac:dyDescent="0.25">
      <c r="B137" t="s">
        <v>282</v>
      </c>
      <c r="C137" t="s">
        <v>27</v>
      </c>
      <c r="D137" t="s">
        <v>283</v>
      </c>
      <c r="E137" s="36">
        <v>1E-3</v>
      </c>
      <c r="F137" t="s">
        <v>255</v>
      </c>
      <c r="G137" t="s">
        <v>256</v>
      </c>
      <c r="H137" s="37">
        <f>VLOOKUP(B137,'T-SMP'!$E$10:$F$59,2,0)</f>
        <v>0</v>
      </c>
      <c r="I137" t="s">
        <v>257</v>
      </c>
      <c r="J137" s="22">
        <f>ROUND(E137/I132* H137,5)</f>
        <v>0</v>
      </c>
      <c r="K137" s="44"/>
      <c r="L137" s="41"/>
    </row>
    <row r="138" spans="1:27" x14ac:dyDescent="0.25">
      <c r="D138" s="23" t="s">
        <v>268</v>
      </c>
      <c r="E138" s="38"/>
      <c r="H138" s="38"/>
      <c r="L138" s="41">
        <f>SUM(J137:J137)</f>
        <v>0</v>
      </c>
    </row>
    <row r="139" spans="1:27" x14ac:dyDescent="0.25">
      <c r="B139" s="16" t="s">
        <v>269</v>
      </c>
      <c r="E139" s="38"/>
      <c r="H139" s="38"/>
      <c r="L139" s="41"/>
    </row>
    <row r="140" spans="1:27" ht="90" x14ac:dyDescent="0.25">
      <c r="B140" t="s">
        <v>270</v>
      </c>
      <c r="C140" t="s">
        <v>271</v>
      </c>
      <c r="D140" s="45" t="s">
        <v>272</v>
      </c>
      <c r="E140" s="36">
        <v>1E-3</v>
      </c>
      <c r="G140" t="s">
        <v>256</v>
      </c>
      <c r="H140" s="37">
        <f>VLOOKUP(B140,'T-SMP'!$E$10:$F$59,2,0)</f>
        <v>0</v>
      </c>
      <c r="I140" t="s">
        <v>257</v>
      </c>
      <c r="J140" s="22">
        <f>ROUND(E140* H140,5)</f>
        <v>0</v>
      </c>
      <c r="K140" s="44"/>
      <c r="L140" s="41"/>
    </row>
    <row r="141" spans="1:27" x14ac:dyDescent="0.25">
      <c r="D141" s="23" t="s">
        <v>275</v>
      </c>
      <c r="E141" s="38"/>
      <c r="H141" s="38"/>
      <c r="L141" s="41">
        <f>SUM(J140:J140)</f>
        <v>0</v>
      </c>
    </row>
    <row r="142" spans="1:27" x14ac:dyDescent="0.25">
      <c r="E142" s="38"/>
      <c r="H142" s="38"/>
      <c r="L142" s="41"/>
    </row>
    <row r="143" spans="1:27" x14ac:dyDescent="0.25">
      <c r="D143" s="23" t="s">
        <v>276</v>
      </c>
      <c r="E143" s="38"/>
      <c r="H143" s="38">
        <v>1.5</v>
      </c>
      <c r="I143" t="s">
        <v>277</v>
      </c>
      <c r="J143">
        <f>ROUND(H143/100*L135,5)</f>
        <v>0</v>
      </c>
      <c r="L143" s="41"/>
    </row>
    <row r="144" spans="1:27" x14ac:dyDescent="0.25">
      <c r="D144" s="23" t="s">
        <v>278</v>
      </c>
      <c r="E144" s="38"/>
      <c r="H144" s="38"/>
      <c r="L144" s="42">
        <f>SUM(J133:J143)</f>
        <v>0</v>
      </c>
    </row>
    <row r="145" spans="1:27" x14ac:dyDescent="0.25">
      <c r="D145" s="23" t="s">
        <v>279</v>
      </c>
      <c r="E145" s="38"/>
      <c r="H145" s="38"/>
      <c r="L145" s="42">
        <f>SUM(L144:L144)</f>
        <v>0</v>
      </c>
    </row>
    <row r="146" spans="1:27" x14ac:dyDescent="0.25">
      <c r="L146" s="40"/>
    </row>
    <row r="147" spans="1:27" ht="45" customHeight="1" x14ac:dyDescent="0.25">
      <c r="A147" s="19"/>
      <c r="B147" s="19" t="s">
        <v>306</v>
      </c>
      <c r="C147" s="20" t="s">
        <v>34</v>
      </c>
      <c r="D147" s="71" t="s">
        <v>307</v>
      </c>
      <c r="E147" s="72"/>
      <c r="F147" s="72"/>
      <c r="G147" s="20"/>
      <c r="H147" s="21" t="s">
        <v>251</v>
      </c>
      <c r="I147" s="73">
        <v>1</v>
      </c>
      <c r="J147" s="74"/>
      <c r="K147" s="43" t="str">
        <f>+B147</f>
        <v>FR3A4010</v>
      </c>
      <c r="L147" s="39">
        <f>ROUND(L158,2)</f>
        <v>0</v>
      </c>
      <c r="M147" s="20"/>
      <c r="N147" s="20"/>
      <c r="O147" s="20"/>
      <c r="P147" s="20"/>
      <c r="Q147" s="20"/>
      <c r="R147" s="20"/>
      <c r="S147" s="20"/>
      <c r="T147" s="20"/>
      <c r="U147" s="20"/>
      <c r="V147" s="20"/>
      <c r="W147" s="20"/>
      <c r="X147" s="20"/>
      <c r="Y147" s="20"/>
      <c r="Z147" s="20"/>
      <c r="AA147" s="20"/>
    </row>
    <row r="148" spans="1:27" x14ac:dyDescent="0.25">
      <c r="B148" s="16" t="s">
        <v>252</v>
      </c>
      <c r="L148" s="40"/>
    </row>
    <row r="149" spans="1:27" x14ac:dyDescent="0.25">
      <c r="B149" t="s">
        <v>258</v>
      </c>
      <c r="C149" t="s">
        <v>27</v>
      </c>
      <c r="D149" t="s">
        <v>259</v>
      </c>
      <c r="E149" s="36">
        <v>3.0000000000000001E-3</v>
      </c>
      <c r="F149" t="s">
        <v>255</v>
      </c>
      <c r="G149" t="s">
        <v>256</v>
      </c>
      <c r="H149" s="37">
        <f>VLOOKUP(B149,'T-SMP'!$E$10:$F$59,2,0)</f>
        <v>0</v>
      </c>
      <c r="I149" t="s">
        <v>257</v>
      </c>
      <c r="J149" s="22">
        <f>ROUND(E149/I147* H149,5)</f>
        <v>0</v>
      </c>
      <c r="K149" s="44"/>
      <c r="L149" s="41"/>
    </row>
    <row r="150" spans="1:27" x14ac:dyDescent="0.25">
      <c r="B150" t="s">
        <v>253</v>
      </c>
      <c r="C150" t="s">
        <v>27</v>
      </c>
      <c r="D150" t="s">
        <v>254</v>
      </c>
      <c r="E150" s="36">
        <v>3.0000000000000001E-3</v>
      </c>
      <c r="F150" t="s">
        <v>255</v>
      </c>
      <c r="G150" t="s">
        <v>256</v>
      </c>
      <c r="H150" s="37">
        <f>VLOOKUP(B150,'T-SMP'!$E$10:$F$59,2,0)</f>
        <v>0</v>
      </c>
      <c r="I150" t="s">
        <v>257</v>
      </c>
      <c r="J150" s="22">
        <f>ROUND(E150/I147* H150,5)</f>
        <v>0</v>
      </c>
      <c r="K150" s="44"/>
      <c r="L150" s="41"/>
    </row>
    <row r="151" spans="1:27" x14ac:dyDescent="0.25">
      <c r="D151" s="23" t="s">
        <v>260</v>
      </c>
      <c r="E151" s="38"/>
      <c r="H151" s="38"/>
      <c r="L151" s="41">
        <f>SUM(J149:J150)</f>
        <v>0</v>
      </c>
    </row>
    <row r="152" spans="1:27" x14ac:dyDescent="0.25">
      <c r="B152" s="16" t="s">
        <v>269</v>
      </c>
      <c r="E152" s="38"/>
      <c r="H152" s="38"/>
      <c r="L152" s="41"/>
    </row>
    <row r="153" spans="1:27" ht="30" x14ac:dyDescent="0.25">
      <c r="B153" t="s">
        <v>308</v>
      </c>
      <c r="C153" t="s">
        <v>309</v>
      </c>
      <c r="D153" s="45" t="s">
        <v>310</v>
      </c>
      <c r="E153" s="36">
        <v>0.05</v>
      </c>
      <c r="G153" t="s">
        <v>256</v>
      </c>
      <c r="H153" s="37">
        <f>VLOOKUP(B153,'T-SMP'!$E$10:$F$59,2,0)</f>
        <v>0</v>
      </c>
      <c r="I153" t="s">
        <v>257</v>
      </c>
      <c r="J153" s="22">
        <f>ROUND(E153* H153,5)</f>
        <v>0</v>
      </c>
      <c r="K153" s="44"/>
      <c r="L153" s="41"/>
    </row>
    <row r="154" spans="1:27" x14ac:dyDescent="0.25">
      <c r="D154" s="23" t="s">
        <v>275</v>
      </c>
      <c r="E154" s="38"/>
      <c r="H154" s="38"/>
      <c r="L154" s="41">
        <f>SUM(J153:J153)</f>
        <v>0</v>
      </c>
    </row>
    <row r="155" spans="1:27" x14ac:dyDescent="0.25">
      <c r="E155" s="38"/>
      <c r="H155" s="38"/>
      <c r="L155" s="41"/>
    </row>
    <row r="156" spans="1:27" x14ac:dyDescent="0.25">
      <c r="D156" s="23" t="s">
        <v>276</v>
      </c>
      <c r="E156" s="38"/>
      <c r="H156" s="38">
        <v>1.5</v>
      </c>
      <c r="I156" t="s">
        <v>277</v>
      </c>
      <c r="J156">
        <f>ROUND(H156/100*L151,5)</f>
        <v>0</v>
      </c>
      <c r="L156" s="41"/>
    </row>
    <row r="157" spans="1:27" x14ac:dyDescent="0.25">
      <c r="D157" s="23" t="s">
        <v>278</v>
      </c>
      <c r="E157" s="38"/>
      <c r="H157" s="38"/>
      <c r="L157" s="42">
        <f>SUM(J148:J156)</f>
        <v>0</v>
      </c>
    </row>
    <row r="158" spans="1:27" x14ac:dyDescent="0.25">
      <c r="D158" s="23" t="s">
        <v>279</v>
      </c>
      <c r="E158" s="38"/>
      <c r="H158" s="38"/>
      <c r="L158" s="42">
        <f>SUM(L157:L157)</f>
        <v>0</v>
      </c>
    </row>
    <row r="159" spans="1:27" x14ac:dyDescent="0.25">
      <c r="L159" s="40"/>
    </row>
    <row r="160" spans="1:27" ht="45" customHeight="1" x14ac:dyDescent="0.25">
      <c r="A160" s="19"/>
      <c r="B160" s="19" t="s">
        <v>311</v>
      </c>
      <c r="C160" s="20" t="s">
        <v>53</v>
      </c>
      <c r="D160" s="71" t="s">
        <v>312</v>
      </c>
      <c r="E160" s="72"/>
      <c r="F160" s="72"/>
      <c r="G160" s="20"/>
      <c r="H160" s="21" t="s">
        <v>251</v>
      </c>
      <c r="I160" s="73">
        <v>1</v>
      </c>
      <c r="J160" s="74"/>
      <c r="K160" s="43" t="str">
        <f>+B160</f>
        <v>FRE6GI01</v>
      </c>
      <c r="L160" s="39">
        <f>ROUND(L175,2)</f>
        <v>15.37</v>
      </c>
      <c r="M160" s="20"/>
      <c r="N160" s="20"/>
      <c r="O160" s="20"/>
      <c r="P160" s="20"/>
      <c r="Q160" s="20"/>
      <c r="R160" s="20"/>
      <c r="S160" s="20"/>
      <c r="T160" s="20"/>
      <c r="U160" s="20"/>
      <c r="V160" s="20"/>
      <c r="W160" s="20"/>
      <c r="X160" s="20"/>
      <c r="Y160" s="20"/>
      <c r="Z160" s="20"/>
      <c r="AA160" s="20"/>
    </row>
    <row r="161" spans="2:12" x14ac:dyDescent="0.25">
      <c r="B161" s="16" t="s">
        <v>252</v>
      </c>
      <c r="L161" s="40"/>
    </row>
    <row r="162" spans="2:12" x14ac:dyDescent="0.25">
      <c r="B162" t="s">
        <v>258</v>
      </c>
      <c r="C162" t="s">
        <v>27</v>
      </c>
      <c r="D162" t="s">
        <v>259</v>
      </c>
      <c r="E162" s="36">
        <v>0.35</v>
      </c>
      <c r="F162" t="s">
        <v>255</v>
      </c>
      <c r="G162" t="s">
        <v>256</v>
      </c>
      <c r="H162" s="37">
        <v>17.399999999999999</v>
      </c>
      <c r="I162" t="s">
        <v>257</v>
      </c>
      <c r="J162" s="22">
        <f>ROUND(E162/I160* H162,5)</f>
        <v>6.09</v>
      </c>
      <c r="K162" s="44"/>
      <c r="L162" s="41"/>
    </row>
    <row r="163" spans="2:12" x14ac:dyDescent="0.25">
      <c r="B163" t="s">
        <v>313</v>
      </c>
      <c r="C163" t="s">
        <v>27</v>
      </c>
      <c r="D163" t="s">
        <v>314</v>
      </c>
      <c r="E163" s="36">
        <v>0.35</v>
      </c>
      <c r="F163" t="s">
        <v>255</v>
      </c>
      <c r="G163" t="s">
        <v>256</v>
      </c>
      <c r="H163" s="37">
        <v>25.86</v>
      </c>
      <c r="I163" t="s">
        <v>257</v>
      </c>
      <c r="J163" s="22">
        <f>ROUND(E163/I160* H163,5)</f>
        <v>9.0510000000000002</v>
      </c>
      <c r="K163" s="44"/>
      <c r="L163" s="41"/>
    </row>
    <row r="164" spans="2:12" x14ac:dyDescent="0.25">
      <c r="D164" s="23" t="s">
        <v>260</v>
      </c>
      <c r="E164" s="38"/>
      <c r="H164" s="38"/>
      <c r="L164" s="41">
        <f>SUM(J162:J163)</f>
        <v>15.141</v>
      </c>
    </row>
    <row r="165" spans="2:12" x14ac:dyDescent="0.25">
      <c r="B165" s="16" t="s">
        <v>261</v>
      </c>
      <c r="E165" s="38"/>
      <c r="H165" s="38"/>
      <c r="L165" s="41"/>
    </row>
    <row r="166" spans="2:12" x14ac:dyDescent="0.25">
      <c r="B166" t="s">
        <v>262</v>
      </c>
      <c r="C166" t="s">
        <v>27</v>
      </c>
      <c r="D166" t="s">
        <v>263</v>
      </c>
      <c r="E166" s="36">
        <v>0.35</v>
      </c>
      <c r="F166" t="s">
        <v>255</v>
      </c>
      <c r="G166" t="s">
        <v>256</v>
      </c>
      <c r="H166" s="37">
        <f>VLOOKUP(B166,'T-SMP'!$E$10:$F$59,2,0)</f>
        <v>0</v>
      </c>
      <c r="I166" t="s">
        <v>257</v>
      </c>
      <c r="J166" s="22">
        <f>ROUND(E166/I160* H166,5)</f>
        <v>0</v>
      </c>
      <c r="K166" s="44"/>
      <c r="L166" s="41"/>
    </row>
    <row r="167" spans="2:12" x14ac:dyDescent="0.25">
      <c r="B167" t="s">
        <v>282</v>
      </c>
      <c r="C167" t="s">
        <v>27</v>
      </c>
      <c r="D167" t="s">
        <v>283</v>
      </c>
      <c r="E167" s="36">
        <v>0.15</v>
      </c>
      <c r="F167" t="s">
        <v>255</v>
      </c>
      <c r="G167" t="s">
        <v>256</v>
      </c>
      <c r="H167" s="37">
        <f>VLOOKUP(B167,'T-SMP'!$E$10:$F$59,2,0)</f>
        <v>0</v>
      </c>
      <c r="I167" t="s">
        <v>257</v>
      </c>
      <c r="J167" s="22">
        <f>ROUND(E167/I160* H167,5)</f>
        <v>0</v>
      </c>
      <c r="K167" s="44"/>
      <c r="L167" s="41"/>
    </row>
    <row r="168" spans="2:12" x14ac:dyDescent="0.25">
      <c r="D168" s="23" t="s">
        <v>268</v>
      </c>
      <c r="E168" s="38"/>
      <c r="H168" s="38"/>
      <c r="L168" s="41">
        <f>SUM(J166:J167)</f>
        <v>0</v>
      </c>
    </row>
    <row r="169" spans="2:12" x14ac:dyDescent="0.25">
      <c r="B169" s="16" t="s">
        <v>269</v>
      </c>
      <c r="E169" s="38"/>
      <c r="H169" s="38"/>
      <c r="L169" s="41"/>
    </row>
    <row r="170" spans="2:12" ht="90" x14ac:dyDescent="0.25">
      <c r="B170" t="s">
        <v>270</v>
      </c>
      <c r="C170" t="s">
        <v>271</v>
      </c>
      <c r="D170" s="45" t="s">
        <v>272</v>
      </c>
      <c r="E170" s="36">
        <v>0.02</v>
      </c>
      <c r="G170" t="s">
        <v>256</v>
      </c>
      <c r="H170" s="37">
        <f>VLOOKUP(B170,'T-SMP'!$E$10:$F$59,2,0)</f>
        <v>0</v>
      </c>
      <c r="I170" t="s">
        <v>257</v>
      </c>
      <c r="J170" s="22">
        <f>ROUND(E170* H170,5)</f>
        <v>0</v>
      </c>
      <c r="K170" s="44"/>
      <c r="L170" s="41"/>
    </row>
    <row r="171" spans="2:12" x14ac:dyDescent="0.25">
      <c r="D171" s="23" t="s">
        <v>275</v>
      </c>
      <c r="E171" s="38"/>
      <c r="H171" s="38"/>
      <c r="L171" s="41">
        <f>SUM(J170:J170)</f>
        <v>0</v>
      </c>
    </row>
    <row r="172" spans="2:12" x14ac:dyDescent="0.25">
      <c r="E172" s="38"/>
      <c r="H172" s="38"/>
      <c r="L172" s="41"/>
    </row>
    <row r="173" spans="2:12" x14ac:dyDescent="0.25">
      <c r="D173" s="23" t="s">
        <v>276</v>
      </c>
      <c r="E173" s="38"/>
      <c r="H173" s="38">
        <v>1.5</v>
      </c>
      <c r="I173" t="s">
        <v>277</v>
      </c>
      <c r="J173">
        <f>ROUND(H173/100*L164,5)</f>
        <v>0.22711999999999999</v>
      </c>
      <c r="L173" s="41"/>
    </row>
    <row r="174" spans="2:12" x14ac:dyDescent="0.25">
      <c r="D174" s="23" t="s">
        <v>278</v>
      </c>
      <c r="E174" s="38"/>
      <c r="H174" s="38"/>
      <c r="L174" s="42">
        <f>SUM(J161:J173)</f>
        <v>15.368119999999999</v>
      </c>
    </row>
    <row r="175" spans="2:12" x14ac:dyDescent="0.25">
      <c r="D175" s="23" t="s">
        <v>279</v>
      </c>
      <c r="E175" s="38"/>
      <c r="H175" s="38"/>
      <c r="L175" s="42">
        <f>SUM(L174:L174)</f>
        <v>15.368119999999999</v>
      </c>
    </row>
    <row r="176" spans="2:12" x14ac:dyDescent="0.25">
      <c r="L176" s="40"/>
    </row>
    <row r="177" spans="1:27" ht="45" customHeight="1" x14ac:dyDescent="0.25">
      <c r="A177" s="19"/>
      <c r="B177" s="19" t="s">
        <v>315</v>
      </c>
      <c r="C177" s="20" t="s">
        <v>53</v>
      </c>
      <c r="D177" s="71" t="s">
        <v>316</v>
      </c>
      <c r="E177" s="72"/>
      <c r="F177" s="72"/>
      <c r="G177" s="20"/>
      <c r="H177" s="21" t="s">
        <v>251</v>
      </c>
      <c r="I177" s="73">
        <v>1</v>
      </c>
      <c r="J177" s="74"/>
      <c r="K177" s="43" t="str">
        <f>+B177</f>
        <v>FRE6GI07</v>
      </c>
      <c r="L177" s="39">
        <f>ROUND(L187,2)</f>
        <v>0</v>
      </c>
      <c r="M177" s="20"/>
      <c r="N177" s="20"/>
      <c r="O177" s="20"/>
      <c r="P177" s="20"/>
      <c r="Q177" s="20"/>
      <c r="R177" s="20"/>
      <c r="S177" s="20"/>
      <c r="T177" s="20"/>
      <c r="U177" s="20"/>
      <c r="V177" s="20"/>
      <c r="W177" s="20"/>
      <c r="X177" s="20"/>
      <c r="Y177" s="20"/>
      <c r="Z177" s="20"/>
      <c r="AA177" s="20"/>
    </row>
    <row r="178" spans="1:27" x14ac:dyDescent="0.25">
      <c r="B178" s="16" t="s">
        <v>252</v>
      </c>
      <c r="L178" s="40"/>
    </row>
    <row r="179" spans="1:27" x14ac:dyDescent="0.25">
      <c r="B179" t="s">
        <v>258</v>
      </c>
      <c r="C179" t="s">
        <v>27</v>
      </c>
      <c r="D179" t="s">
        <v>259</v>
      </c>
      <c r="E179" s="36">
        <v>0.15</v>
      </c>
      <c r="F179" t="s">
        <v>255</v>
      </c>
      <c r="G179" t="s">
        <v>256</v>
      </c>
      <c r="H179" s="37">
        <f>VLOOKUP(B179,'T-SMP'!$E$10:$F$59,2,0)</f>
        <v>0</v>
      </c>
      <c r="I179" t="s">
        <v>257</v>
      </c>
      <c r="J179" s="22">
        <f>ROUND(E179/I177* H179,5)</f>
        <v>0</v>
      </c>
      <c r="K179" s="44"/>
      <c r="L179" s="41"/>
    </row>
    <row r="180" spans="1:27" x14ac:dyDescent="0.25">
      <c r="D180" s="23" t="s">
        <v>260</v>
      </c>
      <c r="E180" s="38"/>
      <c r="H180" s="38"/>
      <c r="L180" s="41">
        <f>SUM(J179:J179)</f>
        <v>0</v>
      </c>
    </row>
    <row r="181" spans="1:27" x14ac:dyDescent="0.25">
      <c r="B181" s="16" t="s">
        <v>269</v>
      </c>
      <c r="E181" s="38"/>
      <c r="H181" s="38"/>
      <c r="L181" s="41"/>
    </row>
    <row r="182" spans="1:27" ht="90" x14ac:dyDescent="0.25">
      <c r="B182" t="s">
        <v>270</v>
      </c>
      <c r="C182" t="s">
        <v>271</v>
      </c>
      <c r="D182" s="45" t="s">
        <v>272</v>
      </c>
      <c r="E182" s="36">
        <v>2E-3</v>
      </c>
      <c r="G182" t="s">
        <v>256</v>
      </c>
      <c r="H182" s="37">
        <f>VLOOKUP(B182,'T-SMP'!$E$10:$F$59,2,0)</f>
        <v>0</v>
      </c>
      <c r="I182" t="s">
        <v>257</v>
      </c>
      <c r="J182" s="22">
        <f>ROUND(E182* H182,5)</f>
        <v>0</v>
      </c>
      <c r="K182" s="44"/>
      <c r="L182" s="41"/>
    </row>
    <row r="183" spans="1:27" x14ac:dyDescent="0.25">
      <c r="D183" s="23" t="s">
        <v>275</v>
      </c>
      <c r="E183" s="38"/>
      <c r="H183" s="38"/>
      <c r="L183" s="41">
        <f>SUM(J182:J182)</f>
        <v>0</v>
      </c>
    </row>
    <row r="184" spans="1:27" x14ac:dyDescent="0.25">
      <c r="E184" s="38"/>
      <c r="H184" s="38"/>
      <c r="L184" s="41"/>
    </row>
    <row r="185" spans="1:27" x14ac:dyDescent="0.25">
      <c r="D185" s="23" t="s">
        <v>276</v>
      </c>
      <c r="E185" s="38"/>
      <c r="H185" s="38">
        <v>1.5</v>
      </c>
      <c r="I185" t="s">
        <v>277</v>
      </c>
      <c r="J185">
        <f>ROUND(H185/100*L180,5)</f>
        <v>0</v>
      </c>
      <c r="L185" s="41"/>
    </row>
    <row r="186" spans="1:27" x14ac:dyDescent="0.25">
      <c r="D186" s="23" t="s">
        <v>278</v>
      </c>
      <c r="E186" s="38"/>
      <c r="H186" s="38"/>
      <c r="L186" s="42">
        <f>SUM(J178:J185)</f>
        <v>0</v>
      </c>
    </row>
    <row r="187" spans="1:27" x14ac:dyDescent="0.25">
      <c r="D187" s="23" t="s">
        <v>279</v>
      </c>
      <c r="E187" s="38"/>
      <c r="H187" s="38"/>
      <c r="L187" s="42">
        <f>SUM(L186:L186)</f>
        <v>0</v>
      </c>
    </row>
    <row r="188" spans="1:27" x14ac:dyDescent="0.25">
      <c r="L188" s="40"/>
    </row>
    <row r="189" spans="1:27" ht="45" customHeight="1" x14ac:dyDescent="0.25">
      <c r="A189" s="19"/>
      <c r="B189" s="19" t="s">
        <v>317</v>
      </c>
      <c r="C189" s="20" t="s">
        <v>318</v>
      </c>
      <c r="D189" s="71" t="s">
        <v>319</v>
      </c>
      <c r="E189" s="72"/>
      <c r="F189" s="72"/>
      <c r="G189" s="20"/>
      <c r="H189" s="21" t="s">
        <v>251</v>
      </c>
      <c r="I189" s="73">
        <v>1</v>
      </c>
      <c r="J189" s="74"/>
      <c r="K189" s="43" t="str">
        <f>+B189</f>
        <v>FRE6GI08</v>
      </c>
      <c r="L189" s="39">
        <f>ROUND(L204,2)</f>
        <v>0</v>
      </c>
      <c r="M189" s="20"/>
      <c r="N189" s="20"/>
      <c r="O189" s="20"/>
      <c r="P189" s="20"/>
      <c r="Q189" s="20"/>
      <c r="R189" s="20"/>
      <c r="S189" s="20"/>
      <c r="T189" s="20"/>
      <c r="U189" s="20"/>
      <c r="V189" s="20"/>
      <c r="W189" s="20"/>
      <c r="X189" s="20"/>
      <c r="Y189" s="20"/>
      <c r="Z189" s="20"/>
      <c r="AA189" s="20"/>
    </row>
    <row r="190" spans="1:27" x14ac:dyDescent="0.25">
      <c r="B190" s="16" t="s">
        <v>252</v>
      </c>
      <c r="L190" s="40"/>
    </row>
    <row r="191" spans="1:27" x14ac:dyDescent="0.25">
      <c r="B191" t="s">
        <v>253</v>
      </c>
      <c r="C191" t="s">
        <v>27</v>
      </c>
      <c r="D191" t="s">
        <v>254</v>
      </c>
      <c r="E191" s="36">
        <v>0.2</v>
      </c>
      <c r="F191" t="s">
        <v>255</v>
      </c>
      <c r="G191" t="s">
        <v>256</v>
      </c>
      <c r="H191" s="37">
        <f>VLOOKUP(B191,'T-SMP'!$E$10:$F$59,2,0)</f>
        <v>0</v>
      </c>
      <c r="I191" t="s">
        <v>257</v>
      </c>
      <c r="J191" s="22">
        <f>ROUND(E191/I189* H191,5)</f>
        <v>0</v>
      </c>
      <c r="K191" s="44"/>
      <c r="L191" s="41"/>
    </row>
    <row r="192" spans="1:27" x14ac:dyDescent="0.25">
      <c r="B192" t="s">
        <v>258</v>
      </c>
      <c r="C192" t="s">
        <v>27</v>
      </c>
      <c r="D192" t="s">
        <v>259</v>
      </c>
      <c r="E192" s="36">
        <v>0.4</v>
      </c>
      <c r="F192" t="s">
        <v>255</v>
      </c>
      <c r="G192" t="s">
        <v>256</v>
      </c>
      <c r="H192" s="37">
        <f>VLOOKUP(B192,'T-SMP'!$E$10:$F$59,2,0)</f>
        <v>0</v>
      </c>
      <c r="I192" t="s">
        <v>257</v>
      </c>
      <c r="J192" s="22">
        <f>ROUND(E192/I189* H192,5)</f>
        <v>0</v>
      </c>
      <c r="K192" s="44"/>
      <c r="L192" s="41"/>
    </row>
    <row r="193" spans="1:27" x14ac:dyDescent="0.25">
      <c r="D193" s="23" t="s">
        <v>260</v>
      </c>
      <c r="E193" s="38"/>
      <c r="H193" s="38"/>
      <c r="L193" s="41">
        <f>SUM(J191:J192)</f>
        <v>0</v>
      </c>
    </row>
    <row r="194" spans="1:27" x14ac:dyDescent="0.25">
      <c r="B194" s="16" t="s">
        <v>261</v>
      </c>
      <c r="E194" s="38"/>
      <c r="H194" s="38"/>
      <c r="L194" s="41"/>
    </row>
    <row r="195" spans="1:27" x14ac:dyDescent="0.25">
      <c r="B195" t="s">
        <v>282</v>
      </c>
      <c r="C195" t="s">
        <v>27</v>
      </c>
      <c r="D195" t="s">
        <v>283</v>
      </c>
      <c r="E195" s="36">
        <v>0.1</v>
      </c>
      <c r="F195" t="s">
        <v>255</v>
      </c>
      <c r="G195" t="s">
        <v>256</v>
      </c>
      <c r="H195" s="37">
        <f>VLOOKUP(B195,'T-SMP'!$E$10:$F$59,2,0)</f>
        <v>0</v>
      </c>
      <c r="I195" t="s">
        <v>257</v>
      </c>
      <c r="J195" s="22">
        <f>ROUND(E195/I189* H195,5)</f>
        <v>0</v>
      </c>
      <c r="K195" s="44"/>
      <c r="L195" s="41"/>
    </row>
    <row r="196" spans="1:27" x14ac:dyDescent="0.25">
      <c r="B196" t="s">
        <v>262</v>
      </c>
      <c r="C196" t="s">
        <v>27</v>
      </c>
      <c r="D196" t="s">
        <v>263</v>
      </c>
      <c r="E196" s="36">
        <v>0.4</v>
      </c>
      <c r="F196" t="s">
        <v>255</v>
      </c>
      <c r="G196" t="s">
        <v>256</v>
      </c>
      <c r="H196" s="37">
        <f>VLOOKUP(B196,'T-SMP'!$E$10:$F$59,2,0)</f>
        <v>0</v>
      </c>
      <c r="I196" t="s">
        <v>257</v>
      </c>
      <c r="J196" s="22">
        <f>ROUND(E196/I189* H196,5)</f>
        <v>0</v>
      </c>
      <c r="K196" s="44"/>
      <c r="L196" s="41"/>
    </row>
    <row r="197" spans="1:27" x14ac:dyDescent="0.25">
      <c r="D197" s="23" t="s">
        <v>268</v>
      </c>
      <c r="E197" s="38"/>
      <c r="H197" s="38"/>
      <c r="L197" s="41">
        <f>SUM(J195:J196)</f>
        <v>0</v>
      </c>
    </row>
    <row r="198" spans="1:27" x14ac:dyDescent="0.25">
      <c r="B198" s="16" t="s">
        <v>269</v>
      </c>
      <c r="E198" s="38"/>
      <c r="H198" s="38"/>
      <c r="L198" s="41"/>
    </row>
    <row r="199" spans="1:27" ht="90" x14ac:dyDescent="0.25">
      <c r="B199" t="s">
        <v>270</v>
      </c>
      <c r="C199" t="s">
        <v>271</v>
      </c>
      <c r="D199" s="45" t="s">
        <v>272</v>
      </c>
      <c r="E199" s="36">
        <v>0.01</v>
      </c>
      <c r="G199" t="s">
        <v>256</v>
      </c>
      <c r="H199" s="37">
        <f>VLOOKUP(B199,'T-SMP'!$E$10:$F$59,2,0)</f>
        <v>0</v>
      </c>
      <c r="I199" t="s">
        <v>257</v>
      </c>
      <c r="J199" s="22">
        <f>ROUND(E199* H199,5)</f>
        <v>0</v>
      </c>
      <c r="K199" s="44"/>
      <c r="L199" s="41"/>
    </row>
    <row r="200" spans="1:27" x14ac:dyDescent="0.25">
      <c r="D200" s="23" t="s">
        <v>275</v>
      </c>
      <c r="E200" s="38"/>
      <c r="H200" s="38"/>
      <c r="L200" s="41">
        <f>SUM(J199:J199)</f>
        <v>0</v>
      </c>
    </row>
    <row r="201" spans="1:27" x14ac:dyDescent="0.25">
      <c r="E201" s="38"/>
      <c r="H201" s="38"/>
      <c r="L201" s="41"/>
    </row>
    <row r="202" spans="1:27" x14ac:dyDescent="0.25">
      <c r="D202" s="23" t="s">
        <v>276</v>
      </c>
      <c r="E202" s="38"/>
      <c r="H202" s="38">
        <v>1.5</v>
      </c>
      <c r="I202" t="s">
        <v>277</v>
      </c>
      <c r="J202">
        <f>ROUND(H202/100*L193,5)</f>
        <v>0</v>
      </c>
      <c r="L202" s="41"/>
    </row>
    <row r="203" spans="1:27" x14ac:dyDescent="0.25">
      <c r="D203" s="23" t="s">
        <v>278</v>
      </c>
      <c r="E203" s="38"/>
      <c r="H203" s="38"/>
      <c r="L203" s="42">
        <f>SUM(J190:J202)</f>
        <v>0</v>
      </c>
    </row>
    <row r="204" spans="1:27" x14ac:dyDescent="0.25">
      <c r="D204" s="23" t="s">
        <v>279</v>
      </c>
      <c r="E204" s="38"/>
      <c r="H204" s="38"/>
      <c r="L204" s="42">
        <f>SUM(L203:L203)</f>
        <v>0</v>
      </c>
    </row>
    <row r="205" spans="1:27" x14ac:dyDescent="0.25">
      <c r="L205" s="40"/>
    </row>
    <row r="206" spans="1:27" ht="45" customHeight="1" x14ac:dyDescent="0.25">
      <c r="A206" s="19"/>
      <c r="B206" s="19" t="s">
        <v>320</v>
      </c>
      <c r="C206" s="20" t="s">
        <v>53</v>
      </c>
      <c r="D206" s="71" t="s">
        <v>321</v>
      </c>
      <c r="E206" s="72"/>
      <c r="F206" s="72"/>
      <c r="G206" s="20"/>
      <c r="H206" s="21" t="s">
        <v>251</v>
      </c>
      <c r="I206" s="73">
        <v>1</v>
      </c>
      <c r="J206" s="74"/>
      <c r="K206" s="43" t="str">
        <f>+B206</f>
        <v>FRE6GI10</v>
      </c>
      <c r="L206" s="39">
        <f>ROUND(L222,2)</f>
        <v>0</v>
      </c>
      <c r="M206" s="20"/>
      <c r="N206" s="20"/>
      <c r="O206" s="20"/>
      <c r="P206" s="20"/>
      <c r="Q206" s="20"/>
      <c r="R206" s="20"/>
      <c r="S206" s="20"/>
      <c r="T206" s="20"/>
      <c r="U206" s="20"/>
      <c r="V206" s="20"/>
      <c r="W206" s="20"/>
      <c r="X206" s="20"/>
      <c r="Y206" s="20"/>
      <c r="Z206" s="20"/>
      <c r="AA206" s="20"/>
    </row>
    <row r="207" spans="1:27" x14ac:dyDescent="0.25">
      <c r="B207" s="16" t="s">
        <v>252</v>
      </c>
      <c r="L207" s="40"/>
    </row>
    <row r="208" spans="1:27" x14ac:dyDescent="0.25">
      <c r="B208" t="s">
        <v>253</v>
      </c>
      <c r="C208" t="s">
        <v>27</v>
      </c>
      <c r="D208" t="s">
        <v>254</v>
      </c>
      <c r="E208" s="36">
        <v>1.3</v>
      </c>
      <c r="F208" t="s">
        <v>255</v>
      </c>
      <c r="G208" t="s">
        <v>256</v>
      </c>
      <c r="H208" s="37">
        <f>VLOOKUP(B208,'T-SMP'!$E$10:$F$59,2,0)</f>
        <v>0</v>
      </c>
      <c r="I208" t="s">
        <v>257</v>
      </c>
      <c r="J208" s="22">
        <f>ROUND(E208/I206* H208,5)</f>
        <v>0</v>
      </c>
      <c r="K208" s="44"/>
      <c r="L208" s="41"/>
    </row>
    <row r="209" spans="1:27" x14ac:dyDescent="0.25">
      <c r="B209" t="s">
        <v>258</v>
      </c>
      <c r="C209" t="s">
        <v>27</v>
      </c>
      <c r="D209" t="s">
        <v>259</v>
      </c>
      <c r="E209" s="36">
        <v>0.7</v>
      </c>
      <c r="F209" t="s">
        <v>255</v>
      </c>
      <c r="G209" t="s">
        <v>256</v>
      </c>
      <c r="H209" s="37">
        <f>VLOOKUP(B209,'T-SMP'!$E$10:$F$59,2,0)</f>
        <v>0</v>
      </c>
      <c r="I209" t="s">
        <v>257</v>
      </c>
      <c r="J209" s="22">
        <f>ROUND(E209/I206* H209,5)</f>
        <v>0</v>
      </c>
      <c r="K209" s="44"/>
      <c r="L209" s="41"/>
    </row>
    <row r="210" spans="1:27" x14ac:dyDescent="0.25">
      <c r="D210" s="23" t="s">
        <v>260</v>
      </c>
      <c r="E210" s="38"/>
      <c r="H210" s="38"/>
      <c r="L210" s="41">
        <f>SUM(J208:J209)</f>
        <v>0</v>
      </c>
    </row>
    <row r="211" spans="1:27" x14ac:dyDescent="0.25">
      <c r="B211" s="16" t="s">
        <v>261</v>
      </c>
      <c r="E211" s="38"/>
      <c r="H211" s="38"/>
      <c r="L211" s="41"/>
    </row>
    <row r="212" spans="1:27" x14ac:dyDescent="0.25">
      <c r="B212" t="s">
        <v>262</v>
      </c>
      <c r="C212" t="s">
        <v>27</v>
      </c>
      <c r="D212" t="s">
        <v>263</v>
      </c>
      <c r="E212" s="36">
        <v>1.3</v>
      </c>
      <c r="F212" t="s">
        <v>255</v>
      </c>
      <c r="G212" t="s">
        <v>256</v>
      </c>
      <c r="H212" s="37">
        <f>VLOOKUP(B212,'T-SMP'!$E$10:$F$59,2,0)</f>
        <v>0</v>
      </c>
      <c r="I212" t="s">
        <v>257</v>
      </c>
      <c r="J212" s="22">
        <f>ROUND(E212/I206* H212,5)</f>
        <v>0</v>
      </c>
      <c r="K212" s="44"/>
      <c r="L212" s="41"/>
    </row>
    <row r="213" spans="1:27" x14ac:dyDescent="0.25">
      <c r="B213" t="s">
        <v>264</v>
      </c>
      <c r="C213" t="s">
        <v>27</v>
      </c>
      <c r="D213" t="s">
        <v>265</v>
      </c>
      <c r="E213" s="36">
        <v>0.9</v>
      </c>
      <c r="F213" t="s">
        <v>255</v>
      </c>
      <c r="G213" t="s">
        <v>256</v>
      </c>
      <c r="H213" s="37">
        <f>VLOOKUP(B213,'T-SMP'!$E$10:$F$59,2,0)</f>
        <v>0</v>
      </c>
      <c r="I213" t="s">
        <v>257</v>
      </c>
      <c r="J213" s="22">
        <f>ROUND(E213/I206* H213,5)</f>
        <v>0</v>
      </c>
      <c r="K213" s="44"/>
      <c r="L213" s="41"/>
    </row>
    <row r="214" spans="1:27" x14ac:dyDescent="0.25">
      <c r="D214" s="23" t="s">
        <v>268</v>
      </c>
      <c r="E214" s="38"/>
      <c r="H214" s="38"/>
      <c r="L214" s="41">
        <f>SUM(J212:J213)</f>
        <v>0</v>
      </c>
    </row>
    <row r="215" spans="1:27" x14ac:dyDescent="0.25">
      <c r="B215" s="16" t="s">
        <v>269</v>
      </c>
      <c r="E215" s="38"/>
      <c r="H215" s="38"/>
      <c r="L215" s="41"/>
    </row>
    <row r="216" spans="1:27" ht="90" x14ac:dyDescent="0.25">
      <c r="B216" t="s">
        <v>273</v>
      </c>
      <c r="C216" t="s">
        <v>271</v>
      </c>
      <c r="D216" s="45" t="s">
        <v>274</v>
      </c>
      <c r="E216" s="36">
        <v>1.5</v>
      </c>
      <c r="G216" t="s">
        <v>256</v>
      </c>
      <c r="H216" s="37">
        <f>VLOOKUP(B216,'T-SMP'!$E$10:$F$59,2,0)</f>
        <v>0</v>
      </c>
      <c r="I216" t="s">
        <v>257</v>
      </c>
      <c r="J216" s="22">
        <f>ROUND(E216* H216,5)</f>
        <v>0</v>
      </c>
      <c r="K216" s="44"/>
      <c r="L216" s="41"/>
    </row>
    <row r="217" spans="1:27" ht="90" x14ac:dyDescent="0.25">
      <c r="B217" t="s">
        <v>270</v>
      </c>
      <c r="C217" t="s">
        <v>271</v>
      </c>
      <c r="D217" s="45" t="s">
        <v>272</v>
      </c>
      <c r="E217" s="36">
        <v>0.5</v>
      </c>
      <c r="G217" t="s">
        <v>256</v>
      </c>
      <c r="H217" s="37">
        <f>VLOOKUP(B217,'T-SMP'!$E$10:$F$59,2,0)</f>
        <v>0</v>
      </c>
      <c r="I217" t="s">
        <v>257</v>
      </c>
      <c r="J217" s="22">
        <f>ROUND(E217* H217,5)</f>
        <v>0</v>
      </c>
      <c r="K217" s="44"/>
      <c r="L217" s="41"/>
    </row>
    <row r="218" spans="1:27" x14ac:dyDescent="0.25">
      <c r="D218" s="23" t="s">
        <v>275</v>
      </c>
      <c r="E218" s="38"/>
      <c r="H218" s="38"/>
      <c r="L218" s="41">
        <f>SUM(J216:J217)</f>
        <v>0</v>
      </c>
    </row>
    <row r="219" spans="1:27" x14ac:dyDescent="0.25">
      <c r="E219" s="38"/>
      <c r="H219" s="38"/>
      <c r="L219" s="41"/>
    </row>
    <row r="220" spans="1:27" x14ac:dyDescent="0.25">
      <c r="D220" s="23" t="s">
        <v>276</v>
      </c>
      <c r="E220" s="38"/>
      <c r="H220" s="38">
        <v>1.5</v>
      </c>
      <c r="I220" t="s">
        <v>277</v>
      </c>
      <c r="J220">
        <f>ROUND(H220/100*L210,5)</f>
        <v>0</v>
      </c>
      <c r="L220" s="41"/>
    </row>
    <row r="221" spans="1:27" x14ac:dyDescent="0.25">
      <c r="D221" s="23" t="s">
        <v>278</v>
      </c>
      <c r="E221" s="38"/>
      <c r="H221" s="38"/>
      <c r="L221" s="42">
        <f>SUM(J207:J220)</f>
        <v>0</v>
      </c>
    </row>
    <row r="222" spans="1:27" x14ac:dyDescent="0.25">
      <c r="D222" s="23" t="s">
        <v>279</v>
      </c>
      <c r="E222" s="38"/>
      <c r="H222" s="38"/>
      <c r="L222" s="42">
        <f>SUM(L221:L221)</f>
        <v>0</v>
      </c>
    </row>
    <row r="223" spans="1:27" x14ac:dyDescent="0.25">
      <c r="L223" s="40"/>
    </row>
    <row r="224" spans="1:27" ht="45" customHeight="1" x14ac:dyDescent="0.25">
      <c r="A224" s="19"/>
      <c r="B224" s="19" t="s">
        <v>322</v>
      </c>
      <c r="C224" s="20" t="s">
        <v>53</v>
      </c>
      <c r="D224" s="71" t="s">
        <v>323</v>
      </c>
      <c r="E224" s="72"/>
      <c r="F224" s="72"/>
      <c r="G224" s="20"/>
      <c r="H224" s="21" t="s">
        <v>251</v>
      </c>
      <c r="I224" s="73">
        <v>1</v>
      </c>
      <c r="J224" s="74"/>
      <c r="K224" s="43" t="str">
        <f>+B224</f>
        <v>FRE6GI11</v>
      </c>
      <c r="L224" s="39">
        <f>ROUND(L240,2)</f>
        <v>0</v>
      </c>
      <c r="M224" s="20"/>
      <c r="N224" s="20"/>
      <c r="O224" s="20"/>
      <c r="P224" s="20"/>
      <c r="Q224" s="20"/>
      <c r="R224" s="20"/>
      <c r="S224" s="20"/>
      <c r="T224" s="20"/>
      <c r="U224" s="20"/>
      <c r="V224" s="20"/>
      <c r="W224" s="20"/>
      <c r="X224" s="20"/>
      <c r="Y224" s="20"/>
      <c r="Z224" s="20"/>
      <c r="AA224" s="20"/>
    </row>
    <row r="225" spans="2:12" x14ac:dyDescent="0.25">
      <c r="B225" s="16" t="s">
        <v>252</v>
      </c>
      <c r="L225" s="40"/>
    </row>
    <row r="226" spans="2:12" x14ac:dyDescent="0.25">
      <c r="B226" t="s">
        <v>253</v>
      </c>
      <c r="C226" t="s">
        <v>27</v>
      </c>
      <c r="D226" t="s">
        <v>254</v>
      </c>
      <c r="E226" s="36">
        <v>1.2</v>
      </c>
      <c r="F226" t="s">
        <v>255</v>
      </c>
      <c r="G226" t="s">
        <v>256</v>
      </c>
      <c r="H226" s="37">
        <f>VLOOKUP(B226,'T-SMP'!$E$10:$F$59,2,0)</f>
        <v>0</v>
      </c>
      <c r="I226" t="s">
        <v>257</v>
      </c>
      <c r="J226" s="22">
        <f>ROUND(E226/I224* H226,5)</f>
        <v>0</v>
      </c>
      <c r="K226" s="44"/>
      <c r="L226" s="41"/>
    </row>
    <row r="227" spans="2:12" x14ac:dyDescent="0.25">
      <c r="B227" t="s">
        <v>258</v>
      </c>
      <c r="C227" t="s">
        <v>27</v>
      </c>
      <c r="D227" t="s">
        <v>259</v>
      </c>
      <c r="E227" s="36">
        <v>1.7</v>
      </c>
      <c r="F227" t="s">
        <v>255</v>
      </c>
      <c r="G227" t="s">
        <v>256</v>
      </c>
      <c r="H227" s="37">
        <f>VLOOKUP(B227,'T-SMP'!$E$10:$F$59,2,0)</f>
        <v>0</v>
      </c>
      <c r="I227" t="s">
        <v>257</v>
      </c>
      <c r="J227" s="22">
        <f>ROUND(E227/I224* H227,5)</f>
        <v>0</v>
      </c>
      <c r="K227" s="44"/>
      <c r="L227" s="41"/>
    </row>
    <row r="228" spans="2:12" x14ac:dyDescent="0.25">
      <c r="D228" s="23" t="s">
        <v>260</v>
      </c>
      <c r="E228" s="38"/>
      <c r="H228" s="38"/>
      <c r="L228" s="41">
        <f>SUM(J226:J227)</f>
        <v>0</v>
      </c>
    </row>
    <row r="229" spans="2:12" x14ac:dyDescent="0.25">
      <c r="B229" s="16" t="s">
        <v>261</v>
      </c>
      <c r="E229" s="38"/>
      <c r="H229" s="38"/>
      <c r="L229" s="41"/>
    </row>
    <row r="230" spans="2:12" x14ac:dyDescent="0.25">
      <c r="B230" t="s">
        <v>264</v>
      </c>
      <c r="C230" t="s">
        <v>27</v>
      </c>
      <c r="D230" t="s">
        <v>265</v>
      </c>
      <c r="E230" s="36">
        <v>0.3</v>
      </c>
      <c r="F230" t="s">
        <v>255</v>
      </c>
      <c r="G230" t="s">
        <v>256</v>
      </c>
      <c r="H230" s="37">
        <f>VLOOKUP(B230,'T-SMP'!$E$10:$F$59,2,0)</f>
        <v>0</v>
      </c>
      <c r="I230" t="s">
        <v>257</v>
      </c>
      <c r="J230" s="22">
        <f>ROUND(E230/I224* H230,5)</f>
        <v>0</v>
      </c>
      <c r="K230" s="44"/>
      <c r="L230" s="41"/>
    </row>
    <row r="231" spans="2:12" x14ac:dyDescent="0.25">
      <c r="B231" t="s">
        <v>262</v>
      </c>
      <c r="C231" t="s">
        <v>27</v>
      </c>
      <c r="D231" t="s">
        <v>263</v>
      </c>
      <c r="E231" s="36">
        <v>6.2</v>
      </c>
      <c r="F231" t="s">
        <v>255</v>
      </c>
      <c r="G231" t="s">
        <v>256</v>
      </c>
      <c r="H231" s="37">
        <f>VLOOKUP(B231,'T-SMP'!$E$10:$F$59,2,0)</f>
        <v>0</v>
      </c>
      <c r="I231" t="s">
        <v>257</v>
      </c>
      <c r="J231" s="22">
        <f>ROUND(E231/I224* H231,5)</f>
        <v>0</v>
      </c>
      <c r="K231" s="44"/>
      <c r="L231" s="41"/>
    </row>
    <row r="232" spans="2:12" x14ac:dyDescent="0.25">
      <c r="D232" s="23" t="s">
        <v>268</v>
      </c>
      <c r="E232" s="38"/>
      <c r="H232" s="38"/>
      <c r="L232" s="41">
        <f>SUM(J230:J231)</f>
        <v>0</v>
      </c>
    </row>
    <row r="233" spans="2:12" x14ac:dyDescent="0.25">
      <c r="B233" s="16" t="s">
        <v>269</v>
      </c>
      <c r="E233" s="38"/>
      <c r="H233" s="38"/>
      <c r="L233" s="41"/>
    </row>
    <row r="234" spans="2:12" ht="90" x14ac:dyDescent="0.25">
      <c r="B234" t="s">
        <v>273</v>
      </c>
      <c r="C234" t="s">
        <v>271</v>
      </c>
      <c r="D234" s="45" t="s">
        <v>274</v>
      </c>
      <c r="E234" s="36">
        <v>1.2</v>
      </c>
      <c r="G234" t="s">
        <v>256</v>
      </c>
      <c r="H234" s="37">
        <f>VLOOKUP(B234,'T-SMP'!$E$10:$F$59,2,0)</f>
        <v>0</v>
      </c>
      <c r="I234" t="s">
        <v>257</v>
      </c>
      <c r="J234" s="22">
        <f>ROUND(E234* H234,5)</f>
        <v>0</v>
      </c>
      <c r="K234" s="44"/>
      <c r="L234" s="41"/>
    </row>
    <row r="235" spans="2:12" ht="90" x14ac:dyDescent="0.25">
      <c r="B235" t="s">
        <v>270</v>
      </c>
      <c r="C235" t="s">
        <v>271</v>
      </c>
      <c r="D235" s="45" t="s">
        <v>272</v>
      </c>
      <c r="E235" s="36">
        <v>1</v>
      </c>
      <c r="G235" t="s">
        <v>256</v>
      </c>
      <c r="H235" s="37">
        <f>VLOOKUP(B235,'T-SMP'!$E$10:$F$59,2,0)</f>
        <v>0</v>
      </c>
      <c r="I235" t="s">
        <v>257</v>
      </c>
      <c r="J235" s="22">
        <f>ROUND(E235* H235,5)</f>
        <v>0</v>
      </c>
      <c r="K235" s="44"/>
      <c r="L235" s="41"/>
    </row>
    <row r="236" spans="2:12" x14ac:dyDescent="0.25">
      <c r="D236" s="23" t="s">
        <v>275</v>
      </c>
      <c r="E236" s="38"/>
      <c r="H236" s="38"/>
      <c r="L236" s="41">
        <f>SUM(J234:J235)</f>
        <v>0</v>
      </c>
    </row>
    <row r="237" spans="2:12" x14ac:dyDescent="0.25">
      <c r="E237" s="38"/>
      <c r="H237" s="38"/>
      <c r="L237" s="41"/>
    </row>
    <row r="238" spans="2:12" x14ac:dyDescent="0.25">
      <c r="D238" s="23" t="s">
        <v>276</v>
      </c>
      <c r="E238" s="38"/>
      <c r="H238" s="38">
        <v>1.5</v>
      </c>
      <c r="I238" t="s">
        <v>277</v>
      </c>
      <c r="J238">
        <f>ROUND(H238/100*L228,5)</f>
        <v>0</v>
      </c>
      <c r="L238" s="41"/>
    </row>
    <row r="239" spans="2:12" x14ac:dyDescent="0.25">
      <c r="D239" s="23" t="s">
        <v>278</v>
      </c>
      <c r="E239" s="38"/>
      <c r="H239" s="38"/>
      <c r="L239" s="42">
        <f>SUM(J225:J238)</f>
        <v>0</v>
      </c>
    </row>
    <row r="240" spans="2:12" x14ac:dyDescent="0.25">
      <c r="D240" s="23" t="s">
        <v>279</v>
      </c>
      <c r="E240" s="38"/>
      <c r="H240" s="38"/>
      <c r="L240" s="42">
        <f>SUM(L239:L239)</f>
        <v>0</v>
      </c>
    </row>
    <row r="241" spans="1:27" x14ac:dyDescent="0.25">
      <c r="L241" s="40"/>
    </row>
    <row r="242" spans="1:27" ht="45" customHeight="1" x14ac:dyDescent="0.25">
      <c r="A242" s="19"/>
      <c r="B242" s="19" t="s">
        <v>324</v>
      </c>
      <c r="C242" s="20" t="s">
        <v>53</v>
      </c>
      <c r="D242" s="71" t="s">
        <v>325</v>
      </c>
      <c r="E242" s="72"/>
      <c r="F242" s="72"/>
      <c r="G242" s="20"/>
      <c r="H242" s="21" t="s">
        <v>251</v>
      </c>
      <c r="I242" s="73">
        <v>1</v>
      </c>
      <c r="J242" s="74"/>
      <c r="K242" s="43" t="str">
        <f>+B242</f>
        <v>FRL21013</v>
      </c>
      <c r="L242" s="39">
        <f>ROUND(L256,2)</f>
        <v>0</v>
      </c>
      <c r="M242" s="20"/>
      <c r="N242" s="20"/>
      <c r="O242" s="20"/>
      <c r="P242" s="20"/>
      <c r="Q242" s="20"/>
      <c r="R242" s="20"/>
      <c r="S242" s="20"/>
      <c r="T242" s="20"/>
      <c r="U242" s="20"/>
      <c r="V242" s="20"/>
      <c r="W242" s="20"/>
      <c r="X242" s="20"/>
      <c r="Y242" s="20"/>
      <c r="Z242" s="20"/>
      <c r="AA242" s="20"/>
    </row>
    <row r="243" spans="1:27" x14ac:dyDescent="0.25">
      <c r="B243" s="16" t="s">
        <v>252</v>
      </c>
      <c r="L243" s="40"/>
    </row>
    <row r="244" spans="1:27" x14ac:dyDescent="0.25">
      <c r="B244" t="s">
        <v>258</v>
      </c>
      <c r="C244" t="s">
        <v>27</v>
      </c>
      <c r="D244" t="s">
        <v>259</v>
      </c>
      <c r="E244" s="36">
        <v>0.2</v>
      </c>
      <c r="F244" t="s">
        <v>255</v>
      </c>
      <c r="G244" t="s">
        <v>256</v>
      </c>
      <c r="H244" s="37">
        <f>VLOOKUP(B244,'T-SMP'!$E$10:$F$59,2,0)</f>
        <v>0</v>
      </c>
      <c r="I244" t="s">
        <v>257</v>
      </c>
      <c r="J244" s="22">
        <f>ROUND(E244/I242* H244,5)</f>
        <v>0</v>
      </c>
      <c r="K244" s="44"/>
      <c r="L244" s="41"/>
    </row>
    <row r="245" spans="1:27" x14ac:dyDescent="0.25">
      <c r="B245" t="s">
        <v>253</v>
      </c>
      <c r="C245" t="s">
        <v>27</v>
      </c>
      <c r="D245" t="s">
        <v>254</v>
      </c>
      <c r="E245" s="36">
        <v>0.1</v>
      </c>
      <c r="F245" t="s">
        <v>255</v>
      </c>
      <c r="G245" t="s">
        <v>256</v>
      </c>
      <c r="H245" s="37">
        <f>VLOOKUP(B245,'T-SMP'!$E$10:$F$59,2,0)</f>
        <v>0</v>
      </c>
      <c r="I245" t="s">
        <v>257</v>
      </c>
      <c r="J245" s="22">
        <f>ROUND(E245/I242* H245,5)</f>
        <v>0</v>
      </c>
      <c r="K245" s="44"/>
      <c r="L245" s="41"/>
    </row>
    <row r="246" spans="1:27" x14ac:dyDescent="0.25">
      <c r="D246" s="23" t="s">
        <v>260</v>
      </c>
      <c r="E246" s="38"/>
      <c r="H246" s="38"/>
      <c r="L246" s="41">
        <f>SUM(J244:J245)</f>
        <v>0</v>
      </c>
    </row>
    <row r="247" spans="1:27" x14ac:dyDescent="0.25">
      <c r="B247" s="16" t="s">
        <v>261</v>
      </c>
      <c r="E247" s="38"/>
      <c r="H247" s="38"/>
      <c r="L247" s="41"/>
    </row>
    <row r="248" spans="1:27" ht="30" x14ac:dyDescent="0.25">
      <c r="B248" t="s">
        <v>326</v>
      </c>
      <c r="C248" t="s">
        <v>27</v>
      </c>
      <c r="D248" s="45" t="s">
        <v>327</v>
      </c>
      <c r="E248" s="36">
        <v>0.2</v>
      </c>
      <c r="F248" t="s">
        <v>255</v>
      </c>
      <c r="G248" t="s">
        <v>256</v>
      </c>
      <c r="H248" s="37">
        <f>VLOOKUP(B248,'T-SMP'!$E$10:$F$59,2,0)</f>
        <v>0</v>
      </c>
      <c r="I248" t="s">
        <v>257</v>
      </c>
      <c r="J248" s="22">
        <f>ROUND(E248/I242* H248,5)</f>
        <v>0</v>
      </c>
      <c r="K248" s="44"/>
      <c r="L248" s="41"/>
    </row>
    <row r="249" spans="1:27" x14ac:dyDescent="0.25">
      <c r="D249" s="23" t="s">
        <v>268</v>
      </c>
      <c r="E249" s="38"/>
      <c r="H249" s="38"/>
      <c r="L249" s="41">
        <f>SUM(J248:J248)</f>
        <v>0</v>
      </c>
    </row>
    <row r="250" spans="1:27" x14ac:dyDescent="0.25">
      <c r="B250" s="16" t="s">
        <v>269</v>
      </c>
      <c r="E250" s="38"/>
      <c r="H250" s="38"/>
      <c r="L250" s="41"/>
    </row>
    <row r="251" spans="1:27" x14ac:dyDescent="0.25">
      <c r="B251" t="s">
        <v>328</v>
      </c>
      <c r="C251" t="s">
        <v>309</v>
      </c>
      <c r="D251" t="s">
        <v>329</v>
      </c>
      <c r="E251" s="36">
        <v>0.25</v>
      </c>
      <c r="G251" t="s">
        <v>256</v>
      </c>
      <c r="H251" s="37">
        <f>VLOOKUP(B251,'T-SMP'!$E$10:$F$59,2,0)</f>
        <v>0</v>
      </c>
      <c r="I251" t="s">
        <v>257</v>
      </c>
      <c r="J251" s="22">
        <f>ROUND(E251* H251,5)</f>
        <v>0</v>
      </c>
      <c r="K251" s="44"/>
      <c r="L251" s="41"/>
    </row>
    <row r="252" spans="1:27" x14ac:dyDescent="0.25">
      <c r="D252" s="23" t="s">
        <v>275</v>
      </c>
      <c r="E252" s="38"/>
      <c r="H252" s="38"/>
      <c r="L252" s="41">
        <f>SUM(J251:J251)</f>
        <v>0</v>
      </c>
    </row>
    <row r="253" spans="1:27" x14ac:dyDescent="0.25">
      <c r="E253" s="38"/>
      <c r="H253" s="38"/>
      <c r="L253" s="41"/>
    </row>
    <row r="254" spans="1:27" x14ac:dyDescent="0.25">
      <c r="D254" s="23" t="s">
        <v>276</v>
      </c>
      <c r="E254" s="38"/>
      <c r="H254" s="38">
        <v>1.5</v>
      </c>
      <c r="I254" t="s">
        <v>277</v>
      </c>
      <c r="J254">
        <f>ROUND(H254/100*L246,5)</f>
        <v>0</v>
      </c>
      <c r="L254" s="41"/>
    </row>
    <row r="255" spans="1:27" x14ac:dyDescent="0.25">
      <c r="D255" s="23" t="s">
        <v>278</v>
      </c>
      <c r="E255" s="38"/>
      <c r="H255" s="38"/>
      <c r="L255" s="42">
        <f>SUM(J243:J254)</f>
        <v>0</v>
      </c>
    </row>
    <row r="256" spans="1:27" x14ac:dyDescent="0.25">
      <c r="D256" s="23" t="s">
        <v>279</v>
      </c>
      <c r="E256" s="38"/>
      <c r="H256" s="38"/>
      <c r="L256" s="42">
        <f>SUM(L255:L255)</f>
        <v>0</v>
      </c>
    </row>
    <row r="257" spans="1:27" x14ac:dyDescent="0.25">
      <c r="L257" s="40"/>
    </row>
    <row r="258" spans="1:27" ht="45" customHeight="1" x14ac:dyDescent="0.25">
      <c r="A258" s="19"/>
      <c r="B258" s="19" t="s">
        <v>330</v>
      </c>
      <c r="C258" s="20" t="s">
        <v>53</v>
      </c>
      <c r="D258" s="71" t="s">
        <v>331</v>
      </c>
      <c r="E258" s="72"/>
      <c r="F258" s="72"/>
      <c r="G258" s="20"/>
      <c r="H258" s="21" t="s">
        <v>251</v>
      </c>
      <c r="I258" s="73">
        <v>1</v>
      </c>
      <c r="J258" s="74"/>
      <c r="K258" s="43" t="str">
        <f>+B258</f>
        <v>FRL21GI01</v>
      </c>
      <c r="L258" s="39">
        <f>ROUND(L272,2)</f>
        <v>0</v>
      </c>
      <c r="M258" s="20"/>
      <c r="N258" s="20"/>
      <c r="O258" s="20"/>
      <c r="P258" s="20"/>
      <c r="Q258" s="20"/>
      <c r="R258" s="20"/>
      <c r="S258" s="20"/>
      <c r="T258" s="20"/>
      <c r="U258" s="20"/>
      <c r="V258" s="20"/>
      <c r="W258" s="20"/>
      <c r="X258" s="20"/>
      <c r="Y258" s="20"/>
      <c r="Z258" s="20"/>
      <c r="AA258" s="20"/>
    </row>
    <row r="259" spans="1:27" x14ac:dyDescent="0.25">
      <c r="B259" s="16" t="s">
        <v>252</v>
      </c>
      <c r="L259" s="40"/>
    </row>
    <row r="260" spans="1:27" x14ac:dyDescent="0.25">
      <c r="B260" t="s">
        <v>253</v>
      </c>
      <c r="C260" t="s">
        <v>27</v>
      </c>
      <c r="D260" t="s">
        <v>254</v>
      </c>
      <c r="E260" s="36">
        <v>0.05</v>
      </c>
      <c r="F260" t="s">
        <v>255</v>
      </c>
      <c r="G260" t="s">
        <v>256</v>
      </c>
      <c r="H260" s="37">
        <f>VLOOKUP(B260,'T-SMP'!$E$10:$F$59,2,0)</f>
        <v>0</v>
      </c>
      <c r="I260" t="s">
        <v>257</v>
      </c>
      <c r="J260" s="22">
        <f>ROUND(E260/I258* H260,5)</f>
        <v>0</v>
      </c>
      <c r="K260" s="44"/>
      <c r="L260" s="41"/>
    </row>
    <row r="261" spans="1:27" x14ac:dyDescent="0.25">
      <c r="B261" t="s">
        <v>258</v>
      </c>
      <c r="C261" t="s">
        <v>27</v>
      </c>
      <c r="D261" t="s">
        <v>259</v>
      </c>
      <c r="E261" s="36">
        <v>0.05</v>
      </c>
      <c r="F261" t="s">
        <v>255</v>
      </c>
      <c r="G261" t="s">
        <v>256</v>
      </c>
      <c r="H261" s="37">
        <f>VLOOKUP(B261,'T-SMP'!$E$10:$F$59,2,0)</f>
        <v>0</v>
      </c>
      <c r="I261" t="s">
        <v>257</v>
      </c>
      <c r="J261" s="22">
        <f>ROUND(E261/I258* H261,5)</f>
        <v>0</v>
      </c>
      <c r="K261" s="44"/>
      <c r="L261" s="41"/>
    </row>
    <row r="262" spans="1:27" x14ac:dyDescent="0.25">
      <c r="D262" s="23" t="s">
        <v>260</v>
      </c>
      <c r="E262" s="38"/>
      <c r="H262" s="38"/>
      <c r="L262" s="41">
        <f>SUM(J260:J261)</f>
        <v>0</v>
      </c>
    </row>
    <row r="263" spans="1:27" x14ac:dyDescent="0.25">
      <c r="B263" s="16" t="s">
        <v>261</v>
      </c>
      <c r="E263" s="38"/>
      <c r="H263" s="38"/>
      <c r="L263" s="41"/>
    </row>
    <row r="264" spans="1:27" ht="30" x14ac:dyDescent="0.25">
      <c r="B264" t="s">
        <v>326</v>
      </c>
      <c r="C264" t="s">
        <v>27</v>
      </c>
      <c r="D264" s="45" t="s">
        <v>327</v>
      </c>
      <c r="E264" s="36">
        <v>2.5000000000000001E-2</v>
      </c>
      <c r="F264" t="s">
        <v>255</v>
      </c>
      <c r="G264" t="s">
        <v>256</v>
      </c>
      <c r="H264" s="37">
        <f>VLOOKUP(B264,'T-SMP'!$E$10:$F$59,2,0)</f>
        <v>0</v>
      </c>
      <c r="I264" t="s">
        <v>257</v>
      </c>
      <c r="J264" s="22">
        <f>ROUND(E264/I258* H264,5)</f>
        <v>0</v>
      </c>
      <c r="K264" s="44"/>
      <c r="L264" s="41"/>
    </row>
    <row r="265" spans="1:27" x14ac:dyDescent="0.25">
      <c r="D265" s="23" t="s">
        <v>268</v>
      </c>
      <c r="E265" s="38"/>
      <c r="H265" s="38"/>
      <c r="L265" s="41">
        <f>SUM(J264:J264)</f>
        <v>0</v>
      </c>
    </row>
    <row r="266" spans="1:27" x14ac:dyDescent="0.25">
      <c r="B266" s="16" t="s">
        <v>269</v>
      </c>
      <c r="E266" s="38"/>
      <c r="H266" s="38"/>
      <c r="L266" s="41"/>
    </row>
    <row r="267" spans="1:27" x14ac:dyDescent="0.25">
      <c r="B267" t="s">
        <v>328</v>
      </c>
      <c r="C267" t="s">
        <v>309</v>
      </c>
      <c r="D267" t="s">
        <v>329</v>
      </c>
      <c r="E267" s="36">
        <v>1E-3</v>
      </c>
      <c r="G267" t="s">
        <v>256</v>
      </c>
      <c r="H267" s="37">
        <f>VLOOKUP(B267,'T-SMP'!$E$10:$F$59,2,0)</f>
        <v>0</v>
      </c>
      <c r="I267" t="s">
        <v>257</v>
      </c>
      <c r="J267" s="22">
        <f>ROUND(E267* H267,5)</f>
        <v>0</v>
      </c>
      <c r="K267" s="44"/>
      <c r="L267" s="41"/>
    </row>
    <row r="268" spans="1:27" x14ac:dyDescent="0.25">
      <c r="D268" s="23" t="s">
        <v>275</v>
      </c>
      <c r="E268" s="38"/>
      <c r="H268" s="38"/>
      <c r="L268" s="41">
        <f>SUM(J267:J267)</f>
        <v>0</v>
      </c>
    </row>
    <row r="269" spans="1:27" x14ac:dyDescent="0.25">
      <c r="E269" s="38"/>
      <c r="H269" s="38"/>
      <c r="L269" s="41"/>
    </row>
    <row r="270" spans="1:27" x14ac:dyDescent="0.25">
      <c r="D270" s="23" t="s">
        <v>276</v>
      </c>
      <c r="E270" s="38"/>
      <c r="H270" s="38">
        <v>1.5</v>
      </c>
      <c r="I270" t="s">
        <v>277</v>
      </c>
      <c r="J270">
        <f>ROUND(H270/100*L262,5)</f>
        <v>0</v>
      </c>
      <c r="L270" s="41"/>
    </row>
    <row r="271" spans="1:27" x14ac:dyDescent="0.25">
      <c r="D271" s="23" t="s">
        <v>278</v>
      </c>
      <c r="E271" s="38"/>
      <c r="H271" s="38"/>
      <c r="L271" s="42">
        <f>SUM(J259:J270)</f>
        <v>0</v>
      </c>
    </row>
    <row r="272" spans="1:27" x14ac:dyDescent="0.25">
      <c r="D272" s="23" t="s">
        <v>279</v>
      </c>
      <c r="E272" s="38"/>
      <c r="H272" s="38"/>
      <c r="L272" s="42">
        <f>SUM(L271:L271)</f>
        <v>0</v>
      </c>
    </row>
    <row r="273" spans="1:27" x14ac:dyDescent="0.25">
      <c r="L273" s="40"/>
    </row>
    <row r="274" spans="1:27" ht="45" customHeight="1" x14ac:dyDescent="0.25">
      <c r="A274" s="19"/>
      <c r="B274" s="19" t="s">
        <v>332</v>
      </c>
      <c r="C274" s="20" t="s">
        <v>53</v>
      </c>
      <c r="D274" s="71" t="s">
        <v>333</v>
      </c>
      <c r="E274" s="72"/>
      <c r="F274" s="72"/>
      <c r="G274" s="20"/>
      <c r="H274" s="21" t="s">
        <v>251</v>
      </c>
      <c r="I274" s="73">
        <v>1</v>
      </c>
      <c r="J274" s="74"/>
      <c r="K274" s="43" t="str">
        <f>+B274</f>
        <v>FRL21GI02</v>
      </c>
      <c r="L274" s="39">
        <f>ROUND(L282,2)</f>
        <v>0</v>
      </c>
      <c r="M274" s="20"/>
      <c r="N274" s="20"/>
      <c r="O274" s="20"/>
      <c r="P274" s="20"/>
      <c r="Q274" s="20"/>
      <c r="R274" s="20"/>
      <c r="S274" s="20"/>
      <c r="T274" s="20"/>
      <c r="U274" s="20"/>
      <c r="V274" s="20"/>
      <c r="W274" s="20"/>
      <c r="X274" s="20"/>
      <c r="Y274" s="20"/>
      <c r="Z274" s="20"/>
      <c r="AA274" s="20"/>
    </row>
    <row r="275" spans="1:27" x14ac:dyDescent="0.25">
      <c r="B275" s="16" t="s">
        <v>252</v>
      </c>
      <c r="L275" s="40"/>
    </row>
    <row r="276" spans="1:27" x14ac:dyDescent="0.25">
      <c r="B276" t="s">
        <v>253</v>
      </c>
      <c r="C276" t="s">
        <v>27</v>
      </c>
      <c r="D276" t="s">
        <v>254</v>
      </c>
      <c r="E276" s="36">
        <v>0.15</v>
      </c>
      <c r="F276" t="s">
        <v>255</v>
      </c>
      <c r="G276" t="s">
        <v>256</v>
      </c>
      <c r="H276" s="37">
        <f>VLOOKUP(B276,'T-SMP'!$E$10:$F$59,2,0)</f>
        <v>0</v>
      </c>
      <c r="I276" t="s">
        <v>257</v>
      </c>
      <c r="J276" s="22">
        <f>ROUND(E276/I274* H276,5)</f>
        <v>0</v>
      </c>
      <c r="K276" s="44"/>
      <c r="L276" s="41"/>
    </row>
    <row r="277" spans="1:27" x14ac:dyDescent="0.25">
      <c r="B277" t="s">
        <v>258</v>
      </c>
      <c r="C277" t="s">
        <v>27</v>
      </c>
      <c r="D277" t="s">
        <v>259</v>
      </c>
      <c r="E277" s="36">
        <v>0.1</v>
      </c>
      <c r="F277" t="s">
        <v>255</v>
      </c>
      <c r="G277" t="s">
        <v>256</v>
      </c>
      <c r="H277" s="37">
        <f>VLOOKUP(B277,'T-SMP'!$E$10:$F$59,2,0)</f>
        <v>0</v>
      </c>
      <c r="I277" t="s">
        <v>257</v>
      </c>
      <c r="J277" s="22">
        <f>ROUND(E277/I274* H277,5)</f>
        <v>0</v>
      </c>
      <c r="K277" s="44"/>
      <c r="L277" s="41"/>
    </row>
    <row r="278" spans="1:27" x14ac:dyDescent="0.25">
      <c r="D278" s="23" t="s">
        <v>260</v>
      </c>
      <c r="E278" s="38"/>
      <c r="H278" s="38"/>
      <c r="L278" s="41">
        <f>SUM(J276:J277)</f>
        <v>0</v>
      </c>
    </row>
    <row r="279" spans="1:27" x14ac:dyDescent="0.25">
      <c r="E279" s="38"/>
      <c r="H279" s="38"/>
      <c r="L279" s="41"/>
    </row>
    <row r="280" spans="1:27" x14ac:dyDescent="0.25">
      <c r="D280" s="23" t="s">
        <v>276</v>
      </c>
      <c r="E280" s="38"/>
      <c r="H280" s="38">
        <v>1.5</v>
      </c>
      <c r="I280" t="s">
        <v>277</v>
      </c>
      <c r="J280">
        <f>ROUND(H280/100*L278,5)</f>
        <v>0</v>
      </c>
      <c r="L280" s="41"/>
    </row>
    <row r="281" spans="1:27" x14ac:dyDescent="0.25">
      <c r="D281" s="23" t="s">
        <v>278</v>
      </c>
      <c r="E281" s="38"/>
      <c r="H281" s="38"/>
      <c r="L281" s="42">
        <f>SUM(J275:J280)</f>
        <v>0</v>
      </c>
    </row>
    <row r="282" spans="1:27" x14ac:dyDescent="0.25">
      <c r="D282" s="23" t="s">
        <v>279</v>
      </c>
      <c r="E282" s="38"/>
      <c r="H282" s="38"/>
      <c r="L282" s="42">
        <f>SUM(L281:L281)</f>
        <v>0</v>
      </c>
    </row>
    <row r="283" spans="1:27" x14ac:dyDescent="0.25">
      <c r="L283" s="40"/>
    </row>
    <row r="284" spans="1:27" ht="45" customHeight="1" x14ac:dyDescent="0.25">
      <c r="A284" s="19"/>
      <c r="B284" s="19" t="s">
        <v>334</v>
      </c>
      <c r="C284" s="20" t="s">
        <v>53</v>
      </c>
      <c r="D284" s="71" t="s">
        <v>335</v>
      </c>
      <c r="E284" s="72"/>
      <c r="F284" s="72"/>
      <c r="G284" s="20"/>
      <c r="H284" s="21" t="s">
        <v>251</v>
      </c>
      <c r="I284" s="73">
        <v>1</v>
      </c>
      <c r="J284" s="74"/>
      <c r="K284" s="43" t="str">
        <f>+B284</f>
        <v>FRL21GI03</v>
      </c>
      <c r="L284" s="39">
        <f>ROUND(L295,2)</f>
        <v>0</v>
      </c>
      <c r="M284" s="20"/>
      <c r="N284" s="20"/>
      <c r="O284" s="20"/>
      <c r="P284" s="20"/>
      <c r="Q284" s="20"/>
      <c r="R284" s="20"/>
      <c r="S284" s="20"/>
      <c r="T284" s="20"/>
      <c r="U284" s="20"/>
      <c r="V284" s="20"/>
      <c r="W284" s="20"/>
      <c r="X284" s="20"/>
      <c r="Y284" s="20"/>
      <c r="Z284" s="20"/>
      <c r="AA284" s="20"/>
    </row>
    <row r="285" spans="1:27" x14ac:dyDescent="0.25">
      <c r="B285" s="16" t="s">
        <v>252</v>
      </c>
      <c r="L285" s="40"/>
    </row>
    <row r="286" spans="1:27" x14ac:dyDescent="0.25">
      <c r="B286" t="s">
        <v>253</v>
      </c>
      <c r="C286" t="s">
        <v>27</v>
      </c>
      <c r="D286" t="s">
        <v>254</v>
      </c>
      <c r="E286" s="36">
        <v>0.15</v>
      </c>
      <c r="F286" t="s">
        <v>255</v>
      </c>
      <c r="G286" t="s">
        <v>256</v>
      </c>
      <c r="H286" s="37">
        <f>VLOOKUP(B286,'T-SMP'!$E$10:$F$59,2,0)</f>
        <v>0</v>
      </c>
      <c r="I286" t="s">
        <v>257</v>
      </c>
      <c r="J286" s="22">
        <f>ROUND(E286/I284* H286,5)</f>
        <v>0</v>
      </c>
      <c r="K286" s="44"/>
      <c r="L286" s="41"/>
    </row>
    <row r="287" spans="1:27" x14ac:dyDescent="0.25">
      <c r="B287" t="s">
        <v>258</v>
      </c>
      <c r="C287" t="s">
        <v>27</v>
      </c>
      <c r="D287" t="s">
        <v>259</v>
      </c>
      <c r="E287" s="36">
        <v>0.15</v>
      </c>
      <c r="F287" t="s">
        <v>255</v>
      </c>
      <c r="G287" t="s">
        <v>256</v>
      </c>
      <c r="H287" s="37">
        <f>VLOOKUP(B287,'T-SMP'!$E$10:$F$59,2,0)</f>
        <v>0</v>
      </c>
      <c r="I287" t="s">
        <v>257</v>
      </c>
      <c r="J287" s="22">
        <f>ROUND(E287/I284* H287,5)</f>
        <v>0</v>
      </c>
      <c r="K287" s="44"/>
      <c r="L287" s="41"/>
    </row>
    <row r="288" spans="1:27" x14ac:dyDescent="0.25">
      <c r="D288" s="23" t="s">
        <v>260</v>
      </c>
      <c r="E288" s="38"/>
      <c r="H288" s="38"/>
      <c r="L288" s="41">
        <f>SUM(J286:J287)</f>
        <v>0</v>
      </c>
    </row>
    <row r="289" spans="1:27" x14ac:dyDescent="0.25">
      <c r="B289" s="16" t="s">
        <v>261</v>
      </c>
      <c r="E289" s="38"/>
      <c r="H289" s="38"/>
      <c r="L289" s="41"/>
    </row>
    <row r="290" spans="1:27" ht="45" x14ac:dyDescent="0.25">
      <c r="B290" t="s">
        <v>266</v>
      </c>
      <c r="C290" t="s">
        <v>27</v>
      </c>
      <c r="D290" s="45" t="s">
        <v>267</v>
      </c>
      <c r="E290" s="36">
        <v>0.25</v>
      </c>
      <c r="F290" t="s">
        <v>255</v>
      </c>
      <c r="G290" t="s">
        <v>256</v>
      </c>
      <c r="H290" s="37">
        <f>VLOOKUP(B290,'T-SMP'!$E$10:$F$59,2,0)</f>
        <v>0</v>
      </c>
      <c r="I290" t="s">
        <v>257</v>
      </c>
      <c r="J290" s="22">
        <f>ROUND(E290/I284* H290,5)</f>
        <v>0</v>
      </c>
      <c r="K290" s="44"/>
      <c r="L290" s="41"/>
    </row>
    <row r="291" spans="1:27" x14ac:dyDescent="0.25">
      <c r="D291" s="23" t="s">
        <v>268</v>
      </c>
      <c r="E291" s="38"/>
      <c r="H291" s="38"/>
      <c r="L291" s="41">
        <f>SUM(J290:J290)</f>
        <v>0</v>
      </c>
    </row>
    <row r="292" spans="1:27" x14ac:dyDescent="0.25">
      <c r="E292" s="38"/>
      <c r="H292" s="38"/>
      <c r="L292" s="41"/>
    </row>
    <row r="293" spans="1:27" x14ac:dyDescent="0.25">
      <c r="D293" s="23" t="s">
        <v>276</v>
      </c>
      <c r="E293" s="38"/>
      <c r="H293" s="38">
        <v>1.5</v>
      </c>
      <c r="I293" t="s">
        <v>277</v>
      </c>
      <c r="J293">
        <f>ROUND(H293/100*L288,5)</f>
        <v>0</v>
      </c>
      <c r="L293" s="41"/>
    </row>
    <row r="294" spans="1:27" x14ac:dyDescent="0.25">
      <c r="D294" s="23" t="s">
        <v>278</v>
      </c>
      <c r="E294" s="38"/>
      <c r="H294" s="38"/>
      <c r="L294" s="42">
        <f>SUM(J285:J293)</f>
        <v>0</v>
      </c>
    </row>
    <row r="295" spans="1:27" x14ac:dyDescent="0.25">
      <c r="D295" s="23" t="s">
        <v>279</v>
      </c>
      <c r="E295" s="38"/>
      <c r="H295" s="38"/>
      <c r="L295" s="42">
        <f>SUM(L294:L294)</f>
        <v>0</v>
      </c>
    </row>
    <row r="296" spans="1:27" x14ac:dyDescent="0.25">
      <c r="L296" s="40"/>
    </row>
    <row r="297" spans="1:27" ht="45" customHeight="1" x14ac:dyDescent="0.25">
      <c r="A297" s="19"/>
      <c r="B297" s="19" t="s">
        <v>336</v>
      </c>
      <c r="C297" s="20" t="s">
        <v>53</v>
      </c>
      <c r="D297" s="71" t="s">
        <v>337</v>
      </c>
      <c r="E297" s="72"/>
      <c r="F297" s="72"/>
      <c r="G297" s="20"/>
      <c r="H297" s="21" t="s">
        <v>251</v>
      </c>
      <c r="I297" s="73">
        <v>1</v>
      </c>
      <c r="J297" s="74"/>
      <c r="K297" s="43" t="str">
        <f>+B297</f>
        <v>FRL21GI04</v>
      </c>
      <c r="L297" s="39">
        <f>ROUND(L311,2)</f>
        <v>0</v>
      </c>
      <c r="M297" s="20"/>
      <c r="N297" s="20"/>
      <c r="O297" s="20"/>
      <c r="P297" s="20"/>
      <c r="Q297" s="20"/>
      <c r="R297" s="20"/>
      <c r="S297" s="20"/>
      <c r="T297" s="20"/>
      <c r="U297" s="20"/>
      <c r="V297" s="20"/>
      <c r="W297" s="20"/>
      <c r="X297" s="20"/>
      <c r="Y297" s="20"/>
      <c r="Z297" s="20"/>
      <c r="AA297" s="20"/>
    </row>
    <row r="298" spans="1:27" x14ac:dyDescent="0.25">
      <c r="B298" s="16" t="s">
        <v>252</v>
      </c>
      <c r="L298" s="40"/>
    </row>
    <row r="299" spans="1:27" x14ac:dyDescent="0.25">
      <c r="B299" t="s">
        <v>253</v>
      </c>
      <c r="C299" t="s">
        <v>27</v>
      </c>
      <c r="D299" t="s">
        <v>254</v>
      </c>
      <c r="E299" s="36">
        <v>0.15</v>
      </c>
      <c r="F299" t="s">
        <v>255</v>
      </c>
      <c r="G299" t="s">
        <v>256</v>
      </c>
      <c r="H299" s="37">
        <f>VLOOKUP(B299,'T-SMP'!$E$10:$F$59,2,0)</f>
        <v>0</v>
      </c>
      <c r="I299" t="s">
        <v>257</v>
      </c>
      <c r="J299" s="22">
        <f>ROUND(E299/I297* H299,5)</f>
        <v>0</v>
      </c>
      <c r="K299" s="44"/>
      <c r="L299" s="41"/>
    </row>
    <row r="300" spans="1:27" x14ac:dyDescent="0.25">
      <c r="B300" t="s">
        <v>258</v>
      </c>
      <c r="C300" t="s">
        <v>27</v>
      </c>
      <c r="D300" t="s">
        <v>259</v>
      </c>
      <c r="E300" s="36">
        <v>0.15</v>
      </c>
      <c r="F300" t="s">
        <v>255</v>
      </c>
      <c r="G300" t="s">
        <v>256</v>
      </c>
      <c r="H300" s="37">
        <f>VLOOKUP(B300,'T-SMP'!$E$10:$F$59,2,0)</f>
        <v>0</v>
      </c>
      <c r="I300" t="s">
        <v>257</v>
      </c>
      <c r="J300" s="22">
        <f>ROUND(E300/I297* H300,5)</f>
        <v>0</v>
      </c>
      <c r="K300" s="44"/>
      <c r="L300" s="41"/>
    </row>
    <row r="301" spans="1:27" x14ac:dyDescent="0.25">
      <c r="D301" s="23" t="s">
        <v>260</v>
      </c>
      <c r="E301" s="38"/>
      <c r="H301" s="38"/>
      <c r="L301" s="41">
        <f>SUM(J299:J300)</f>
        <v>0</v>
      </c>
    </row>
    <row r="302" spans="1:27" x14ac:dyDescent="0.25">
      <c r="B302" s="16" t="s">
        <v>261</v>
      </c>
      <c r="E302" s="38"/>
      <c r="H302" s="38"/>
      <c r="L302" s="41"/>
    </row>
    <row r="303" spans="1:27" ht="45" x14ac:dyDescent="0.25">
      <c r="B303" t="s">
        <v>266</v>
      </c>
      <c r="C303" t="s">
        <v>27</v>
      </c>
      <c r="D303" s="45" t="s">
        <v>267</v>
      </c>
      <c r="E303" s="36">
        <v>0.35</v>
      </c>
      <c r="F303" t="s">
        <v>255</v>
      </c>
      <c r="G303" t="s">
        <v>256</v>
      </c>
      <c r="H303" s="37">
        <f>VLOOKUP(B303,'T-SMP'!$E$10:$F$59,2,0)</f>
        <v>0</v>
      </c>
      <c r="I303" t="s">
        <v>257</v>
      </c>
      <c r="J303" s="22">
        <f>ROUND(E303/I297* H303,5)</f>
        <v>0</v>
      </c>
      <c r="K303" s="44"/>
      <c r="L303" s="41"/>
    </row>
    <row r="304" spans="1:27" x14ac:dyDescent="0.25">
      <c r="D304" s="23" t="s">
        <v>268</v>
      </c>
      <c r="E304" s="38"/>
      <c r="H304" s="38"/>
      <c r="L304" s="41">
        <f>SUM(J303:J303)</f>
        <v>0</v>
      </c>
    </row>
    <row r="305" spans="1:27" x14ac:dyDescent="0.25">
      <c r="B305" s="16" t="s">
        <v>269</v>
      </c>
      <c r="E305" s="38"/>
      <c r="H305" s="38"/>
      <c r="L305" s="41"/>
    </row>
    <row r="306" spans="1:27" ht="90" x14ac:dyDescent="0.25">
      <c r="B306" t="s">
        <v>270</v>
      </c>
      <c r="C306" t="s">
        <v>271</v>
      </c>
      <c r="D306" s="45" t="s">
        <v>272</v>
      </c>
      <c r="E306" s="36">
        <v>0.01</v>
      </c>
      <c r="G306" t="s">
        <v>256</v>
      </c>
      <c r="H306" s="37">
        <f>VLOOKUP(B306,'T-SMP'!$E$10:$F$59,2,0)</f>
        <v>0</v>
      </c>
      <c r="I306" t="s">
        <v>257</v>
      </c>
      <c r="J306" s="22">
        <f>ROUND(E306* H306,5)</f>
        <v>0</v>
      </c>
      <c r="K306" s="44"/>
      <c r="L306" s="41"/>
    </row>
    <row r="307" spans="1:27" x14ac:dyDescent="0.25">
      <c r="D307" s="23" t="s">
        <v>275</v>
      </c>
      <c r="E307" s="38"/>
      <c r="H307" s="38"/>
      <c r="L307" s="41">
        <f>SUM(J306:J306)</f>
        <v>0</v>
      </c>
    </row>
    <row r="308" spans="1:27" x14ac:dyDescent="0.25">
      <c r="E308" s="38"/>
      <c r="H308" s="38"/>
      <c r="L308" s="41"/>
    </row>
    <row r="309" spans="1:27" x14ac:dyDescent="0.25">
      <c r="D309" s="23" t="s">
        <v>276</v>
      </c>
      <c r="E309" s="38"/>
      <c r="H309" s="38">
        <v>1.5</v>
      </c>
      <c r="I309" t="s">
        <v>277</v>
      </c>
      <c r="J309">
        <f>ROUND(H309/100*L301,5)</f>
        <v>0</v>
      </c>
      <c r="L309" s="41"/>
    </row>
    <row r="310" spans="1:27" x14ac:dyDescent="0.25">
      <c r="D310" s="23" t="s">
        <v>278</v>
      </c>
      <c r="E310" s="38"/>
      <c r="H310" s="38"/>
      <c r="L310" s="42">
        <f>SUM(J298:J309)</f>
        <v>0</v>
      </c>
    </row>
    <row r="311" spans="1:27" x14ac:dyDescent="0.25">
      <c r="D311" s="23" t="s">
        <v>279</v>
      </c>
      <c r="E311" s="38"/>
      <c r="H311" s="38"/>
      <c r="L311" s="42">
        <f>SUM(L310:L310)</f>
        <v>0</v>
      </c>
    </row>
    <row r="312" spans="1:27" x14ac:dyDescent="0.25">
      <c r="L312" s="40"/>
    </row>
    <row r="313" spans="1:27" ht="45" customHeight="1" x14ac:dyDescent="0.25">
      <c r="A313" s="19"/>
      <c r="B313" s="19" t="s">
        <v>338</v>
      </c>
      <c r="C313" s="20" t="s">
        <v>53</v>
      </c>
      <c r="D313" s="71" t="s">
        <v>339</v>
      </c>
      <c r="E313" s="72"/>
      <c r="F313" s="72"/>
      <c r="G313" s="20"/>
      <c r="H313" s="21" t="s">
        <v>251</v>
      </c>
      <c r="I313" s="73">
        <v>1</v>
      </c>
      <c r="J313" s="74"/>
      <c r="K313" s="43" t="str">
        <f>+B313</f>
        <v>FRL21GI05</v>
      </c>
      <c r="L313" s="39">
        <f>ROUND(L327,2)</f>
        <v>0</v>
      </c>
      <c r="M313" s="20"/>
      <c r="N313" s="20"/>
      <c r="O313" s="20"/>
      <c r="P313" s="20"/>
      <c r="Q313" s="20"/>
      <c r="R313" s="20"/>
      <c r="S313" s="20"/>
      <c r="T313" s="20"/>
      <c r="U313" s="20"/>
      <c r="V313" s="20"/>
      <c r="W313" s="20"/>
      <c r="X313" s="20"/>
      <c r="Y313" s="20"/>
      <c r="Z313" s="20"/>
      <c r="AA313" s="20"/>
    </row>
    <row r="314" spans="1:27" x14ac:dyDescent="0.25">
      <c r="B314" s="16" t="s">
        <v>252</v>
      </c>
      <c r="L314" s="40"/>
    </row>
    <row r="315" spans="1:27" x14ac:dyDescent="0.25">
      <c r="B315" t="s">
        <v>253</v>
      </c>
      <c r="C315" t="s">
        <v>27</v>
      </c>
      <c r="D315" t="s">
        <v>254</v>
      </c>
      <c r="E315" s="36">
        <v>7.0000000000000007E-2</v>
      </c>
      <c r="F315" t="s">
        <v>255</v>
      </c>
      <c r="G315" t="s">
        <v>256</v>
      </c>
      <c r="H315" s="37">
        <f>VLOOKUP(B315,'T-SMP'!$E$10:$F$59,2,0)</f>
        <v>0</v>
      </c>
      <c r="I315" t="s">
        <v>257</v>
      </c>
      <c r="J315" s="22">
        <f>ROUND(E315/I313* H315,5)</f>
        <v>0</v>
      </c>
      <c r="K315" s="44"/>
      <c r="L315" s="41"/>
    </row>
    <row r="316" spans="1:27" x14ac:dyDescent="0.25">
      <c r="B316" t="s">
        <v>258</v>
      </c>
      <c r="C316" t="s">
        <v>27</v>
      </c>
      <c r="D316" t="s">
        <v>259</v>
      </c>
      <c r="E316" s="36">
        <v>7.0000000000000007E-2</v>
      </c>
      <c r="F316" t="s">
        <v>255</v>
      </c>
      <c r="G316" t="s">
        <v>256</v>
      </c>
      <c r="H316" s="37">
        <f>VLOOKUP(B316,'T-SMP'!$E$10:$F$59,2,0)</f>
        <v>0</v>
      </c>
      <c r="I316" t="s">
        <v>257</v>
      </c>
      <c r="J316" s="22">
        <f>ROUND(E316/I313* H316,5)</f>
        <v>0</v>
      </c>
      <c r="K316" s="44"/>
      <c r="L316" s="41"/>
    </row>
    <row r="317" spans="1:27" x14ac:dyDescent="0.25">
      <c r="D317" s="23" t="s">
        <v>260</v>
      </c>
      <c r="E317" s="38"/>
      <c r="H317" s="38"/>
      <c r="L317" s="41">
        <f>SUM(J315:J316)</f>
        <v>0</v>
      </c>
    </row>
    <row r="318" spans="1:27" x14ac:dyDescent="0.25">
      <c r="B318" s="16" t="s">
        <v>261</v>
      </c>
      <c r="E318" s="38"/>
      <c r="H318" s="38"/>
      <c r="L318" s="41"/>
    </row>
    <row r="319" spans="1:27" ht="30" x14ac:dyDescent="0.25">
      <c r="B319" t="s">
        <v>326</v>
      </c>
      <c r="C319" t="s">
        <v>27</v>
      </c>
      <c r="D319" s="45" t="s">
        <v>327</v>
      </c>
      <c r="E319" s="36">
        <v>0.02</v>
      </c>
      <c r="F319" t="s">
        <v>255</v>
      </c>
      <c r="G319" t="s">
        <v>256</v>
      </c>
      <c r="H319" s="37">
        <f>VLOOKUP(B319,'T-SMP'!$E$10:$F$59,2,0)</f>
        <v>0</v>
      </c>
      <c r="I319" t="s">
        <v>257</v>
      </c>
      <c r="J319" s="22">
        <f>ROUND(E319/I313* H319,5)</f>
        <v>0</v>
      </c>
      <c r="K319" s="44"/>
      <c r="L319" s="41"/>
    </row>
    <row r="320" spans="1:27" x14ac:dyDescent="0.25">
      <c r="D320" s="23" t="s">
        <v>268</v>
      </c>
      <c r="E320" s="38"/>
      <c r="H320" s="38"/>
      <c r="L320" s="41">
        <f>SUM(J319:J319)</f>
        <v>0</v>
      </c>
    </row>
    <row r="321" spans="1:27" x14ac:dyDescent="0.25">
      <c r="B321" s="16" t="s">
        <v>269</v>
      </c>
      <c r="E321" s="38"/>
      <c r="H321" s="38"/>
      <c r="L321" s="41"/>
    </row>
    <row r="322" spans="1:27" x14ac:dyDescent="0.25">
      <c r="B322" t="s">
        <v>328</v>
      </c>
      <c r="C322" t="s">
        <v>309</v>
      </c>
      <c r="D322" t="s">
        <v>329</v>
      </c>
      <c r="E322" s="36">
        <v>2E-3</v>
      </c>
      <c r="G322" t="s">
        <v>256</v>
      </c>
      <c r="H322" s="37">
        <f>VLOOKUP(B322,'T-SMP'!$E$10:$F$59,2,0)</f>
        <v>0</v>
      </c>
      <c r="I322" t="s">
        <v>257</v>
      </c>
      <c r="J322" s="22">
        <f>ROUND(E322* H322,5)</f>
        <v>0</v>
      </c>
      <c r="K322" s="44"/>
      <c r="L322" s="41"/>
    </row>
    <row r="323" spans="1:27" x14ac:dyDescent="0.25">
      <c r="D323" s="23" t="s">
        <v>275</v>
      </c>
      <c r="E323" s="38"/>
      <c r="H323" s="38"/>
      <c r="L323" s="41">
        <f>SUM(J322:J322)</f>
        <v>0</v>
      </c>
    </row>
    <row r="324" spans="1:27" x14ac:dyDescent="0.25">
      <c r="E324" s="38"/>
      <c r="H324" s="38"/>
      <c r="L324" s="41"/>
    </row>
    <row r="325" spans="1:27" x14ac:dyDescent="0.25">
      <c r="D325" s="23" t="s">
        <v>276</v>
      </c>
      <c r="E325" s="38"/>
      <c r="H325" s="38">
        <v>1.5</v>
      </c>
      <c r="I325" t="s">
        <v>277</v>
      </c>
      <c r="J325">
        <f>ROUND(H325/100*L317,5)</f>
        <v>0</v>
      </c>
      <c r="L325" s="41"/>
    </row>
    <row r="326" spans="1:27" x14ac:dyDescent="0.25">
      <c r="D326" s="23" t="s">
        <v>278</v>
      </c>
      <c r="E326" s="38"/>
      <c r="H326" s="38"/>
      <c r="L326" s="42">
        <f>SUM(J314:J325)</f>
        <v>0</v>
      </c>
    </row>
    <row r="327" spans="1:27" x14ac:dyDescent="0.25">
      <c r="D327" s="23" t="s">
        <v>279</v>
      </c>
      <c r="E327" s="38"/>
      <c r="H327" s="38"/>
      <c r="L327" s="42">
        <f>SUM(L326:L326)</f>
        <v>0</v>
      </c>
    </row>
    <row r="328" spans="1:27" x14ac:dyDescent="0.25">
      <c r="L328" s="40"/>
    </row>
    <row r="329" spans="1:27" ht="45" customHeight="1" x14ac:dyDescent="0.25">
      <c r="A329" s="19"/>
      <c r="B329" s="19" t="s">
        <v>340</v>
      </c>
      <c r="C329" s="20" t="s">
        <v>53</v>
      </c>
      <c r="D329" s="71" t="s">
        <v>341</v>
      </c>
      <c r="E329" s="72"/>
      <c r="F329" s="72"/>
      <c r="G329" s="20"/>
      <c r="H329" s="21" t="s">
        <v>251</v>
      </c>
      <c r="I329" s="73">
        <v>1</v>
      </c>
      <c r="J329" s="74"/>
      <c r="K329" s="43" t="str">
        <f>+B329</f>
        <v>FRL21GI08</v>
      </c>
      <c r="L329" s="39">
        <f>ROUND(L343,2)</f>
        <v>0</v>
      </c>
      <c r="M329" s="20"/>
      <c r="N329" s="20"/>
      <c r="O329" s="20"/>
      <c r="P329" s="20"/>
      <c r="Q329" s="20"/>
      <c r="R329" s="20"/>
      <c r="S329" s="20"/>
      <c r="T329" s="20"/>
      <c r="U329" s="20"/>
      <c r="V329" s="20"/>
      <c r="W329" s="20"/>
      <c r="X329" s="20"/>
      <c r="Y329" s="20"/>
      <c r="Z329" s="20"/>
      <c r="AA329" s="20"/>
    </row>
    <row r="330" spans="1:27" x14ac:dyDescent="0.25">
      <c r="B330" s="16" t="s">
        <v>252</v>
      </c>
      <c r="L330" s="40"/>
    </row>
    <row r="331" spans="1:27" x14ac:dyDescent="0.25">
      <c r="B331" t="s">
        <v>258</v>
      </c>
      <c r="C331" t="s">
        <v>27</v>
      </c>
      <c r="D331" t="s">
        <v>259</v>
      </c>
      <c r="E331" s="36">
        <v>7.0000000000000007E-2</v>
      </c>
      <c r="F331" t="s">
        <v>255</v>
      </c>
      <c r="G331" t="s">
        <v>256</v>
      </c>
      <c r="H331" s="37">
        <f>VLOOKUP(B331,'T-SMP'!$E$10:$F$59,2,0)</f>
        <v>0</v>
      </c>
      <c r="I331" t="s">
        <v>257</v>
      </c>
      <c r="J331" s="22">
        <f>ROUND(E331/I329* H331,5)</f>
        <v>0</v>
      </c>
      <c r="K331" s="44"/>
      <c r="L331" s="41"/>
    </row>
    <row r="332" spans="1:27" x14ac:dyDescent="0.25">
      <c r="B332" t="s">
        <v>253</v>
      </c>
      <c r="C332" t="s">
        <v>27</v>
      </c>
      <c r="D332" t="s">
        <v>254</v>
      </c>
      <c r="E332" s="36">
        <v>7.0000000000000007E-2</v>
      </c>
      <c r="F332" t="s">
        <v>255</v>
      </c>
      <c r="G332" t="s">
        <v>256</v>
      </c>
      <c r="H332" s="37">
        <f>VLOOKUP(B332,'T-SMP'!$E$10:$F$59,2,0)</f>
        <v>0</v>
      </c>
      <c r="I332" t="s">
        <v>257</v>
      </c>
      <c r="J332" s="22">
        <f>ROUND(E332/I329* H332,5)</f>
        <v>0</v>
      </c>
      <c r="K332" s="44"/>
      <c r="L332" s="41"/>
    </row>
    <row r="333" spans="1:27" x14ac:dyDescent="0.25">
      <c r="D333" s="23" t="s">
        <v>260</v>
      </c>
      <c r="E333" s="38"/>
      <c r="H333" s="38"/>
      <c r="L333" s="41">
        <f>SUM(J331:J332)</f>
        <v>0</v>
      </c>
    </row>
    <row r="334" spans="1:27" x14ac:dyDescent="0.25">
      <c r="B334" s="16" t="s">
        <v>261</v>
      </c>
      <c r="E334" s="38"/>
      <c r="H334" s="38"/>
      <c r="L334" s="41"/>
    </row>
    <row r="335" spans="1:27" x14ac:dyDescent="0.25">
      <c r="B335" t="s">
        <v>342</v>
      </c>
      <c r="C335" t="s">
        <v>27</v>
      </c>
      <c r="D335" t="s">
        <v>343</v>
      </c>
      <c r="E335" s="36">
        <v>3.5000000000000003E-2</v>
      </c>
      <c r="F335" t="s">
        <v>255</v>
      </c>
      <c r="G335" t="s">
        <v>256</v>
      </c>
      <c r="H335" s="37">
        <f>VLOOKUP(B335,'T-SMP'!$E$10:$F$59,2,0)</f>
        <v>0</v>
      </c>
      <c r="I335" t="s">
        <v>257</v>
      </c>
      <c r="J335" s="22">
        <f>ROUND(E335/I329* H335,5)</f>
        <v>0</v>
      </c>
      <c r="K335" s="44"/>
      <c r="L335" s="41"/>
    </row>
    <row r="336" spans="1:27" x14ac:dyDescent="0.25">
      <c r="D336" s="23" t="s">
        <v>268</v>
      </c>
      <c r="E336" s="38"/>
      <c r="H336" s="38"/>
      <c r="L336" s="41">
        <f>SUM(J335:J335)</f>
        <v>0</v>
      </c>
    </row>
    <row r="337" spans="1:27" x14ac:dyDescent="0.25">
      <c r="B337" s="16" t="s">
        <v>269</v>
      </c>
      <c r="E337" s="38"/>
      <c r="H337" s="38"/>
      <c r="L337" s="41"/>
    </row>
    <row r="338" spans="1:27" x14ac:dyDescent="0.25">
      <c r="B338" t="s">
        <v>328</v>
      </c>
      <c r="C338" t="s">
        <v>309</v>
      </c>
      <c r="D338" t="s">
        <v>329</v>
      </c>
      <c r="E338" s="36">
        <v>2E-3</v>
      </c>
      <c r="G338" t="s">
        <v>256</v>
      </c>
      <c r="H338" s="37">
        <f>VLOOKUP(B338,'T-SMP'!$E$10:$F$59,2,0)</f>
        <v>0</v>
      </c>
      <c r="I338" t="s">
        <v>257</v>
      </c>
      <c r="J338" s="22">
        <f>ROUND(E338* H338,5)</f>
        <v>0</v>
      </c>
      <c r="K338" s="44"/>
      <c r="L338" s="41"/>
    </row>
    <row r="339" spans="1:27" x14ac:dyDescent="0.25">
      <c r="D339" s="23" t="s">
        <v>275</v>
      </c>
      <c r="E339" s="38"/>
      <c r="H339" s="38"/>
      <c r="L339" s="41">
        <f>SUM(J338:J338)</f>
        <v>0</v>
      </c>
    </row>
    <row r="340" spans="1:27" x14ac:dyDescent="0.25">
      <c r="E340" s="38"/>
      <c r="H340" s="38"/>
      <c r="L340" s="41"/>
    </row>
    <row r="341" spans="1:27" x14ac:dyDescent="0.25">
      <c r="D341" s="23" t="s">
        <v>276</v>
      </c>
      <c r="E341" s="38"/>
      <c r="H341" s="38">
        <v>1.5</v>
      </c>
      <c r="I341" t="s">
        <v>277</v>
      </c>
      <c r="J341">
        <f>ROUND(H341/100*L333,5)</f>
        <v>0</v>
      </c>
      <c r="L341" s="41"/>
    </row>
    <row r="342" spans="1:27" x14ac:dyDescent="0.25">
      <c r="D342" s="23" t="s">
        <v>278</v>
      </c>
      <c r="E342" s="38"/>
      <c r="H342" s="38"/>
      <c r="L342" s="42">
        <f>SUM(J330:J341)</f>
        <v>0</v>
      </c>
    </row>
    <row r="343" spans="1:27" x14ac:dyDescent="0.25">
      <c r="D343" s="23" t="s">
        <v>279</v>
      </c>
      <c r="E343" s="38"/>
      <c r="H343" s="38"/>
      <c r="L343" s="42">
        <f>SUM(L342:L342)</f>
        <v>0</v>
      </c>
    </row>
    <row r="344" spans="1:27" x14ac:dyDescent="0.25">
      <c r="L344" s="40"/>
    </row>
    <row r="345" spans="1:27" ht="45" customHeight="1" x14ac:dyDescent="0.25">
      <c r="A345" s="19"/>
      <c r="B345" s="19" t="s">
        <v>344</v>
      </c>
      <c r="C345" s="20" t="s">
        <v>34</v>
      </c>
      <c r="D345" s="71" t="s">
        <v>173</v>
      </c>
      <c r="E345" s="72"/>
      <c r="F345" s="72"/>
      <c r="G345" s="20"/>
      <c r="H345" s="21" t="s">
        <v>251</v>
      </c>
      <c r="I345" s="73">
        <v>1</v>
      </c>
      <c r="J345" s="74"/>
      <c r="K345" s="43" t="str">
        <f>+B345</f>
        <v>GI_PARET01</v>
      </c>
      <c r="L345" s="39">
        <f>ROUND(L355,2)</f>
        <v>0</v>
      </c>
      <c r="M345" s="20"/>
      <c r="N345" s="20"/>
      <c r="O345" s="20"/>
      <c r="P345" s="20"/>
      <c r="Q345" s="20"/>
      <c r="R345" s="20"/>
      <c r="S345" s="20"/>
      <c r="T345" s="20"/>
      <c r="U345" s="20"/>
      <c r="V345" s="20"/>
      <c r="W345" s="20"/>
      <c r="X345" s="20"/>
      <c r="Y345" s="20"/>
      <c r="Z345" s="20"/>
      <c r="AA345" s="20"/>
    </row>
    <row r="346" spans="1:27" x14ac:dyDescent="0.25">
      <c r="B346" s="16" t="s">
        <v>252</v>
      </c>
      <c r="L346" s="40"/>
    </row>
    <row r="347" spans="1:27" x14ac:dyDescent="0.25">
      <c r="B347" t="s">
        <v>258</v>
      </c>
      <c r="C347" t="s">
        <v>27</v>
      </c>
      <c r="D347" t="s">
        <v>259</v>
      </c>
      <c r="E347" s="36">
        <v>0.01</v>
      </c>
      <c r="F347" t="s">
        <v>255</v>
      </c>
      <c r="G347" t="s">
        <v>256</v>
      </c>
      <c r="H347" s="37">
        <f>VLOOKUP(B347,'T-SMP'!$E$10:$F$59,2,0)</f>
        <v>0</v>
      </c>
      <c r="I347" t="s">
        <v>257</v>
      </c>
      <c r="J347" s="22">
        <f>ROUND(E347/I345* H347,5)</f>
        <v>0</v>
      </c>
      <c r="K347" s="44"/>
      <c r="L347" s="41"/>
    </row>
    <row r="348" spans="1:27" x14ac:dyDescent="0.25">
      <c r="D348" s="23" t="s">
        <v>260</v>
      </c>
      <c r="E348" s="38"/>
      <c r="H348" s="38"/>
      <c r="L348" s="41">
        <f>SUM(J347:J347)</f>
        <v>0</v>
      </c>
    </row>
    <row r="349" spans="1:27" x14ac:dyDescent="0.25">
      <c r="B349" s="16" t="s">
        <v>261</v>
      </c>
      <c r="E349" s="38"/>
      <c r="H349" s="38"/>
      <c r="L349" s="41"/>
    </row>
    <row r="350" spans="1:27" ht="30" x14ac:dyDescent="0.25">
      <c r="B350" t="s">
        <v>345</v>
      </c>
      <c r="C350" t="s">
        <v>27</v>
      </c>
      <c r="D350" s="45" t="s">
        <v>346</v>
      </c>
      <c r="E350" s="36">
        <v>0.01</v>
      </c>
      <c r="F350" t="s">
        <v>255</v>
      </c>
      <c r="G350" t="s">
        <v>256</v>
      </c>
      <c r="H350" s="37">
        <f>VLOOKUP(B350,'T-SMP'!$E$10:$F$59,2,0)</f>
        <v>0</v>
      </c>
      <c r="I350" t="s">
        <v>257</v>
      </c>
      <c r="J350" s="22">
        <f>ROUND(E350/I345* H350,5)</f>
        <v>0</v>
      </c>
      <c r="K350" s="44"/>
      <c r="L350" s="41"/>
    </row>
    <row r="351" spans="1:27" x14ac:dyDescent="0.25">
      <c r="D351" s="23" t="s">
        <v>268</v>
      </c>
      <c r="E351" s="38"/>
      <c r="H351" s="38"/>
      <c r="L351" s="41">
        <f>SUM(J350:J350)</f>
        <v>0</v>
      </c>
    </row>
    <row r="352" spans="1:27" x14ac:dyDescent="0.25">
      <c r="E352" s="38"/>
      <c r="H352" s="38"/>
      <c r="L352" s="41"/>
    </row>
    <row r="353" spans="1:27" x14ac:dyDescent="0.25">
      <c r="D353" s="23" t="s">
        <v>276</v>
      </c>
      <c r="E353" s="38"/>
      <c r="H353" s="38">
        <v>1.5</v>
      </c>
      <c r="I353" t="s">
        <v>277</v>
      </c>
      <c r="J353">
        <f>ROUND(H353/100*L348,5)</f>
        <v>0</v>
      </c>
      <c r="L353" s="41"/>
    </row>
    <row r="354" spans="1:27" x14ac:dyDescent="0.25">
      <c r="D354" s="23" t="s">
        <v>278</v>
      </c>
      <c r="E354" s="38"/>
      <c r="H354" s="38"/>
      <c r="L354" s="42">
        <f>SUM(J346:J353)</f>
        <v>0</v>
      </c>
    </row>
    <row r="355" spans="1:27" x14ac:dyDescent="0.25">
      <c r="D355" s="23" t="s">
        <v>279</v>
      </c>
      <c r="E355" s="38"/>
      <c r="H355" s="38"/>
      <c r="L355" s="42">
        <f>SUM(L354:L354)</f>
        <v>0</v>
      </c>
    </row>
    <row r="356" spans="1:27" x14ac:dyDescent="0.25">
      <c r="L356" s="40"/>
    </row>
    <row r="357" spans="1:27" ht="45" customHeight="1" x14ac:dyDescent="0.25">
      <c r="A357" s="19"/>
      <c r="B357" s="19" t="s">
        <v>347</v>
      </c>
      <c r="C357" s="20" t="s">
        <v>53</v>
      </c>
      <c r="D357" s="71" t="s">
        <v>348</v>
      </c>
      <c r="E357" s="72"/>
      <c r="F357" s="72"/>
      <c r="G357" s="20"/>
      <c r="H357" s="21" t="s">
        <v>251</v>
      </c>
      <c r="I357" s="73">
        <v>1</v>
      </c>
      <c r="J357" s="74"/>
      <c r="K357" s="43" t="str">
        <f>+B357</f>
        <v>P21R0-92H0</v>
      </c>
      <c r="L357" s="39">
        <f>ROUND(L374,2)</f>
        <v>0</v>
      </c>
      <c r="M357" s="20"/>
      <c r="N357" s="20"/>
      <c r="O357" s="20"/>
      <c r="P357" s="20"/>
      <c r="Q357" s="20"/>
      <c r="R357" s="20"/>
      <c r="S357" s="20"/>
      <c r="T357" s="20"/>
      <c r="U357" s="20"/>
      <c r="V357" s="20"/>
      <c r="W357" s="20"/>
      <c r="X357" s="20"/>
      <c r="Y357" s="20"/>
      <c r="Z357" s="20"/>
      <c r="AA357" s="20"/>
    </row>
    <row r="358" spans="1:27" x14ac:dyDescent="0.25">
      <c r="B358" s="16" t="s">
        <v>252</v>
      </c>
      <c r="L358" s="40"/>
    </row>
    <row r="359" spans="1:27" x14ac:dyDescent="0.25">
      <c r="B359" t="s">
        <v>258</v>
      </c>
      <c r="C359" t="s">
        <v>27</v>
      </c>
      <c r="D359" t="s">
        <v>259</v>
      </c>
      <c r="E359" s="36">
        <v>1</v>
      </c>
      <c r="F359" t="s">
        <v>255</v>
      </c>
      <c r="G359" t="s">
        <v>256</v>
      </c>
      <c r="H359" s="37">
        <f>VLOOKUP(B359,'T-SMP'!$E$10:$F$59,2,0)</f>
        <v>0</v>
      </c>
      <c r="I359" t="s">
        <v>257</v>
      </c>
      <c r="J359" s="22">
        <f>ROUND(E359/I357* H359,5)</f>
        <v>0</v>
      </c>
      <c r="K359" s="44"/>
      <c r="L359" s="41"/>
    </row>
    <row r="360" spans="1:27" ht="30" x14ac:dyDescent="0.25">
      <c r="B360" t="s">
        <v>349</v>
      </c>
      <c r="C360" t="s">
        <v>27</v>
      </c>
      <c r="D360" s="45" t="s">
        <v>350</v>
      </c>
      <c r="E360" s="36">
        <v>2</v>
      </c>
      <c r="F360" t="s">
        <v>255</v>
      </c>
      <c r="G360" t="s">
        <v>256</v>
      </c>
      <c r="H360" s="37">
        <f>VLOOKUP(B360,'T-SMP'!$E$10:$F$59,2,0)</f>
        <v>0</v>
      </c>
      <c r="I360" t="s">
        <v>257</v>
      </c>
      <c r="J360" s="22">
        <f>ROUND(E360/I357* H360,5)</f>
        <v>0</v>
      </c>
      <c r="K360" s="44"/>
      <c r="L360" s="41"/>
    </row>
    <row r="361" spans="1:27" x14ac:dyDescent="0.25">
      <c r="D361" s="23" t="s">
        <v>260</v>
      </c>
      <c r="E361" s="38"/>
      <c r="H361" s="38"/>
      <c r="L361" s="41">
        <f>SUM(J359:J360)</f>
        <v>0</v>
      </c>
    </row>
    <row r="362" spans="1:27" x14ac:dyDescent="0.25">
      <c r="B362" s="16" t="s">
        <v>261</v>
      </c>
      <c r="E362" s="38"/>
      <c r="H362" s="38"/>
      <c r="L362" s="41"/>
    </row>
    <row r="363" spans="1:27" x14ac:dyDescent="0.25">
      <c r="B363" t="s">
        <v>351</v>
      </c>
      <c r="C363" t="s">
        <v>27</v>
      </c>
      <c r="D363" t="s">
        <v>352</v>
      </c>
      <c r="E363" s="36">
        <v>1.1000000000000001</v>
      </c>
      <c r="F363" t="s">
        <v>255</v>
      </c>
      <c r="G363" t="s">
        <v>256</v>
      </c>
      <c r="H363" s="37">
        <f>VLOOKUP(B363,'T-SMP'!$E$10:$F$59,2,0)</f>
        <v>0</v>
      </c>
      <c r="I363" t="s">
        <v>257</v>
      </c>
      <c r="J363" s="22">
        <f>ROUND(E363/I357* H363,5)</f>
        <v>0</v>
      </c>
      <c r="K363" s="44"/>
      <c r="L363" s="41"/>
    </row>
    <row r="364" spans="1:27" x14ac:dyDescent="0.25">
      <c r="B364" t="s">
        <v>262</v>
      </c>
      <c r="C364" t="s">
        <v>27</v>
      </c>
      <c r="D364" t="s">
        <v>263</v>
      </c>
      <c r="E364" s="36">
        <v>2</v>
      </c>
      <c r="F364" t="s">
        <v>255</v>
      </c>
      <c r="G364" t="s">
        <v>256</v>
      </c>
      <c r="H364" s="37">
        <f>VLOOKUP(B364,'T-SMP'!$E$10:$F$59,2,0)</f>
        <v>0</v>
      </c>
      <c r="I364" t="s">
        <v>257</v>
      </c>
      <c r="J364" s="22">
        <f>ROUND(E364/I357* H364,5)</f>
        <v>0</v>
      </c>
      <c r="K364" s="44"/>
      <c r="L364" s="41"/>
    </row>
    <row r="365" spans="1:27" ht="30" x14ac:dyDescent="0.25">
      <c r="B365" t="s">
        <v>353</v>
      </c>
      <c r="C365" t="s">
        <v>27</v>
      </c>
      <c r="D365" s="45" t="s">
        <v>354</v>
      </c>
      <c r="E365" s="36">
        <v>1.05</v>
      </c>
      <c r="F365" t="s">
        <v>255</v>
      </c>
      <c r="G365" t="s">
        <v>256</v>
      </c>
      <c r="H365" s="37">
        <f>VLOOKUP(B365,'T-SMP'!$E$10:$F$59,2,0)</f>
        <v>0</v>
      </c>
      <c r="I365" t="s">
        <v>257</v>
      </c>
      <c r="J365" s="22">
        <f>ROUND(E365/I357* H365,5)</f>
        <v>0</v>
      </c>
      <c r="K365" s="44"/>
      <c r="L365" s="41"/>
    </row>
    <row r="366" spans="1:27" x14ac:dyDescent="0.25">
      <c r="D366" s="23" t="s">
        <v>268</v>
      </c>
      <c r="E366" s="38"/>
      <c r="H366" s="38"/>
      <c r="L366" s="41">
        <f>SUM(J363:J365)</f>
        <v>0</v>
      </c>
    </row>
    <row r="367" spans="1:27" x14ac:dyDescent="0.25">
      <c r="B367" s="16" t="s">
        <v>269</v>
      </c>
      <c r="E367" s="38"/>
      <c r="H367" s="38"/>
      <c r="L367" s="41"/>
    </row>
    <row r="368" spans="1:27" ht="90" x14ac:dyDescent="0.25">
      <c r="B368" t="s">
        <v>270</v>
      </c>
      <c r="C368" t="s">
        <v>271</v>
      </c>
      <c r="D368" s="45" t="s">
        <v>272</v>
      </c>
      <c r="E368" s="36">
        <v>0.15</v>
      </c>
      <c r="G368" t="s">
        <v>256</v>
      </c>
      <c r="H368" s="37">
        <f>VLOOKUP(B368,'T-SMP'!$E$10:$F$59,2,0)</f>
        <v>0</v>
      </c>
      <c r="I368" t="s">
        <v>257</v>
      </c>
      <c r="J368" s="22">
        <f>ROUND(E368* H368,5)</f>
        <v>0</v>
      </c>
      <c r="K368" s="44"/>
      <c r="L368" s="41"/>
    </row>
    <row r="369" spans="1:27" ht="90" x14ac:dyDescent="0.25">
      <c r="B369" t="s">
        <v>273</v>
      </c>
      <c r="C369" t="s">
        <v>271</v>
      </c>
      <c r="D369" s="45" t="s">
        <v>274</v>
      </c>
      <c r="E369" s="36">
        <v>0.43</v>
      </c>
      <c r="G369" t="s">
        <v>256</v>
      </c>
      <c r="H369" s="37">
        <f>VLOOKUP(B369,'T-SMP'!$E$10:$F$59,2,0)</f>
        <v>0</v>
      </c>
      <c r="I369" t="s">
        <v>257</v>
      </c>
      <c r="J369" s="22">
        <f>ROUND(E369* H369,5)</f>
        <v>0</v>
      </c>
      <c r="K369" s="44"/>
      <c r="L369" s="41"/>
    </row>
    <row r="370" spans="1:27" x14ac:dyDescent="0.25">
      <c r="D370" s="23" t="s">
        <v>275</v>
      </c>
      <c r="E370" s="38"/>
      <c r="H370" s="38"/>
      <c r="L370" s="41">
        <f>SUM(J368:J369)</f>
        <v>0</v>
      </c>
    </row>
    <row r="371" spans="1:27" x14ac:dyDescent="0.25">
      <c r="E371" s="38"/>
      <c r="H371" s="38"/>
      <c r="L371" s="41"/>
    </row>
    <row r="372" spans="1:27" x14ac:dyDescent="0.25">
      <c r="D372" s="23" t="s">
        <v>276</v>
      </c>
      <c r="E372" s="38"/>
      <c r="H372" s="38">
        <v>1.5</v>
      </c>
      <c r="I372" t="s">
        <v>277</v>
      </c>
      <c r="J372">
        <f>ROUND(H372/100*L361,5)</f>
        <v>0</v>
      </c>
      <c r="L372" s="41"/>
    </row>
    <row r="373" spans="1:27" x14ac:dyDescent="0.25">
      <c r="D373" s="23" t="s">
        <v>278</v>
      </c>
      <c r="E373" s="38"/>
      <c r="H373" s="38"/>
      <c r="L373" s="42">
        <f>SUM(J358:J372)</f>
        <v>0</v>
      </c>
    </row>
    <row r="374" spans="1:27" x14ac:dyDescent="0.25">
      <c r="D374" s="23" t="s">
        <v>279</v>
      </c>
      <c r="E374" s="38"/>
      <c r="H374" s="38"/>
      <c r="L374" s="42">
        <f>SUM(L373:L373)</f>
        <v>0</v>
      </c>
    </row>
    <row r="375" spans="1:27" x14ac:dyDescent="0.25">
      <c r="L375" s="40"/>
    </row>
    <row r="376" spans="1:27" ht="45" customHeight="1" x14ac:dyDescent="0.25">
      <c r="A376" s="19"/>
      <c r="B376" s="19" t="s">
        <v>355</v>
      </c>
      <c r="C376" s="20" t="s">
        <v>53</v>
      </c>
      <c r="D376" s="71" t="s">
        <v>356</v>
      </c>
      <c r="E376" s="72"/>
      <c r="F376" s="72"/>
      <c r="G376" s="20"/>
      <c r="H376" s="21" t="s">
        <v>251</v>
      </c>
      <c r="I376" s="73">
        <v>1</v>
      </c>
      <c r="J376" s="74"/>
      <c r="K376" s="43" t="str">
        <f>+B376</f>
        <v>P21R0-92HW</v>
      </c>
      <c r="L376" s="39">
        <f>ROUND(L392,2)</f>
        <v>0</v>
      </c>
      <c r="M376" s="20"/>
      <c r="N376" s="20"/>
      <c r="O376" s="20"/>
      <c r="P376" s="20"/>
      <c r="Q376" s="20"/>
      <c r="R376" s="20"/>
      <c r="S376" s="20"/>
      <c r="T376" s="20"/>
      <c r="U376" s="20"/>
      <c r="V376" s="20"/>
      <c r="W376" s="20"/>
      <c r="X376" s="20"/>
      <c r="Y376" s="20"/>
      <c r="Z376" s="20"/>
      <c r="AA376" s="20"/>
    </row>
    <row r="377" spans="1:27" x14ac:dyDescent="0.25">
      <c r="B377" s="16" t="s">
        <v>252</v>
      </c>
      <c r="L377" s="40"/>
    </row>
    <row r="378" spans="1:27" ht="30" x14ac:dyDescent="0.25">
      <c r="B378" t="s">
        <v>349</v>
      </c>
      <c r="C378" t="s">
        <v>27</v>
      </c>
      <c r="D378" s="45" t="s">
        <v>350</v>
      </c>
      <c r="E378" s="36">
        <v>2</v>
      </c>
      <c r="F378" t="s">
        <v>255</v>
      </c>
      <c r="G378" t="s">
        <v>256</v>
      </c>
      <c r="H378" s="37">
        <f>VLOOKUP(B378,'T-SMP'!$E$10:$F$59,2,0)</f>
        <v>0</v>
      </c>
      <c r="I378" t="s">
        <v>257</v>
      </c>
      <c r="J378" s="22">
        <f>ROUND(E378/I376* H378,5)</f>
        <v>0</v>
      </c>
      <c r="K378" s="44"/>
      <c r="L378" s="41"/>
    </row>
    <row r="379" spans="1:27" x14ac:dyDescent="0.25">
      <c r="B379" t="s">
        <v>258</v>
      </c>
      <c r="C379" t="s">
        <v>27</v>
      </c>
      <c r="D379" t="s">
        <v>259</v>
      </c>
      <c r="E379" s="36">
        <v>1</v>
      </c>
      <c r="F379" t="s">
        <v>255</v>
      </c>
      <c r="G379" t="s">
        <v>256</v>
      </c>
      <c r="H379" s="37">
        <f>VLOOKUP(B379,'T-SMP'!$E$10:$F$59,2,0)</f>
        <v>0</v>
      </c>
      <c r="I379" t="s">
        <v>257</v>
      </c>
      <c r="J379" s="22">
        <f>ROUND(E379/I376* H379,5)</f>
        <v>0</v>
      </c>
      <c r="K379" s="44"/>
      <c r="L379" s="41"/>
    </row>
    <row r="380" spans="1:27" x14ac:dyDescent="0.25">
      <c r="D380" s="23" t="s">
        <v>260</v>
      </c>
      <c r="E380" s="38"/>
      <c r="H380" s="38"/>
      <c r="L380" s="41">
        <f>SUM(J378:J379)</f>
        <v>0</v>
      </c>
    </row>
    <row r="381" spans="1:27" x14ac:dyDescent="0.25">
      <c r="B381" s="16" t="s">
        <v>261</v>
      </c>
      <c r="E381" s="38"/>
      <c r="H381" s="38"/>
      <c r="L381" s="41"/>
    </row>
    <row r="382" spans="1:27" x14ac:dyDescent="0.25">
      <c r="B382" t="s">
        <v>262</v>
      </c>
      <c r="C382" t="s">
        <v>27</v>
      </c>
      <c r="D382" t="s">
        <v>263</v>
      </c>
      <c r="E382" s="36">
        <v>2</v>
      </c>
      <c r="F382" t="s">
        <v>255</v>
      </c>
      <c r="G382" t="s">
        <v>256</v>
      </c>
      <c r="H382" s="37">
        <f>VLOOKUP(B382,'T-SMP'!$E$10:$F$59,2,0)</f>
        <v>0</v>
      </c>
      <c r="I382" t="s">
        <v>257</v>
      </c>
      <c r="J382" s="22">
        <f>ROUND(E382/I376* H382,5)</f>
        <v>0</v>
      </c>
      <c r="K382" s="44"/>
      <c r="L382" s="41"/>
    </row>
    <row r="383" spans="1:27" x14ac:dyDescent="0.25">
      <c r="B383" t="s">
        <v>351</v>
      </c>
      <c r="C383" t="s">
        <v>27</v>
      </c>
      <c r="D383" t="s">
        <v>352</v>
      </c>
      <c r="E383" s="36">
        <v>1</v>
      </c>
      <c r="F383" t="s">
        <v>255</v>
      </c>
      <c r="G383" t="s">
        <v>256</v>
      </c>
      <c r="H383" s="37">
        <f>VLOOKUP(B383,'T-SMP'!$E$10:$F$59,2,0)</f>
        <v>0</v>
      </c>
      <c r="I383" t="s">
        <v>257</v>
      </c>
      <c r="J383" s="22">
        <f>ROUND(E383/I376* H383,5)</f>
        <v>0</v>
      </c>
      <c r="K383" s="44"/>
      <c r="L383" s="41"/>
    </row>
    <row r="384" spans="1:27" x14ac:dyDescent="0.25">
      <c r="D384" s="23" t="s">
        <v>268</v>
      </c>
      <c r="E384" s="38"/>
      <c r="H384" s="38"/>
      <c r="L384" s="41">
        <f>SUM(J382:J383)</f>
        <v>0</v>
      </c>
    </row>
    <row r="385" spans="1:27" x14ac:dyDescent="0.25">
      <c r="B385" s="16" t="s">
        <v>269</v>
      </c>
      <c r="E385" s="38"/>
      <c r="H385" s="38"/>
      <c r="L385" s="41"/>
    </row>
    <row r="386" spans="1:27" ht="90" x14ac:dyDescent="0.25">
      <c r="B386" t="s">
        <v>270</v>
      </c>
      <c r="C386" t="s">
        <v>271</v>
      </c>
      <c r="D386" s="45" t="s">
        <v>272</v>
      </c>
      <c r="E386" s="36">
        <v>0.15</v>
      </c>
      <c r="G386" t="s">
        <v>256</v>
      </c>
      <c r="H386" s="37">
        <f>VLOOKUP(B386,'T-SMP'!$E$10:$F$59,2,0)</f>
        <v>0</v>
      </c>
      <c r="I386" t="s">
        <v>257</v>
      </c>
      <c r="J386" s="22">
        <f>ROUND(E386* H386,5)</f>
        <v>0</v>
      </c>
      <c r="K386" s="44"/>
      <c r="L386" s="41"/>
    </row>
    <row r="387" spans="1:27" ht="90" x14ac:dyDescent="0.25">
      <c r="B387" t="s">
        <v>273</v>
      </c>
      <c r="C387" t="s">
        <v>271</v>
      </c>
      <c r="D387" s="45" t="s">
        <v>274</v>
      </c>
      <c r="E387" s="36">
        <v>0.36</v>
      </c>
      <c r="G387" t="s">
        <v>256</v>
      </c>
      <c r="H387" s="37">
        <f>VLOOKUP(B387,'T-SMP'!$E$10:$F$59,2,0)</f>
        <v>0</v>
      </c>
      <c r="I387" t="s">
        <v>257</v>
      </c>
      <c r="J387" s="22">
        <f>ROUND(E387* H387,5)</f>
        <v>0</v>
      </c>
      <c r="K387" s="44"/>
      <c r="L387" s="41"/>
    </row>
    <row r="388" spans="1:27" x14ac:dyDescent="0.25">
      <c r="D388" s="23" t="s">
        <v>275</v>
      </c>
      <c r="E388" s="38"/>
      <c r="H388" s="38"/>
      <c r="L388" s="41">
        <f>SUM(J386:J387)</f>
        <v>0</v>
      </c>
    </row>
    <row r="389" spans="1:27" x14ac:dyDescent="0.25">
      <c r="E389" s="38"/>
      <c r="H389" s="38"/>
      <c r="L389" s="41"/>
    </row>
    <row r="390" spans="1:27" x14ac:dyDescent="0.25">
      <c r="D390" s="23" t="s">
        <v>276</v>
      </c>
      <c r="E390" s="38"/>
      <c r="H390" s="38">
        <v>1.5</v>
      </c>
      <c r="I390" t="s">
        <v>277</v>
      </c>
      <c r="J390">
        <f>ROUND(H390/100*L380,5)</f>
        <v>0</v>
      </c>
      <c r="L390" s="41"/>
    </row>
    <row r="391" spans="1:27" x14ac:dyDescent="0.25">
      <c r="D391" s="23" t="s">
        <v>278</v>
      </c>
      <c r="E391" s="38"/>
      <c r="H391" s="38"/>
      <c r="L391" s="42">
        <f>SUM(J377:J390)</f>
        <v>0</v>
      </c>
    </row>
    <row r="392" spans="1:27" x14ac:dyDescent="0.25">
      <c r="D392" s="23" t="s">
        <v>279</v>
      </c>
      <c r="E392" s="38"/>
      <c r="H392" s="38"/>
      <c r="L392" s="42">
        <f>SUM(L391:L391)</f>
        <v>0</v>
      </c>
    </row>
    <row r="393" spans="1:27" x14ac:dyDescent="0.25">
      <c r="L393" s="40"/>
    </row>
    <row r="394" spans="1:27" ht="45" customHeight="1" x14ac:dyDescent="0.25">
      <c r="A394" s="19"/>
      <c r="B394" s="19" t="s">
        <v>357</v>
      </c>
      <c r="C394" s="20" t="s">
        <v>159</v>
      </c>
      <c r="D394" s="71" t="s">
        <v>358</v>
      </c>
      <c r="E394" s="72"/>
      <c r="F394" s="72"/>
      <c r="G394" s="20"/>
      <c r="H394" s="21" t="s">
        <v>251</v>
      </c>
      <c r="I394" s="73">
        <v>1</v>
      </c>
      <c r="J394" s="74"/>
      <c r="K394" s="43" t="str">
        <f>+B394</f>
        <v>PRE91-TLMK</v>
      </c>
      <c r="L394" s="39">
        <f>ROUND(L405,2)</f>
        <v>0</v>
      </c>
      <c r="M394" s="20"/>
      <c r="N394" s="20"/>
      <c r="O394" s="20"/>
      <c r="P394" s="20"/>
      <c r="Q394" s="20"/>
      <c r="R394" s="20"/>
      <c r="S394" s="20"/>
      <c r="T394" s="20"/>
      <c r="U394" s="20"/>
      <c r="V394" s="20"/>
      <c r="W394" s="20"/>
      <c r="X394" s="20"/>
      <c r="Y394" s="20"/>
      <c r="Z394" s="20"/>
      <c r="AA394" s="20"/>
    </row>
    <row r="395" spans="1:27" x14ac:dyDescent="0.25">
      <c r="B395" s="16" t="s">
        <v>252</v>
      </c>
      <c r="L395" s="40"/>
    </row>
    <row r="396" spans="1:27" x14ac:dyDescent="0.25">
      <c r="B396" t="s">
        <v>253</v>
      </c>
      <c r="C396" t="s">
        <v>27</v>
      </c>
      <c r="D396" t="s">
        <v>254</v>
      </c>
      <c r="E396" s="36">
        <v>28</v>
      </c>
      <c r="F396" t="s">
        <v>255</v>
      </c>
      <c r="G396" t="s">
        <v>256</v>
      </c>
      <c r="H396" s="37">
        <f>VLOOKUP(B396,'T-SMP'!$E$10:$F$59,2,0)</f>
        <v>0</v>
      </c>
      <c r="I396" t="s">
        <v>257</v>
      </c>
      <c r="J396" s="22">
        <f>ROUND(E396/I394* H396,5)</f>
        <v>0</v>
      </c>
      <c r="K396" s="44"/>
      <c r="L396" s="41"/>
    </row>
    <row r="397" spans="1:27" x14ac:dyDescent="0.25">
      <c r="D397" s="23" t="s">
        <v>260</v>
      </c>
      <c r="E397" s="38"/>
      <c r="H397" s="38"/>
      <c r="L397" s="41">
        <f>SUM(J396:J396)</f>
        <v>0</v>
      </c>
    </row>
    <row r="398" spans="1:27" x14ac:dyDescent="0.25">
      <c r="B398" s="16" t="s">
        <v>261</v>
      </c>
      <c r="E398" s="38"/>
      <c r="H398" s="38"/>
      <c r="L398" s="41"/>
    </row>
    <row r="399" spans="1:27" ht="45" x14ac:dyDescent="0.25">
      <c r="B399" t="s">
        <v>359</v>
      </c>
      <c r="C399" t="s">
        <v>27</v>
      </c>
      <c r="D399" s="45" t="s">
        <v>360</v>
      </c>
      <c r="E399" s="36">
        <v>18</v>
      </c>
      <c r="F399" t="s">
        <v>255</v>
      </c>
      <c r="G399" t="s">
        <v>256</v>
      </c>
      <c r="H399" s="37">
        <f>VLOOKUP(B399,'T-SMP'!$E$10:$F$59,2,0)</f>
        <v>0</v>
      </c>
      <c r="I399" t="s">
        <v>257</v>
      </c>
      <c r="J399" s="22">
        <f>ROUND(E399/I394* H399,5)</f>
        <v>0</v>
      </c>
      <c r="K399" s="44"/>
      <c r="L399" s="41"/>
    </row>
    <row r="400" spans="1:27" x14ac:dyDescent="0.25">
      <c r="B400" t="s">
        <v>262</v>
      </c>
      <c r="C400" t="s">
        <v>27</v>
      </c>
      <c r="D400" t="s">
        <v>263</v>
      </c>
      <c r="E400" s="36">
        <v>28</v>
      </c>
      <c r="F400" t="s">
        <v>255</v>
      </c>
      <c r="G400" t="s">
        <v>256</v>
      </c>
      <c r="H400" s="37">
        <f>VLOOKUP(B400,'T-SMP'!$E$10:$F$59,2,0)</f>
        <v>0</v>
      </c>
      <c r="I400" t="s">
        <v>257</v>
      </c>
      <c r="J400" s="22">
        <f>ROUND(E400/I394* H400,5)</f>
        <v>0</v>
      </c>
      <c r="K400" s="44"/>
      <c r="L400" s="41"/>
    </row>
    <row r="401" spans="1:27" x14ac:dyDescent="0.25">
      <c r="D401" s="23" t="s">
        <v>268</v>
      </c>
      <c r="E401" s="38"/>
      <c r="H401" s="38"/>
      <c r="L401" s="41">
        <f>SUM(J399:J400)</f>
        <v>0</v>
      </c>
    </row>
    <row r="402" spans="1:27" x14ac:dyDescent="0.25">
      <c r="E402" s="38"/>
      <c r="H402" s="38"/>
      <c r="L402" s="41"/>
    </row>
    <row r="403" spans="1:27" x14ac:dyDescent="0.25">
      <c r="D403" s="23" t="s">
        <v>276</v>
      </c>
      <c r="E403" s="38"/>
      <c r="H403" s="38">
        <v>1.5</v>
      </c>
      <c r="I403" t="s">
        <v>277</v>
      </c>
      <c r="J403">
        <f>ROUND(H403/100*L397,5)</f>
        <v>0</v>
      </c>
      <c r="L403" s="41"/>
    </row>
    <row r="404" spans="1:27" x14ac:dyDescent="0.25">
      <c r="D404" s="23" t="s">
        <v>278</v>
      </c>
      <c r="E404" s="38"/>
      <c r="H404" s="38"/>
      <c r="L404" s="42">
        <f>SUM(J395:J403)</f>
        <v>0</v>
      </c>
    </row>
    <row r="405" spans="1:27" x14ac:dyDescent="0.25">
      <c r="D405" s="23" t="s">
        <v>279</v>
      </c>
      <c r="E405" s="38"/>
      <c r="H405" s="38"/>
      <c r="L405" s="42">
        <f>SUM(L404:L404)</f>
        <v>0</v>
      </c>
    </row>
    <row r="406" spans="1:27" x14ac:dyDescent="0.25">
      <c r="L406" s="40"/>
    </row>
    <row r="407" spans="1:27" ht="45" customHeight="1" x14ac:dyDescent="0.25">
      <c r="A407" s="19"/>
      <c r="B407" s="19" t="s">
        <v>361</v>
      </c>
      <c r="C407" s="20" t="s">
        <v>159</v>
      </c>
      <c r="D407" s="71" t="s">
        <v>362</v>
      </c>
      <c r="E407" s="72"/>
      <c r="F407" s="72"/>
      <c r="G407" s="20"/>
      <c r="H407" s="21" t="s">
        <v>251</v>
      </c>
      <c r="I407" s="73">
        <v>1</v>
      </c>
      <c r="J407" s="74"/>
      <c r="K407" s="43" t="str">
        <f>+B407</f>
        <v>PRE91-TLML</v>
      </c>
      <c r="L407" s="39">
        <f>ROUND(L418,2)</f>
        <v>0</v>
      </c>
      <c r="M407" s="20"/>
      <c r="N407" s="20"/>
      <c r="O407" s="20"/>
      <c r="P407" s="20"/>
      <c r="Q407" s="20"/>
      <c r="R407" s="20"/>
      <c r="S407" s="20"/>
      <c r="T407" s="20"/>
      <c r="U407" s="20"/>
      <c r="V407" s="20"/>
      <c r="W407" s="20"/>
      <c r="X407" s="20"/>
      <c r="Y407" s="20"/>
      <c r="Z407" s="20"/>
      <c r="AA407" s="20"/>
    </row>
    <row r="408" spans="1:27" x14ac:dyDescent="0.25">
      <c r="B408" s="16" t="s">
        <v>252</v>
      </c>
      <c r="L408" s="40"/>
    </row>
    <row r="409" spans="1:27" x14ac:dyDescent="0.25">
      <c r="B409" t="s">
        <v>253</v>
      </c>
      <c r="C409" t="s">
        <v>27</v>
      </c>
      <c r="D409" t="s">
        <v>254</v>
      </c>
      <c r="E409" s="36">
        <v>19</v>
      </c>
      <c r="F409" t="s">
        <v>255</v>
      </c>
      <c r="G409" t="s">
        <v>256</v>
      </c>
      <c r="H409" s="37">
        <f>VLOOKUP(B409,'T-SMP'!$E$10:$F$59,2,0)</f>
        <v>0</v>
      </c>
      <c r="I409" t="s">
        <v>257</v>
      </c>
      <c r="J409" s="22">
        <f>ROUND(E409/I407* H409,5)</f>
        <v>0</v>
      </c>
      <c r="K409" s="44"/>
      <c r="L409" s="41"/>
    </row>
    <row r="410" spans="1:27" x14ac:dyDescent="0.25">
      <c r="D410" s="23" t="s">
        <v>260</v>
      </c>
      <c r="E410" s="38"/>
      <c r="H410" s="38"/>
      <c r="L410" s="41">
        <f>SUM(J409:J409)</f>
        <v>0</v>
      </c>
    </row>
    <row r="411" spans="1:27" x14ac:dyDescent="0.25">
      <c r="B411" s="16" t="s">
        <v>261</v>
      </c>
      <c r="E411" s="38"/>
      <c r="H411" s="38"/>
      <c r="L411" s="41"/>
    </row>
    <row r="412" spans="1:27" x14ac:dyDescent="0.25">
      <c r="B412" t="s">
        <v>262</v>
      </c>
      <c r="C412" t="s">
        <v>27</v>
      </c>
      <c r="D412" t="s">
        <v>263</v>
      </c>
      <c r="E412" s="36">
        <v>19</v>
      </c>
      <c r="F412" t="s">
        <v>255</v>
      </c>
      <c r="G412" t="s">
        <v>256</v>
      </c>
      <c r="H412" s="37">
        <f>VLOOKUP(B412,'T-SMP'!$E$10:$F$59,2,0)</f>
        <v>0</v>
      </c>
      <c r="I412" t="s">
        <v>257</v>
      </c>
      <c r="J412" s="22">
        <f>ROUND(E412/I407* H412,5)</f>
        <v>0</v>
      </c>
      <c r="K412" s="44"/>
      <c r="L412" s="41"/>
    </row>
    <row r="413" spans="1:27" ht="45" x14ac:dyDescent="0.25">
      <c r="B413" t="s">
        <v>359</v>
      </c>
      <c r="C413" t="s">
        <v>27</v>
      </c>
      <c r="D413" s="45" t="s">
        <v>360</v>
      </c>
      <c r="E413" s="36">
        <v>11</v>
      </c>
      <c r="F413" t="s">
        <v>255</v>
      </c>
      <c r="G413" t="s">
        <v>256</v>
      </c>
      <c r="H413" s="37">
        <f>VLOOKUP(B413,'T-SMP'!$E$10:$F$59,2,0)</f>
        <v>0</v>
      </c>
      <c r="I413" t="s">
        <v>257</v>
      </c>
      <c r="J413" s="22">
        <f>ROUND(E413/I407* H413,5)</f>
        <v>0</v>
      </c>
      <c r="K413" s="44"/>
      <c r="L413" s="41"/>
    </row>
    <row r="414" spans="1:27" x14ac:dyDescent="0.25">
      <c r="D414" s="23" t="s">
        <v>268</v>
      </c>
      <c r="E414" s="38"/>
      <c r="H414" s="38"/>
      <c r="L414" s="41">
        <f>SUM(J412:J413)</f>
        <v>0</v>
      </c>
    </row>
    <row r="415" spans="1:27" x14ac:dyDescent="0.25">
      <c r="E415" s="38"/>
      <c r="H415" s="38"/>
      <c r="L415" s="41"/>
    </row>
    <row r="416" spans="1:27" x14ac:dyDescent="0.25">
      <c r="D416" s="23" t="s">
        <v>276</v>
      </c>
      <c r="E416" s="38"/>
      <c r="H416" s="38">
        <v>1.5</v>
      </c>
      <c r="I416" t="s">
        <v>277</v>
      </c>
      <c r="J416">
        <f>ROUND(H416/100*L410,5)</f>
        <v>0</v>
      </c>
      <c r="L416" s="41"/>
    </row>
    <row r="417" spans="1:27" x14ac:dyDescent="0.25">
      <c r="D417" s="23" t="s">
        <v>278</v>
      </c>
      <c r="E417" s="38"/>
      <c r="H417" s="38"/>
      <c r="L417" s="42">
        <f>SUM(J408:J416)</f>
        <v>0</v>
      </c>
    </row>
    <row r="418" spans="1:27" x14ac:dyDescent="0.25">
      <c r="D418" s="23" t="s">
        <v>279</v>
      </c>
      <c r="E418" s="38"/>
      <c r="H418" s="38"/>
      <c r="L418" s="42">
        <f>SUM(L417:L417)</f>
        <v>0</v>
      </c>
    </row>
    <row r="419" spans="1:27" x14ac:dyDescent="0.25">
      <c r="L419" s="40"/>
    </row>
    <row r="420" spans="1:27" ht="45" customHeight="1" x14ac:dyDescent="0.25">
      <c r="A420" s="19"/>
      <c r="B420" s="19" t="s">
        <v>363</v>
      </c>
      <c r="C420" s="20" t="s">
        <v>159</v>
      </c>
      <c r="D420" s="71" t="s">
        <v>364</v>
      </c>
      <c r="E420" s="72"/>
      <c r="F420" s="72"/>
      <c r="G420" s="20"/>
      <c r="H420" s="21" t="s">
        <v>251</v>
      </c>
      <c r="I420" s="73">
        <v>1</v>
      </c>
      <c r="J420" s="74"/>
      <c r="K420" s="43" t="str">
        <f>+B420</f>
        <v>PRE91-TLMN</v>
      </c>
      <c r="L420" s="39">
        <f>ROUND(L431,2)</f>
        <v>0</v>
      </c>
      <c r="M420" s="20"/>
      <c r="N420" s="20"/>
      <c r="O420" s="20"/>
      <c r="P420" s="20"/>
      <c r="Q420" s="20"/>
      <c r="R420" s="20"/>
      <c r="S420" s="20"/>
      <c r="T420" s="20"/>
      <c r="U420" s="20"/>
      <c r="V420" s="20"/>
      <c r="W420" s="20"/>
      <c r="X420" s="20"/>
      <c r="Y420" s="20"/>
      <c r="Z420" s="20"/>
      <c r="AA420" s="20"/>
    </row>
    <row r="421" spans="1:27" x14ac:dyDescent="0.25">
      <c r="B421" s="16" t="s">
        <v>252</v>
      </c>
      <c r="L421" s="40"/>
    </row>
    <row r="422" spans="1:27" x14ac:dyDescent="0.25">
      <c r="B422" t="s">
        <v>258</v>
      </c>
      <c r="C422" t="s">
        <v>27</v>
      </c>
      <c r="D422" t="s">
        <v>259</v>
      </c>
      <c r="E422" s="36">
        <v>133</v>
      </c>
      <c r="F422" t="s">
        <v>255</v>
      </c>
      <c r="G422" t="s">
        <v>256</v>
      </c>
      <c r="H422" s="37">
        <f>VLOOKUP(B422,'T-SMP'!$E$10:$F$59,2,0)</f>
        <v>0</v>
      </c>
      <c r="I422" t="s">
        <v>257</v>
      </c>
      <c r="J422" s="22">
        <f>ROUND(E422/I420* H422,5)</f>
        <v>0</v>
      </c>
      <c r="K422" s="44"/>
      <c r="L422" s="41"/>
    </row>
    <row r="423" spans="1:27" x14ac:dyDescent="0.25">
      <c r="D423" s="23" t="s">
        <v>260</v>
      </c>
      <c r="E423" s="38"/>
      <c r="H423" s="38"/>
      <c r="L423" s="41">
        <f>SUM(J422:J422)</f>
        <v>0</v>
      </c>
    </row>
    <row r="424" spans="1:27" x14ac:dyDescent="0.25">
      <c r="B424" s="16" t="s">
        <v>261</v>
      </c>
      <c r="E424" s="38"/>
      <c r="H424" s="38"/>
      <c r="L424" s="41"/>
    </row>
    <row r="425" spans="1:27" x14ac:dyDescent="0.25">
      <c r="B425" t="s">
        <v>262</v>
      </c>
      <c r="C425" t="s">
        <v>27</v>
      </c>
      <c r="D425" t="s">
        <v>263</v>
      </c>
      <c r="E425" s="36">
        <v>19</v>
      </c>
      <c r="F425" t="s">
        <v>255</v>
      </c>
      <c r="G425" t="s">
        <v>256</v>
      </c>
      <c r="H425" s="37">
        <f>VLOOKUP(B425,'T-SMP'!$E$10:$F$59,2,0)</f>
        <v>0</v>
      </c>
      <c r="I425" t="s">
        <v>257</v>
      </c>
      <c r="J425" s="22">
        <f>ROUND(E425/I420* H425,5)</f>
        <v>0</v>
      </c>
      <c r="K425" s="44"/>
      <c r="L425" s="41"/>
    </row>
    <row r="426" spans="1:27" ht="75" x14ac:dyDescent="0.25">
      <c r="B426" t="s">
        <v>365</v>
      </c>
      <c r="C426" t="s">
        <v>27</v>
      </c>
      <c r="D426" s="45" t="s">
        <v>366</v>
      </c>
      <c r="E426" s="36">
        <v>4</v>
      </c>
      <c r="F426" t="s">
        <v>255</v>
      </c>
      <c r="G426" t="s">
        <v>256</v>
      </c>
      <c r="H426" s="37">
        <f>VLOOKUP(B426,'T-SMP'!$E$10:$F$59,2,0)</f>
        <v>0</v>
      </c>
      <c r="I426" t="s">
        <v>257</v>
      </c>
      <c r="J426" s="22">
        <f>ROUND(E426/I420* H426,5)</f>
        <v>0</v>
      </c>
      <c r="K426" s="44"/>
      <c r="L426" s="41"/>
    </row>
    <row r="427" spans="1:27" x14ac:dyDescent="0.25">
      <c r="D427" s="23" t="s">
        <v>268</v>
      </c>
      <c r="E427" s="38"/>
      <c r="H427" s="38"/>
      <c r="L427" s="41">
        <f>SUM(J425:J426)</f>
        <v>0</v>
      </c>
    </row>
    <row r="428" spans="1:27" x14ac:dyDescent="0.25">
      <c r="E428" s="38"/>
      <c r="H428" s="38"/>
      <c r="L428" s="41"/>
    </row>
    <row r="429" spans="1:27" x14ac:dyDescent="0.25">
      <c r="D429" s="23" t="s">
        <v>276</v>
      </c>
      <c r="E429" s="38"/>
      <c r="H429" s="38">
        <v>1.5</v>
      </c>
      <c r="I429" t="s">
        <v>277</v>
      </c>
      <c r="J429">
        <f>ROUND(H429/100*L423,5)</f>
        <v>0</v>
      </c>
      <c r="L429" s="41"/>
    </row>
    <row r="430" spans="1:27" x14ac:dyDescent="0.25">
      <c r="D430" s="23" t="s">
        <v>278</v>
      </c>
      <c r="E430" s="38"/>
      <c r="H430" s="38"/>
      <c r="L430" s="42">
        <f>SUM(J421:J429)</f>
        <v>0</v>
      </c>
    </row>
    <row r="431" spans="1:27" x14ac:dyDescent="0.25">
      <c r="D431" s="23" t="s">
        <v>279</v>
      </c>
      <c r="E431" s="38"/>
      <c r="H431" s="38"/>
      <c r="L431" s="42">
        <f>SUM(L430:L430)</f>
        <v>0</v>
      </c>
    </row>
    <row r="432" spans="1:27" x14ac:dyDescent="0.25">
      <c r="L432" s="40"/>
    </row>
    <row r="433" spans="1:27" ht="45" customHeight="1" x14ac:dyDescent="0.25">
      <c r="A433" s="19"/>
      <c r="B433" s="19" t="s">
        <v>367</v>
      </c>
      <c r="C433" s="20" t="s">
        <v>159</v>
      </c>
      <c r="D433" s="71" t="s">
        <v>368</v>
      </c>
      <c r="E433" s="72"/>
      <c r="F433" s="72"/>
      <c r="G433" s="20"/>
      <c r="H433" s="21" t="s">
        <v>251</v>
      </c>
      <c r="I433" s="73">
        <v>1</v>
      </c>
      <c r="J433" s="74"/>
      <c r="K433" s="43" t="str">
        <f>+B433</f>
        <v>PRE91-TLMP</v>
      </c>
      <c r="L433" s="39">
        <f>ROUND(L444,2)</f>
        <v>0</v>
      </c>
      <c r="M433" s="20"/>
      <c r="N433" s="20"/>
      <c r="O433" s="20"/>
      <c r="P433" s="20"/>
      <c r="Q433" s="20"/>
      <c r="R433" s="20"/>
      <c r="S433" s="20"/>
      <c r="T433" s="20"/>
      <c r="U433" s="20"/>
      <c r="V433" s="20"/>
      <c r="W433" s="20"/>
      <c r="X433" s="20"/>
      <c r="Y433" s="20"/>
      <c r="Z433" s="20"/>
      <c r="AA433" s="20"/>
    </row>
    <row r="434" spans="1:27" x14ac:dyDescent="0.25">
      <c r="B434" s="16" t="s">
        <v>252</v>
      </c>
      <c r="L434" s="40"/>
    </row>
    <row r="435" spans="1:27" x14ac:dyDescent="0.25">
      <c r="B435" t="s">
        <v>258</v>
      </c>
      <c r="C435" t="s">
        <v>27</v>
      </c>
      <c r="D435" t="s">
        <v>259</v>
      </c>
      <c r="E435" s="36">
        <v>87.5</v>
      </c>
      <c r="F435" t="s">
        <v>255</v>
      </c>
      <c r="G435" t="s">
        <v>256</v>
      </c>
      <c r="H435" s="37">
        <f>VLOOKUP(B435,'T-SMP'!$E$10:$F$59,2,0)</f>
        <v>0</v>
      </c>
      <c r="I435" t="s">
        <v>257</v>
      </c>
      <c r="J435" s="22">
        <f>ROUND(E435/I433* H435,5)</f>
        <v>0</v>
      </c>
      <c r="K435" s="44"/>
      <c r="L435" s="41"/>
    </row>
    <row r="436" spans="1:27" x14ac:dyDescent="0.25">
      <c r="D436" s="23" t="s">
        <v>260</v>
      </c>
      <c r="E436" s="38"/>
      <c r="H436" s="38"/>
      <c r="L436" s="41">
        <f>SUM(J435:J435)</f>
        <v>0</v>
      </c>
    </row>
    <row r="437" spans="1:27" x14ac:dyDescent="0.25">
      <c r="B437" s="16" t="s">
        <v>261</v>
      </c>
      <c r="E437" s="38"/>
      <c r="H437" s="38"/>
      <c r="L437" s="41"/>
    </row>
    <row r="438" spans="1:27" x14ac:dyDescent="0.25">
      <c r="B438" t="s">
        <v>262</v>
      </c>
      <c r="C438" t="s">
        <v>27</v>
      </c>
      <c r="D438" t="s">
        <v>263</v>
      </c>
      <c r="E438" s="36">
        <v>12.5</v>
      </c>
      <c r="F438" t="s">
        <v>255</v>
      </c>
      <c r="G438" t="s">
        <v>256</v>
      </c>
      <c r="H438" s="37">
        <f>VLOOKUP(B438,'T-SMP'!$E$10:$F$59,2,0)</f>
        <v>0</v>
      </c>
      <c r="I438" t="s">
        <v>257</v>
      </c>
      <c r="J438" s="22">
        <f>ROUND(E438/I433* H438,5)</f>
        <v>0</v>
      </c>
      <c r="K438" s="44"/>
      <c r="L438" s="41"/>
    </row>
    <row r="439" spans="1:27" ht="75" x14ac:dyDescent="0.25">
      <c r="B439" t="s">
        <v>365</v>
      </c>
      <c r="C439" t="s">
        <v>27</v>
      </c>
      <c r="D439" s="45" t="s">
        <v>366</v>
      </c>
      <c r="E439" s="36">
        <v>4</v>
      </c>
      <c r="F439" t="s">
        <v>255</v>
      </c>
      <c r="G439" t="s">
        <v>256</v>
      </c>
      <c r="H439" s="37">
        <f>VLOOKUP(B439,'T-SMP'!$E$10:$F$59,2,0)</f>
        <v>0</v>
      </c>
      <c r="I439" t="s">
        <v>257</v>
      </c>
      <c r="J439" s="22">
        <f>ROUND(E439/I433* H439,5)</f>
        <v>0</v>
      </c>
      <c r="K439" s="44"/>
      <c r="L439" s="41"/>
    </row>
    <row r="440" spans="1:27" x14ac:dyDescent="0.25">
      <c r="D440" s="23" t="s">
        <v>268</v>
      </c>
      <c r="E440" s="38"/>
      <c r="H440" s="38"/>
      <c r="L440" s="41">
        <f>SUM(J438:J439)</f>
        <v>0</v>
      </c>
    </row>
    <row r="441" spans="1:27" x14ac:dyDescent="0.25">
      <c r="E441" s="38"/>
      <c r="H441" s="38"/>
      <c r="L441" s="41"/>
    </row>
    <row r="442" spans="1:27" x14ac:dyDescent="0.25">
      <c r="D442" s="23" t="s">
        <v>276</v>
      </c>
      <c r="E442" s="38"/>
      <c r="H442" s="38">
        <v>1.5</v>
      </c>
      <c r="I442" t="s">
        <v>277</v>
      </c>
      <c r="J442">
        <f>ROUND(H442/100*L436,5)</f>
        <v>0</v>
      </c>
      <c r="L442" s="41"/>
    </row>
    <row r="443" spans="1:27" x14ac:dyDescent="0.25">
      <c r="D443" s="23" t="s">
        <v>278</v>
      </c>
      <c r="E443" s="38"/>
      <c r="H443" s="38"/>
      <c r="L443" s="42">
        <f>SUM(J434:J442)</f>
        <v>0</v>
      </c>
    </row>
    <row r="444" spans="1:27" x14ac:dyDescent="0.25">
      <c r="D444" s="23" t="s">
        <v>279</v>
      </c>
      <c r="E444" s="38"/>
      <c r="H444" s="38"/>
      <c r="L444" s="42">
        <f>SUM(L443:L443)</f>
        <v>0</v>
      </c>
    </row>
    <row r="445" spans="1:27" x14ac:dyDescent="0.25">
      <c r="L445" s="40"/>
    </row>
    <row r="446" spans="1:27" ht="45" customHeight="1" x14ac:dyDescent="0.25">
      <c r="A446" s="19"/>
      <c r="B446" s="19" t="s">
        <v>369</v>
      </c>
      <c r="C446" s="20" t="s">
        <v>159</v>
      </c>
      <c r="D446" s="71" t="s">
        <v>370</v>
      </c>
      <c r="E446" s="72"/>
      <c r="F446" s="72"/>
      <c r="G446" s="20"/>
      <c r="H446" s="21" t="s">
        <v>251</v>
      </c>
      <c r="I446" s="73">
        <v>1</v>
      </c>
      <c r="J446" s="74"/>
      <c r="K446" s="43" t="str">
        <f>+B446</f>
        <v>PRE91-TLMQ</v>
      </c>
      <c r="L446" s="39">
        <f>ROUND(L457,2)</f>
        <v>0</v>
      </c>
      <c r="M446" s="20"/>
      <c r="N446" s="20"/>
      <c r="O446" s="20"/>
      <c r="P446" s="20"/>
      <c r="Q446" s="20"/>
      <c r="R446" s="20"/>
      <c r="S446" s="20"/>
      <c r="T446" s="20"/>
      <c r="U446" s="20"/>
      <c r="V446" s="20"/>
      <c r="W446" s="20"/>
      <c r="X446" s="20"/>
      <c r="Y446" s="20"/>
      <c r="Z446" s="20"/>
      <c r="AA446" s="20"/>
    </row>
    <row r="447" spans="1:27" x14ac:dyDescent="0.25">
      <c r="B447" s="16" t="s">
        <v>252</v>
      </c>
      <c r="L447" s="40"/>
    </row>
    <row r="448" spans="1:27" x14ac:dyDescent="0.25">
      <c r="B448" t="s">
        <v>258</v>
      </c>
      <c r="C448" t="s">
        <v>27</v>
      </c>
      <c r="D448" t="s">
        <v>259</v>
      </c>
      <c r="E448" s="36">
        <v>204.5</v>
      </c>
      <c r="F448" t="s">
        <v>255</v>
      </c>
      <c r="G448" t="s">
        <v>256</v>
      </c>
      <c r="H448" s="37">
        <f>VLOOKUP(B448,'T-SMP'!$E$10:$F$59,2,0)</f>
        <v>0</v>
      </c>
      <c r="I448" t="s">
        <v>257</v>
      </c>
      <c r="J448" s="22">
        <f>ROUND(E448/I446* H448,5)</f>
        <v>0</v>
      </c>
      <c r="K448" s="44"/>
      <c r="L448" s="41"/>
    </row>
    <row r="449" spans="1:27" x14ac:dyDescent="0.25">
      <c r="D449" s="23" t="s">
        <v>260</v>
      </c>
      <c r="E449" s="38"/>
      <c r="H449" s="38"/>
      <c r="L449" s="41">
        <f>SUM(J448:J448)</f>
        <v>0</v>
      </c>
    </row>
    <row r="450" spans="1:27" x14ac:dyDescent="0.25">
      <c r="B450" s="16" t="s">
        <v>261</v>
      </c>
      <c r="E450" s="38"/>
      <c r="H450" s="38"/>
      <c r="L450" s="41"/>
    </row>
    <row r="451" spans="1:27" ht="75" x14ac:dyDescent="0.25">
      <c r="B451" t="s">
        <v>365</v>
      </c>
      <c r="C451" t="s">
        <v>27</v>
      </c>
      <c r="D451" s="45" t="s">
        <v>366</v>
      </c>
      <c r="E451" s="36">
        <v>4</v>
      </c>
      <c r="F451" t="s">
        <v>255</v>
      </c>
      <c r="G451" t="s">
        <v>256</v>
      </c>
      <c r="H451" s="37">
        <f>VLOOKUP(B451,'T-SMP'!$E$10:$F$59,2,0)</f>
        <v>0</v>
      </c>
      <c r="I451" t="s">
        <v>257</v>
      </c>
      <c r="J451" s="22">
        <f>ROUND(E451/I446* H451,5)</f>
        <v>0</v>
      </c>
      <c r="K451" s="44"/>
      <c r="L451" s="41"/>
    </row>
    <row r="452" spans="1:27" x14ac:dyDescent="0.25">
      <c r="B452" t="s">
        <v>262</v>
      </c>
      <c r="C452" t="s">
        <v>27</v>
      </c>
      <c r="D452" t="s">
        <v>263</v>
      </c>
      <c r="E452" s="36">
        <v>27.5</v>
      </c>
      <c r="F452" t="s">
        <v>255</v>
      </c>
      <c r="G452" t="s">
        <v>256</v>
      </c>
      <c r="H452" s="37">
        <f>VLOOKUP(B452,'T-SMP'!$E$10:$F$59,2,0)</f>
        <v>0</v>
      </c>
      <c r="I452" t="s">
        <v>257</v>
      </c>
      <c r="J452" s="22">
        <f>ROUND(E452/I446* H452,5)</f>
        <v>0</v>
      </c>
      <c r="K452" s="44"/>
      <c r="L452" s="41"/>
    </row>
    <row r="453" spans="1:27" x14ac:dyDescent="0.25">
      <c r="D453" s="23" t="s">
        <v>268</v>
      </c>
      <c r="E453" s="38"/>
      <c r="H453" s="38"/>
      <c r="L453" s="41">
        <f>SUM(J451:J452)</f>
        <v>0</v>
      </c>
    </row>
    <row r="454" spans="1:27" x14ac:dyDescent="0.25">
      <c r="E454" s="38"/>
      <c r="H454" s="38"/>
      <c r="L454" s="41"/>
    </row>
    <row r="455" spans="1:27" x14ac:dyDescent="0.25">
      <c r="D455" s="23" t="s">
        <v>276</v>
      </c>
      <c r="E455" s="38"/>
      <c r="H455" s="38">
        <v>1.5</v>
      </c>
      <c r="I455" t="s">
        <v>277</v>
      </c>
      <c r="J455">
        <f>ROUND(H455/100*L449,5)</f>
        <v>0</v>
      </c>
      <c r="L455" s="41"/>
    </row>
    <row r="456" spans="1:27" x14ac:dyDescent="0.25">
      <c r="D456" s="23" t="s">
        <v>278</v>
      </c>
      <c r="E456" s="38"/>
      <c r="H456" s="38"/>
      <c r="L456" s="42">
        <f>SUM(J447:J455)</f>
        <v>0</v>
      </c>
    </row>
    <row r="457" spans="1:27" x14ac:dyDescent="0.25">
      <c r="D457" s="23" t="s">
        <v>279</v>
      </c>
      <c r="E457" s="38"/>
      <c r="H457" s="38"/>
      <c r="L457" s="42">
        <f>SUM(L456:L456)</f>
        <v>0</v>
      </c>
    </row>
    <row r="458" spans="1:27" x14ac:dyDescent="0.25">
      <c r="L458" s="40"/>
    </row>
    <row r="459" spans="1:27" ht="45" customHeight="1" x14ac:dyDescent="0.25">
      <c r="A459" s="19"/>
      <c r="B459" s="19" t="s">
        <v>371</v>
      </c>
      <c r="C459" s="20" t="s">
        <v>17</v>
      </c>
      <c r="D459" s="71" t="s">
        <v>372</v>
      </c>
      <c r="E459" s="72"/>
      <c r="F459" s="72"/>
      <c r="G459" s="20"/>
      <c r="H459" s="21" t="s">
        <v>251</v>
      </c>
      <c r="I459" s="73">
        <v>1</v>
      </c>
      <c r="J459" s="74"/>
      <c r="K459" s="43" t="str">
        <f>+B459</f>
        <v>PRELZ-I7ZN</v>
      </c>
      <c r="L459" s="39">
        <f>ROUND(L470,2)</f>
        <v>0</v>
      </c>
      <c r="M459" s="20"/>
      <c r="N459" s="20"/>
      <c r="O459" s="20"/>
      <c r="P459" s="20"/>
      <c r="Q459" s="20"/>
      <c r="R459" s="20"/>
      <c r="S459" s="20"/>
      <c r="T459" s="20"/>
      <c r="U459" s="20"/>
      <c r="V459" s="20"/>
      <c r="W459" s="20"/>
      <c r="X459" s="20"/>
      <c r="Y459" s="20"/>
      <c r="Z459" s="20"/>
      <c r="AA459" s="20"/>
    </row>
    <row r="460" spans="1:27" x14ac:dyDescent="0.25">
      <c r="B460" s="16" t="s">
        <v>252</v>
      </c>
      <c r="L460" s="40"/>
    </row>
    <row r="461" spans="1:27" x14ac:dyDescent="0.25">
      <c r="B461" t="s">
        <v>253</v>
      </c>
      <c r="C461" t="s">
        <v>27</v>
      </c>
      <c r="D461" t="s">
        <v>254</v>
      </c>
      <c r="E461" s="36">
        <v>1.17E-2</v>
      </c>
      <c r="F461" t="s">
        <v>255</v>
      </c>
      <c r="G461" t="s">
        <v>256</v>
      </c>
      <c r="H461" s="37">
        <f>VLOOKUP(B461,'T-SMP'!$E$10:$F$59,2,0)</f>
        <v>0</v>
      </c>
      <c r="I461" t="s">
        <v>257</v>
      </c>
      <c r="J461" s="22">
        <f>ROUND(E461/I459* H461,5)</f>
        <v>0</v>
      </c>
      <c r="K461" s="44"/>
      <c r="L461" s="41"/>
    </row>
    <row r="462" spans="1:27" x14ac:dyDescent="0.25">
      <c r="D462" s="23" t="s">
        <v>260</v>
      </c>
      <c r="E462" s="38"/>
      <c r="H462" s="38"/>
      <c r="L462" s="41">
        <f>SUM(J461:J461)</f>
        <v>0</v>
      </c>
    </row>
    <row r="463" spans="1:27" x14ac:dyDescent="0.25">
      <c r="B463" s="16" t="s">
        <v>261</v>
      </c>
      <c r="E463" s="38"/>
      <c r="H463" s="38"/>
      <c r="L463" s="41"/>
    </row>
    <row r="464" spans="1:27" x14ac:dyDescent="0.25">
      <c r="B464" t="s">
        <v>373</v>
      </c>
      <c r="C464" t="s">
        <v>27</v>
      </c>
      <c r="D464" t="s">
        <v>374</v>
      </c>
      <c r="E464" s="36">
        <v>2.6700000000000002E-2</v>
      </c>
      <c r="F464" t="s">
        <v>255</v>
      </c>
      <c r="G464" t="s">
        <v>256</v>
      </c>
      <c r="H464" s="37">
        <f>VLOOKUP(B464,'T-SMP'!$E$10:$F$59,2,0)</f>
        <v>0</v>
      </c>
      <c r="I464" t="s">
        <v>257</v>
      </c>
      <c r="J464" s="22">
        <f>ROUND(E464/I459* H464,5)</f>
        <v>0</v>
      </c>
      <c r="K464" s="44"/>
      <c r="L464" s="41"/>
    </row>
    <row r="465" spans="1:27" ht="30" x14ac:dyDescent="0.25">
      <c r="B465" t="s">
        <v>375</v>
      </c>
      <c r="C465" t="s">
        <v>27</v>
      </c>
      <c r="D465" s="45" t="s">
        <v>376</v>
      </c>
      <c r="E465" s="36">
        <v>6.6699999999999995E-2</v>
      </c>
      <c r="F465" t="s">
        <v>255</v>
      </c>
      <c r="G465" t="s">
        <v>256</v>
      </c>
      <c r="H465" s="37">
        <f>VLOOKUP(B465,'T-SMP'!$E$10:$F$59,2,0)</f>
        <v>0</v>
      </c>
      <c r="I465" t="s">
        <v>257</v>
      </c>
      <c r="J465" s="22">
        <f>ROUND(E465/I459* H465,5)</f>
        <v>0</v>
      </c>
      <c r="K465" s="44"/>
      <c r="L465" s="41"/>
    </row>
    <row r="466" spans="1:27" x14ac:dyDescent="0.25">
      <c r="D466" s="23" t="s">
        <v>268</v>
      </c>
      <c r="E466" s="38"/>
      <c r="H466" s="38"/>
      <c r="L466" s="41">
        <f>SUM(J464:J465)</f>
        <v>0</v>
      </c>
    </row>
    <row r="467" spans="1:27" x14ac:dyDescent="0.25">
      <c r="E467" s="38"/>
      <c r="H467" s="38"/>
      <c r="L467" s="41"/>
    </row>
    <row r="468" spans="1:27" x14ac:dyDescent="0.25">
      <c r="D468" s="23" t="s">
        <v>276</v>
      </c>
      <c r="E468" s="38"/>
      <c r="H468" s="38">
        <v>1.5</v>
      </c>
      <c r="I468" t="s">
        <v>277</v>
      </c>
      <c r="J468">
        <f>ROUND(H468/100*L462,5)</f>
        <v>0</v>
      </c>
      <c r="L468" s="41"/>
    </row>
    <row r="469" spans="1:27" x14ac:dyDescent="0.25">
      <c r="D469" s="23" t="s">
        <v>278</v>
      </c>
      <c r="E469" s="38"/>
      <c r="H469" s="38"/>
      <c r="L469" s="42">
        <f>SUM(J460:J468)</f>
        <v>0</v>
      </c>
    </row>
    <row r="470" spans="1:27" x14ac:dyDescent="0.25">
      <c r="D470" s="23" t="s">
        <v>279</v>
      </c>
      <c r="E470" s="38"/>
      <c r="H470" s="38"/>
      <c r="L470" s="42">
        <f>SUM(L469:L469)</f>
        <v>0</v>
      </c>
    </row>
    <row r="471" spans="1:27" x14ac:dyDescent="0.25">
      <c r="L471" s="40"/>
    </row>
    <row r="472" spans="1:27" ht="45" customHeight="1" x14ac:dyDescent="0.25">
      <c r="A472" s="19"/>
      <c r="B472" s="19" t="s">
        <v>377</v>
      </c>
      <c r="C472" s="20" t="s">
        <v>34</v>
      </c>
      <c r="D472" s="71" t="s">
        <v>378</v>
      </c>
      <c r="E472" s="72"/>
      <c r="F472" s="72"/>
      <c r="G472" s="20"/>
      <c r="H472" s="21" t="s">
        <v>251</v>
      </c>
      <c r="I472" s="73">
        <v>1</v>
      </c>
      <c r="J472" s="74"/>
      <c r="K472" s="43" t="str">
        <f>+B472</f>
        <v>PRH0-ALT1</v>
      </c>
      <c r="L472" s="39">
        <f>ROUND(L482,2)</f>
        <v>0</v>
      </c>
      <c r="M472" s="20"/>
      <c r="N472" s="20"/>
      <c r="O472" s="20"/>
      <c r="P472" s="20"/>
      <c r="Q472" s="20"/>
      <c r="R472" s="20"/>
      <c r="S472" s="20"/>
      <c r="T472" s="20"/>
      <c r="U472" s="20"/>
      <c r="V472" s="20"/>
      <c r="W472" s="20"/>
      <c r="X472" s="20"/>
      <c r="Y472" s="20"/>
      <c r="Z472" s="20"/>
      <c r="AA472" s="20"/>
    </row>
    <row r="473" spans="1:27" x14ac:dyDescent="0.25">
      <c r="B473" s="16" t="s">
        <v>252</v>
      </c>
      <c r="L473" s="40"/>
    </row>
    <row r="474" spans="1:27" x14ac:dyDescent="0.25">
      <c r="B474" t="s">
        <v>258</v>
      </c>
      <c r="C474" t="s">
        <v>27</v>
      </c>
      <c r="D474" t="s">
        <v>259</v>
      </c>
      <c r="E474" s="36">
        <v>3.0000000000000001E-3</v>
      </c>
      <c r="F474" t="s">
        <v>255</v>
      </c>
      <c r="G474" t="s">
        <v>256</v>
      </c>
      <c r="H474" s="37">
        <f>VLOOKUP(B474,'T-SMP'!$E$10:$F$59,2,0)</f>
        <v>0</v>
      </c>
      <c r="I474" t="s">
        <v>257</v>
      </c>
      <c r="J474" s="22">
        <f>ROUND(E474/I472* H474,5)</f>
        <v>0</v>
      </c>
      <c r="K474" s="44"/>
      <c r="L474" s="41"/>
    </row>
    <row r="475" spans="1:27" x14ac:dyDescent="0.25">
      <c r="D475" s="23" t="s">
        <v>260</v>
      </c>
      <c r="E475" s="38"/>
      <c r="H475" s="38"/>
      <c r="L475" s="41">
        <f>SUM(J474:J474)</f>
        <v>0</v>
      </c>
    </row>
    <row r="476" spans="1:27" x14ac:dyDescent="0.25">
      <c r="B476" s="16" t="s">
        <v>261</v>
      </c>
      <c r="E476" s="38"/>
      <c r="H476" s="38"/>
      <c r="L476" s="41"/>
    </row>
    <row r="477" spans="1:27" ht="30" x14ac:dyDescent="0.25">
      <c r="B477" t="s">
        <v>379</v>
      </c>
      <c r="C477" t="s">
        <v>27</v>
      </c>
      <c r="D477" s="45" t="s">
        <v>380</v>
      </c>
      <c r="E477" s="36">
        <v>3.0000000000000001E-3</v>
      </c>
      <c r="F477" t="s">
        <v>255</v>
      </c>
      <c r="G477" t="s">
        <v>256</v>
      </c>
      <c r="H477" s="37">
        <f>VLOOKUP(B477,'T-SMP'!$E$10:$F$59,2,0)</f>
        <v>0</v>
      </c>
      <c r="I477" t="s">
        <v>257</v>
      </c>
      <c r="J477" s="22">
        <f>ROUND(E477/I472* H477,5)</f>
        <v>0</v>
      </c>
      <c r="K477" s="44"/>
      <c r="L477" s="41"/>
    </row>
    <row r="478" spans="1:27" x14ac:dyDescent="0.25">
      <c r="D478" s="23" t="s">
        <v>268</v>
      </c>
      <c r="E478" s="38"/>
      <c r="H478" s="38"/>
      <c r="L478" s="41">
        <f>SUM(J477:J477)</f>
        <v>0</v>
      </c>
    </row>
    <row r="479" spans="1:27" x14ac:dyDescent="0.25">
      <c r="E479" s="38"/>
      <c r="H479" s="38"/>
      <c r="L479" s="41"/>
    </row>
    <row r="480" spans="1:27" x14ac:dyDescent="0.25">
      <c r="D480" s="23" t="s">
        <v>276</v>
      </c>
      <c r="E480" s="38"/>
      <c r="H480" s="38">
        <v>1.5</v>
      </c>
      <c r="I480" t="s">
        <v>277</v>
      </c>
      <c r="J480">
        <f>ROUND(H480/100*L475,5)</f>
        <v>0</v>
      </c>
      <c r="L480" s="41"/>
    </row>
    <row r="481" spans="1:27" x14ac:dyDescent="0.25">
      <c r="D481" s="23" t="s">
        <v>278</v>
      </c>
      <c r="E481" s="38"/>
      <c r="H481" s="38"/>
      <c r="L481" s="42">
        <f>SUM(J473:J480)</f>
        <v>0</v>
      </c>
    </row>
    <row r="482" spans="1:27" x14ac:dyDescent="0.25">
      <c r="D482" s="23" t="s">
        <v>279</v>
      </c>
      <c r="E482" s="38"/>
      <c r="H482" s="38"/>
      <c r="L482" s="42">
        <f>SUM(L481:L481)</f>
        <v>0</v>
      </c>
    </row>
    <row r="483" spans="1:27" x14ac:dyDescent="0.25">
      <c r="L483" s="40"/>
    </row>
    <row r="484" spans="1:27" ht="45" customHeight="1" x14ac:dyDescent="0.25">
      <c r="A484" s="19"/>
      <c r="B484" s="19" t="s">
        <v>381</v>
      </c>
      <c r="C484" s="20" t="s">
        <v>34</v>
      </c>
      <c r="D484" s="71" t="s">
        <v>382</v>
      </c>
      <c r="E484" s="72"/>
      <c r="F484" s="72"/>
      <c r="G484" s="20"/>
      <c r="H484" s="21" t="s">
        <v>251</v>
      </c>
      <c r="I484" s="73">
        <v>1</v>
      </c>
      <c r="J484" s="74"/>
      <c r="K484" s="43" t="str">
        <f>+B484</f>
        <v>PRH0-ALT3</v>
      </c>
      <c r="L484" s="39">
        <f>ROUND(L494,2)</f>
        <v>0</v>
      </c>
      <c r="M484" s="20"/>
      <c r="N484" s="20"/>
      <c r="O484" s="20"/>
      <c r="P484" s="20"/>
      <c r="Q484" s="20"/>
      <c r="R484" s="20"/>
      <c r="S484" s="20"/>
      <c r="T484" s="20"/>
      <c r="U484" s="20"/>
      <c r="V484" s="20"/>
      <c r="W484" s="20"/>
      <c r="X484" s="20"/>
      <c r="Y484" s="20"/>
      <c r="Z484" s="20"/>
      <c r="AA484" s="20"/>
    </row>
    <row r="485" spans="1:27" x14ac:dyDescent="0.25">
      <c r="B485" s="16" t="s">
        <v>252</v>
      </c>
      <c r="L485" s="40"/>
    </row>
    <row r="486" spans="1:27" x14ac:dyDescent="0.25">
      <c r="B486" t="s">
        <v>258</v>
      </c>
      <c r="C486" t="s">
        <v>27</v>
      </c>
      <c r="D486" t="s">
        <v>259</v>
      </c>
      <c r="E486" s="36">
        <v>3.0000000000000001E-3</v>
      </c>
      <c r="F486" t="s">
        <v>255</v>
      </c>
      <c r="G486" t="s">
        <v>256</v>
      </c>
      <c r="H486" s="37">
        <f>VLOOKUP(B486,'T-SMP'!$E$10:$F$59,2,0)</f>
        <v>0</v>
      </c>
      <c r="I486" t="s">
        <v>257</v>
      </c>
      <c r="J486" s="22">
        <f>ROUND(E486/I484* H486,5)</f>
        <v>0</v>
      </c>
      <c r="K486" s="44"/>
      <c r="L486" s="41"/>
    </row>
    <row r="487" spans="1:27" x14ac:dyDescent="0.25">
      <c r="D487" s="23" t="s">
        <v>260</v>
      </c>
      <c r="E487" s="38"/>
      <c r="H487" s="38"/>
      <c r="L487" s="41">
        <f>SUM(J486:J486)</f>
        <v>0</v>
      </c>
    </row>
    <row r="488" spans="1:27" x14ac:dyDescent="0.25">
      <c r="B488" s="16" t="s">
        <v>261</v>
      </c>
      <c r="E488" s="38"/>
      <c r="H488" s="38"/>
      <c r="L488" s="41"/>
    </row>
    <row r="489" spans="1:27" ht="30" x14ac:dyDescent="0.25">
      <c r="B489" t="s">
        <v>379</v>
      </c>
      <c r="C489" t="s">
        <v>27</v>
      </c>
      <c r="D489" s="45" t="s">
        <v>380</v>
      </c>
      <c r="E489" s="36">
        <v>2E-3</v>
      </c>
      <c r="F489" t="s">
        <v>255</v>
      </c>
      <c r="G489" t="s">
        <v>256</v>
      </c>
      <c r="H489" s="37">
        <f>VLOOKUP(B489,'T-SMP'!$E$10:$F$59,2,0)</f>
        <v>0</v>
      </c>
      <c r="I489" t="s">
        <v>257</v>
      </c>
      <c r="J489" s="22">
        <f>ROUND(E489/I484* H489,5)</f>
        <v>0</v>
      </c>
      <c r="K489" s="44"/>
      <c r="L489" s="41"/>
    </row>
    <row r="490" spans="1:27" x14ac:dyDescent="0.25">
      <c r="D490" s="23" t="s">
        <v>268</v>
      </c>
      <c r="E490" s="38"/>
      <c r="H490" s="38"/>
      <c r="L490" s="41">
        <f>SUM(J489:J489)</f>
        <v>0</v>
      </c>
    </row>
    <row r="491" spans="1:27" x14ac:dyDescent="0.25">
      <c r="E491" s="38"/>
      <c r="H491" s="38"/>
      <c r="L491" s="41"/>
    </row>
    <row r="492" spans="1:27" x14ac:dyDescent="0.25">
      <c r="D492" s="23" t="s">
        <v>276</v>
      </c>
      <c r="E492" s="38"/>
      <c r="H492" s="38">
        <v>1.5</v>
      </c>
      <c r="I492" t="s">
        <v>277</v>
      </c>
      <c r="J492">
        <f>ROUND(H492/100*L487,5)</f>
        <v>0</v>
      </c>
      <c r="L492" s="41"/>
    </row>
    <row r="493" spans="1:27" x14ac:dyDescent="0.25">
      <c r="D493" s="23" t="s">
        <v>278</v>
      </c>
      <c r="E493" s="38"/>
      <c r="H493" s="38"/>
      <c r="L493" s="42">
        <f>SUM(J485:J492)</f>
        <v>0</v>
      </c>
    </row>
    <row r="494" spans="1:27" x14ac:dyDescent="0.25">
      <c r="D494" s="23" t="s">
        <v>279</v>
      </c>
      <c r="E494" s="38"/>
      <c r="H494" s="38"/>
      <c r="L494" s="42">
        <f>SUM(L493:L493)</f>
        <v>0</v>
      </c>
    </row>
    <row r="495" spans="1:27" x14ac:dyDescent="0.25">
      <c r="L495" s="40"/>
    </row>
    <row r="496" spans="1:27" ht="45" customHeight="1" x14ac:dyDescent="0.25">
      <c r="A496" s="19"/>
      <c r="B496" s="19" t="s">
        <v>383</v>
      </c>
      <c r="C496" s="20" t="s">
        <v>136</v>
      </c>
      <c r="D496" s="71" t="s">
        <v>384</v>
      </c>
      <c r="E496" s="72"/>
      <c r="F496" s="72"/>
      <c r="G496" s="20"/>
      <c r="H496" s="21" t="s">
        <v>251</v>
      </c>
      <c r="I496" s="73">
        <v>1</v>
      </c>
      <c r="J496" s="74"/>
      <c r="K496" s="43" t="str">
        <f>+B496</f>
        <v>PRH0-RTA1</v>
      </c>
      <c r="L496" s="39">
        <f>ROUND(L507,2)</f>
        <v>0</v>
      </c>
      <c r="M496" s="20"/>
      <c r="N496" s="20"/>
      <c r="O496" s="20"/>
      <c r="P496" s="20"/>
      <c r="Q496" s="20"/>
      <c r="R496" s="20"/>
      <c r="S496" s="20"/>
      <c r="T496" s="20"/>
      <c r="U496" s="20"/>
      <c r="V496" s="20"/>
      <c r="W496" s="20"/>
      <c r="X496" s="20"/>
      <c r="Y496" s="20"/>
      <c r="Z496" s="20"/>
      <c r="AA496" s="20"/>
    </row>
    <row r="497" spans="1:27" x14ac:dyDescent="0.25">
      <c r="B497" s="16" t="s">
        <v>252</v>
      </c>
      <c r="L497" s="40"/>
    </row>
    <row r="498" spans="1:27" x14ac:dyDescent="0.25">
      <c r="B498" t="s">
        <v>258</v>
      </c>
      <c r="C498" t="s">
        <v>27</v>
      </c>
      <c r="D498" t="s">
        <v>259</v>
      </c>
      <c r="E498" s="36">
        <v>3.2000000000000002E-3</v>
      </c>
      <c r="F498" t="s">
        <v>255</v>
      </c>
      <c r="G498" t="s">
        <v>256</v>
      </c>
      <c r="H498" s="37">
        <f>VLOOKUP(B498,'T-SMP'!$E$10:$F$59,2,0)</f>
        <v>0</v>
      </c>
      <c r="I498" t="s">
        <v>257</v>
      </c>
      <c r="J498" s="22">
        <f>ROUND(E498/I496* H498,5)</f>
        <v>0</v>
      </c>
      <c r="K498" s="44"/>
      <c r="L498" s="41"/>
    </row>
    <row r="499" spans="1:27" x14ac:dyDescent="0.25">
      <c r="D499" s="23" t="s">
        <v>260</v>
      </c>
      <c r="E499" s="38"/>
      <c r="H499" s="38"/>
      <c r="L499" s="41">
        <f>SUM(J498:J498)</f>
        <v>0</v>
      </c>
    </row>
    <row r="500" spans="1:27" x14ac:dyDescent="0.25">
      <c r="B500" s="16" t="s">
        <v>261</v>
      </c>
      <c r="E500" s="38"/>
      <c r="H500" s="38"/>
      <c r="L500" s="41"/>
    </row>
    <row r="501" spans="1:27" x14ac:dyDescent="0.25">
      <c r="B501" t="s">
        <v>262</v>
      </c>
      <c r="C501" t="s">
        <v>27</v>
      </c>
      <c r="D501" t="s">
        <v>263</v>
      </c>
      <c r="E501" s="36">
        <v>3.0000000000000001E-3</v>
      </c>
      <c r="F501" t="s">
        <v>255</v>
      </c>
      <c r="G501" t="s">
        <v>256</v>
      </c>
      <c r="H501" s="37">
        <f>VLOOKUP(B501,'T-SMP'!$E$10:$F$59,2,0)</f>
        <v>0</v>
      </c>
      <c r="I501" t="s">
        <v>257</v>
      </c>
      <c r="J501" s="22">
        <f>ROUND(E501/I496* H501,5)</f>
        <v>0</v>
      </c>
      <c r="K501" s="44"/>
      <c r="L501" s="41"/>
    </row>
    <row r="502" spans="1:27" ht="30" x14ac:dyDescent="0.25">
      <c r="B502" t="s">
        <v>379</v>
      </c>
      <c r="C502" t="s">
        <v>27</v>
      </c>
      <c r="D502" s="45" t="s">
        <v>380</v>
      </c>
      <c r="E502" s="36">
        <v>3.2000000000000002E-3</v>
      </c>
      <c r="F502" t="s">
        <v>255</v>
      </c>
      <c r="G502" t="s">
        <v>256</v>
      </c>
      <c r="H502" s="37">
        <f>VLOOKUP(B502,'T-SMP'!$E$10:$F$59,2,0)</f>
        <v>0</v>
      </c>
      <c r="I502" t="s">
        <v>257</v>
      </c>
      <c r="J502" s="22">
        <f>ROUND(E502/I496* H502,5)</f>
        <v>0</v>
      </c>
      <c r="K502" s="44"/>
      <c r="L502" s="41"/>
    </row>
    <row r="503" spans="1:27" x14ac:dyDescent="0.25">
      <c r="D503" s="23" t="s">
        <v>268</v>
      </c>
      <c r="E503" s="38"/>
      <c r="H503" s="38"/>
      <c r="L503" s="41">
        <f>SUM(J501:J502)</f>
        <v>0</v>
      </c>
    </row>
    <row r="504" spans="1:27" x14ac:dyDescent="0.25">
      <c r="E504" s="38"/>
      <c r="H504" s="38"/>
      <c r="L504" s="41"/>
    </row>
    <row r="505" spans="1:27" x14ac:dyDescent="0.25">
      <c r="D505" s="23" t="s">
        <v>276</v>
      </c>
      <c r="E505" s="38"/>
      <c r="H505" s="38">
        <v>1.5</v>
      </c>
      <c r="I505" t="s">
        <v>277</v>
      </c>
      <c r="J505">
        <f>ROUND(H505/100*L499,5)</f>
        <v>0</v>
      </c>
      <c r="L505" s="41"/>
    </row>
    <row r="506" spans="1:27" x14ac:dyDescent="0.25">
      <c r="D506" s="23" t="s">
        <v>278</v>
      </c>
      <c r="E506" s="38"/>
      <c r="H506" s="38"/>
      <c r="L506" s="42">
        <f>SUM(J497:J505)</f>
        <v>0</v>
      </c>
    </row>
    <row r="507" spans="1:27" x14ac:dyDescent="0.25">
      <c r="D507" s="23" t="s">
        <v>279</v>
      </c>
      <c r="E507" s="38"/>
      <c r="H507" s="38"/>
      <c r="L507" s="42">
        <f>SUM(L506:L506)</f>
        <v>0</v>
      </c>
    </row>
    <row r="508" spans="1:27" x14ac:dyDescent="0.25">
      <c r="L508" s="40"/>
    </row>
    <row r="509" spans="1:27" ht="45" customHeight="1" x14ac:dyDescent="0.25">
      <c r="A509" s="19"/>
      <c r="B509" s="19" t="s">
        <v>385</v>
      </c>
      <c r="C509" s="20" t="s">
        <v>34</v>
      </c>
      <c r="D509" s="71" t="s">
        <v>386</v>
      </c>
      <c r="E509" s="72"/>
      <c r="F509" s="72"/>
      <c r="G509" s="20"/>
      <c r="H509" s="21" t="s">
        <v>251</v>
      </c>
      <c r="I509" s="73">
        <v>1</v>
      </c>
      <c r="J509" s="74"/>
      <c r="K509" s="43" t="str">
        <f>+B509</f>
        <v>PRIH-HBH5</v>
      </c>
      <c r="L509" s="39">
        <f>ROUND(L521,2)</f>
        <v>0</v>
      </c>
      <c r="M509" s="20"/>
      <c r="N509" s="20"/>
      <c r="O509" s="20"/>
      <c r="P509" s="20"/>
      <c r="Q509" s="20"/>
      <c r="R509" s="20"/>
      <c r="S509" s="20"/>
      <c r="T509" s="20"/>
      <c r="U509" s="20"/>
      <c r="V509" s="20"/>
      <c r="W509" s="20"/>
      <c r="X509" s="20"/>
      <c r="Y509" s="20"/>
      <c r="Z509" s="20"/>
      <c r="AA509" s="20"/>
    </row>
    <row r="510" spans="1:27" x14ac:dyDescent="0.25">
      <c r="B510" s="16" t="s">
        <v>252</v>
      </c>
      <c r="L510" s="40"/>
    </row>
    <row r="511" spans="1:27" x14ac:dyDescent="0.25">
      <c r="B511" t="s">
        <v>258</v>
      </c>
      <c r="C511" t="s">
        <v>27</v>
      </c>
      <c r="D511" t="s">
        <v>259</v>
      </c>
      <c r="E511" s="36">
        <v>0.2</v>
      </c>
      <c r="F511" t="s">
        <v>255</v>
      </c>
      <c r="G511" t="s">
        <v>256</v>
      </c>
      <c r="H511" s="37">
        <f>VLOOKUP(B511,'T-SMP'!$E$10:$F$59,2,0)</f>
        <v>0</v>
      </c>
      <c r="I511" t="s">
        <v>257</v>
      </c>
      <c r="J511" s="22">
        <f>ROUND(E511/I509* H511,5)</f>
        <v>0</v>
      </c>
      <c r="K511" s="44"/>
      <c r="L511" s="41"/>
    </row>
    <row r="512" spans="1:27" x14ac:dyDescent="0.25">
      <c r="B512" t="s">
        <v>253</v>
      </c>
      <c r="C512" t="s">
        <v>27</v>
      </c>
      <c r="D512" t="s">
        <v>254</v>
      </c>
      <c r="E512" s="36">
        <v>2.5000000000000001E-2</v>
      </c>
      <c r="F512" t="s">
        <v>255</v>
      </c>
      <c r="G512" t="s">
        <v>256</v>
      </c>
      <c r="H512" s="37">
        <f>VLOOKUP(B512,'T-SMP'!$E$10:$F$59,2,0)</f>
        <v>0</v>
      </c>
      <c r="I512" t="s">
        <v>257</v>
      </c>
      <c r="J512" s="22">
        <f>ROUND(E512/I509* H512,5)</f>
        <v>0</v>
      </c>
      <c r="K512" s="44"/>
      <c r="L512" s="41"/>
    </row>
    <row r="513" spans="1:27" x14ac:dyDescent="0.25">
      <c r="D513" s="23" t="s">
        <v>260</v>
      </c>
      <c r="E513" s="38"/>
      <c r="H513" s="38"/>
      <c r="L513" s="41">
        <f>SUM(J511:J512)</f>
        <v>0</v>
      </c>
    </row>
    <row r="514" spans="1:27" x14ac:dyDescent="0.25">
      <c r="B514" s="16" t="s">
        <v>261</v>
      </c>
      <c r="E514" s="38"/>
      <c r="H514" s="38"/>
      <c r="L514" s="41"/>
    </row>
    <row r="515" spans="1:27" x14ac:dyDescent="0.25">
      <c r="B515" t="s">
        <v>387</v>
      </c>
      <c r="C515" t="s">
        <v>27</v>
      </c>
      <c r="D515" t="s">
        <v>388</v>
      </c>
      <c r="E515" s="36">
        <v>2.5000000000000001E-2</v>
      </c>
      <c r="F515" t="s">
        <v>255</v>
      </c>
      <c r="G515" t="s">
        <v>256</v>
      </c>
      <c r="H515" s="37">
        <f>VLOOKUP(B515,'T-SMP'!$E$10:$F$59,2,0)</f>
        <v>0</v>
      </c>
      <c r="I515" t="s">
        <v>257</v>
      </c>
      <c r="J515" s="22">
        <f>ROUND(E515/I509* H515,5)</f>
        <v>0</v>
      </c>
      <c r="K515" s="44"/>
      <c r="L515" s="41"/>
    </row>
    <row r="516" spans="1:27" ht="30" x14ac:dyDescent="0.25">
      <c r="B516" t="s">
        <v>389</v>
      </c>
      <c r="C516" t="s">
        <v>27</v>
      </c>
      <c r="D516" s="45" t="s">
        <v>390</v>
      </c>
      <c r="E516" s="36">
        <v>3.7999999999999999E-2</v>
      </c>
      <c r="F516" t="s">
        <v>255</v>
      </c>
      <c r="G516" t="s">
        <v>256</v>
      </c>
      <c r="H516" s="37">
        <f>VLOOKUP(B516,'T-SMP'!$E$10:$F$59,2,0)</f>
        <v>0</v>
      </c>
      <c r="I516" t="s">
        <v>257</v>
      </c>
      <c r="J516" s="22">
        <f>ROUND(E516/I509* H516,5)</f>
        <v>0</v>
      </c>
      <c r="K516" s="44"/>
      <c r="L516" s="41"/>
    </row>
    <row r="517" spans="1:27" x14ac:dyDescent="0.25">
      <c r="D517" s="23" t="s">
        <v>268</v>
      </c>
      <c r="E517" s="38"/>
      <c r="H517" s="38"/>
      <c r="L517" s="41">
        <f>SUM(J515:J516)</f>
        <v>0</v>
      </c>
    </row>
    <row r="518" spans="1:27" x14ac:dyDescent="0.25">
      <c r="E518" s="38"/>
      <c r="H518" s="38"/>
      <c r="L518" s="41"/>
    </row>
    <row r="519" spans="1:27" x14ac:dyDescent="0.25">
      <c r="D519" s="23" t="s">
        <v>276</v>
      </c>
      <c r="E519" s="38"/>
      <c r="H519" s="38">
        <v>1.5</v>
      </c>
      <c r="I519" t="s">
        <v>277</v>
      </c>
      <c r="J519">
        <f>ROUND(H519/100*L513,5)</f>
        <v>0</v>
      </c>
      <c r="L519" s="41"/>
    </row>
    <row r="520" spans="1:27" x14ac:dyDescent="0.25">
      <c r="D520" s="23" t="s">
        <v>278</v>
      </c>
      <c r="E520" s="38"/>
      <c r="H520" s="38"/>
      <c r="L520" s="42">
        <f>SUM(J510:J519)</f>
        <v>0</v>
      </c>
    </row>
    <row r="521" spans="1:27" x14ac:dyDescent="0.25">
      <c r="D521" s="23" t="s">
        <v>279</v>
      </c>
      <c r="E521" s="38"/>
      <c r="H521" s="38"/>
      <c r="L521" s="42">
        <f>SUM(L520:L520)</f>
        <v>0</v>
      </c>
    </row>
    <row r="522" spans="1:27" x14ac:dyDescent="0.25">
      <c r="L522" s="40"/>
    </row>
    <row r="523" spans="1:27" ht="45" customHeight="1" x14ac:dyDescent="0.25">
      <c r="A523" s="19" t="s">
        <v>391</v>
      </c>
      <c r="B523" s="19" t="s">
        <v>158</v>
      </c>
      <c r="C523" s="20" t="s">
        <v>159</v>
      </c>
      <c r="D523" s="71" t="s">
        <v>160</v>
      </c>
      <c r="E523" s="72"/>
      <c r="F523" s="72"/>
      <c r="G523" s="20"/>
      <c r="H523" s="21" t="s">
        <v>251</v>
      </c>
      <c r="I523" s="73">
        <v>1</v>
      </c>
      <c r="J523" s="74"/>
      <c r="K523" s="43" t="str">
        <f>+B523</f>
        <v>FGI_612342</v>
      </c>
      <c r="L523" s="39">
        <f>ROUND(L539,2)</f>
        <v>0</v>
      </c>
      <c r="M523" s="20"/>
      <c r="N523" s="20"/>
      <c r="O523" s="20"/>
      <c r="P523" s="20"/>
      <c r="Q523" s="20"/>
      <c r="R523" s="20"/>
      <c r="S523" s="20"/>
      <c r="T523" s="20"/>
      <c r="U523" s="20"/>
      <c r="V523" s="20"/>
      <c r="W523" s="20"/>
      <c r="X523" s="20"/>
      <c r="Y523" s="20"/>
      <c r="Z523" s="20"/>
      <c r="AA523" s="20"/>
    </row>
    <row r="524" spans="1:27" x14ac:dyDescent="0.25">
      <c r="B524" s="16" t="s">
        <v>252</v>
      </c>
      <c r="L524" s="40"/>
    </row>
    <row r="525" spans="1:27" x14ac:dyDescent="0.25">
      <c r="B525" t="s">
        <v>258</v>
      </c>
      <c r="C525" t="s">
        <v>27</v>
      </c>
      <c r="D525" t="s">
        <v>259</v>
      </c>
      <c r="E525" s="36">
        <v>15.5</v>
      </c>
      <c r="F525" t="s">
        <v>255</v>
      </c>
      <c r="G525" t="s">
        <v>256</v>
      </c>
      <c r="H525" s="37">
        <f>VLOOKUP(B525,'T-SMP'!$E$10:$F$59,2,0)</f>
        <v>0</v>
      </c>
      <c r="I525" t="s">
        <v>257</v>
      </c>
      <c r="J525" s="22">
        <f>ROUND(E525/I523* H525,5)</f>
        <v>0</v>
      </c>
      <c r="K525" s="44"/>
      <c r="L525" s="41"/>
    </row>
    <row r="526" spans="1:27" x14ac:dyDescent="0.25">
      <c r="B526" t="s">
        <v>253</v>
      </c>
      <c r="C526" t="s">
        <v>27</v>
      </c>
      <c r="D526" t="s">
        <v>254</v>
      </c>
      <c r="E526" s="36">
        <v>15.5</v>
      </c>
      <c r="F526" t="s">
        <v>255</v>
      </c>
      <c r="G526" t="s">
        <v>256</v>
      </c>
      <c r="H526" s="37">
        <f>VLOOKUP(B526,'T-SMP'!$E$10:$F$59,2,0)</f>
        <v>0</v>
      </c>
      <c r="I526" t="s">
        <v>257</v>
      </c>
      <c r="J526" s="22">
        <f>ROUND(E526/I523* H526,5)</f>
        <v>0</v>
      </c>
      <c r="K526" s="44"/>
      <c r="L526" s="41"/>
    </row>
    <row r="527" spans="1:27" x14ac:dyDescent="0.25">
      <c r="D527" s="23" t="s">
        <v>260</v>
      </c>
      <c r="E527" s="38"/>
      <c r="H527" s="38"/>
      <c r="L527" s="41">
        <f>SUM(J525:J526)</f>
        <v>0</v>
      </c>
    </row>
    <row r="528" spans="1:27" x14ac:dyDescent="0.25">
      <c r="B528" s="16" t="s">
        <v>261</v>
      </c>
      <c r="E528" s="38"/>
      <c r="H528" s="38"/>
      <c r="L528" s="41"/>
    </row>
    <row r="529" spans="1:27" x14ac:dyDescent="0.25">
      <c r="B529" t="s">
        <v>342</v>
      </c>
      <c r="C529" t="s">
        <v>27</v>
      </c>
      <c r="D529" t="s">
        <v>343</v>
      </c>
      <c r="E529" s="36">
        <v>0.5</v>
      </c>
      <c r="F529" t="s">
        <v>255</v>
      </c>
      <c r="G529" t="s">
        <v>256</v>
      </c>
      <c r="H529" s="37">
        <f>VLOOKUP(B529,'T-SMP'!$E$10:$F$59,2,0)</f>
        <v>0</v>
      </c>
      <c r="I529" t="s">
        <v>257</v>
      </c>
      <c r="J529" s="22">
        <f>ROUND(E529/I523* H529,5)</f>
        <v>0</v>
      </c>
      <c r="K529" s="44"/>
      <c r="L529" s="41"/>
    </row>
    <row r="530" spans="1:27" x14ac:dyDescent="0.25">
      <c r="D530" s="23" t="s">
        <v>268</v>
      </c>
      <c r="E530" s="38"/>
      <c r="H530" s="38"/>
      <c r="L530" s="41">
        <f>SUM(J529:J529)</f>
        <v>0</v>
      </c>
    </row>
    <row r="531" spans="1:27" x14ac:dyDescent="0.25">
      <c r="B531" s="16" t="s">
        <v>269</v>
      </c>
      <c r="E531" s="38"/>
      <c r="H531" s="38"/>
      <c r="L531" s="41"/>
    </row>
    <row r="532" spans="1:27" ht="60" x14ac:dyDescent="0.25">
      <c r="B532" t="s">
        <v>392</v>
      </c>
      <c r="C532" t="s">
        <v>53</v>
      </c>
      <c r="D532" s="45" t="s">
        <v>393</v>
      </c>
      <c r="E532" s="36">
        <v>60</v>
      </c>
      <c r="G532" t="s">
        <v>256</v>
      </c>
      <c r="H532" s="37">
        <f>VLOOKUP(B532,'T-SMP'!$E$10:$F$59,2,0)</f>
        <v>0</v>
      </c>
      <c r="I532" t="s">
        <v>257</v>
      </c>
      <c r="J532" s="22">
        <f>ROUND(E532* H532,5)</f>
        <v>0</v>
      </c>
      <c r="K532" s="44"/>
      <c r="L532" s="41"/>
    </row>
    <row r="533" spans="1:27" x14ac:dyDescent="0.25">
      <c r="B533" t="s">
        <v>394</v>
      </c>
      <c r="C533" t="s">
        <v>17</v>
      </c>
      <c r="D533" t="s">
        <v>395</v>
      </c>
      <c r="E533" s="36">
        <v>1</v>
      </c>
      <c r="G533" t="s">
        <v>256</v>
      </c>
      <c r="H533" s="37">
        <f>VLOOKUP(B533,'T-SMP'!$E$10:$F$59,2,0)</f>
        <v>0</v>
      </c>
      <c r="I533" t="s">
        <v>257</v>
      </c>
      <c r="J533" s="22">
        <f>ROUND(E533* H533,5)</f>
        <v>0</v>
      </c>
      <c r="K533" s="44"/>
      <c r="L533" s="41"/>
    </row>
    <row r="534" spans="1:27" ht="30" x14ac:dyDescent="0.25">
      <c r="B534" t="s">
        <v>396</v>
      </c>
      <c r="C534" t="s">
        <v>53</v>
      </c>
      <c r="D534" s="45" t="s">
        <v>397</v>
      </c>
      <c r="E534" s="36">
        <v>60</v>
      </c>
      <c r="G534" t="s">
        <v>256</v>
      </c>
      <c r="H534" s="37">
        <f>VLOOKUP(B534,'T-SMP'!$E$10:$F$59,2,0)</f>
        <v>0</v>
      </c>
      <c r="I534" t="s">
        <v>257</v>
      </c>
      <c r="J534" s="22">
        <f>ROUND(E534* H534,5)</f>
        <v>0</v>
      </c>
      <c r="K534" s="44"/>
      <c r="L534" s="41"/>
    </row>
    <row r="535" spans="1:27" x14ac:dyDescent="0.25">
      <c r="D535" s="23" t="s">
        <v>275</v>
      </c>
      <c r="E535" s="38"/>
      <c r="H535" s="38"/>
      <c r="L535" s="41">
        <f>SUM(J532:J534)</f>
        <v>0</v>
      </c>
    </row>
    <row r="536" spans="1:27" x14ac:dyDescent="0.25">
      <c r="E536" s="38"/>
      <c r="H536" s="38"/>
      <c r="L536" s="41"/>
    </row>
    <row r="537" spans="1:27" x14ac:dyDescent="0.25">
      <c r="D537" s="23" t="s">
        <v>276</v>
      </c>
      <c r="E537" s="38"/>
      <c r="H537" s="38">
        <v>1.5</v>
      </c>
      <c r="I537" t="s">
        <v>277</v>
      </c>
      <c r="J537">
        <f>ROUND(H537/100*L527,5)</f>
        <v>0</v>
      </c>
      <c r="L537" s="41"/>
    </row>
    <row r="538" spans="1:27" x14ac:dyDescent="0.25">
      <c r="D538" s="23" t="s">
        <v>278</v>
      </c>
      <c r="E538" s="38"/>
      <c r="H538" s="38"/>
      <c r="L538" s="42">
        <f>SUM(J524:J537)</f>
        <v>0</v>
      </c>
    </row>
    <row r="539" spans="1:27" x14ac:dyDescent="0.25">
      <c r="D539" s="23" t="s">
        <v>279</v>
      </c>
      <c r="E539" s="38"/>
      <c r="H539" s="38"/>
      <c r="L539" s="42">
        <f>SUM(L538:L538)</f>
        <v>0</v>
      </c>
    </row>
    <row r="540" spans="1:27" x14ac:dyDescent="0.25">
      <c r="L540" s="40"/>
    </row>
    <row r="541" spans="1:27" ht="45" customHeight="1" x14ac:dyDescent="0.25">
      <c r="A541" s="19" t="s">
        <v>398</v>
      </c>
      <c r="B541" s="19" t="s">
        <v>142</v>
      </c>
      <c r="C541" s="20" t="s">
        <v>53</v>
      </c>
      <c r="D541" s="71" t="s">
        <v>143</v>
      </c>
      <c r="E541" s="72"/>
      <c r="F541" s="72"/>
      <c r="G541" s="20"/>
      <c r="H541" s="21" t="s">
        <v>251</v>
      </c>
      <c r="I541" s="73">
        <v>1</v>
      </c>
      <c r="J541" s="74"/>
      <c r="K541" s="43" t="str">
        <f>+B541</f>
        <v>FR612342</v>
      </c>
      <c r="L541" s="39">
        <f>ROUND(L559,2)</f>
        <v>0</v>
      </c>
      <c r="M541" s="20"/>
      <c r="N541" s="20"/>
      <c r="O541" s="20"/>
      <c r="P541" s="20"/>
      <c r="Q541" s="20"/>
      <c r="R541" s="20"/>
      <c r="S541" s="20"/>
      <c r="T541" s="20"/>
      <c r="U541" s="20"/>
      <c r="V541" s="20"/>
      <c r="W541" s="20"/>
      <c r="X541" s="20"/>
      <c r="Y541" s="20"/>
      <c r="Z541" s="20"/>
      <c r="AA541" s="20"/>
    </row>
    <row r="542" spans="1:27" x14ac:dyDescent="0.25">
      <c r="B542" s="16" t="s">
        <v>252</v>
      </c>
      <c r="L542" s="40"/>
    </row>
    <row r="543" spans="1:27" x14ac:dyDescent="0.25">
      <c r="B543" t="s">
        <v>253</v>
      </c>
      <c r="C543" t="s">
        <v>27</v>
      </c>
      <c r="D543" t="s">
        <v>254</v>
      </c>
      <c r="E543" s="36">
        <v>0.2</v>
      </c>
      <c r="F543" t="s">
        <v>255</v>
      </c>
      <c r="G543" t="s">
        <v>256</v>
      </c>
      <c r="H543" s="37">
        <f>VLOOKUP(B543,'T-SMP'!$E$10:$F$59,2,0)</f>
        <v>0</v>
      </c>
      <c r="I543" t="s">
        <v>257</v>
      </c>
      <c r="J543" s="22">
        <f>ROUND(E543/I541* H543,5)</f>
        <v>0</v>
      </c>
      <c r="K543" s="44"/>
      <c r="L543" s="41"/>
    </row>
    <row r="544" spans="1:27" x14ac:dyDescent="0.25">
      <c r="B544" t="s">
        <v>258</v>
      </c>
      <c r="C544" t="s">
        <v>27</v>
      </c>
      <c r="D544" t="s">
        <v>259</v>
      </c>
      <c r="E544" s="36">
        <v>0.4</v>
      </c>
      <c r="F544" t="s">
        <v>255</v>
      </c>
      <c r="G544" t="s">
        <v>256</v>
      </c>
      <c r="H544" s="37">
        <f>VLOOKUP(B544,'T-SMP'!$E$10:$F$59,2,0)</f>
        <v>0</v>
      </c>
      <c r="I544" t="s">
        <v>257</v>
      </c>
      <c r="J544" s="22">
        <f>ROUND(E544/I541* H544,5)</f>
        <v>0</v>
      </c>
      <c r="K544" s="44"/>
      <c r="L544" s="41"/>
    </row>
    <row r="545" spans="2:12" x14ac:dyDescent="0.25">
      <c r="D545" s="23" t="s">
        <v>260</v>
      </c>
      <c r="E545" s="38"/>
      <c r="H545" s="38"/>
      <c r="L545" s="41">
        <f>SUM(J543:J544)</f>
        <v>0</v>
      </c>
    </row>
    <row r="546" spans="2:12" x14ac:dyDescent="0.25">
      <c r="B546" s="16" t="s">
        <v>261</v>
      </c>
      <c r="E546" s="38"/>
      <c r="H546" s="38"/>
      <c r="L546" s="41"/>
    </row>
    <row r="547" spans="2:12" x14ac:dyDescent="0.25">
      <c r="B547" t="s">
        <v>282</v>
      </c>
      <c r="C547" t="s">
        <v>27</v>
      </c>
      <c r="D547" t="s">
        <v>283</v>
      </c>
      <c r="E547" s="36">
        <v>0.13200000000000001</v>
      </c>
      <c r="F547" t="s">
        <v>255</v>
      </c>
      <c r="G547" t="s">
        <v>256</v>
      </c>
      <c r="H547" s="37">
        <f>VLOOKUP(B547,'T-SMP'!$E$10:$F$59,2,0)</f>
        <v>0</v>
      </c>
      <c r="I547" t="s">
        <v>257</v>
      </c>
      <c r="J547" s="22">
        <f>ROUND(E547/I541* H547,5)</f>
        <v>0</v>
      </c>
      <c r="K547" s="44"/>
      <c r="L547" s="41"/>
    </row>
    <row r="548" spans="2:12" x14ac:dyDescent="0.25">
      <c r="B548" t="s">
        <v>342</v>
      </c>
      <c r="C548" t="s">
        <v>27</v>
      </c>
      <c r="D548" t="s">
        <v>343</v>
      </c>
      <c r="E548" s="36">
        <v>0.11</v>
      </c>
      <c r="F548" t="s">
        <v>255</v>
      </c>
      <c r="G548" t="s">
        <v>256</v>
      </c>
      <c r="H548" s="37">
        <f>VLOOKUP(B548,'T-SMP'!$E$10:$F$59,2,0)</f>
        <v>0</v>
      </c>
      <c r="I548" t="s">
        <v>257</v>
      </c>
      <c r="J548" s="22">
        <f>ROUND(E548/I541* H548,5)</f>
        <v>0</v>
      </c>
      <c r="K548" s="44"/>
      <c r="L548" s="41"/>
    </row>
    <row r="549" spans="2:12" x14ac:dyDescent="0.25">
      <c r="B549" t="s">
        <v>294</v>
      </c>
      <c r="C549" t="s">
        <v>27</v>
      </c>
      <c r="D549" t="s">
        <v>295</v>
      </c>
      <c r="E549" s="36">
        <v>0.25359999999999999</v>
      </c>
      <c r="F549" t="s">
        <v>255</v>
      </c>
      <c r="G549" t="s">
        <v>256</v>
      </c>
      <c r="H549" s="37">
        <f>VLOOKUP(B549,'T-SMP'!$E$10:$F$59,2,0)</f>
        <v>0</v>
      </c>
      <c r="I549" t="s">
        <v>257</v>
      </c>
      <c r="J549" s="22">
        <f>ROUND(E549/I541* H549,5)</f>
        <v>0</v>
      </c>
      <c r="K549" s="44"/>
      <c r="L549" s="41"/>
    </row>
    <row r="550" spans="2:12" x14ac:dyDescent="0.25">
      <c r="D550" s="23" t="s">
        <v>268</v>
      </c>
      <c r="E550" s="38"/>
      <c r="H550" s="38"/>
      <c r="L550" s="41">
        <f>SUM(J547:J549)</f>
        <v>0</v>
      </c>
    </row>
    <row r="551" spans="2:12" x14ac:dyDescent="0.25">
      <c r="B551" s="16" t="s">
        <v>269</v>
      </c>
      <c r="E551" s="38"/>
      <c r="H551" s="38"/>
      <c r="L551" s="41"/>
    </row>
    <row r="552" spans="2:12" x14ac:dyDescent="0.25">
      <c r="B552" t="s">
        <v>394</v>
      </c>
      <c r="C552" t="s">
        <v>17</v>
      </c>
      <c r="D552" t="s">
        <v>395</v>
      </c>
      <c r="E552" s="36">
        <v>0.12</v>
      </c>
      <c r="G552" t="s">
        <v>256</v>
      </c>
      <c r="H552" s="37">
        <f>VLOOKUP(B552,'T-SMP'!$E$10:$F$59,2,0)</f>
        <v>0</v>
      </c>
      <c r="I552" t="s">
        <v>257</v>
      </c>
      <c r="J552" s="22">
        <f>ROUND(E552* H552,5)</f>
        <v>0</v>
      </c>
      <c r="K552" s="44"/>
      <c r="L552" s="41"/>
    </row>
    <row r="553" spans="2:12" x14ac:dyDescent="0.25">
      <c r="B553" t="s">
        <v>298</v>
      </c>
      <c r="C553" t="s">
        <v>271</v>
      </c>
      <c r="D553" t="s">
        <v>299</v>
      </c>
      <c r="E553" s="36">
        <v>0.189</v>
      </c>
      <c r="G553" t="s">
        <v>256</v>
      </c>
      <c r="H553" s="37">
        <f>VLOOKUP(B553,'T-SMP'!$E$10:$F$59,2,0)</f>
        <v>0</v>
      </c>
      <c r="I553" t="s">
        <v>257</v>
      </c>
      <c r="J553" s="22">
        <f>ROUND(E553* H553,5)</f>
        <v>0</v>
      </c>
      <c r="K553" s="44"/>
      <c r="L553" s="41"/>
    </row>
    <row r="554" spans="2:12" ht="30" x14ac:dyDescent="0.25">
      <c r="B554" t="s">
        <v>399</v>
      </c>
      <c r="C554" t="s">
        <v>17</v>
      </c>
      <c r="D554" s="45" t="s">
        <v>400</v>
      </c>
      <c r="E554" s="36">
        <v>5.3999999999999999E-2</v>
      </c>
      <c r="G554" t="s">
        <v>256</v>
      </c>
      <c r="H554" s="37">
        <f>VLOOKUP(B554,'T-SMP'!$E$10:$F$59,2,0)</f>
        <v>0</v>
      </c>
      <c r="I554" t="s">
        <v>257</v>
      </c>
      <c r="J554" s="22">
        <f>ROUND(E554* H554,5)</f>
        <v>0</v>
      </c>
      <c r="K554" s="44"/>
      <c r="L554" s="41"/>
    </row>
    <row r="555" spans="2:12" x14ac:dyDescent="0.25">
      <c r="D555" s="23" t="s">
        <v>275</v>
      </c>
      <c r="E555" s="38"/>
      <c r="H555" s="38"/>
      <c r="L555" s="41">
        <f>SUM(J552:J554)</f>
        <v>0</v>
      </c>
    </row>
    <row r="556" spans="2:12" x14ac:dyDescent="0.25">
      <c r="E556" s="38"/>
      <c r="H556" s="38"/>
      <c r="L556" s="41"/>
    </row>
    <row r="557" spans="2:12" x14ac:dyDescent="0.25">
      <c r="D557" s="23" t="s">
        <v>276</v>
      </c>
      <c r="E557" s="38"/>
      <c r="H557" s="38">
        <v>1.5</v>
      </c>
      <c r="I557" t="s">
        <v>277</v>
      </c>
      <c r="J557">
        <f>ROUND(H557/100*L545,5)</f>
        <v>0</v>
      </c>
      <c r="L557" s="41"/>
    </row>
    <row r="558" spans="2:12" x14ac:dyDescent="0.25">
      <c r="D558" s="23" t="s">
        <v>278</v>
      </c>
      <c r="E558" s="38"/>
      <c r="H558" s="38"/>
      <c r="L558" s="42">
        <f>SUM(J542:J557)</f>
        <v>0</v>
      </c>
    </row>
    <row r="559" spans="2:12" x14ac:dyDescent="0.25">
      <c r="D559" s="23" t="s">
        <v>279</v>
      </c>
      <c r="E559" s="38"/>
      <c r="H559" s="38"/>
      <c r="L559" s="42">
        <f>SUM(L558:L558)</f>
        <v>0</v>
      </c>
    </row>
    <row r="560" spans="2:12" x14ac:dyDescent="0.25">
      <c r="L560" s="40"/>
    </row>
    <row r="561" spans="1:27" ht="45" customHeight="1" x14ac:dyDescent="0.25">
      <c r="A561" s="19" t="s">
        <v>401</v>
      </c>
      <c r="B561" s="19" t="s">
        <v>107</v>
      </c>
      <c r="C561" s="20" t="s">
        <v>53</v>
      </c>
      <c r="D561" s="71" t="s">
        <v>108</v>
      </c>
      <c r="E561" s="72"/>
      <c r="F561" s="72"/>
      <c r="G561" s="20"/>
      <c r="H561" s="21" t="s">
        <v>251</v>
      </c>
      <c r="I561" s="73">
        <v>1</v>
      </c>
      <c r="J561" s="74"/>
      <c r="K561" s="43" t="str">
        <f>+B561</f>
        <v>FRE6GI02</v>
      </c>
      <c r="L561" s="39">
        <f>ROUND(L577,2)</f>
        <v>0</v>
      </c>
      <c r="M561" s="20"/>
      <c r="N561" s="20"/>
      <c r="O561" s="20"/>
      <c r="P561" s="20"/>
      <c r="Q561" s="20"/>
      <c r="R561" s="20"/>
      <c r="S561" s="20"/>
      <c r="T561" s="20"/>
      <c r="U561" s="20"/>
      <c r="V561" s="20"/>
      <c r="W561" s="20"/>
      <c r="X561" s="20"/>
      <c r="Y561" s="20"/>
      <c r="Z561" s="20"/>
      <c r="AA561" s="20"/>
    </row>
    <row r="562" spans="1:27" x14ac:dyDescent="0.25">
      <c r="B562" s="16" t="s">
        <v>252</v>
      </c>
      <c r="L562" s="40"/>
    </row>
    <row r="563" spans="1:27" x14ac:dyDescent="0.25">
      <c r="B563" t="s">
        <v>258</v>
      </c>
      <c r="C563" t="s">
        <v>27</v>
      </c>
      <c r="D563" t="s">
        <v>259</v>
      </c>
      <c r="E563" s="36">
        <v>0.5</v>
      </c>
      <c r="F563" t="s">
        <v>255</v>
      </c>
      <c r="G563" t="s">
        <v>256</v>
      </c>
      <c r="H563" s="37">
        <f>VLOOKUP(B563,'T-SMP'!$E$10:$F$59,2,0)</f>
        <v>0</v>
      </c>
      <c r="I563" t="s">
        <v>257</v>
      </c>
      <c r="J563" s="22">
        <f>ROUND(E563/I561* H563,5)</f>
        <v>0</v>
      </c>
      <c r="K563" s="44"/>
      <c r="L563" s="41"/>
    </row>
    <row r="564" spans="1:27" x14ac:dyDescent="0.25">
      <c r="B564" t="s">
        <v>313</v>
      </c>
      <c r="C564" t="s">
        <v>27</v>
      </c>
      <c r="D564" t="s">
        <v>314</v>
      </c>
      <c r="E564" s="36">
        <v>1</v>
      </c>
      <c r="F564" t="s">
        <v>255</v>
      </c>
      <c r="G564" t="s">
        <v>256</v>
      </c>
      <c r="H564" s="37">
        <f>VLOOKUP(B564,'T-SMP'!$E$10:$F$59,2,0)</f>
        <v>0</v>
      </c>
      <c r="I564" t="s">
        <v>257</v>
      </c>
      <c r="J564" s="22">
        <f>ROUND(E564/I561* H564,5)</f>
        <v>0</v>
      </c>
      <c r="K564" s="44"/>
      <c r="L564" s="41"/>
    </row>
    <row r="565" spans="1:27" x14ac:dyDescent="0.25">
      <c r="D565" s="23" t="s">
        <v>260</v>
      </c>
      <c r="E565" s="38"/>
      <c r="H565" s="38"/>
      <c r="L565" s="41">
        <f>SUM(J563:J564)</f>
        <v>0</v>
      </c>
    </row>
    <row r="566" spans="1:27" x14ac:dyDescent="0.25">
      <c r="B566" s="16" t="s">
        <v>261</v>
      </c>
      <c r="E566" s="38"/>
      <c r="H566" s="38"/>
      <c r="L566" s="41"/>
    </row>
    <row r="567" spans="1:27" x14ac:dyDescent="0.25">
      <c r="B567" t="s">
        <v>262</v>
      </c>
      <c r="C567" t="s">
        <v>27</v>
      </c>
      <c r="D567" t="s">
        <v>263</v>
      </c>
      <c r="E567" s="36">
        <v>1</v>
      </c>
      <c r="F567" t="s">
        <v>255</v>
      </c>
      <c r="G567" t="s">
        <v>256</v>
      </c>
      <c r="H567" s="37">
        <f>VLOOKUP(B567,'T-SMP'!$E$10:$F$59,2,0)</f>
        <v>0</v>
      </c>
      <c r="I567" t="s">
        <v>257</v>
      </c>
      <c r="J567" s="22">
        <f>ROUND(E567/I561* H567,5)</f>
        <v>0</v>
      </c>
      <c r="K567" s="44"/>
      <c r="L567" s="41"/>
    </row>
    <row r="568" spans="1:27" x14ac:dyDescent="0.25">
      <c r="B568" t="s">
        <v>282</v>
      </c>
      <c r="C568" t="s">
        <v>27</v>
      </c>
      <c r="D568" t="s">
        <v>283</v>
      </c>
      <c r="E568" s="36">
        <v>0.08</v>
      </c>
      <c r="F568" t="s">
        <v>255</v>
      </c>
      <c r="G568" t="s">
        <v>256</v>
      </c>
      <c r="H568" s="37">
        <f>VLOOKUP(B568,'T-SMP'!$E$10:$F$59,2,0)</f>
        <v>0</v>
      </c>
      <c r="I568" t="s">
        <v>257</v>
      </c>
      <c r="J568" s="22">
        <f>ROUND(E568/I561* H568,5)</f>
        <v>0</v>
      </c>
      <c r="K568" s="44"/>
      <c r="L568" s="41"/>
    </row>
    <row r="569" spans="1:27" ht="45" x14ac:dyDescent="0.25">
      <c r="B569" t="s">
        <v>266</v>
      </c>
      <c r="C569" t="s">
        <v>27</v>
      </c>
      <c r="D569" s="45" t="s">
        <v>267</v>
      </c>
      <c r="E569" s="36">
        <v>1</v>
      </c>
      <c r="F569" t="s">
        <v>255</v>
      </c>
      <c r="G569" t="s">
        <v>256</v>
      </c>
      <c r="H569" s="37">
        <f>VLOOKUP(B569,'T-SMP'!$E$10:$F$59,2,0)</f>
        <v>0</v>
      </c>
      <c r="I569" t="s">
        <v>257</v>
      </c>
      <c r="J569" s="22">
        <f>ROUND(E569/I561* H569,5)</f>
        <v>0</v>
      </c>
      <c r="K569" s="44"/>
      <c r="L569" s="41"/>
    </row>
    <row r="570" spans="1:27" x14ac:dyDescent="0.25">
      <c r="D570" s="23" t="s">
        <v>268</v>
      </c>
      <c r="E570" s="38"/>
      <c r="H570" s="38"/>
      <c r="L570" s="41">
        <f>SUM(J567:J569)</f>
        <v>0</v>
      </c>
    </row>
    <row r="571" spans="1:27" x14ac:dyDescent="0.25">
      <c r="B571" s="16" t="s">
        <v>269</v>
      </c>
      <c r="E571" s="38"/>
      <c r="H571" s="38"/>
      <c r="L571" s="41"/>
    </row>
    <row r="572" spans="1:27" ht="90" x14ac:dyDescent="0.25">
      <c r="B572" t="s">
        <v>270</v>
      </c>
      <c r="C572" t="s">
        <v>271</v>
      </c>
      <c r="D572" s="45" t="s">
        <v>272</v>
      </c>
      <c r="E572" s="36">
        <v>0.02</v>
      </c>
      <c r="G572" t="s">
        <v>256</v>
      </c>
      <c r="H572" s="37">
        <f>VLOOKUP(B572,'T-SMP'!$E$10:$F$59,2,0)</f>
        <v>0</v>
      </c>
      <c r="I572" t="s">
        <v>257</v>
      </c>
      <c r="J572" s="22">
        <f>ROUND(E572* H572,5)</f>
        <v>0</v>
      </c>
      <c r="K572" s="44"/>
      <c r="L572" s="41"/>
    </row>
    <row r="573" spans="1:27" x14ac:dyDescent="0.25">
      <c r="D573" s="23" t="s">
        <v>275</v>
      </c>
      <c r="E573" s="38"/>
      <c r="H573" s="38"/>
      <c r="L573" s="41">
        <f>SUM(J572:J572)</f>
        <v>0</v>
      </c>
    </row>
    <row r="574" spans="1:27" x14ac:dyDescent="0.25">
      <c r="E574" s="38"/>
      <c r="H574" s="38"/>
      <c r="L574" s="41"/>
    </row>
    <row r="575" spans="1:27" x14ac:dyDescent="0.25">
      <c r="D575" s="23" t="s">
        <v>276</v>
      </c>
      <c r="E575" s="38"/>
      <c r="H575" s="38">
        <v>1.5</v>
      </c>
      <c r="I575" t="s">
        <v>277</v>
      </c>
      <c r="J575">
        <f>ROUND(H575/100*L565,5)</f>
        <v>0</v>
      </c>
      <c r="L575" s="41"/>
    </row>
    <row r="576" spans="1:27" x14ac:dyDescent="0.25">
      <c r="D576" s="23" t="s">
        <v>278</v>
      </c>
      <c r="E576" s="38"/>
      <c r="H576" s="38"/>
      <c r="L576" s="42">
        <f>SUM(J562:J575)</f>
        <v>0</v>
      </c>
    </row>
    <row r="577" spans="1:27" x14ac:dyDescent="0.25">
      <c r="D577" s="23" t="s">
        <v>279</v>
      </c>
      <c r="E577" s="38"/>
      <c r="H577" s="38"/>
      <c r="L577" s="42">
        <f>SUM(L576:L576)</f>
        <v>0</v>
      </c>
    </row>
    <row r="578" spans="1:27" x14ac:dyDescent="0.25">
      <c r="L578" s="40"/>
    </row>
    <row r="579" spans="1:27" ht="45" customHeight="1" x14ac:dyDescent="0.25">
      <c r="A579" s="19" t="s">
        <v>402</v>
      </c>
      <c r="B579" s="19" t="s">
        <v>109</v>
      </c>
      <c r="C579" s="20" t="s">
        <v>53</v>
      </c>
      <c r="D579" s="71" t="s">
        <v>110</v>
      </c>
      <c r="E579" s="72"/>
      <c r="F579" s="72"/>
      <c r="G579" s="20"/>
      <c r="H579" s="21" t="s">
        <v>251</v>
      </c>
      <c r="I579" s="73">
        <v>1</v>
      </c>
      <c r="J579" s="74"/>
      <c r="K579" s="43" t="str">
        <f>+B579</f>
        <v>FRE6GI04</v>
      </c>
      <c r="L579" s="39">
        <f>ROUND(L595,2)</f>
        <v>0</v>
      </c>
      <c r="M579" s="20"/>
      <c r="N579" s="20"/>
      <c r="O579" s="20"/>
      <c r="P579" s="20"/>
      <c r="Q579" s="20"/>
      <c r="R579" s="20"/>
      <c r="S579" s="20"/>
      <c r="T579" s="20"/>
      <c r="U579" s="20"/>
      <c r="V579" s="20"/>
      <c r="W579" s="20"/>
      <c r="X579" s="20"/>
      <c r="Y579" s="20"/>
      <c r="Z579" s="20"/>
      <c r="AA579" s="20"/>
    </row>
    <row r="580" spans="1:27" x14ac:dyDescent="0.25">
      <c r="B580" s="16" t="s">
        <v>252</v>
      </c>
      <c r="L580" s="40"/>
    </row>
    <row r="581" spans="1:27" x14ac:dyDescent="0.25">
      <c r="B581" t="s">
        <v>258</v>
      </c>
      <c r="C581" t="s">
        <v>27</v>
      </c>
      <c r="D581" t="s">
        <v>259</v>
      </c>
      <c r="E581" s="36">
        <v>0.9</v>
      </c>
      <c r="F581" t="s">
        <v>255</v>
      </c>
      <c r="G581" t="s">
        <v>256</v>
      </c>
      <c r="H581" s="37">
        <f>VLOOKUP(B581,'T-SMP'!$E$10:$F$59,2,0)</f>
        <v>0</v>
      </c>
      <c r="I581" t="s">
        <v>257</v>
      </c>
      <c r="J581" s="22">
        <f>ROUND(E581/I579* H581,5)</f>
        <v>0</v>
      </c>
      <c r="K581" s="44"/>
      <c r="L581" s="41"/>
    </row>
    <row r="582" spans="1:27" x14ac:dyDescent="0.25">
      <c r="B582" t="s">
        <v>313</v>
      </c>
      <c r="C582" t="s">
        <v>27</v>
      </c>
      <c r="D582" t="s">
        <v>314</v>
      </c>
      <c r="E582" s="36">
        <v>1.5</v>
      </c>
      <c r="F582" t="s">
        <v>255</v>
      </c>
      <c r="G582" t="s">
        <v>256</v>
      </c>
      <c r="H582" s="37">
        <f>VLOOKUP(B582,'T-SMP'!$E$10:$F$59,2,0)</f>
        <v>0</v>
      </c>
      <c r="I582" t="s">
        <v>257</v>
      </c>
      <c r="J582" s="22">
        <f>ROUND(E582/I579* H582,5)</f>
        <v>0</v>
      </c>
      <c r="K582" s="44"/>
      <c r="L582" s="41"/>
    </row>
    <row r="583" spans="1:27" x14ac:dyDescent="0.25">
      <c r="D583" s="23" t="s">
        <v>260</v>
      </c>
      <c r="E583" s="38"/>
      <c r="H583" s="38"/>
      <c r="L583" s="41">
        <f>SUM(J581:J582)</f>
        <v>0</v>
      </c>
    </row>
    <row r="584" spans="1:27" x14ac:dyDescent="0.25">
      <c r="B584" s="16" t="s">
        <v>261</v>
      </c>
      <c r="E584" s="38"/>
      <c r="H584" s="38"/>
      <c r="L584" s="41"/>
    </row>
    <row r="585" spans="1:27" x14ac:dyDescent="0.25">
      <c r="B585" t="s">
        <v>282</v>
      </c>
      <c r="C585" t="s">
        <v>27</v>
      </c>
      <c r="D585" t="s">
        <v>283</v>
      </c>
      <c r="E585" s="36">
        <v>0.5</v>
      </c>
      <c r="F585" t="s">
        <v>255</v>
      </c>
      <c r="G585" t="s">
        <v>256</v>
      </c>
      <c r="H585" s="37">
        <f>VLOOKUP(B585,'T-SMP'!$E$10:$F$59,2,0)</f>
        <v>0</v>
      </c>
      <c r="I585" t="s">
        <v>257</v>
      </c>
      <c r="J585" s="22">
        <f>ROUND(E585/I579* H585,5)</f>
        <v>0</v>
      </c>
      <c r="K585" s="44"/>
      <c r="L585" s="41"/>
    </row>
    <row r="586" spans="1:27" x14ac:dyDescent="0.25">
      <c r="B586" t="s">
        <v>262</v>
      </c>
      <c r="C586" t="s">
        <v>27</v>
      </c>
      <c r="D586" t="s">
        <v>263</v>
      </c>
      <c r="E586" s="36">
        <v>2</v>
      </c>
      <c r="F586" t="s">
        <v>255</v>
      </c>
      <c r="G586" t="s">
        <v>256</v>
      </c>
      <c r="H586" s="37">
        <f>VLOOKUP(B586,'T-SMP'!$E$10:$F$59,2,0)</f>
        <v>0</v>
      </c>
      <c r="I586" t="s">
        <v>257</v>
      </c>
      <c r="J586" s="22">
        <f>ROUND(E586/I579* H586,5)</f>
        <v>0</v>
      </c>
      <c r="K586" s="44"/>
      <c r="L586" s="41"/>
    </row>
    <row r="587" spans="1:27" ht="45" x14ac:dyDescent="0.25">
      <c r="B587" t="s">
        <v>286</v>
      </c>
      <c r="C587" t="s">
        <v>27</v>
      </c>
      <c r="D587" s="45" t="s">
        <v>287</v>
      </c>
      <c r="E587" s="36">
        <v>1</v>
      </c>
      <c r="F587" t="s">
        <v>255</v>
      </c>
      <c r="G587" t="s">
        <v>256</v>
      </c>
      <c r="H587" s="37">
        <f>VLOOKUP(B587,'T-SMP'!$E$10:$F$59,2,0)</f>
        <v>0</v>
      </c>
      <c r="I587" t="s">
        <v>257</v>
      </c>
      <c r="J587" s="22">
        <f>ROUND(E587/I579* H587,5)</f>
        <v>0</v>
      </c>
      <c r="K587" s="44"/>
      <c r="L587" s="41"/>
    </row>
    <row r="588" spans="1:27" x14ac:dyDescent="0.25">
      <c r="D588" s="23" t="s">
        <v>268</v>
      </c>
      <c r="E588" s="38"/>
      <c r="H588" s="38"/>
      <c r="L588" s="41">
        <f>SUM(J585:J587)</f>
        <v>0</v>
      </c>
    </row>
    <row r="589" spans="1:27" x14ac:dyDescent="0.25">
      <c r="B589" s="16" t="s">
        <v>269</v>
      </c>
      <c r="E589" s="38"/>
      <c r="H589" s="38"/>
      <c r="L589" s="41"/>
    </row>
    <row r="590" spans="1:27" x14ac:dyDescent="0.25">
      <c r="B590" t="s">
        <v>270</v>
      </c>
      <c r="C590" t="s">
        <v>271</v>
      </c>
      <c r="D590" t="s">
        <v>272</v>
      </c>
      <c r="E590" s="36">
        <v>0.5</v>
      </c>
      <c r="G590" t="s">
        <v>256</v>
      </c>
      <c r="H590" s="37">
        <f>VLOOKUP(B590,'T-SMP'!$E$10:$F$59,2,0)</f>
        <v>0</v>
      </c>
      <c r="I590" t="s">
        <v>257</v>
      </c>
      <c r="J590" s="22">
        <f>ROUND(E590* H590,5)</f>
        <v>0</v>
      </c>
      <c r="K590" s="44"/>
      <c r="L590" s="41"/>
    </row>
    <row r="591" spans="1:27" x14ac:dyDescent="0.25">
      <c r="D591" s="23" t="s">
        <v>275</v>
      </c>
      <c r="E591" s="38"/>
      <c r="H591" s="38"/>
      <c r="L591" s="41">
        <f>SUM(J590:J590)</f>
        <v>0</v>
      </c>
    </row>
    <row r="592" spans="1:27" x14ac:dyDescent="0.25">
      <c r="E592" s="38"/>
      <c r="H592" s="38"/>
      <c r="L592" s="41"/>
    </row>
    <row r="593" spans="1:27" x14ac:dyDescent="0.25">
      <c r="D593" s="23" t="s">
        <v>276</v>
      </c>
      <c r="E593" s="38"/>
      <c r="H593" s="38">
        <v>1.5</v>
      </c>
      <c r="I593" t="s">
        <v>277</v>
      </c>
      <c r="J593">
        <f>ROUND(H593/100*L583,5)</f>
        <v>0</v>
      </c>
      <c r="L593" s="41"/>
    </row>
    <row r="594" spans="1:27" x14ac:dyDescent="0.25">
      <c r="D594" s="23" t="s">
        <v>278</v>
      </c>
      <c r="E594" s="38"/>
      <c r="H594" s="38"/>
      <c r="L594" s="42">
        <f>SUM(J580:J593)</f>
        <v>0</v>
      </c>
    </row>
    <row r="595" spans="1:27" x14ac:dyDescent="0.25">
      <c r="D595" s="23" t="s">
        <v>279</v>
      </c>
      <c r="E595" s="38"/>
      <c r="H595" s="38"/>
      <c r="L595" s="42">
        <f>SUM(L594:L594)</f>
        <v>0</v>
      </c>
    </row>
    <row r="596" spans="1:27" x14ac:dyDescent="0.25">
      <c r="L596" s="40"/>
    </row>
    <row r="597" spans="1:27" ht="45" customHeight="1" x14ac:dyDescent="0.25">
      <c r="A597" s="19" t="s">
        <v>403</v>
      </c>
      <c r="B597" s="19" t="s">
        <v>111</v>
      </c>
      <c r="C597" s="20" t="s">
        <v>53</v>
      </c>
      <c r="D597" s="71" t="s">
        <v>112</v>
      </c>
      <c r="E597" s="72"/>
      <c r="F597" s="72"/>
      <c r="G597" s="20"/>
      <c r="H597" s="21" t="s">
        <v>251</v>
      </c>
      <c r="I597" s="73">
        <v>1</v>
      </c>
      <c r="J597" s="74"/>
      <c r="K597" s="43" t="str">
        <f>+B597</f>
        <v>FRE6GI05</v>
      </c>
      <c r="L597" s="39">
        <f>ROUND(L613,2)</f>
        <v>0</v>
      </c>
      <c r="M597" s="20"/>
      <c r="N597" s="20"/>
      <c r="O597" s="20"/>
      <c r="P597" s="20"/>
      <c r="Q597" s="20"/>
      <c r="R597" s="20"/>
      <c r="S597" s="20"/>
      <c r="T597" s="20"/>
      <c r="U597" s="20"/>
      <c r="V597" s="20"/>
      <c r="W597" s="20"/>
      <c r="X597" s="20"/>
      <c r="Y597" s="20"/>
      <c r="Z597" s="20"/>
      <c r="AA597" s="20"/>
    </row>
    <row r="598" spans="1:27" x14ac:dyDescent="0.25">
      <c r="B598" s="16" t="s">
        <v>252</v>
      </c>
      <c r="L598" s="40"/>
    </row>
    <row r="599" spans="1:27" x14ac:dyDescent="0.25">
      <c r="B599" t="s">
        <v>313</v>
      </c>
      <c r="C599" t="s">
        <v>27</v>
      </c>
      <c r="D599" t="s">
        <v>314</v>
      </c>
      <c r="E599" s="36">
        <v>2</v>
      </c>
      <c r="F599" t="s">
        <v>255</v>
      </c>
      <c r="G599" t="s">
        <v>256</v>
      </c>
      <c r="H599" s="37">
        <f>VLOOKUP(B599,'T-SMP'!$E$10:$F$59,2,0)</f>
        <v>0</v>
      </c>
      <c r="I599" t="s">
        <v>257</v>
      </c>
      <c r="J599" s="22">
        <f>ROUND(E599/I597* H599,5)</f>
        <v>0</v>
      </c>
      <c r="K599" s="44"/>
      <c r="L599" s="41"/>
    </row>
    <row r="600" spans="1:27" x14ac:dyDescent="0.25">
      <c r="B600" t="s">
        <v>258</v>
      </c>
      <c r="C600" t="s">
        <v>27</v>
      </c>
      <c r="D600" t="s">
        <v>259</v>
      </c>
      <c r="E600" s="36">
        <v>1.3</v>
      </c>
      <c r="F600" t="s">
        <v>255</v>
      </c>
      <c r="G600" t="s">
        <v>256</v>
      </c>
      <c r="H600" s="37">
        <f>VLOOKUP(B600,'T-SMP'!$E$10:$F$59,2,0)</f>
        <v>0</v>
      </c>
      <c r="I600" t="s">
        <v>257</v>
      </c>
      <c r="J600" s="22">
        <f>ROUND(E600/I597* H600,5)</f>
        <v>0</v>
      </c>
      <c r="K600" s="44"/>
      <c r="L600" s="41"/>
    </row>
    <row r="601" spans="1:27" x14ac:dyDescent="0.25">
      <c r="D601" s="23" t="s">
        <v>260</v>
      </c>
      <c r="E601" s="38"/>
      <c r="H601" s="38"/>
      <c r="L601" s="41">
        <f>SUM(J599:J600)</f>
        <v>0</v>
      </c>
    </row>
    <row r="602" spans="1:27" x14ac:dyDescent="0.25">
      <c r="B602" s="16" t="s">
        <v>261</v>
      </c>
      <c r="E602" s="38"/>
      <c r="H602" s="38"/>
      <c r="L602" s="41"/>
    </row>
    <row r="603" spans="1:27" x14ac:dyDescent="0.25">
      <c r="B603" t="s">
        <v>262</v>
      </c>
      <c r="C603" t="s">
        <v>27</v>
      </c>
      <c r="D603" t="s">
        <v>263</v>
      </c>
      <c r="E603" s="36">
        <v>2</v>
      </c>
      <c r="F603" t="s">
        <v>255</v>
      </c>
      <c r="G603" t="s">
        <v>256</v>
      </c>
      <c r="H603" s="37">
        <f>VLOOKUP(B603,'T-SMP'!$E$10:$F$59,2,0)</f>
        <v>0</v>
      </c>
      <c r="I603" t="s">
        <v>257</v>
      </c>
      <c r="J603" s="22">
        <f>ROUND(E603/I597* H603,5)</f>
        <v>0</v>
      </c>
      <c r="K603" s="44"/>
      <c r="L603" s="41"/>
    </row>
    <row r="604" spans="1:27" ht="45" x14ac:dyDescent="0.25">
      <c r="B604" t="s">
        <v>286</v>
      </c>
      <c r="C604" t="s">
        <v>27</v>
      </c>
      <c r="D604" s="45" t="s">
        <v>287</v>
      </c>
      <c r="E604" s="36">
        <v>2</v>
      </c>
      <c r="F604" t="s">
        <v>255</v>
      </c>
      <c r="G604" t="s">
        <v>256</v>
      </c>
      <c r="H604" s="37">
        <f>VLOOKUP(B604,'T-SMP'!$E$10:$F$59,2,0)</f>
        <v>0</v>
      </c>
      <c r="I604" t="s">
        <v>257</v>
      </c>
      <c r="J604" s="22">
        <f>ROUND(E604/I597* H604,5)</f>
        <v>0</v>
      </c>
      <c r="K604" s="44"/>
      <c r="L604" s="41"/>
    </row>
    <row r="605" spans="1:27" x14ac:dyDescent="0.25">
      <c r="B605" t="s">
        <v>264</v>
      </c>
      <c r="C605" t="s">
        <v>27</v>
      </c>
      <c r="D605" t="s">
        <v>265</v>
      </c>
      <c r="E605" s="36">
        <v>1</v>
      </c>
      <c r="F605" t="s">
        <v>255</v>
      </c>
      <c r="G605" t="s">
        <v>256</v>
      </c>
      <c r="H605" s="37">
        <f>VLOOKUP(B605,'T-SMP'!$E$10:$F$59,2,0)</f>
        <v>0</v>
      </c>
      <c r="I605" t="s">
        <v>257</v>
      </c>
      <c r="J605" s="22">
        <f>ROUND(E605/I597* H605,5)</f>
        <v>0</v>
      </c>
      <c r="K605" s="44"/>
      <c r="L605" s="41"/>
    </row>
    <row r="606" spans="1:27" x14ac:dyDescent="0.25">
      <c r="D606" s="23" t="s">
        <v>268</v>
      </c>
      <c r="E606" s="38"/>
      <c r="H606" s="38"/>
      <c r="L606" s="41">
        <f>SUM(J603:J605)</f>
        <v>0</v>
      </c>
    </row>
    <row r="607" spans="1:27" x14ac:dyDescent="0.25">
      <c r="B607" s="16" t="s">
        <v>269</v>
      </c>
      <c r="E607" s="38"/>
      <c r="H607" s="38"/>
      <c r="L607" s="41"/>
    </row>
    <row r="608" spans="1:27" ht="90" x14ac:dyDescent="0.25">
      <c r="B608" t="s">
        <v>270</v>
      </c>
      <c r="C608" t="s">
        <v>271</v>
      </c>
      <c r="D608" s="45" t="s">
        <v>272</v>
      </c>
      <c r="E608" s="36">
        <v>0.5</v>
      </c>
      <c r="G608" t="s">
        <v>256</v>
      </c>
      <c r="H608" s="37">
        <f>VLOOKUP(B608,'T-SMP'!$E$10:$F$59,2,0)</f>
        <v>0</v>
      </c>
      <c r="I608" t="s">
        <v>257</v>
      </c>
      <c r="J608" s="22">
        <f>ROUND(E608* H608,5)</f>
        <v>0</v>
      </c>
      <c r="K608" s="44"/>
      <c r="L608" s="41"/>
    </row>
    <row r="609" spans="1:27" x14ac:dyDescent="0.25">
      <c r="D609" s="23" t="s">
        <v>275</v>
      </c>
      <c r="E609" s="38"/>
      <c r="H609" s="38"/>
      <c r="L609" s="41">
        <f>SUM(J608:J608)</f>
        <v>0</v>
      </c>
    </row>
    <row r="610" spans="1:27" x14ac:dyDescent="0.25">
      <c r="E610" s="38"/>
      <c r="H610" s="38"/>
      <c r="L610" s="41"/>
    </row>
    <row r="611" spans="1:27" x14ac:dyDescent="0.25">
      <c r="D611" s="23" t="s">
        <v>276</v>
      </c>
      <c r="E611" s="38"/>
      <c r="H611" s="38">
        <v>1.5</v>
      </c>
      <c r="I611" t="s">
        <v>277</v>
      </c>
      <c r="J611">
        <f>ROUND(H611/100*L601,5)</f>
        <v>0</v>
      </c>
      <c r="L611" s="41"/>
    </row>
    <row r="612" spans="1:27" x14ac:dyDescent="0.25">
      <c r="D612" s="23" t="s">
        <v>278</v>
      </c>
      <c r="E612" s="38"/>
      <c r="H612" s="38"/>
      <c r="L612" s="42">
        <f>SUM(J598:J611)</f>
        <v>0</v>
      </c>
    </row>
    <row r="613" spans="1:27" x14ac:dyDescent="0.25">
      <c r="D613" s="23" t="s">
        <v>279</v>
      </c>
      <c r="E613" s="38"/>
      <c r="H613" s="38"/>
      <c r="L613" s="42">
        <f>SUM(L612:L612)</f>
        <v>0</v>
      </c>
    </row>
    <row r="614" spans="1:27" x14ac:dyDescent="0.25">
      <c r="L614" s="40"/>
    </row>
    <row r="615" spans="1:27" ht="45" customHeight="1" x14ac:dyDescent="0.25">
      <c r="A615" s="19" t="s">
        <v>404</v>
      </c>
      <c r="B615" s="19" t="s">
        <v>119</v>
      </c>
      <c r="C615" s="20" t="s">
        <v>53</v>
      </c>
      <c r="D615" s="71" t="s">
        <v>120</v>
      </c>
      <c r="E615" s="72"/>
      <c r="F615" s="72"/>
      <c r="G615" s="20"/>
      <c r="H615" s="21" t="s">
        <v>251</v>
      </c>
      <c r="I615" s="73">
        <v>1</v>
      </c>
      <c r="J615" s="74"/>
      <c r="K615" s="43" t="str">
        <f>+B615</f>
        <v>FRE6GI09</v>
      </c>
      <c r="L615" s="39">
        <f>ROUND(L630,2)</f>
        <v>0</v>
      </c>
      <c r="M615" s="20"/>
      <c r="N615" s="20"/>
      <c r="O615" s="20"/>
      <c r="P615" s="20"/>
      <c r="Q615" s="20"/>
      <c r="R615" s="20"/>
      <c r="S615" s="20"/>
      <c r="T615" s="20"/>
      <c r="U615" s="20"/>
      <c r="V615" s="20"/>
      <c r="W615" s="20"/>
      <c r="X615" s="20"/>
      <c r="Y615" s="20"/>
      <c r="Z615" s="20"/>
      <c r="AA615" s="20"/>
    </row>
    <row r="616" spans="1:27" x14ac:dyDescent="0.25">
      <c r="B616" s="16" t="s">
        <v>252</v>
      </c>
      <c r="L616" s="40"/>
    </row>
    <row r="617" spans="1:27" x14ac:dyDescent="0.25">
      <c r="B617" t="s">
        <v>258</v>
      </c>
      <c r="C617" t="s">
        <v>27</v>
      </c>
      <c r="D617" t="s">
        <v>259</v>
      </c>
      <c r="E617" s="36">
        <v>0.25</v>
      </c>
      <c r="F617" t="s">
        <v>255</v>
      </c>
      <c r="G617" t="s">
        <v>256</v>
      </c>
      <c r="H617" s="37">
        <f>VLOOKUP(B617,'T-SMP'!$E$10:$F$59,2,0)</f>
        <v>0</v>
      </c>
      <c r="I617" t="s">
        <v>257</v>
      </c>
      <c r="J617" s="22">
        <f>ROUND(E617/I615* H617,5)</f>
        <v>0</v>
      </c>
      <c r="K617" s="44"/>
      <c r="L617" s="41"/>
    </row>
    <row r="618" spans="1:27" x14ac:dyDescent="0.25">
      <c r="B618" t="s">
        <v>253</v>
      </c>
      <c r="C618" t="s">
        <v>27</v>
      </c>
      <c r="D618" t="s">
        <v>254</v>
      </c>
      <c r="E618" s="36">
        <v>0.25</v>
      </c>
      <c r="F618" t="s">
        <v>255</v>
      </c>
      <c r="G618" t="s">
        <v>256</v>
      </c>
      <c r="H618" s="37">
        <f>VLOOKUP(B618,'T-SMP'!$E$10:$F$59,2,0)</f>
        <v>0</v>
      </c>
      <c r="I618" t="s">
        <v>257</v>
      </c>
      <c r="J618" s="22">
        <f>ROUND(E618/I615* H618,5)</f>
        <v>0</v>
      </c>
      <c r="K618" s="44"/>
      <c r="L618" s="41"/>
    </row>
    <row r="619" spans="1:27" x14ac:dyDescent="0.25">
      <c r="D619" s="23" t="s">
        <v>260</v>
      </c>
      <c r="E619" s="38"/>
      <c r="H619" s="38"/>
      <c r="L619" s="41">
        <f>SUM(J617:J618)</f>
        <v>0</v>
      </c>
    </row>
    <row r="620" spans="1:27" x14ac:dyDescent="0.25">
      <c r="B620" s="16" t="s">
        <v>261</v>
      </c>
      <c r="E620" s="38"/>
      <c r="H620" s="38"/>
      <c r="L620" s="41"/>
    </row>
    <row r="621" spans="1:27" x14ac:dyDescent="0.25">
      <c r="B621" t="s">
        <v>282</v>
      </c>
      <c r="C621" t="s">
        <v>27</v>
      </c>
      <c r="D621" t="s">
        <v>283</v>
      </c>
      <c r="E621" s="36">
        <v>0.25</v>
      </c>
      <c r="F621" t="s">
        <v>255</v>
      </c>
      <c r="G621" t="s">
        <v>256</v>
      </c>
      <c r="H621" s="37">
        <f>VLOOKUP(B621,'T-SMP'!$E$10:$F$59,2,0)</f>
        <v>0</v>
      </c>
      <c r="I621" t="s">
        <v>257</v>
      </c>
      <c r="J621" s="22">
        <f>ROUND(E621/I615* H621,5)</f>
        <v>0</v>
      </c>
      <c r="K621" s="44"/>
      <c r="L621" s="41"/>
    </row>
    <row r="622" spans="1:27" x14ac:dyDescent="0.25">
      <c r="B622" t="s">
        <v>262</v>
      </c>
      <c r="C622" t="s">
        <v>27</v>
      </c>
      <c r="D622" t="s">
        <v>263</v>
      </c>
      <c r="E622" s="36">
        <v>0.25</v>
      </c>
      <c r="F622" t="s">
        <v>255</v>
      </c>
      <c r="G622" t="s">
        <v>256</v>
      </c>
      <c r="H622" s="37">
        <f>VLOOKUP(B622,'T-SMP'!$E$10:$F$59,2,0)</f>
        <v>0</v>
      </c>
      <c r="I622" t="s">
        <v>257</v>
      </c>
      <c r="J622" s="22">
        <f>ROUND(E622/I615* H622,5)</f>
        <v>0</v>
      </c>
      <c r="K622" s="44"/>
      <c r="L622" s="41"/>
    </row>
    <row r="623" spans="1:27" x14ac:dyDescent="0.25">
      <c r="D623" s="23" t="s">
        <v>268</v>
      </c>
      <c r="E623" s="38"/>
      <c r="H623" s="38"/>
      <c r="L623" s="41">
        <f>SUM(J621:J622)</f>
        <v>0</v>
      </c>
    </row>
    <row r="624" spans="1:27" x14ac:dyDescent="0.25">
      <c r="B624" s="16" t="s">
        <v>269</v>
      </c>
      <c r="E624" s="38"/>
      <c r="H624" s="38"/>
      <c r="L624" s="41"/>
    </row>
    <row r="625" spans="1:27" ht="90" x14ac:dyDescent="0.25">
      <c r="B625" t="s">
        <v>270</v>
      </c>
      <c r="C625" t="s">
        <v>271</v>
      </c>
      <c r="D625" s="45" t="s">
        <v>272</v>
      </c>
      <c r="E625" s="36">
        <v>0.02</v>
      </c>
      <c r="G625" t="s">
        <v>256</v>
      </c>
      <c r="H625" s="37">
        <f>VLOOKUP(B625,'T-SMP'!$E$10:$F$59,2,0)</f>
        <v>0</v>
      </c>
      <c r="I625" t="s">
        <v>257</v>
      </c>
      <c r="J625" s="22">
        <f>ROUND(E625* H625,5)</f>
        <v>0</v>
      </c>
      <c r="K625" s="44"/>
      <c r="L625" s="41"/>
    </row>
    <row r="626" spans="1:27" x14ac:dyDescent="0.25">
      <c r="D626" s="23" t="s">
        <v>275</v>
      </c>
      <c r="E626" s="38"/>
      <c r="H626" s="38"/>
      <c r="L626" s="41">
        <f>SUM(J625:J625)</f>
        <v>0</v>
      </c>
    </row>
    <row r="627" spans="1:27" x14ac:dyDescent="0.25">
      <c r="E627" s="38"/>
      <c r="H627" s="38"/>
      <c r="L627" s="41"/>
    </row>
    <row r="628" spans="1:27" x14ac:dyDescent="0.25">
      <c r="D628" s="23" t="s">
        <v>276</v>
      </c>
      <c r="E628" s="38"/>
      <c r="H628" s="38">
        <v>1.5</v>
      </c>
      <c r="I628" t="s">
        <v>277</v>
      </c>
      <c r="J628">
        <f>ROUND(H628/100*L619,5)</f>
        <v>0</v>
      </c>
      <c r="L628" s="41"/>
    </row>
    <row r="629" spans="1:27" x14ac:dyDescent="0.25">
      <c r="D629" s="23" t="s">
        <v>278</v>
      </c>
      <c r="E629" s="38"/>
      <c r="H629" s="38"/>
      <c r="L629" s="42">
        <f>SUM(J616:J628)</f>
        <v>0</v>
      </c>
    </row>
    <row r="630" spans="1:27" x14ac:dyDescent="0.25">
      <c r="D630" s="23" t="s">
        <v>279</v>
      </c>
      <c r="E630" s="38"/>
      <c r="H630" s="38"/>
      <c r="L630" s="42">
        <f>SUM(L629:L629)</f>
        <v>0</v>
      </c>
    </row>
    <row r="631" spans="1:27" x14ac:dyDescent="0.25">
      <c r="L631" s="40"/>
    </row>
    <row r="632" spans="1:27" ht="45" customHeight="1" x14ac:dyDescent="0.25">
      <c r="A632" s="19" t="s">
        <v>405</v>
      </c>
      <c r="B632" s="19" t="s">
        <v>144</v>
      </c>
      <c r="C632" s="20" t="s">
        <v>53</v>
      </c>
      <c r="D632" s="71" t="s">
        <v>145</v>
      </c>
      <c r="E632" s="72"/>
      <c r="F632" s="72"/>
      <c r="G632" s="20"/>
      <c r="H632" s="21" t="s">
        <v>251</v>
      </c>
      <c r="I632" s="73">
        <v>1</v>
      </c>
      <c r="J632" s="74"/>
      <c r="K632" s="43" t="str">
        <f>+B632</f>
        <v>FRF13195</v>
      </c>
      <c r="L632" s="39">
        <f>ROUND(L645,2)</f>
        <v>0</v>
      </c>
      <c r="M632" s="20"/>
      <c r="N632" s="20"/>
      <c r="O632" s="20"/>
      <c r="P632" s="20"/>
      <c r="Q632" s="20"/>
      <c r="R632" s="20"/>
      <c r="S632" s="20"/>
      <c r="T632" s="20"/>
      <c r="U632" s="20"/>
      <c r="V632" s="20"/>
      <c r="W632" s="20"/>
      <c r="X632" s="20"/>
      <c r="Y632" s="20"/>
      <c r="Z632" s="20"/>
      <c r="AA632" s="20"/>
    </row>
    <row r="633" spans="1:27" x14ac:dyDescent="0.25">
      <c r="B633" s="16" t="s">
        <v>252</v>
      </c>
      <c r="L633" s="40"/>
    </row>
    <row r="634" spans="1:27" x14ac:dyDescent="0.25">
      <c r="B634" t="s">
        <v>258</v>
      </c>
      <c r="C634" t="s">
        <v>27</v>
      </c>
      <c r="D634" t="s">
        <v>259</v>
      </c>
      <c r="E634" s="36">
        <v>0.03</v>
      </c>
      <c r="F634" t="s">
        <v>255</v>
      </c>
      <c r="G634" t="s">
        <v>256</v>
      </c>
      <c r="H634" s="37">
        <f>VLOOKUP(B634,'T-SMP'!$E$10:$F$59,2,0)</f>
        <v>0</v>
      </c>
      <c r="I634" t="s">
        <v>257</v>
      </c>
      <c r="J634" s="22">
        <f>ROUND(E634/I632* H634,5)</f>
        <v>0</v>
      </c>
      <c r="K634" s="44"/>
      <c r="L634" s="41"/>
    </row>
    <row r="635" spans="1:27" x14ac:dyDescent="0.25">
      <c r="D635" s="23" t="s">
        <v>260</v>
      </c>
      <c r="E635" s="38"/>
      <c r="H635" s="38"/>
      <c r="L635" s="41">
        <f>SUM(J634:J634)</f>
        <v>0</v>
      </c>
    </row>
    <row r="636" spans="1:27" x14ac:dyDescent="0.25">
      <c r="B636" s="16" t="s">
        <v>261</v>
      </c>
      <c r="E636" s="38"/>
      <c r="H636" s="38"/>
      <c r="L636" s="41"/>
    </row>
    <row r="637" spans="1:27" x14ac:dyDescent="0.25">
      <c r="B637" t="s">
        <v>342</v>
      </c>
      <c r="C637" t="s">
        <v>27</v>
      </c>
      <c r="D637" t="s">
        <v>343</v>
      </c>
      <c r="E637" s="36">
        <v>0.03</v>
      </c>
      <c r="F637" t="s">
        <v>255</v>
      </c>
      <c r="G637" t="s">
        <v>256</v>
      </c>
      <c r="H637" s="37">
        <f>VLOOKUP(B637,'T-SMP'!$E$10:$F$59,2,0)</f>
        <v>0</v>
      </c>
      <c r="I637" t="s">
        <v>257</v>
      </c>
      <c r="J637" s="22">
        <f>ROUND(E637/I632* H637,5)</f>
        <v>0</v>
      </c>
      <c r="K637" s="44"/>
      <c r="L637" s="41"/>
    </row>
    <row r="638" spans="1:27" x14ac:dyDescent="0.25">
      <c r="D638" s="23" t="s">
        <v>268</v>
      </c>
      <c r="E638" s="38"/>
      <c r="H638" s="38"/>
      <c r="L638" s="41">
        <f>SUM(J637:J637)</f>
        <v>0</v>
      </c>
    </row>
    <row r="639" spans="1:27" x14ac:dyDescent="0.25">
      <c r="B639" s="16" t="s">
        <v>269</v>
      </c>
      <c r="E639" s="38"/>
      <c r="H639" s="38"/>
      <c r="L639" s="41"/>
    </row>
    <row r="640" spans="1:27" x14ac:dyDescent="0.25">
      <c r="B640" t="s">
        <v>394</v>
      </c>
      <c r="C640" t="s">
        <v>17</v>
      </c>
      <c r="D640" t="s">
        <v>395</v>
      </c>
      <c r="E640" s="36">
        <v>0.03</v>
      </c>
      <c r="G640" t="s">
        <v>256</v>
      </c>
      <c r="H640" s="37">
        <f>VLOOKUP(B640,'T-SMP'!$E$10:$F$59,2,0)</f>
        <v>0</v>
      </c>
      <c r="I640" t="s">
        <v>257</v>
      </c>
      <c r="J640" s="22">
        <f>ROUND(E640* H640,5)</f>
        <v>0</v>
      </c>
      <c r="K640" s="44"/>
      <c r="L640" s="41"/>
    </row>
    <row r="641" spans="1:27" x14ac:dyDescent="0.25">
      <c r="D641" s="23" t="s">
        <v>275</v>
      </c>
      <c r="E641" s="38"/>
      <c r="H641" s="38"/>
      <c r="L641" s="41">
        <f>SUM(J640:J640)</f>
        <v>0</v>
      </c>
    </row>
    <row r="642" spans="1:27" x14ac:dyDescent="0.25">
      <c r="E642" s="38"/>
      <c r="H642" s="38"/>
      <c r="L642" s="41"/>
    </row>
    <row r="643" spans="1:27" x14ac:dyDescent="0.25">
      <c r="D643" s="23" t="s">
        <v>276</v>
      </c>
      <c r="E643" s="38"/>
      <c r="H643" s="38">
        <v>1.5</v>
      </c>
      <c r="I643" t="s">
        <v>277</v>
      </c>
      <c r="J643">
        <f>ROUND(H643/100*L635,5)</f>
        <v>0</v>
      </c>
      <c r="L643" s="41"/>
    </row>
    <row r="644" spans="1:27" x14ac:dyDescent="0.25">
      <c r="D644" s="23" t="s">
        <v>278</v>
      </c>
      <c r="E644" s="38"/>
      <c r="H644" s="38"/>
      <c r="L644" s="42">
        <f>SUM(J633:J643)</f>
        <v>0</v>
      </c>
    </row>
    <row r="645" spans="1:27" x14ac:dyDescent="0.25">
      <c r="D645" s="23" t="s">
        <v>279</v>
      </c>
      <c r="E645" s="38"/>
      <c r="H645" s="38"/>
      <c r="L645" s="42">
        <f>SUM(L644:L644)</f>
        <v>0</v>
      </c>
    </row>
    <row r="646" spans="1:27" x14ac:dyDescent="0.25">
      <c r="L646" s="40"/>
    </row>
    <row r="647" spans="1:27" ht="45" customHeight="1" x14ac:dyDescent="0.25">
      <c r="A647" s="19" t="s">
        <v>406</v>
      </c>
      <c r="B647" s="19" t="s">
        <v>135</v>
      </c>
      <c r="C647" s="20" t="s">
        <v>136</v>
      </c>
      <c r="D647" s="71" t="s">
        <v>137</v>
      </c>
      <c r="E647" s="72"/>
      <c r="F647" s="72"/>
      <c r="G647" s="20"/>
      <c r="H647" s="21" t="s">
        <v>251</v>
      </c>
      <c r="I647" s="73">
        <v>1</v>
      </c>
      <c r="J647" s="74"/>
      <c r="K647" s="43" t="str">
        <f>+B647</f>
        <v>FRI2U052</v>
      </c>
      <c r="L647" s="39">
        <f>ROUND(L662,2)</f>
        <v>0</v>
      </c>
      <c r="M647" s="20"/>
      <c r="N647" s="20"/>
      <c r="O647" s="20"/>
      <c r="P647" s="20"/>
      <c r="Q647" s="20"/>
      <c r="R647" s="20"/>
      <c r="S647" s="20"/>
      <c r="T647" s="20"/>
      <c r="U647" s="20"/>
      <c r="V647" s="20"/>
      <c r="W647" s="20"/>
      <c r="X647" s="20"/>
      <c r="Y647" s="20"/>
      <c r="Z647" s="20"/>
      <c r="AA647" s="20"/>
    </row>
    <row r="648" spans="1:27" x14ac:dyDescent="0.25">
      <c r="B648" s="16" t="s">
        <v>252</v>
      </c>
      <c r="L648" s="40"/>
    </row>
    <row r="649" spans="1:27" x14ac:dyDescent="0.25">
      <c r="B649" t="s">
        <v>253</v>
      </c>
      <c r="C649" t="s">
        <v>27</v>
      </c>
      <c r="D649" t="s">
        <v>254</v>
      </c>
      <c r="E649" s="36">
        <v>0.3</v>
      </c>
      <c r="F649" t="s">
        <v>255</v>
      </c>
      <c r="G649" t="s">
        <v>256</v>
      </c>
      <c r="H649" s="37">
        <f>VLOOKUP(B649,'T-SMP'!$E$10:$F$59,2,0)</f>
        <v>0</v>
      </c>
      <c r="I649" t="s">
        <v>257</v>
      </c>
      <c r="J649" s="22">
        <f>ROUND(E649/I647* H649,5)</f>
        <v>0</v>
      </c>
      <c r="K649" s="44"/>
      <c r="L649" s="41"/>
    </row>
    <row r="650" spans="1:27" x14ac:dyDescent="0.25">
      <c r="B650" t="s">
        <v>258</v>
      </c>
      <c r="C650" t="s">
        <v>27</v>
      </c>
      <c r="D650" t="s">
        <v>259</v>
      </c>
      <c r="E650" s="36">
        <v>1</v>
      </c>
      <c r="F650" t="s">
        <v>255</v>
      </c>
      <c r="G650" t="s">
        <v>256</v>
      </c>
      <c r="H650" s="37">
        <f>VLOOKUP(B650,'T-SMP'!$E$10:$F$59,2,0)</f>
        <v>0</v>
      </c>
      <c r="I650" t="s">
        <v>257</v>
      </c>
      <c r="J650" s="22">
        <f>ROUND(E650/I647* H650,5)</f>
        <v>0</v>
      </c>
      <c r="K650" s="44"/>
      <c r="L650" s="41"/>
    </row>
    <row r="651" spans="1:27" x14ac:dyDescent="0.25">
      <c r="D651" s="23" t="s">
        <v>260</v>
      </c>
      <c r="E651" s="38"/>
      <c r="H651" s="38"/>
      <c r="L651" s="41">
        <f>SUM(J649:J650)</f>
        <v>0</v>
      </c>
    </row>
    <row r="652" spans="1:27" x14ac:dyDescent="0.25">
      <c r="B652" s="16" t="s">
        <v>261</v>
      </c>
      <c r="E652" s="38"/>
      <c r="H652" s="38"/>
      <c r="L652" s="41"/>
    </row>
    <row r="653" spans="1:27" ht="30" x14ac:dyDescent="0.25">
      <c r="B653" t="s">
        <v>407</v>
      </c>
      <c r="C653" t="s">
        <v>27</v>
      </c>
      <c r="D653" s="45" t="s">
        <v>408</v>
      </c>
      <c r="E653" s="36">
        <v>0.2</v>
      </c>
      <c r="F653" t="s">
        <v>255</v>
      </c>
      <c r="G653" t="s">
        <v>256</v>
      </c>
      <c r="H653" s="37">
        <f>VLOOKUP(B653,'T-SMP'!$E$10:$F$59,2,0)</f>
        <v>0</v>
      </c>
      <c r="I653" t="s">
        <v>257</v>
      </c>
      <c r="J653" s="22">
        <f>ROUND(E653/I647* H653,5)</f>
        <v>0</v>
      </c>
      <c r="K653" s="44"/>
      <c r="L653" s="41"/>
    </row>
    <row r="654" spans="1:27" x14ac:dyDescent="0.25">
      <c r="D654" s="23" t="s">
        <v>268</v>
      </c>
      <c r="E654" s="38"/>
      <c r="H654" s="38"/>
      <c r="L654" s="41">
        <f>SUM(J653:J653)</f>
        <v>0</v>
      </c>
    </row>
    <row r="655" spans="1:27" x14ac:dyDescent="0.25">
      <c r="B655" s="16" t="s">
        <v>269</v>
      </c>
      <c r="E655" s="38"/>
      <c r="H655" s="38"/>
      <c r="L655" s="41"/>
    </row>
    <row r="656" spans="1:27" x14ac:dyDescent="0.25">
      <c r="B656" t="s">
        <v>409</v>
      </c>
      <c r="C656" t="s">
        <v>309</v>
      </c>
      <c r="D656" t="s">
        <v>410</v>
      </c>
      <c r="E656" s="36">
        <v>0.2</v>
      </c>
      <c r="G656" t="s">
        <v>256</v>
      </c>
      <c r="H656" s="37">
        <f>VLOOKUP(B656,'T-SMP'!$E$10:$F$59,2,0)</f>
        <v>0</v>
      </c>
      <c r="I656" t="s">
        <v>257</v>
      </c>
      <c r="J656" s="22">
        <f>ROUND(E656* H656,5)</f>
        <v>0</v>
      </c>
      <c r="K656" s="44"/>
      <c r="L656" s="41"/>
    </row>
    <row r="657" spans="1:27" ht="30" x14ac:dyDescent="0.25">
      <c r="B657" t="s">
        <v>411</v>
      </c>
      <c r="C657" t="s">
        <v>309</v>
      </c>
      <c r="D657" s="45" t="s">
        <v>412</v>
      </c>
      <c r="E657" s="36">
        <v>0.6</v>
      </c>
      <c r="G657" t="s">
        <v>256</v>
      </c>
      <c r="H657" s="37">
        <f>VLOOKUP(B657,'T-SMP'!$E$10:$F$59,2,0)</f>
        <v>0</v>
      </c>
      <c r="I657" t="s">
        <v>257</v>
      </c>
      <c r="J657" s="22">
        <f>ROUND(E657* H657,5)</f>
        <v>0</v>
      </c>
      <c r="K657" s="44"/>
      <c r="L657" s="41"/>
    </row>
    <row r="658" spans="1:27" x14ac:dyDescent="0.25">
      <c r="D658" s="23" t="s">
        <v>275</v>
      </c>
      <c r="E658" s="38"/>
      <c r="H658" s="38"/>
      <c r="L658" s="41">
        <f>SUM(J656:J657)</f>
        <v>0</v>
      </c>
    </row>
    <row r="659" spans="1:27" x14ac:dyDescent="0.25">
      <c r="E659" s="38"/>
      <c r="H659" s="38"/>
      <c r="L659" s="41"/>
    </row>
    <row r="660" spans="1:27" x14ac:dyDescent="0.25">
      <c r="D660" s="23" t="s">
        <v>276</v>
      </c>
      <c r="E660" s="38"/>
      <c r="H660" s="38">
        <v>1.5</v>
      </c>
      <c r="I660" t="s">
        <v>277</v>
      </c>
      <c r="J660">
        <f>ROUND(H660/100*L651,5)</f>
        <v>0</v>
      </c>
      <c r="L660" s="41"/>
    </row>
    <row r="661" spans="1:27" x14ac:dyDescent="0.25">
      <c r="D661" s="23" t="s">
        <v>278</v>
      </c>
      <c r="E661" s="38"/>
      <c r="H661" s="38"/>
      <c r="L661" s="42">
        <f>SUM(J648:J660)</f>
        <v>0</v>
      </c>
    </row>
    <row r="662" spans="1:27" x14ac:dyDescent="0.25">
      <c r="D662" s="23" t="s">
        <v>279</v>
      </c>
      <c r="E662" s="38"/>
      <c r="H662" s="38"/>
      <c r="L662" s="42">
        <f>SUM(L661:L661)</f>
        <v>0</v>
      </c>
    </row>
    <row r="663" spans="1:27" x14ac:dyDescent="0.25">
      <c r="L663" s="40"/>
    </row>
    <row r="664" spans="1:27" ht="45" customHeight="1" x14ac:dyDescent="0.25">
      <c r="A664" s="19" t="s">
        <v>413</v>
      </c>
      <c r="B664" s="19" t="s">
        <v>163</v>
      </c>
      <c r="C664" s="20" t="s">
        <v>53</v>
      </c>
      <c r="D664" s="71" t="s">
        <v>164</v>
      </c>
      <c r="E664" s="72"/>
      <c r="F664" s="72"/>
      <c r="G664" s="20"/>
      <c r="H664" s="21" t="s">
        <v>251</v>
      </c>
      <c r="I664" s="73">
        <v>1</v>
      </c>
      <c r="J664" s="74"/>
      <c r="K664" s="43" t="str">
        <f>+B664</f>
        <v>FRI2U053</v>
      </c>
      <c r="L664" s="39">
        <f>ROUND(L676,2)</f>
        <v>0</v>
      </c>
      <c r="M664" s="20"/>
      <c r="N664" s="20"/>
      <c r="O664" s="20"/>
      <c r="P664" s="20"/>
      <c r="Q664" s="20"/>
      <c r="R664" s="20"/>
      <c r="S664" s="20"/>
      <c r="T664" s="20"/>
      <c r="U664" s="20"/>
      <c r="V664" s="20"/>
      <c r="W664" s="20"/>
      <c r="X664" s="20"/>
      <c r="Y664" s="20"/>
      <c r="Z664" s="20"/>
      <c r="AA664" s="20"/>
    </row>
    <row r="665" spans="1:27" x14ac:dyDescent="0.25">
      <c r="B665" s="16" t="s">
        <v>252</v>
      </c>
      <c r="L665" s="40"/>
    </row>
    <row r="666" spans="1:27" x14ac:dyDescent="0.25">
      <c r="B666" t="s">
        <v>253</v>
      </c>
      <c r="C666" t="s">
        <v>27</v>
      </c>
      <c r="D666" t="s">
        <v>254</v>
      </c>
      <c r="E666" s="36">
        <v>2.5</v>
      </c>
      <c r="F666" t="s">
        <v>255</v>
      </c>
      <c r="G666" t="s">
        <v>256</v>
      </c>
      <c r="H666" s="37">
        <f>VLOOKUP(B666,'T-SMP'!$E$10:$F$59,2,0)</f>
        <v>0</v>
      </c>
      <c r="I666" t="s">
        <v>257</v>
      </c>
      <c r="J666" s="22">
        <f>ROUND(E666/I664* H666,5)</f>
        <v>0</v>
      </c>
      <c r="K666" s="44"/>
      <c r="L666" s="41"/>
    </row>
    <row r="667" spans="1:27" x14ac:dyDescent="0.25">
      <c r="B667" t="s">
        <v>258</v>
      </c>
      <c r="C667" t="s">
        <v>27</v>
      </c>
      <c r="D667" t="s">
        <v>259</v>
      </c>
      <c r="E667" s="36">
        <v>2.5</v>
      </c>
      <c r="F667" t="s">
        <v>255</v>
      </c>
      <c r="G667" t="s">
        <v>256</v>
      </c>
      <c r="H667" s="37">
        <f>VLOOKUP(B667,'T-SMP'!$E$10:$F$59,2,0)</f>
        <v>0</v>
      </c>
      <c r="I667" t="s">
        <v>257</v>
      </c>
      <c r="J667" s="22">
        <f>ROUND(E667/I664* H667,5)</f>
        <v>0</v>
      </c>
      <c r="K667" s="44"/>
      <c r="L667" s="41"/>
    </row>
    <row r="668" spans="1:27" x14ac:dyDescent="0.25">
      <c r="D668" s="23" t="s">
        <v>260</v>
      </c>
      <c r="E668" s="38"/>
      <c r="H668" s="38"/>
      <c r="L668" s="41">
        <f>SUM(J666:J667)</f>
        <v>0</v>
      </c>
    </row>
    <row r="669" spans="1:27" x14ac:dyDescent="0.25">
      <c r="B669" s="16" t="s">
        <v>261</v>
      </c>
      <c r="E669" s="38"/>
      <c r="H669" s="38"/>
      <c r="L669" s="41"/>
    </row>
    <row r="670" spans="1:27" x14ac:dyDescent="0.25">
      <c r="B670" t="s">
        <v>264</v>
      </c>
      <c r="C670" t="s">
        <v>27</v>
      </c>
      <c r="D670" t="s">
        <v>265</v>
      </c>
      <c r="E670" s="36">
        <v>2.5</v>
      </c>
      <c r="F670" t="s">
        <v>255</v>
      </c>
      <c r="G670" t="s">
        <v>256</v>
      </c>
      <c r="H670" s="37">
        <f>VLOOKUP(B670,'T-SMP'!$E$10:$F$59,2,0)</f>
        <v>0</v>
      </c>
      <c r="I670" t="s">
        <v>257</v>
      </c>
      <c r="J670" s="22">
        <f>ROUND(E670/I664* H670,5)</f>
        <v>0</v>
      </c>
      <c r="K670" s="44"/>
      <c r="L670" s="41"/>
    </row>
    <row r="671" spans="1:27" x14ac:dyDescent="0.25">
      <c r="B671" t="s">
        <v>262</v>
      </c>
      <c r="C671" t="s">
        <v>27</v>
      </c>
      <c r="D671" t="s">
        <v>263</v>
      </c>
      <c r="E671" s="36">
        <v>2.5</v>
      </c>
      <c r="F671" t="s">
        <v>255</v>
      </c>
      <c r="G671" t="s">
        <v>256</v>
      </c>
      <c r="H671" s="37">
        <f>VLOOKUP(B671,'T-SMP'!$E$10:$F$59,2,0)</f>
        <v>0</v>
      </c>
      <c r="I671" t="s">
        <v>257</v>
      </c>
      <c r="J671" s="22">
        <f>ROUND(E671/I664* H671,5)</f>
        <v>0</v>
      </c>
      <c r="K671" s="44"/>
      <c r="L671" s="41"/>
    </row>
    <row r="672" spans="1:27" x14ac:dyDescent="0.25">
      <c r="D672" s="23" t="s">
        <v>268</v>
      </c>
      <c r="E672" s="38"/>
      <c r="H672" s="38"/>
      <c r="L672" s="41">
        <f>SUM(J670:J671)</f>
        <v>0</v>
      </c>
    </row>
    <row r="673" spans="1:27" x14ac:dyDescent="0.25">
      <c r="E673" s="38"/>
      <c r="H673" s="38"/>
      <c r="L673" s="41"/>
    </row>
    <row r="674" spans="1:27" x14ac:dyDescent="0.25">
      <c r="D674" s="23" t="s">
        <v>276</v>
      </c>
      <c r="E674" s="38"/>
      <c r="H674" s="38">
        <v>1.5</v>
      </c>
      <c r="I674" t="s">
        <v>277</v>
      </c>
      <c r="J674">
        <f>ROUND(H674/100*L668,5)</f>
        <v>0</v>
      </c>
      <c r="L674" s="41"/>
    </row>
    <row r="675" spans="1:27" x14ac:dyDescent="0.25">
      <c r="D675" s="23" t="s">
        <v>278</v>
      </c>
      <c r="E675" s="38"/>
      <c r="H675" s="38"/>
      <c r="L675" s="42">
        <f>SUM(J665:J674)</f>
        <v>0</v>
      </c>
    </row>
    <row r="676" spans="1:27" x14ac:dyDescent="0.25">
      <c r="D676" s="23" t="s">
        <v>279</v>
      </c>
      <c r="E676" s="38"/>
      <c r="H676" s="38"/>
      <c r="L676" s="42">
        <f>SUM(L675:L675)</f>
        <v>0</v>
      </c>
    </row>
    <row r="677" spans="1:27" x14ac:dyDescent="0.25">
      <c r="L677" s="40"/>
    </row>
    <row r="678" spans="1:27" ht="45" customHeight="1" x14ac:dyDescent="0.25">
      <c r="A678" s="19" t="s">
        <v>414</v>
      </c>
      <c r="B678" s="19" t="s">
        <v>165</v>
      </c>
      <c r="C678" s="20" t="s">
        <v>53</v>
      </c>
      <c r="D678" s="71" t="s">
        <v>166</v>
      </c>
      <c r="E678" s="72"/>
      <c r="F678" s="72"/>
      <c r="G678" s="20"/>
      <c r="H678" s="21" t="s">
        <v>251</v>
      </c>
      <c r="I678" s="73">
        <v>1</v>
      </c>
      <c r="J678" s="74"/>
      <c r="K678" s="43" t="str">
        <f>+B678</f>
        <v>FRI2U054</v>
      </c>
      <c r="L678" s="39">
        <f>ROUND(L690,2)</f>
        <v>0</v>
      </c>
      <c r="M678" s="20"/>
      <c r="N678" s="20"/>
      <c r="O678" s="20"/>
      <c r="P678" s="20"/>
      <c r="Q678" s="20"/>
      <c r="R678" s="20"/>
      <c r="S678" s="20"/>
      <c r="T678" s="20"/>
      <c r="U678" s="20"/>
      <c r="V678" s="20"/>
      <c r="W678" s="20"/>
      <c r="X678" s="20"/>
      <c r="Y678" s="20"/>
      <c r="Z678" s="20"/>
      <c r="AA678" s="20"/>
    </row>
    <row r="679" spans="1:27" x14ac:dyDescent="0.25">
      <c r="B679" s="16" t="s">
        <v>252</v>
      </c>
      <c r="L679" s="40"/>
    </row>
    <row r="680" spans="1:27" x14ac:dyDescent="0.25">
      <c r="B680" t="s">
        <v>258</v>
      </c>
      <c r="C680" t="s">
        <v>27</v>
      </c>
      <c r="D680" t="s">
        <v>259</v>
      </c>
      <c r="E680" s="36">
        <v>7.0000000000000007E-2</v>
      </c>
      <c r="F680" t="s">
        <v>255</v>
      </c>
      <c r="G680" t="s">
        <v>256</v>
      </c>
      <c r="H680" s="37">
        <f>VLOOKUP(B680,'T-SMP'!$E$10:$F$59,2,0)</f>
        <v>0</v>
      </c>
      <c r="I680" t="s">
        <v>257</v>
      </c>
      <c r="J680" s="22">
        <f>ROUND(E680/I678* H680,5)</f>
        <v>0</v>
      </c>
      <c r="K680" s="44"/>
      <c r="L680" s="41"/>
    </row>
    <row r="681" spans="1:27" x14ac:dyDescent="0.25">
      <c r="B681" t="s">
        <v>253</v>
      </c>
      <c r="C681" t="s">
        <v>27</v>
      </c>
      <c r="D681" t="s">
        <v>254</v>
      </c>
      <c r="E681" s="36">
        <v>7.0000000000000007E-2</v>
      </c>
      <c r="F681" t="s">
        <v>255</v>
      </c>
      <c r="G681" t="s">
        <v>256</v>
      </c>
      <c r="H681" s="37">
        <f>VLOOKUP(B681,'T-SMP'!$E$10:$F$59,2,0)</f>
        <v>0</v>
      </c>
      <c r="I681" t="s">
        <v>257</v>
      </c>
      <c r="J681" s="22">
        <f>ROUND(E681/I678* H681,5)</f>
        <v>0</v>
      </c>
      <c r="K681" s="44"/>
      <c r="L681" s="41"/>
    </row>
    <row r="682" spans="1:27" x14ac:dyDescent="0.25">
      <c r="D682" s="23" t="s">
        <v>260</v>
      </c>
      <c r="E682" s="38"/>
      <c r="H682" s="38"/>
      <c r="L682" s="41">
        <f>SUM(J680:J681)</f>
        <v>0</v>
      </c>
    </row>
    <row r="683" spans="1:27" x14ac:dyDescent="0.25">
      <c r="B683" s="16" t="s">
        <v>261</v>
      </c>
      <c r="E683" s="38"/>
      <c r="H683" s="38"/>
      <c r="L683" s="41"/>
    </row>
    <row r="684" spans="1:27" x14ac:dyDescent="0.25">
      <c r="B684" t="s">
        <v>262</v>
      </c>
      <c r="C684" t="s">
        <v>27</v>
      </c>
      <c r="D684" t="s">
        <v>263</v>
      </c>
      <c r="E684" s="36">
        <v>0.02</v>
      </c>
      <c r="F684" t="s">
        <v>255</v>
      </c>
      <c r="G684" t="s">
        <v>256</v>
      </c>
      <c r="H684" s="37">
        <f>VLOOKUP(B684,'T-SMP'!$E$10:$F$59,2,0)</f>
        <v>0</v>
      </c>
      <c r="I684" t="s">
        <v>257</v>
      </c>
      <c r="J684" s="22">
        <f>ROUND(E684/I678* H684,5)</f>
        <v>0</v>
      </c>
      <c r="K684" s="44"/>
      <c r="L684" s="41"/>
    </row>
    <row r="685" spans="1:27" x14ac:dyDescent="0.25">
      <c r="B685" t="s">
        <v>264</v>
      </c>
      <c r="C685" t="s">
        <v>27</v>
      </c>
      <c r="D685" t="s">
        <v>265</v>
      </c>
      <c r="E685" s="36">
        <v>0.02</v>
      </c>
      <c r="F685" t="s">
        <v>255</v>
      </c>
      <c r="G685" t="s">
        <v>256</v>
      </c>
      <c r="H685" s="37">
        <f>VLOOKUP(B685,'T-SMP'!$E$10:$F$59,2,0)</f>
        <v>0</v>
      </c>
      <c r="I685" t="s">
        <v>257</v>
      </c>
      <c r="J685" s="22">
        <f>ROUND(E685/I678* H685,5)</f>
        <v>0</v>
      </c>
      <c r="K685" s="44"/>
      <c r="L685" s="41"/>
    </row>
    <row r="686" spans="1:27" x14ac:dyDescent="0.25">
      <c r="D686" s="23" t="s">
        <v>268</v>
      </c>
      <c r="E686" s="38"/>
      <c r="H686" s="38"/>
      <c r="L686" s="41">
        <f>SUM(J684:J685)</f>
        <v>0</v>
      </c>
    </row>
    <row r="687" spans="1:27" x14ac:dyDescent="0.25">
      <c r="E687" s="38"/>
      <c r="H687" s="38"/>
      <c r="L687" s="41"/>
    </row>
    <row r="688" spans="1:27" x14ac:dyDescent="0.25">
      <c r="D688" s="23" t="s">
        <v>276</v>
      </c>
      <c r="E688" s="38"/>
      <c r="H688" s="38">
        <v>1.5</v>
      </c>
      <c r="I688" t="s">
        <v>277</v>
      </c>
      <c r="J688">
        <f>ROUND(H688/100*L682,5)</f>
        <v>0</v>
      </c>
      <c r="L688" s="41"/>
    </row>
    <row r="689" spans="1:27" x14ac:dyDescent="0.25">
      <c r="D689" s="23" t="s">
        <v>278</v>
      </c>
      <c r="E689" s="38"/>
      <c r="H689" s="38"/>
      <c r="L689" s="42">
        <f>SUM(J679:J688)</f>
        <v>0</v>
      </c>
    </row>
    <row r="690" spans="1:27" x14ac:dyDescent="0.25">
      <c r="D690" s="23" t="s">
        <v>279</v>
      </c>
      <c r="E690" s="38"/>
      <c r="H690" s="38"/>
      <c r="L690" s="42">
        <f>SUM(L689:L689)</f>
        <v>0</v>
      </c>
    </row>
    <row r="691" spans="1:27" x14ac:dyDescent="0.25">
      <c r="L691" s="40"/>
    </row>
    <row r="692" spans="1:27" ht="45" customHeight="1" x14ac:dyDescent="0.25">
      <c r="A692" s="19" t="s">
        <v>415</v>
      </c>
      <c r="B692" s="19" t="s">
        <v>19</v>
      </c>
      <c r="C692" s="20" t="s">
        <v>20</v>
      </c>
      <c r="D692" s="71" t="s">
        <v>21</v>
      </c>
      <c r="E692" s="72"/>
      <c r="F692" s="72"/>
      <c r="G692" s="20"/>
      <c r="H692" s="21" t="s">
        <v>251</v>
      </c>
      <c r="I692" s="73">
        <v>1</v>
      </c>
      <c r="J692" s="74"/>
      <c r="K692" s="43" t="str">
        <f>+B692</f>
        <v>FRI2U055</v>
      </c>
      <c r="L692" s="39">
        <f>ROUND(L697,2)</f>
        <v>0</v>
      </c>
      <c r="M692" s="20"/>
      <c r="N692" s="20"/>
      <c r="O692" s="20"/>
      <c r="P692" s="20"/>
      <c r="Q692" s="20"/>
      <c r="R692" s="20"/>
      <c r="S692" s="20"/>
      <c r="T692" s="20"/>
      <c r="U692" s="20"/>
      <c r="V692" s="20"/>
      <c r="W692" s="20"/>
      <c r="X692" s="20"/>
      <c r="Y692" s="20"/>
      <c r="Z692" s="20"/>
      <c r="AA692" s="20"/>
    </row>
    <row r="693" spans="1:27" x14ac:dyDescent="0.25">
      <c r="B693" s="16" t="s">
        <v>261</v>
      </c>
      <c r="L693" s="40"/>
    </row>
    <row r="694" spans="1:27" x14ac:dyDescent="0.25">
      <c r="B694" t="s">
        <v>353</v>
      </c>
      <c r="C694" t="s">
        <v>27</v>
      </c>
      <c r="D694" t="s">
        <v>354</v>
      </c>
      <c r="E694" s="36">
        <v>2E-3</v>
      </c>
      <c r="F694" t="s">
        <v>255</v>
      </c>
      <c r="G694" t="s">
        <v>256</v>
      </c>
      <c r="H694" s="37">
        <f>VLOOKUP(B694,'T-SMP'!$E$10:$F$59,2,0)</f>
        <v>0</v>
      </c>
      <c r="I694" t="s">
        <v>257</v>
      </c>
      <c r="J694" s="22">
        <f>ROUND(E694/I692* H694,5)</f>
        <v>0</v>
      </c>
      <c r="K694" s="44"/>
      <c r="L694" s="41"/>
    </row>
    <row r="695" spans="1:27" x14ac:dyDescent="0.25">
      <c r="D695" s="23" t="s">
        <v>268</v>
      </c>
      <c r="E695" s="38"/>
      <c r="H695" s="38"/>
      <c r="L695" s="41">
        <f>SUM(J694:J694)</f>
        <v>0</v>
      </c>
    </row>
    <row r="696" spans="1:27" x14ac:dyDescent="0.25">
      <c r="D696" s="23" t="s">
        <v>278</v>
      </c>
      <c r="E696" s="38"/>
      <c r="H696" s="38"/>
      <c r="L696" s="42">
        <f>SUM(J693:J695)</f>
        <v>0</v>
      </c>
    </row>
    <row r="697" spans="1:27" x14ac:dyDescent="0.25">
      <c r="D697" s="23" t="s">
        <v>279</v>
      </c>
      <c r="E697" s="38"/>
      <c r="H697" s="38"/>
      <c r="L697" s="42">
        <f>SUM(L696:L696)</f>
        <v>0</v>
      </c>
    </row>
    <row r="698" spans="1:27" x14ac:dyDescent="0.25">
      <c r="L698" s="40"/>
    </row>
    <row r="699" spans="1:27" ht="45" customHeight="1" x14ac:dyDescent="0.25">
      <c r="A699" s="19" t="s">
        <v>416</v>
      </c>
      <c r="B699" s="19" t="s">
        <v>146</v>
      </c>
      <c r="C699" s="20" t="s">
        <v>53</v>
      </c>
      <c r="D699" s="71" t="s">
        <v>147</v>
      </c>
      <c r="E699" s="72"/>
      <c r="F699" s="72"/>
      <c r="G699" s="20"/>
      <c r="H699" s="21" t="s">
        <v>251</v>
      </c>
      <c r="I699" s="73">
        <v>1</v>
      </c>
      <c r="J699" s="74"/>
      <c r="K699" s="43" t="str">
        <f>+B699</f>
        <v>FRZ22813</v>
      </c>
      <c r="L699" s="39">
        <f>ROUND(L711,2)</f>
        <v>0</v>
      </c>
      <c r="M699" s="20"/>
      <c r="N699" s="20"/>
      <c r="O699" s="20"/>
      <c r="P699" s="20"/>
      <c r="Q699" s="20"/>
      <c r="R699" s="20"/>
      <c r="S699" s="20"/>
      <c r="T699" s="20"/>
      <c r="U699" s="20"/>
      <c r="V699" s="20"/>
      <c r="W699" s="20"/>
      <c r="X699" s="20"/>
      <c r="Y699" s="20"/>
      <c r="Z699" s="20"/>
      <c r="AA699" s="20"/>
    </row>
    <row r="700" spans="1:27" x14ac:dyDescent="0.25">
      <c r="B700" s="16" t="s">
        <v>252</v>
      </c>
      <c r="L700" s="40"/>
    </row>
    <row r="701" spans="1:27" x14ac:dyDescent="0.25">
      <c r="B701" t="s">
        <v>258</v>
      </c>
      <c r="C701" t="s">
        <v>27</v>
      </c>
      <c r="D701" t="s">
        <v>259</v>
      </c>
      <c r="E701" s="36">
        <v>0.22800000000000001</v>
      </c>
      <c r="F701" t="s">
        <v>255</v>
      </c>
      <c r="G701" t="s">
        <v>256</v>
      </c>
      <c r="H701" s="37">
        <f>VLOOKUP(B701,'T-SMP'!$E$10:$F$59,2,0)</f>
        <v>0</v>
      </c>
      <c r="I701" t="s">
        <v>257</v>
      </c>
      <c r="J701" s="22">
        <f>ROUND(E701/I699* H701,5)</f>
        <v>0</v>
      </c>
      <c r="K701" s="44"/>
      <c r="L701" s="41"/>
    </row>
    <row r="702" spans="1:27" x14ac:dyDescent="0.25">
      <c r="B702" t="s">
        <v>253</v>
      </c>
      <c r="C702" t="s">
        <v>27</v>
      </c>
      <c r="D702" t="s">
        <v>254</v>
      </c>
      <c r="E702" s="36">
        <v>0.22800000000000001</v>
      </c>
      <c r="F702" t="s">
        <v>255</v>
      </c>
      <c r="G702" t="s">
        <v>256</v>
      </c>
      <c r="H702" s="37">
        <f>VLOOKUP(B702,'T-SMP'!$E$10:$F$59,2,0)</f>
        <v>0</v>
      </c>
      <c r="I702" t="s">
        <v>257</v>
      </c>
      <c r="J702" s="22">
        <f>ROUND(E702/I699* H702,5)</f>
        <v>0</v>
      </c>
      <c r="K702" s="44"/>
      <c r="L702" s="41"/>
    </row>
    <row r="703" spans="1:27" x14ac:dyDescent="0.25">
      <c r="D703" s="23" t="s">
        <v>260</v>
      </c>
      <c r="E703" s="38"/>
      <c r="H703" s="38"/>
      <c r="L703" s="41">
        <f>SUM(J701:J702)</f>
        <v>0</v>
      </c>
    </row>
    <row r="704" spans="1:27" x14ac:dyDescent="0.25">
      <c r="B704" s="16" t="s">
        <v>269</v>
      </c>
      <c r="E704" s="38"/>
      <c r="H704" s="38"/>
      <c r="L704" s="41"/>
    </row>
    <row r="705" spans="1:27" ht="30" x14ac:dyDescent="0.25">
      <c r="B705" t="s">
        <v>417</v>
      </c>
      <c r="C705" t="s">
        <v>53</v>
      </c>
      <c r="D705" s="45" t="s">
        <v>418</v>
      </c>
      <c r="E705" s="36">
        <v>2</v>
      </c>
      <c r="G705" t="s">
        <v>256</v>
      </c>
      <c r="H705" s="37">
        <f>VLOOKUP(B705,'T-SMP'!$E$10:$F$59,2,0)</f>
        <v>0</v>
      </c>
      <c r="I705" t="s">
        <v>257</v>
      </c>
      <c r="J705" s="22">
        <f>ROUND(E705* H705,5)</f>
        <v>0</v>
      </c>
      <c r="K705" s="44"/>
      <c r="L705" s="41"/>
    </row>
    <row r="706" spans="1:27" ht="45" x14ac:dyDescent="0.25">
      <c r="B706" t="s">
        <v>419</v>
      </c>
      <c r="C706" t="s">
        <v>53</v>
      </c>
      <c r="D706" s="45" t="s">
        <v>420</v>
      </c>
      <c r="E706" s="36">
        <v>2</v>
      </c>
      <c r="G706" t="s">
        <v>256</v>
      </c>
      <c r="H706" s="37">
        <f>VLOOKUP(B706,'T-SMP'!$E$10:$F$59,2,0)</f>
        <v>0</v>
      </c>
      <c r="I706" t="s">
        <v>257</v>
      </c>
      <c r="J706" s="22">
        <f>ROUND(E706* H706,5)</f>
        <v>0</v>
      </c>
      <c r="K706" s="44"/>
      <c r="L706" s="41"/>
    </row>
    <row r="707" spans="1:27" x14ac:dyDescent="0.25">
      <c r="D707" s="23" t="s">
        <v>275</v>
      </c>
      <c r="E707" s="38"/>
      <c r="H707" s="38"/>
      <c r="L707" s="41">
        <f>SUM(J705:J706)</f>
        <v>0</v>
      </c>
    </row>
    <row r="708" spans="1:27" x14ac:dyDescent="0.25">
      <c r="E708" s="38"/>
      <c r="H708" s="38"/>
      <c r="L708" s="41"/>
    </row>
    <row r="709" spans="1:27" x14ac:dyDescent="0.25">
      <c r="D709" s="23" t="s">
        <v>276</v>
      </c>
      <c r="E709" s="38"/>
      <c r="H709" s="38">
        <v>1.5</v>
      </c>
      <c r="I709" t="s">
        <v>277</v>
      </c>
      <c r="J709">
        <f>ROUND(H709/100*L703,5)</f>
        <v>0</v>
      </c>
      <c r="L709" s="41"/>
    </row>
    <row r="710" spans="1:27" x14ac:dyDescent="0.25">
      <c r="D710" s="23" t="s">
        <v>278</v>
      </c>
      <c r="E710" s="38"/>
      <c r="H710" s="38"/>
      <c r="L710" s="42">
        <f>SUM(J700:J709)</f>
        <v>0</v>
      </c>
    </row>
    <row r="711" spans="1:27" x14ac:dyDescent="0.25">
      <c r="D711" s="23" t="s">
        <v>279</v>
      </c>
      <c r="E711" s="38"/>
      <c r="H711" s="38"/>
      <c r="L711" s="42">
        <f>SUM(L710:L710)</f>
        <v>0</v>
      </c>
    </row>
    <row r="712" spans="1:27" x14ac:dyDescent="0.25">
      <c r="L712" s="40"/>
    </row>
    <row r="713" spans="1:27" ht="45" customHeight="1" x14ac:dyDescent="0.25">
      <c r="A713" s="19" t="s">
        <v>421</v>
      </c>
      <c r="B713" s="19" t="s">
        <v>26</v>
      </c>
      <c r="C713" s="20" t="s">
        <v>27</v>
      </c>
      <c r="D713" s="71" t="s">
        <v>28</v>
      </c>
      <c r="E713" s="72"/>
      <c r="F713" s="72"/>
      <c r="G713" s="20"/>
      <c r="H713" s="21" t="s">
        <v>251</v>
      </c>
      <c r="I713" s="73">
        <v>1</v>
      </c>
      <c r="J713" s="74"/>
      <c r="K713" s="43" t="str">
        <f>+B713</f>
        <v>GI_AUR01</v>
      </c>
      <c r="L713" s="39">
        <f>ROUND(L727,2)</f>
        <v>0</v>
      </c>
      <c r="M713" s="20"/>
      <c r="N713" s="20"/>
      <c r="O713" s="20"/>
      <c r="P713" s="20"/>
      <c r="Q713" s="20"/>
      <c r="R713" s="20"/>
      <c r="S713" s="20"/>
      <c r="T713" s="20"/>
      <c r="U713" s="20"/>
      <c r="V713" s="20"/>
      <c r="W713" s="20"/>
      <c r="X713" s="20"/>
      <c r="Y713" s="20"/>
      <c r="Z713" s="20"/>
      <c r="AA713" s="20"/>
    </row>
    <row r="714" spans="1:27" x14ac:dyDescent="0.25">
      <c r="B714" s="16" t="s">
        <v>252</v>
      </c>
      <c r="L714" s="40"/>
    </row>
    <row r="715" spans="1:27" x14ac:dyDescent="0.25">
      <c r="B715" t="s">
        <v>258</v>
      </c>
      <c r="C715" t="s">
        <v>27</v>
      </c>
      <c r="D715" t="s">
        <v>259</v>
      </c>
      <c r="E715" s="36">
        <v>1</v>
      </c>
      <c r="F715" t="s">
        <v>255</v>
      </c>
      <c r="G715" t="s">
        <v>256</v>
      </c>
      <c r="H715" s="37">
        <f>VLOOKUP(B715,'T-SMP'!$E$10:$F$59,2,0)</f>
        <v>0</v>
      </c>
      <c r="I715" t="s">
        <v>257</v>
      </c>
      <c r="J715" s="22">
        <f>ROUND(E715/I713* H715,5)</f>
        <v>0</v>
      </c>
      <c r="K715" s="44"/>
      <c r="L715" s="41"/>
    </row>
    <row r="716" spans="1:27" x14ac:dyDescent="0.25">
      <c r="D716" s="23" t="s">
        <v>260</v>
      </c>
      <c r="E716" s="38"/>
      <c r="H716" s="38"/>
      <c r="L716" s="41">
        <f>SUM(J715:J715)</f>
        <v>0</v>
      </c>
    </row>
    <row r="717" spans="1:27" x14ac:dyDescent="0.25">
      <c r="B717" s="16" t="s">
        <v>261</v>
      </c>
      <c r="E717" s="38"/>
      <c r="H717" s="38"/>
      <c r="L717" s="41"/>
    </row>
    <row r="718" spans="1:27" x14ac:dyDescent="0.25">
      <c r="B718" t="s">
        <v>262</v>
      </c>
      <c r="C718" t="s">
        <v>27</v>
      </c>
      <c r="D718" t="s">
        <v>263</v>
      </c>
      <c r="E718" s="36">
        <v>0.1</v>
      </c>
      <c r="F718" t="s">
        <v>255</v>
      </c>
      <c r="G718" t="s">
        <v>256</v>
      </c>
      <c r="H718" s="37">
        <f>VLOOKUP(B718,'T-SMP'!$E$10:$F$59,2,0)</f>
        <v>0</v>
      </c>
      <c r="I718" t="s">
        <v>257</v>
      </c>
      <c r="J718" s="22">
        <f>ROUND(E718/I713* H718,5)</f>
        <v>0</v>
      </c>
      <c r="K718" s="44"/>
      <c r="L718" s="41"/>
    </row>
    <row r="719" spans="1:27" x14ac:dyDescent="0.25">
      <c r="B719" t="s">
        <v>264</v>
      </c>
      <c r="C719" t="s">
        <v>27</v>
      </c>
      <c r="D719" t="s">
        <v>265</v>
      </c>
      <c r="E719" s="36">
        <v>2</v>
      </c>
      <c r="F719" t="s">
        <v>255</v>
      </c>
      <c r="G719" t="s">
        <v>256</v>
      </c>
      <c r="H719" s="37">
        <f>VLOOKUP(B719,'T-SMP'!$E$10:$F$59,2,0)</f>
        <v>0</v>
      </c>
      <c r="I719" t="s">
        <v>257</v>
      </c>
      <c r="J719" s="22">
        <f>ROUND(E719/I713* H719,5)</f>
        <v>0</v>
      </c>
      <c r="K719" s="44"/>
      <c r="L719" s="41"/>
    </row>
    <row r="720" spans="1:27" x14ac:dyDescent="0.25">
      <c r="D720" s="23" t="s">
        <v>268</v>
      </c>
      <c r="E720" s="38"/>
      <c r="H720" s="38"/>
      <c r="L720" s="41">
        <f>SUM(J718:J719)</f>
        <v>0</v>
      </c>
    </row>
    <row r="721" spans="1:27" x14ac:dyDescent="0.25">
      <c r="B721" s="16" t="s">
        <v>269</v>
      </c>
      <c r="E721" s="38"/>
      <c r="H721" s="38"/>
      <c r="L721" s="41"/>
    </row>
    <row r="722" spans="1:27" ht="90" x14ac:dyDescent="0.25">
      <c r="B722" t="s">
        <v>270</v>
      </c>
      <c r="C722" t="s">
        <v>271</v>
      </c>
      <c r="D722" s="45" t="s">
        <v>272</v>
      </c>
      <c r="E722" s="36">
        <v>1</v>
      </c>
      <c r="G722" t="s">
        <v>256</v>
      </c>
      <c r="H722" s="37">
        <f>VLOOKUP(B722,'T-SMP'!$E$10:$F$59,2,0)</f>
        <v>0</v>
      </c>
      <c r="I722" t="s">
        <v>257</v>
      </c>
      <c r="J722" s="22">
        <f>ROUND(E722* H722,5)</f>
        <v>0</v>
      </c>
      <c r="K722" s="44"/>
      <c r="L722" s="41"/>
    </row>
    <row r="723" spans="1:27" x14ac:dyDescent="0.25">
      <c r="D723" s="23" t="s">
        <v>275</v>
      </c>
      <c r="E723" s="38"/>
      <c r="H723" s="38"/>
      <c r="L723" s="41">
        <f>SUM(J722:J722)</f>
        <v>0</v>
      </c>
    </row>
    <row r="724" spans="1:27" x14ac:dyDescent="0.25">
      <c r="E724" s="38"/>
      <c r="H724" s="38"/>
      <c r="L724" s="41"/>
    </row>
    <row r="725" spans="1:27" x14ac:dyDescent="0.25">
      <c r="D725" s="23" t="s">
        <v>276</v>
      </c>
      <c r="E725" s="38"/>
      <c r="H725" s="38">
        <v>1.5</v>
      </c>
      <c r="I725" t="s">
        <v>277</v>
      </c>
      <c r="J725">
        <f>ROUND(H725/100*L716,5)</f>
        <v>0</v>
      </c>
      <c r="L725" s="41"/>
    </row>
    <row r="726" spans="1:27" x14ac:dyDescent="0.25">
      <c r="D726" s="23" t="s">
        <v>278</v>
      </c>
      <c r="E726" s="38"/>
      <c r="H726" s="38"/>
      <c r="L726" s="42">
        <f>SUM(J714:J725)</f>
        <v>0</v>
      </c>
    </row>
    <row r="727" spans="1:27" x14ac:dyDescent="0.25">
      <c r="D727" s="23" t="s">
        <v>279</v>
      </c>
      <c r="E727" s="38"/>
      <c r="H727" s="38"/>
      <c r="L727" s="42">
        <f>SUM(L726:L726)</f>
        <v>0</v>
      </c>
    </row>
    <row r="728" spans="1:27" x14ac:dyDescent="0.25">
      <c r="L728" s="40"/>
    </row>
    <row r="729" spans="1:27" ht="45" customHeight="1" x14ac:dyDescent="0.25">
      <c r="A729" s="19" t="s">
        <v>422</v>
      </c>
      <c r="B729" s="19" t="s">
        <v>196</v>
      </c>
      <c r="C729" s="20" t="s">
        <v>27</v>
      </c>
      <c r="D729" s="71" t="s">
        <v>197</v>
      </c>
      <c r="E729" s="72"/>
      <c r="F729" s="72"/>
      <c r="G729" s="20"/>
      <c r="H729" s="21" t="s">
        <v>251</v>
      </c>
      <c r="I729" s="73">
        <v>1</v>
      </c>
      <c r="J729" s="74"/>
      <c r="K729" s="43" t="str">
        <f>+B729</f>
        <v>GI_PONT02</v>
      </c>
      <c r="L729" s="39">
        <f>ROUND(L737,2)</f>
        <v>0</v>
      </c>
      <c r="M729" s="20"/>
      <c r="N729" s="20"/>
      <c r="O729" s="20"/>
      <c r="P729" s="20"/>
      <c r="Q729" s="20"/>
      <c r="R729" s="20"/>
      <c r="S729" s="20"/>
      <c r="T729" s="20"/>
      <c r="U729" s="20"/>
      <c r="V729" s="20"/>
      <c r="W729" s="20"/>
      <c r="X729" s="20"/>
      <c r="Y729" s="20"/>
      <c r="Z729" s="20"/>
      <c r="AA729" s="20"/>
    </row>
    <row r="730" spans="1:27" x14ac:dyDescent="0.25">
      <c r="B730" s="16" t="s">
        <v>252</v>
      </c>
      <c r="L730" s="40"/>
    </row>
    <row r="731" spans="1:27" x14ac:dyDescent="0.25">
      <c r="B731" t="s">
        <v>253</v>
      </c>
      <c r="C731" t="s">
        <v>27</v>
      </c>
      <c r="D731" t="s">
        <v>254</v>
      </c>
      <c r="E731" s="36">
        <v>1</v>
      </c>
      <c r="F731" t="s">
        <v>255</v>
      </c>
      <c r="G731" t="s">
        <v>256</v>
      </c>
      <c r="H731" s="37">
        <f>VLOOKUP(B731,'T-SMP'!$E$10:$F$59,2,0)</f>
        <v>0</v>
      </c>
      <c r="I731" t="s">
        <v>257</v>
      </c>
      <c r="J731" s="22">
        <f>ROUND(E731/I729* H731,5)</f>
        <v>0</v>
      </c>
      <c r="K731" s="44"/>
      <c r="L731" s="41"/>
    </row>
    <row r="732" spans="1:27" x14ac:dyDescent="0.25">
      <c r="B732" t="s">
        <v>258</v>
      </c>
      <c r="C732" t="s">
        <v>27</v>
      </c>
      <c r="D732" t="s">
        <v>259</v>
      </c>
      <c r="E732" s="36">
        <v>1</v>
      </c>
      <c r="F732" t="s">
        <v>255</v>
      </c>
      <c r="G732" t="s">
        <v>256</v>
      </c>
      <c r="H732" s="37">
        <f>VLOOKUP(B732,'T-SMP'!$E$10:$F$59,2,0)</f>
        <v>0</v>
      </c>
      <c r="I732" t="s">
        <v>257</v>
      </c>
      <c r="J732" s="22">
        <f>ROUND(E732/I729* H732,5)</f>
        <v>0</v>
      </c>
      <c r="K732" s="44"/>
      <c r="L732" s="41"/>
    </row>
    <row r="733" spans="1:27" x14ac:dyDescent="0.25">
      <c r="D733" s="23" t="s">
        <v>260</v>
      </c>
      <c r="E733" s="38"/>
      <c r="H733" s="38"/>
      <c r="L733" s="41">
        <f>SUM(J731:J732)</f>
        <v>0</v>
      </c>
    </row>
    <row r="734" spans="1:27" x14ac:dyDescent="0.25">
      <c r="E734" s="38"/>
      <c r="H734" s="38"/>
      <c r="L734" s="41"/>
    </row>
    <row r="735" spans="1:27" x14ac:dyDescent="0.25">
      <c r="D735" s="23" t="s">
        <v>276</v>
      </c>
      <c r="E735" s="38"/>
      <c r="H735" s="38">
        <v>1.5</v>
      </c>
      <c r="I735" t="s">
        <v>277</v>
      </c>
      <c r="J735">
        <f>ROUND(H735/100*L733,5)</f>
        <v>0</v>
      </c>
      <c r="L735" s="41"/>
    </row>
    <row r="736" spans="1:27" x14ac:dyDescent="0.25">
      <c r="D736" s="23" t="s">
        <v>278</v>
      </c>
      <c r="E736" s="38"/>
      <c r="H736" s="38"/>
      <c r="L736" s="42">
        <f>SUM(J730:J735)</f>
        <v>0</v>
      </c>
    </row>
    <row r="737" spans="1:27" x14ac:dyDescent="0.25">
      <c r="D737" s="23" t="s">
        <v>279</v>
      </c>
      <c r="E737" s="38"/>
      <c r="H737" s="38"/>
      <c r="L737" s="42">
        <f>SUM(L736:L736)</f>
        <v>0</v>
      </c>
    </row>
    <row r="738" spans="1:27" x14ac:dyDescent="0.25">
      <c r="L738" s="40"/>
    </row>
    <row r="739" spans="1:27" ht="45" customHeight="1" x14ac:dyDescent="0.25">
      <c r="A739" s="19" t="s">
        <v>423</v>
      </c>
      <c r="B739" s="19" t="s">
        <v>206</v>
      </c>
      <c r="C739" s="20" t="s">
        <v>27</v>
      </c>
      <c r="D739" s="71" t="s">
        <v>207</v>
      </c>
      <c r="E739" s="72"/>
      <c r="F739" s="72"/>
      <c r="G739" s="20"/>
      <c r="H739" s="21" t="s">
        <v>251</v>
      </c>
      <c r="I739" s="73">
        <v>1</v>
      </c>
      <c r="J739" s="74"/>
      <c r="K739" s="43" t="str">
        <f>+B739</f>
        <v>GI_PONT03</v>
      </c>
      <c r="L739" s="39">
        <f>ROUND(L747,2)</f>
        <v>0</v>
      </c>
      <c r="M739" s="20"/>
      <c r="N739" s="20"/>
      <c r="O739" s="20"/>
      <c r="P739" s="20"/>
      <c r="Q739" s="20"/>
      <c r="R739" s="20"/>
      <c r="S739" s="20"/>
      <c r="T739" s="20"/>
      <c r="U739" s="20"/>
      <c r="V739" s="20"/>
      <c r="W739" s="20"/>
      <c r="X739" s="20"/>
      <c r="Y739" s="20"/>
      <c r="Z739" s="20"/>
      <c r="AA739" s="20"/>
    </row>
    <row r="740" spans="1:27" x14ac:dyDescent="0.25">
      <c r="B740" s="16" t="s">
        <v>252</v>
      </c>
      <c r="L740" s="40"/>
    </row>
    <row r="741" spans="1:27" x14ac:dyDescent="0.25">
      <c r="B741" t="s">
        <v>253</v>
      </c>
      <c r="C741" t="s">
        <v>27</v>
      </c>
      <c r="D741" t="s">
        <v>254</v>
      </c>
      <c r="E741" s="36">
        <v>0.5</v>
      </c>
      <c r="F741" t="s">
        <v>255</v>
      </c>
      <c r="G741" t="s">
        <v>256</v>
      </c>
      <c r="H741" s="37">
        <f>VLOOKUP(B741,'T-SMP'!$E$10:$F$59,2,0)</f>
        <v>0</v>
      </c>
      <c r="I741" t="s">
        <v>257</v>
      </c>
      <c r="J741" s="22">
        <f>ROUND(E741/I739* H741,5)</f>
        <v>0</v>
      </c>
      <c r="K741" s="44"/>
      <c r="L741" s="41"/>
    </row>
    <row r="742" spans="1:27" x14ac:dyDescent="0.25">
      <c r="B742" t="s">
        <v>258</v>
      </c>
      <c r="C742" t="s">
        <v>27</v>
      </c>
      <c r="D742" t="s">
        <v>259</v>
      </c>
      <c r="E742" s="36">
        <v>0.5</v>
      </c>
      <c r="F742" t="s">
        <v>255</v>
      </c>
      <c r="G742" t="s">
        <v>256</v>
      </c>
      <c r="H742" s="37">
        <f>VLOOKUP(B742,'T-SMP'!$E$10:$F$59,2,0)</f>
        <v>0</v>
      </c>
      <c r="I742" t="s">
        <v>257</v>
      </c>
      <c r="J742" s="22">
        <f>ROUND(E742/I739* H742,5)</f>
        <v>0</v>
      </c>
      <c r="K742" s="44"/>
      <c r="L742" s="41"/>
    </row>
    <row r="743" spans="1:27" x14ac:dyDescent="0.25">
      <c r="D743" s="23" t="s">
        <v>260</v>
      </c>
      <c r="E743" s="38"/>
      <c r="H743" s="38"/>
      <c r="L743" s="41">
        <f>SUM(J741:J742)</f>
        <v>0</v>
      </c>
    </row>
    <row r="744" spans="1:27" x14ac:dyDescent="0.25">
      <c r="E744" s="38"/>
      <c r="H744" s="38"/>
      <c r="L744" s="41"/>
    </row>
    <row r="745" spans="1:27" x14ac:dyDescent="0.25">
      <c r="D745" s="23" t="s">
        <v>276</v>
      </c>
      <c r="E745" s="38"/>
      <c r="H745" s="38">
        <v>1.5</v>
      </c>
      <c r="I745" t="s">
        <v>277</v>
      </c>
      <c r="J745">
        <f>ROUND(H745/100*L743,5)</f>
        <v>0</v>
      </c>
      <c r="L745" s="41"/>
    </row>
    <row r="746" spans="1:27" x14ac:dyDescent="0.25">
      <c r="D746" s="23" t="s">
        <v>278</v>
      </c>
      <c r="E746" s="38"/>
      <c r="H746" s="38"/>
      <c r="L746" s="42">
        <f>SUM(J740:J745)</f>
        <v>0</v>
      </c>
    </row>
    <row r="747" spans="1:27" x14ac:dyDescent="0.25">
      <c r="D747" s="23" t="s">
        <v>279</v>
      </c>
      <c r="E747" s="38"/>
      <c r="H747" s="38"/>
      <c r="L747" s="42">
        <f>SUM(L746:L746)</f>
        <v>0</v>
      </c>
    </row>
    <row r="748" spans="1:27" x14ac:dyDescent="0.25">
      <c r="L748" s="40"/>
    </row>
    <row r="749" spans="1:27" ht="45" customHeight="1" x14ac:dyDescent="0.25">
      <c r="A749" s="19" t="s">
        <v>424</v>
      </c>
      <c r="B749" s="19" t="s">
        <v>203</v>
      </c>
      <c r="C749" s="20" t="s">
        <v>34</v>
      </c>
      <c r="D749" s="71" t="s">
        <v>204</v>
      </c>
      <c r="E749" s="72"/>
      <c r="F749" s="72"/>
      <c r="G749" s="20"/>
      <c r="H749" s="21" t="s">
        <v>251</v>
      </c>
      <c r="I749" s="73">
        <v>2.1680000000000001</v>
      </c>
      <c r="J749" s="74"/>
      <c r="K749" s="43" t="str">
        <f>+B749</f>
        <v>GRH1GI01</v>
      </c>
      <c r="L749" s="39">
        <f>ROUND(L764,2)</f>
        <v>0</v>
      </c>
      <c r="M749" s="20"/>
      <c r="N749" s="20"/>
      <c r="O749" s="20"/>
      <c r="P749" s="20"/>
      <c r="Q749" s="20"/>
      <c r="R749" s="20"/>
      <c r="S749" s="20"/>
      <c r="T749" s="20"/>
      <c r="U749" s="20"/>
      <c r="V749" s="20"/>
      <c r="W749" s="20"/>
      <c r="X749" s="20"/>
      <c r="Y749" s="20"/>
      <c r="Z749" s="20"/>
      <c r="AA749" s="20"/>
    </row>
    <row r="750" spans="1:27" x14ac:dyDescent="0.25">
      <c r="B750" s="16" t="s">
        <v>252</v>
      </c>
      <c r="L750" s="40"/>
    </row>
    <row r="751" spans="1:27" x14ac:dyDescent="0.25">
      <c r="B751" t="s">
        <v>253</v>
      </c>
      <c r="C751" t="s">
        <v>27</v>
      </c>
      <c r="D751" t="s">
        <v>254</v>
      </c>
      <c r="E751" s="36">
        <v>3.0000000000000001E-3</v>
      </c>
      <c r="F751" t="s">
        <v>255</v>
      </c>
      <c r="G751" t="s">
        <v>256</v>
      </c>
      <c r="H751" s="37">
        <f>VLOOKUP(B751,'T-SMP'!$E$10:$F$59,2,0)</f>
        <v>0</v>
      </c>
      <c r="I751" t="s">
        <v>257</v>
      </c>
      <c r="J751" s="22">
        <f>ROUND(E751/I749* H751,5)</f>
        <v>0</v>
      </c>
      <c r="K751" s="44"/>
      <c r="L751" s="41"/>
    </row>
    <row r="752" spans="1:27" x14ac:dyDescent="0.25">
      <c r="B752" t="s">
        <v>258</v>
      </c>
      <c r="C752" t="s">
        <v>27</v>
      </c>
      <c r="D752" t="s">
        <v>259</v>
      </c>
      <c r="E752" s="36">
        <v>3.0000000000000001E-3</v>
      </c>
      <c r="F752" t="s">
        <v>255</v>
      </c>
      <c r="G752" t="s">
        <v>256</v>
      </c>
      <c r="H752" s="37">
        <f>VLOOKUP(B752,'T-SMP'!$E$10:$F$59,2,0)</f>
        <v>0</v>
      </c>
      <c r="I752" t="s">
        <v>257</v>
      </c>
      <c r="J752" s="22">
        <f>ROUND(E752/I749* H752,5)</f>
        <v>0</v>
      </c>
      <c r="K752" s="44"/>
      <c r="L752" s="41"/>
    </row>
    <row r="753" spans="1:27" x14ac:dyDescent="0.25">
      <c r="D753" s="23" t="s">
        <v>260</v>
      </c>
      <c r="E753" s="38"/>
      <c r="H753" s="38"/>
      <c r="L753" s="41">
        <f>SUM(J751:J752)</f>
        <v>0</v>
      </c>
    </row>
    <row r="754" spans="1:27" x14ac:dyDescent="0.25">
      <c r="B754" s="16" t="s">
        <v>261</v>
      </c>
      <c r="E754" s="38"/>
      <c r="H754" s="38"/>
      <c r="L754" s="41"/>
    </row>
    <row r="755" spans="1:27" x14ac:dyDescent="0.25">
      <c r="B755" t="s">
        <v>282</v>
      </c>
      <c r="C755" t="s">
        <v>27</v>
      </c>
      <c r="D755" t="s">
        <v>283</v>
      </c>
      <c r="E755" s="36">
        <v>1E-3</v>
      </c>
      <c r="F755" t="s">
        <v>255</v>
      </c>
      <c r="G755" t="s">
        <v>256</v>
      </c>
      <c r="H755" s="37">
        <f>VLOOKUP(B755,'T-SMP'!$E$10:$F$59,2,0)</f>
        <v>0</v>
      </c>
      <c r="I755" t="s">
        <v>257</v>
      </c>
      <c r="J755" s="22">
        <f>ROUND(E755/I749* H755,5)</f>
        <v>0</v>
      </c>
      <c r="K755" s="44"/>
      <c r="L755" s="41"/>
    </row>
    <row r="756" spans="1:27" ht="30" x14ac:dyDescent="0.25">
      <c r="B756" t="s">
        <v>345</v>
      </c>
      <c r="C756" t="s">
        <v>27</v>
      </c>
      <c r="D756" s="45" t="s">
        <v>346</v>
      </c>
      <c r="E756" s="36">
        <v>5.0000000000000001E-3</v>
      </c>
      <c r="F756" t="s">
        <v>255</v>
      </c>
      <c r="G756" t="s">
        <v>256</v>
      </c>
      <c r="H756" s="37">
        <f>VLOOKUP(B756,'T-SMP'!$E$10:$F$59,2,0)</f>
        <v>0</v>
      </c>
      <c r="I756" t="s">
        <v>257</v>
      </c>
      <c r="J756" s="22">
        <f>ROUND(E756/I749* H756,5)</f>
        <v>0</v>
      </c>
      <c r="K756" s="44"/>
      <c r="L756" s="41"/>
    </row>
    <row r="757" spans="1:27" x14ac:dyDescent="0.25">
      <c r="D757" s="23" t="s">
        <v>268</v>
      </c>
      <c r="E757" s="38"/>
      <c r="H757" s="38"/>
      <c r="L757" s="41">
        <f>SUM(J755:J756)</f>
        <v>0</v>
      </c>
    </row>
    <row r="758" spans="1:27" x14ac:dyDescent="0.25">
      <c r="B758" s="16" t="s">
        <v>269</v>
      </c>
      <c r="E758" s="38"/>
      <c r="H758" s="38"/>
      <c r="L758" s="41"/>
    </row>
    <row r="759" spans="1:27" ht="90" x14ac:dyDescent="0.25">
      <c r="B759" t="s">
        <v>270</v>
      </c>
      <c r="C759" t="s">
        <v>271</v>
      </c>
      <c r="D759" s="45" t="s">
        <v>272</v>
      </c>
      <c r="E759" s="36">
        <v>1E-4</v>
      </c>
      <c r="G759" t="s">
        <v>256</v>
      </c>
      <c r="H759" s="37">
        <f>VLOOKUP(B759,'T-SMP'!$E$10:$F$59,2,0)</f>
        <v>0</v>
      </c>
      <c r="I759" t="s">
        <v>257</v>
      </c>
      <c r="J759" s="22">
        <f>ROUND(E759* H759,5)</f>
        <v>0</v>
      </c>
      <c r="K759" s="44"/>
      <c r="L759" s="41"/>
    </row>
    <row r="760" spans="1:27" x14ac:dyDescent="0.25">
      <c r="D760" s="23" t="s">
        <v>275</v>
      </c>
      <c r="E760" s="38"/>
      <c r="H760" s="38"/>
      <c r="L760" s="41">
        <f>SUM(J759:J759)</f>
        <v>0</v>
      </c>
    </row>
    <row r="761" spans="1:27" x14ac:dyDescent="0.25">
      <c r="E761" s="38"/>
      <c r="H761" s="38"/>
      <c r="L761" s="41"/>
    </row>
    <row r="762" spans="1:27" x14ac:dyDescent="0.25">
      <c r="D762" s="23" t="s">
        <v>276</v>
      </c>
      <c r="E762" s="38"/>
      <c r="H762" s="38">
        <v>1.5</v>
      </c>
      <c r="I762" t="s">
        <v>277</v>
      </c>
      <c r="J762">
        <f>ROUND(H762/100*L753,5)</f>
        <v>0</v>
      </c>
      <c r="L762" s="41"/>
    </row>
    <row r="763" spans="1:27" x14ac:dyDescent="0.25">
      <c r="D763" s="23" t="s">
        <v>278</v>
      </c>
      <c r="E763" s="38"/>
      <c r="H763" s="38"/>
      <c r="L763" s="42">
        <f>SUM(J750:J762)</f>
        <v>0</v>
      </c>
    </row>
    <row r="764" spans="1:27" x14ac:dyDescent="0.25">
      <c r="D764" s="23" t="s">
        <v>279</v>
      </c>
      <c r="E764" s="38"/>
      <c r="H764" s="38"/>
      <c r="L764" s="42">
        <f>SUM(L763:L763)</f>
        <v>0</v>
      </c>
    </row>
    <row r="765" spans="1:27" x14ac:dyDescent="0.25">
      <c r="L765" s="40"/>
    </row>
    <row r="766" spans="1:27" ht="45" customHeight="1" x14ac:dyDescent="0.25">
      <c r="A766" s="19" t="s">
        <v>425</v>
      </c>
      <c r="B766" s="19" t="s">
        <v>33</v>
      </c>
      <c r="C766" s="20" t="s">
        <v>34</v>
      </c>
      <c r="D766" s="71" t="s">
        <v>35</v>
      </c>
      <c r="E766" s="72"/>
      <c r="F766" s="72"/>
      <c r="G766" s="20"/>
      <c r="H766" s="21" t="s">
        <v>251</v>
      </c>
      <c r="I766" s="73">
        <v>2.1680000000000001</v>
      </c>
      <c r="J766" s="74"/>
      <c r="K766" s="43" t="str">
        <f>+B766</f>
        <v>P1R2-ARD1</v>
      </c>
      <c r="L766" s="39">
        <f>ROUND(L781,2)</f>
        <v>0</v>
      </c>
      <c r="M766" s="20"/>
      <c r="N766" s="20"/>
      <c r="O766" s="20"/>
      <c r="P766" s="20"/>
      <c r="Q766" s="20"/>
      <c r="R766" s="20"/>
      <c r="S766" s="20"/>
      <c r="T766" s="20"/>
      <c r="U766" s="20"/>
      <c r="V766" s="20"/>
      <c r="W766" s="20"/>
      <c r="X766" s="20"/>
      <c r="Y766" s="20"/>
      <c r="Z766" s="20"/>
      <c r="AA766" s="20"/>
    </row>
    <row r="767" spans="1:27" x14ac:dyDescent="0.25">
      <c r="B767" s="16" t="s">
        <v>252</v>
      </c>
      <c r="L767" s="40"/>
    </row>
    <row r="768" spans="1:27" x14ac:dyDescent="0.25">
      <c r="B768" t="s">
        <v>253</v>
      </c>
      <c r="C768" t="s">
        <v>27</v>
      </c>
      <c r="D768" t="s">
        <v>254</v>
      </c>
      <c r="E768" s="36">
        <v>3.0000000000000001E-3</v>
      </c>
      <c r="F768" t="s">
        <v>255</v>
      </c>
      <c r="G768" t="s">
        <v>256</v>
      </c>
      <c r="H768" s="37">
        <f>VLOOKUP(B768,'T-SMP'!$E$10:$F$59,2,0)</f>
        <v>0</v>
      </c>
      <c r="I768" t="s">
        <v>257</v>
      </c>
      <c r="J768" s="22">
        <f>ROUND(E768/I766* H768,5)</f>
        <v>0</v>
      </c>
      <c r="K768" s="44"/>
      <c r="L768" s="41"/>
    </row>
    <row r="769" spans="1:27" x14ac:dyDescent="0.25">
      <c r="B769" t="s">
        <v>258</v>
      </c>
      <c r="C769" t="s">
        <v>27</v>
      </c>
      <c r="D769" t="s">
        <v>259</v>
      </c>
      <c r="E769" s="36">
        <v>3.0000000000000001E-3</v>
      </c>
      <c r="F769" t="s">
        <v>255</v>
      </c>
      <c r="G769" t="s">
        <v>256</v>
      </c>
      <c r="H769" s="37">
        <f>VLOOKUP(B769,'T-SMP'!$E$10:$F$59,2,0)</f>
        <v>0</v>
      </c>
      <c r="I769" t="s">
        <v>257</v>
      </c>
      <c r="J769" s="22">
        <f>ROUND(E769/I766* H769,5)</f>
        <v>0</v>
      </c>
      <c r="K769" s="44"/>
      <c r="L769" s="41"/>
    </row>
    <row r="770" spans="1:27" x14ac:dyDescent="0.25">
      <c r="D770" s="23" t="s">
        <v>260</v>
      </c>
      <c r="E770" s="38"/>
      <c r="H770" s="38"/>
      <c r="L770" s="41">
        <f>SUM(J768:J769)</f>
        <v>0</v>
      </c>
    </row>
    <row r="771" spans="1:27" x14ac:dyDescent="0.25">
      <c r="B771" s="16" t="s">
        <v>261</v>
      </c>
      <c r="E771" s="38"/>
      <c r="H771" s="38"/>
      <c r="L771" s="41"/>
    </row>
    <row r="772" spans="1:27" ht="30" x14ac:dyDescent="0.25">
      <c r="B772" t="s">
        <v>345</v>
      </c>
      <c r="C772" t="s">
        <v>27</v>
      </c>
      <c r="D772" s="45" t="s">
        <v>346</v>
      </c>
      <c r="E772" s="36">
        <v>5.0000000000000001E-3</v>
      </c>
      <c r="F772" t="s">
        <v>255</v>
      </c>
      <c r="G772" t="s">
        <v>256</v>
      </c>
      <c r="H772" s="37">
        <f>VLOOKUP(B772,'T-SMP'!$E$10:$F$59,2,0)</f>
        <v>0</v>
      </c>
      <c r="I772" t="s">
        <v>257</v>
      </c>
      <c r="J772" s="22">
        <f>ROUND(E772/I766* H772,5)</f>
        <v>0</v>
      </c>
      <c r="K772" s="44"/>
      <c r="L772" s="41"/>
    </row>
    <row r="773" spans="1:27" x14ac:dyDescent="0.25">
      <c r="B773" t="s">
        <v>282</v>
      </c>
      <c r="C773" t="s">
        <v>27</v>
      </c>
      <c r="D773" t="s">
        <v>283</v>
      </c>
      <c r="E773" s="36">
        <v>1E-3</v>
      </c>
      <c r="F773" t="s">
        <v>255</v>
      </c>
      <c r="G773" t="s">
        <v>256</v>
      </c>
      <c r="H773" s="37">
        <f>VLOOKUP(B773,'T-SMP'!$E$10:$F$59,2,0)</f>
        <v>0</v>
      </c>
      <c r="I773" t="s">
        <v>257</v>
      </c>
      <c r="J773" s="22">
        <f>ROUND(E773/I766* H773,5)</f>
        <v>0</v>
      </c>
      <c r="K773" s="44"/>
      <c r="L773" s="41"/>
    </row>
    <row r="774" spans="1:27" x14ac:dyDescent="0.25">
      <c r="D774" s="23" t="s">
        <v>268</v>
      </c>
      <c r="E774" s="38"/>
      <c r="H774" s="38"/>
      <c r="L774" s="41">
        <f>SUM(J772:J773)</f>
        <v>0</v>
      </c>
    </row>
    <row r="775" spans="1:27" x14ac:dyDescent="0.25">
      <c r="B775" s="16" t="s">
        <v>269</v>
      </c>
      <c r="E775" s="38"/>
      <c r="H775" s="38"/>
      <c r="L775" s="41"/>
    </row>
    <row r="776" spans="1:27" ht="90" x14ac:dyDescent="0.25">
      <c r="B776" t="s">
        <v>270</v>
      </c>
      <c r="C776" t="s">
        <v>271</v>
      </c>
      <c r="D776" s="45" t="s">
        <v>272</v>
      </c>
      <c r="E776" s="36">
        <v>1E-4</v>
      </c>
      <c r="G776" t="s">
        <v>256</v>
      </c>
      <c r="H776" s="37">
        <f>VLOOKUP(B776,'T-SMP'!$E$10:$F$59,2,0)</f>
        <v>0</v>
      </c>
      <c r="I776" t="s">
        <v>257</v>
      </c>
      <c r="J776" s="22">
        <f>ROUND(E776* H776,5)</f>
        <v>0</v>
      </c>
      <c r="K776" s="44"/>
      <c r="L776" s="41"/>
    </row>
    <row r="777" spans="1:27" x14ac:dyDescent="0.25">
      <c r="D777" s="23" t="s">
        <v>275</v>
      </c>
      <c r="E777" s="38"/>
      <c r="H777" s="38"/>
      <c r="L777" s="41">
        <f>SUM(J776:J776)</f>
        <v>0</v>
      </c>
    </row>
    <row r="778" spans="1:27" x14ac:dyDescent="0.25">
      <c r="E778" s="38"/>
      <c r="H778" s="38"/>
      <c r="L778" s="41"/>
    </row>
    <row r="779" spans="1:27" x14ac:dyDescent="0.25">
      <c r="D779" s="23" t="s">
        <v>276</v>
      </c>
      <c r="E779" s="38"/>
      <c r="H779" s="38">
        <v>1.5</v>
      </c>
      <c r="I779" t="s">
        <v>277</v>
      </c>
      <c r="J779">
        <f>ROUND(H779/100*L770,5)</f>
        <v>0</v>
      </c>
      <c r="L779" s="41"/>
    </row>
    <row r="780" spans="1:27" x14ac:dyDescent="0.25">
      <c r="D780" s="23" t="s">
        <v>278</v>
      </c>
      <c r="E780" s="38"/>
      <c r="H780" s="38"/>
      <c r="L780" s="42">
        <f>SUM(J767:J779)</f>
        <v>0</v>
      </c>
    </row>
    <row r="781" spans="1:27" x14ac:dyDescent="0.25">
      <c r="D781" s="23" t="s">
        <v>279</v>
      </c>
      <c r="E781" s="38"/>
      <c r="H781" s="38"/>
      <c r="L781" s="42">
        <f>SUM(L780:L780)</f>
        <v>0</v>
      </c>
    </row>
    <row r="782" spans="1:27" x14ac:dyDescent="0.25">
      <c r="L782" s="40"/>
    </row>
    <row r="783" spans="1:27" ht="45" customHeight="1" x14ac:dyDescent="0.25">
      <c r="A783" s="19" t="s">
        <v>426</v>
      </c>
      <c r="B783" s="19" t="s">
        <v>38</v>
      </c>
      <c r="C783" s="20" t="s">
        <v>34</v>
      </c>
      <c r="D783" s="71" t="s">
        <v>39</v>
      </c>
      <c r="E783" s="72"/>
      <c r="F783" s="72"/>
      <c r="G783" s="20"/>
      <c r="H783" s="21" t="s">
        <v>251</v>
      </c>
      <c r="I783" s="73">
        <v>1</v>
      </c>
      <c r="J783" s="74"/>
      <c r="K783" s="43" t="str">
        <f>+B783</f>
        <v>P1R2-ARD2</v>
      </c>
      <c r="L783" s="39">
        <f>ROUND(L798,2)</f>
        <v>0</v>
      </c>
      <c r="M783" s="20"/>
      <c r="N783" s="20"/>
      <c r="O783" s="20"/>
      <c r="P783" s="20"/>
      <c r="Q783" s="20"/>
      <c r="R783" s="20"/>
      <c r="S783" s="20"/>
      <c r="T783" s="20"/>
      <c r="U783" s="20"/>
      <c r="V783" s="20"/>
      <c r="W783" s="20"/>
      <c r="X783" s="20"/>
      <c r="Y783" s="20"/>
      <c r="Z783" s="20"/>
      <c r="AA783" s="20"/>
    </row>
    <row r="784" spans="1:27" x14ac:dyDescent="0.25">
      <c r="B784" s="16" t="s">
        <v>252</v>
      </c>
      <c r="L784" s="40"/>
    </row>
    <row r="785" spans="1:27" x14ac:dyDescent="0.25">
      <c r="B785" t="s">
        <v>258</v>
      </c>
      <c r="C785" t="s">
        <v>27</v>
      </c>
      <c r="D785" t="s">
        <v>259</v>
      </c>
      <c r="E785" s="36">
        <v>2E-3</v>
      </c>
      <c r="F785" t="s">
        <v>255</v>
      </c>
      <c r="G785" t="s">
        <v>256</v>
      </c>
      <c r="H785" s="37">
        <f>VLOOKUP(B785,'T-SMP'!$E$10:$F$59,2,0)</f>
        <v>0</v>
      </c>
      <c r="I785" t="s">
        <v>257</v>
      </c>
      <c r="J785" s="22">
        <f>ROUND(E785/I783* H785,5)</f>
        <v>0</v>
      </c>
      <c r="K785" s="44"/>
      <c r="L785" s="41"/>
    </row>
    <row r="786" spans="1:27" x14ac:dyDescent="0.25">
      <c r="B786" t="s">
        <v>253</v>
      </c>
      <c r="C786" t="s">
        <v>27</v>
      </c>
      <c r="D786" t="s">
        <v>254</v>
      </c>
      <c r="E786" s="36">
        <v>2E-3</v>
      </c>
      <c r="F786" t="s">
        <v>255</v>
      </c>
      <c r="G786" t="s">
        <v>256</v>
      </c>
      <c r="H786" s="37">
        <f>VLOOKUP(B786,'T-SMP'!$E$10:$F$59,2,0)</f>
        <v>0</v>
      </c>
      <c r="I786" t="s">
        <v>257</v>
      </c>
      <c r="J786" s="22">
        <f>ROUND(E786/I783* H786,5)</f>
        <v>0</v>
      </c>
      <c r="K786" s="44"/>
      <c r="L786" s="41"/>
    </row>
    <row r="787" spans="1:27" x14ac:dyDescent="0.25">
      <c r="D787" s="23" t="s">
        <v>260</v>
      </c>
      <c r="E787" s="38"/>
      <c r="H787" s="38"/>
      <c r="L787" s="41">
        <f>SUM(J785:J786)</f>
        <v>0</v>
      </c>
    </row>
    <row r="788" spans="1:27" x14ac:dyDescent="0.25">
      <c r="B788" s="16" t="s">
        <v>261</v>
      </c>
      <c r="E788" s="38"/>
      <c r="H788" s="38"/>
      <c r="L788" s="41"/>
    </row>
    <row r="789" spans="1:27" x14ac:dyDescent="0.25">
      <c r="B789" t="s">
        <v>282</v>
      </c>
      <c r="C789" t="s">
        <v>27</v>
      </c>
      <c r="D789" t="s">
        <v>283</v>
      </c>
      <c r="E789" s="36">
        <v>1E-3</v>
      </c>
      <c r="F789" t="s">
        <v>255</v>
      </c>
      <c r="G789" t="s">
        <v>256</v>
      </c>
      <c r="H789" s="37">
        <f>VLOOKUP(B789,'T-SMP'!$E$10:$F$59,2,0)</f>
        <v>0</v>
      </c>
      <c r="I789" t="s">
        <v>257</v>
      </c>
      <c r="J789" s="22">
        <f>ROUND(E789/I783* H789,5)</f>
        <v>0</v>
      </c>
      <c r="K789" s="44"/>
      <c r="L789" s="41"/>
    </row>
    <row r="790" spans="1:27" ht="30" x14ac:dyDescent="0.25">
      <c r="B790" t="s">
        <v>345</v>
      </c>
      <c r="C790" t="s">
        <v>27</v>
      </c>
      <c r="D790" s="45" t="s">
        <v>346</v>
      </c>
      <c r="E790" s="36">
        <v>5.0000000000000001E-3</v>
      </c>
      <c r="F790" t="s">
        <v>255</v>
      </c>
      <c r="G790" t="s">
        <v>256</v>
      </c>
      <c r="H790" s="37">
        <f>VLOOKUP(B790,'T-SMP'!$E$10:$F$59,2,0)</f>
        <v>0</v>
      </c>
      <c r="I790" t="s">
        <v>257</v>
      </c>
      <c r="J790" s="22">
        <f>ROUND(E790/I783* H790,5)</f>
        <v>0</v>
      </c>
      <c r="K790" s="44"/>
      <c r="L790" s="41"/>
    </row>
    <row r="791" spans="1:27" x14ac:dyDescent="0.25">
      <c r="D791" s="23" t="s">
        <v>268</v>
      </c>
      <c r="E791" s="38"/>
      <c r="H791" s="38"/>
      <c r="L791" s="41">
        <f>SUM(J789:J790)</f>
        <v>0</v>
      </c>
    </row>
    <row r="792" spans="1:27" x14ac:dyDescent="0.25">
      <c r="B792" s="16" t="s">
        <v>269</v>
      </c>
      <c r="E792" s="38"/>
      <c r="H792" s="38"/>
      <c r="L792" s="41"/>
    </row>
    <row r="793" spans="1:27" ht="90" x14ac:dyDescent="0.25">
      <c r="B793" t="s">
        <v>270</v>
      </c>
      <c r="C793" t="s">
        <v>271</v>
      </c>
      <c r="D793" s="45" t="s">
        <v>272</v>
      </c>
      <c r="E793" s="36">
        <v>1E-4</v>
      </c>
      <c r="G793" t="s">
        <v>256</v>
      </c>
      <c r="H793" s="37">
        <f>VLOOKUP(B793,'T-SMP'!$E$10:$F$59,2,0)</f>
        <v>0</v>
      </c>
      <c r="I793" t="s">
        <v>257</v>
      </c>
      <c r="J793" s="22">
        <f>ROUND(E793* H793,5)</f>
        <v>0</v>
      </c>
      <c r="K793" s="44"/>
      <c r="L793" s="41"/>
    </row>
    <row r="794" spans="1:27" x14ac:dyDescent="0.25">
      <c r="D794" s="23" t="s">
        <v>275</v>
      </c>
      <c r="E794" s="38"/>
      <c r="H794" s="38"/>
      <c r="L794" s="41">
        <f>SUM(J793:J793)</f>
        <v>0</v>
      </c>
    </row>
    <row r="795" spans="1:27" x14ac:dyDescent="0.25">
      <c r="E795" s="38"/>
      <c r="H795" s="38"/>
      <c r="L795" s="41"/>
    </row>
    <row r="796" spans="1:27" x14ac:dyDescent="0.25">
      <c r="D796" s="23" t="s">
        <v>276</v>
      </c>
      <c r="E796" s="38"/>
      <c r="H796" s="38">
        <v>1.5</v>
      </c>
      <c r="I796" t="s">
        <v>277</v>
      </c>
      <c r="J796">
        <f>ROUND(H796/100*L787,5)</f>
        <v>0</v>
      </c>
      <c r="L796" s="41"/>
    </row>
    <row r="797" spans="1:27" x14ac:dyDescent="0.25">
      <c r="D797" s="23" t="s">
        <v>278</v>
      </c>
      <c r="E797" s="38"/>
      <c r="H797" s="38"/>
      <c r="L797" s="42">
        <f>SUM(J784:J796)</f>
        <v>0</v>
      </c>
    </row>
    <row r="798" spans="1:27" x14ac:dyDescent="0.25">
      <c r="D798" s="23" t="s">
        <v>279</v>
      </c>
      <c r="E798" s="38"/>
      <c r="H798" s="38"/>
      <c r="L798" s="42">
        <f>SUM(L797:L797)</f>
        <v>0</v>
      </c>
    </row>
    <row r="799" spans="1:27" x14ac:dyDescent="0.25">
      <c r="L799" s="40"/>
    </row>
    <row r="800" spans="1:27" ht="45" customHeight="1" x14ac:dyDescent="0.25">
      <c r="A800" s="19" t="s">
        <v>427</v>
      </c>
      <c r="B800" s="19" t="s">
        <v>117</v>
      </c>
      <c r="C800" s="20" t="s">
        <v>53</v>
      </c>
      <c r="D800" s="71" t="s">
        <v>118</v>
      </c>
      <c r="E800" s="72"/>
      <c r="F800" s="72"/>
      <c r="G800" s="20"/>
      <c r="H800" s="21" t="s">
        <v>251</v>
      </c>
      <c r="I800" s="73">
        <v>1</v>
      </c>
      <c r="J800" s="74"/>
      <c r="K800" s="43" t="str">
        <f>+B800</f>
        <v>P21R0-ARD1</v>
      </c>
      <c r="L800" s="39">
        <f>ROUND(L817,2)</f>
        <v>0</v>
      </c>
      <c r="M800" s="20"/>
      <c r="N800" s="20"/>
      <c r="O800" s="20"/>
      <c r="P800" s="20"/>
      <c r="Q800" s="20"/>
      <c r="R800" s="20"/>
      <c r="S800" s="20"/>
      <c r="T800" s="20"/>
      <c r="U800" s="20"/>
      <c r="V800" s="20"/>
      <c r="W800" s="20"/>
      <c r="X800" s="20"/>
      <c r="Y800" s="20"/>
      <c r="Z800" s="20"/>
      <c r="AA800" s="20"/>
    </row>
    <row r="801" spans="2:12" x14ac:dyDescent="0.25">
      <c r="B801" s="16" t="s">
        <v>252</v>
      </c>
      <c r="L801" s="40"/>
    </row>
    <row r="802" spans="2:12" x14ac:dyDescent="0.25">
      <c r="B802" t="s">
        <v>258</v>
      </c>
      <c r="C802" t="s">
        <v>27</v>
      </c>
      <c r="D802" t="s">
        <v>259</v>
      </c>
      <c r="E802" s="36">
        <v>0.60299999999999998</v>
      </c>
      <c r="F802" t="s">
        <v>255</v>
      </c>
      <c r="G802" t="s">
        <v>256</v>
      </c>
      <c r="H802" s="37">
        <f>VLOOKUP(B802,'T-SMP'!$E$10:$F$59,2,0)</f>
        <v>0</v>
      </c>
      <c r="I802" t="s">
        <v>257</v>
      </c>
      <c r="J802" s="22">
        <f>ROUND(E802/I800* H802,5)</f>
        <v>0</v>
      </c>
      <c r="K802" s="44"/>
      <c r="L802" s="41"/>
    </row>
    <row r="803" spans="2:12" x14ac:dyDescent="0.25">
      <c r="B803" t="s">
        <v>253</v>
      </c>
      <c r="C803" t="s">
        <v>27</v>
      </c>
      <c r="D803" t="s">
        <v>254</v>
      </c>
      <c r="E803" s="36">
        <v>0.30599999999999999</v>
      </c>
      <c r="F803" t="s">
        <v>255</v>
      </c>
      <c r="G803" t="s">
        <v>256</v>
      </c>
      <c r="H803" s="37">
        <f>VLOOKUP(B803,'T-SMP'!$E$10:$F$59,2,0)</f>
        <v>0</v>
      </c>
      <c r="I803" t="s">
        <v>257</v>
      </c>
      <c r="J803" s="22">
        <f>ROUND(E803/I800* H803,5)</f>
        <v>0</v>
      </c>
      <c r="K803" s="44"/>
      <c r="L803" s="41"/>
    </row>
    <row r="804" spans="2:12" x14ac:dyDescent="0.25">
      <c r="D804" s="23" t="s">
        <v>260</v>
      </c>
      <c r="E804" s="38"/>
      <c r="H804" s="38"/>
      <c r="L804" s="41">
        <f>SUM(J802:J803)</f>
        <v>0</v>
      </c>
    </row>
    <row r="805" spans="2:12" x14ac:dyDescent="0.25">
      <c r="B805" s="16" t="s">
        <v>261</v>
      </c>
      <c r="E805" s="38"/>
      <c r="H805" s="38"/>
      <c r="L805" s="41"/>
    </row>
    <row r="806" spans="2:12" x14ac:dyDescent="0.25">
      <c r="B806" t="s">
        <v>351</v>
      </c>
      <c r="C806" t="s">
        <v>27</v>
      </c>
      <c r="D806" t="s">
        <v>352</v>
      </c>
      <c r="E806" s="36">
        <v>0.3</v>
      </c>
      <c r="F806" t="s">
        <v>255</v>
      </c>
      <c r="G806" t="s">
        <v>256</v>
      </c>
      <c r="H806" s="37">
        <f>VLOOKUP(B806,'T-SMP'!$E$10:$F$59,2,0)</f>
        <v>0</v>
      </c>
      <c r="I806" t="s">
        <v>257</v>
      </c>
      <c r="J806" s="22">
        <f>ROUND(E806/I800* H806,5)</f>
        <v>0</v>
      </c>
      <c r="K806" s="44"/>
      <c r="L806" s="41"/>
    </row>
    <row r="807" spans="2:12" x14ac:dyDescent="0.25">
      <c r="B807" t="s">
        <v>262</v>
      </c>
      <c r="C807" t="s">
        <v>27</v>
      </c>
      <c r="D807" t="s">
        <v>263</v>
      </c>
      <c r="E807" s="36">
        <v>0.23400000000000001</v>
      </c>
      <c r="F807" t="s">
        <v>255</v>
      </c>
      <c r="G807" t="s">
        <v>256</v>
      </c>
      <c r="H807" s="37">
        <f>VLOOKUP(B807,'T-SMP'!$E$10:$F$59,2,0)</f>
        <v>0</v>
      </c>
      <c r="I807" t="s">
        <v>257</v>
      </c>
      <c r="J807" s="22">
        <f>ROUND(E807/I800* H807,5)</f>
        <v>0</v>
      </c>
      <c r="K807" s="44"/>
      <c r="L807" s="41"/>
    </row>
    <row r="808" spans="2:12" ht="45" x14ac:dyDescent="0.25">
      <c r="B808" t="s">
        <v>428</v>
      </c>
      <c r="C808" t="s">
        <v>27</v>
      </c>
      <c r="D808" s="45" t="s">
        <v>429</v>
      </c>
      <c r="E808" s="36">
        <v>0.3</v>
      </c>
      <c r="F808" t="s">
        <v>255</v>
      </c>
      <c r="G808" t="s">
        <v>256</v>
      </c>
      <c r="H808" s="37">
        <f>VLOOKUP(B808,'T-SMP'!$E$10:$F$59,2,0)</f>
        <v>0</v>
      </c>
      <c r="I808" t="s">
        <v>257</v>
      </c>
      <c r="J808" s="22">
        <f>ROUND(E808/I800* H808,5)</f>
        <v>0</v>
      </c>
      <c r="K808" s="44"/>
      <c r="L808" s="41"/>
    </row>
    <row r="809" spans="2:12" x14ac:dyDescent="0.25">
      <c r="D809" s="23" t="s">
        <v>268</v>
      </c>
      <c r="E809" s="38"/>
      <c r="H809" s="38"/>
      <c r="L809" s="41">
        <f>SUM(J806:J808)</f>
        <v>0</v>
      </c>
    </row>
    <row r="810" spans="2:12" x14ac:dyDescent="0.25">
      <c r="B810" s="16" t="s">
        <v>269</v>
      </c>
      <c r="E810" s="38"/>
      <c r="H810" s="38"/>
      <c r="L810" s="41"/>
    </row>
    <row r="811" spans="2:12" ht="90" x14ac:dyDescent="0.25">
      <c r="B811" t="s">
        <v>273</v>
      </c>
      <c r="C811" t="s">
        <v>271</v>
      </c>
      <c r="D811" s="45" t="s">
        <v>274</v>
      </c>
      <c r="E811" s="36">
        <v>0.02</v>
      </c>
      <c r="G811" t="s">
        <v>256</v>
      </c>
      <c r="H811" s="37">
        <f>VLOOKUP(B811,'T-SMP'!$E$10:$F$59,2,0)</f>
        <v>0</v>
      </c>
      <c r="I811" t="s">
        <v>257</v>
      </c>
      <c r="J811" s="22">
        <f>ROUND(E811* H811,5)</f>
        <v>0</v>
      </c>
      <c r="K811" s="44"/>
      <c r="L811" s="41"/>
    </row>
    <row r="812" spans="2:12" ht="90" x14ac:dyDescent="0.25">
      <c r="B812" t="s">
        <v>270</v>
      </c>
      <c r="C812" t="s">
        <v>271</v>
      </c>
      <c r="D812" s="45" t="s">
        <v>272</v>
      </c>
      <c r="E812" s="36">
        <v>0.1</v>
      </c>
      <c r="G812" t="s">
        <v>256</v>
      </c>
      <c r="H812" s="37">
        <f>VLOOKUP(B812,'T-SMP'!$E$10:$F$59,2,0)</f>
        <v>0</v>
      </c>
      <c r="I812" t="s">
        <v>257</v>
      </c>
      <c r="J812" s="22">
        <f>ROUND(E812* H812,5)</f>
        <v>0</v>
      </c>
      <c r="K812" s="44"/>
      <c r="L812" s="41"/>
    </row>
    <row r="813" spans="2:12" x14ac:dyDescent="0.25">
      <c r="D813" s="23" t="s">
        <v>275</v>
      </c>
      <c r="E813" s="38"/>
      <c r="H813" s="38"/>
      <c r="L813" s="41">
        <f>SUM(J811:J812)</f>
        <v>0</v>
      </c>
    </row>
    <row r="814" spans="2:12" x14ac:dyDescent="0.25">
      <c r="E814" s="38"/>
      <c r="H814" s="38"/>
      <c r="L814" s="41"/>
    </row>
    <row r="815" spans="2:12" x14ac:dyDescent="0.25">
      <c r="D815" s="23" t="s">
        <v>276</v>
      </c>
      <c r="E815" s="38"/>
      <c r="H815" s="38">
        <v>1.5</v>
      </c>
      <c r="I815" t="s">
        <v>277</v>
      </c>
      <c r="J815">
        <f>ROUND(H815/100*L804,5)</f>
        <v>0</v>
      </c>
      <c r="L815" s="41"/>
    </row>
    <row r="816" spans="2:12" x14ac:dyDescent="0.25">
      <c r="D816" s="23" t="s">
        <v>278</v>
      </c>
      <c r="E816" s="38"/>
      <c r="H816" s="38"/>
      <c r="L816" s="42">
        <f>SUM(J801:J815)</f>
        <v>0</v>
      </c>
    </row>
    <row r="817" spans="1:27" x14ac:dyDescent="0.25">
      <c r="D817" s="23" t="s">
        <v>279</v>
      </c>
      <c r="E817" s="38"/>
      <c r="H817" s="38"/>
      <c r="L817" s="42">
        <f>SUM(L816:L816)</f>
        <v>0</v>
      </c>
    </row>
    <row r="818" spans="1:27" x14ac:dyDescent="0.25">
      <c r="L818" s="40"/>
    </row>
    <row r="819" spans="1:27" ht="45" customHeight="1" x14ac:dyDescent="0.25">
      <c r="A819" s="19" t="s">
        <v>430</v>
      </c>
      <c r="B819" s="19" t="s">
        <v>52</v>
      </c>
      <c r="C819" s="20" t="s">
        <v>53</v>
      </c>
      <c r="D819" s="71" t="s">
        <v>54</v>
      </c>
      <c r="E819" s="72"/>
      <c r="F819" s="72"/>
      <c r="G819" s="20"/>
      <c r="H819" s="21" t="s">
        <v>251</v>
      </c>
      <c r="I819" s="73">
        <v>1</v>
      </c>
      <c r="J819" s="74"/>
      <c r="K819" s="43" t="str">
        <f>+B819</f>
        <v>P21R0-ARD2</v>
      </c>
      <c r="L819" s="39">
        <f>ROUND(L835,2)</f>
        <v>0</v>
      </c>
      <c r="M819" s="20"/>
      <c r="N819" s="20"/>
      <c r="O819" s="20"/>
      <c r="P819" s="20"/>
      <c r="Q819" s="20"/>
      <c r="R819" s="20"/>
      <c r="S819" s="20"/>
      <c r="T819" s="20"/>
      <c r="U819" s="20"/>
      <c r="V819" s="20"/>
      <c r="W819" s="20"/>
      <c r="X819" s="20"/>
      <c r="Y819" s="20"/>
      <c r="Z819" s="20"/>
      <c r="AA819" s="20"/>
    </row>
    <row r="820" spans="1:27" x14ac:dyDescent="0.25">
      <c r="B820" s="16" t="s">
        <v>252</v>
      </c>
      <c r="L820" s="40"/>
    </row>
    <row r="821" spans="1:27" x14ac:dyDescent="0.25">
      <c r="B821" t="s">
        <v>253</v>
      </c>
      <c r="C821" t="s">
        <v>27</v>
      </c>
      <c r="D821" t="s">
        <v>254</v>
      </c>
      <c r="E821" s="36">
        <v>0.30599999999999999</v>
      </c>
      <c r="F821" t="s">
        <v>255</v>
      </c>
      <c r="G821" t="s">
        <v>256</v>
      </c>
      <c r="H821" s="37">
        <f>VLOOKUP(B821,'T-SMP'!$E$10:$F$59,2,0)</f>
        <v>0</v>
      </c>
      <c r="I821" t="s">
        <v>257</v>
      </c>
      <c r="J821" s="22">
        <f>ROUND(E821/I819* H821,5)</f>
        <v>0</v>
      </c>
      <c r="K821" s="44"/>
      <c r="L821" s="41"/>
    </row>
    <row r="822" spans="1:27" x14ac:dyDescent="0.25">
      <c r="B822" t="s">
        <v>258</v>
      </c>
      <c r="C822" t="s">
        <v>27</v>
      </c>
      <c r="D822" t="s">
        <v>259</v>
      </c>
      <c r="E822" s="36">
        <v>0.60299999999999998</v>
      </c>
      <c r="F822" t="s">
        <v>255</v>
      </c>
      <c r="G822" t="s">
        <v>256</v>
      </c>
      <c r="H822" s="37">
        <f>VLOOKUP(B822,'T-SMP'!$E$10:$F$59,2,0)</f>
        <v>0</v>
      </c>
      <c r="I822" t="s">
        <v>257</v>
      </c>
      <c r="J822" s="22">
        <f>ROUND(E822/I819* H822,5)</f>
        <v>0</v>
      </c>
      <c r="K822" s="44"/>
      <c r="L822" s="41"/>
    </row>
    <row r="823" spans="1:27" x14ac:dyDescent="0.25">
      <c r="D823" s="23" t="s">
        <v>260</v>
      </c>
      <c r="E823" s="38"/>
      <c r="H823" s="38"/>
      <c r="L823" s="41">
        <f>SUM(J821:J822)</f>
        <v>0</v>
      </c>
    </row>
    <row r="824" spans="1:27" x14ac:dyDescent="0.25">
      <c r="B824" s="16" t="s">
        <v>261</v>
      </c>
      <c r="E824" s="38"/>
      <c r="H824" s="38"/>
      <c r="L824" s="41"/>
    </row>
    <row r="825" spans="1:27" x14ac:dyDescent="0.25">
      <c r="B825" t="s">
        <v>351</v>
      </c>
      <c r="C825" t="s">
        <v>27</v>
      </c>
      <c r="D825" t="s">
        <v>352</v>
      </c>
      <c r="E825" s="36">
        <v>0.3</v>
      </c>
      <c r="F825" t="s">
        <v>255</v>
      </c>
      <c r="G825" t="s">
        <v>256</v>
      </c>
      <c r="H825" s="37">
        <f>VLOOKUP(B825,'T-SMP'!$E$10:$F$59,2,0)</f>
        <v>0</v>
      </c>
      <c r="I825" t="s">
        <v>257</v>
      </c>
      <c r="J825" s="22">
        <f>ROUND(E825/I819* H825,5)</f>
        <v>0</v>
      </c>
      <c r="K825" s="44"/>
      <c r="L825" s="41"/>
    </row>
    <row r="826" spans="1:27" x14ac:dyDescent="0.25">
      <c r="B826" t="s">
        <v>262</v>
      </c>
      <c r="C826" t="s">
        <v>27</v>
      </c>
      <c r="D826" t="s">
        <v>263</v>
      </c>
      <c r="E826" s="36">
        <v>0.23400000000000001</v>
      </c>
      <c r="F826" t="s">
        <v>255</v>
      </c>
      <c r="G826" t="s">
        <v>256</v>
      </c>
      <c r="H826" s="37">
        <f>VLOOKUP(B826,'T-SMP'!$E$10:$F$59,2,0)</f>
        <v>0</v>
      </c>
      <c r="I826" t="s">
        <v>257</v>
      </c>
      <c r="J826" s="22">
        <f>ROUND(E826/I819* H826,5)</f>
        <v>0</v>
      </c>
      <c r="K826" s="44"/>
      <c r="L826" s="41"/>
    </row>
    <row r="827" spans="1:27" x14ac:dyDescent="0.25">
      <c r="D827" s="23" t="s">
        <v>268</v>
      </c>
      <c r="E827" s="38"/>
      <c r="H827" s="38"/>
      <c r="L827" s="41">
        <f>SUM(J825:J826)</f>
        <v>0</v>
      </c>
    </row>
    <row r="828" spans="1:27" x14ac:dyDescent="0.25">
      <c r="B828" s="16" t="s">
        <v>269</v>
      </c>
      <c r="E828" s="38"/>
      <c r="H828" s="38"/>
      <c r="L828" s="41"/>
    </row>
    <row r="829" spans="1:27" ht="90" x14ac:dyDescent="0.25">
      <c r="B829" t="s">
        <v>270</v>
      </c>
      <c r="C829" t="s">
        <v>271</v>
      </c>
      <c r="D829" s="45" t="s">
        <v>272</v>
      </c>
      <c r="E829" s="36">
        <v>0.1</v>
      </c>
      <c r="G829" t="s">
        <v>256</v>
      </c>
      <c r="H829" s="37">
        <f>VLOOKUP(B829,'T-SMP'!$E$10:$F$59,2,0)</f>
        <v>0</v>
      </c>
      <c r="I829" t="s">
        <v>257</v>
      </c>
      <c r="J829" s="22">
        <f>ROUND(E829* H829,5)</f>
        <v>0</v>
      </c>
      <c r="K829" s="44"/>
      <c r="L829" s="41"/>
    </row>
    <row r="830" spans="1:27" ht="90" x14ac:dyDescent="0.25">
      <c r="B830" t="s">
        <v>273</v>
      </c>
      <c r="C830" t="s">
        <v>271</v>
      </c>
      <c r="D830" s="45" t="s">
        <v>274</v>
      </c>
      <c r="E830" s="36">
        <v>0.02</v>
      </c>
      <c r="G830" t="s">
        <v>256</v>
      </c>
      <c r="H830" s="37">
        <f>VLOOKUP(B830,'T-SMP'!$E$10:$F$59,2,0)</f>
        <v>0</v>
      </c>
      <c r="I830" t="s">
        <v>257</v>
      </c>
      <c r="J830" s="22">
        <f>ROUND(E830* H830,5)</f>
        <v>0</v>
      </c>
      <c r="K830" s="44"/>
      <c r="L830" s="41"/>
    </row>
    <row r="831" spans="1:27" x14ac:dyDescent="0.25">
      <c r="D831" s="23" t="s">
        <v>275</v>
      </c>
      <c r="E831" s="38"/>
      <c r="H831" s="38"/>
      <c r="L831" s="41">
        <f>SUM(J829:J830)</f>
        <v>0</v>
      </c>
    </row>
    <row r="832" spans="1:27" x14ac:dyDescent="0.25">
      <c r="E832" s="38"/>
      <c r="H832" s="38"/>
      <c r="L832" s="41"/>
    </row>
    <row r="833" spans="1:27" x14ac:dyDescent="0.25">
      <c r="D833" s="23" t="s">
        <v>276</v>
      </c>
      <c r="E833" s="38"/>
      <c r="H833" s="38">
        <v>1.5</v>
      </c>
      <c r="I833" t="s">
        <v>277</v>
      </c>
      <c r="J833">
        <f>ROUND(H833/100*L823,5)</f>
        <v>0</v>
      </c>
      <c r="L833" s="41"/>
    </row>
    <row r="834" spans="1:27" x14ac:dyDescent="0.25">
      <c r="D834" s="23" t="s">
        <v>278</v>
      </c>
      <c r="E834" s="38"/>
      <c r="H834" s="38"/>
      <c r="L834" s="42">
        <f>SUM(J820:J833)</f>
        <v>0</v>
      </c>
    </row>
    <row r="835" spans="1:27" x14ac:dyDescent="0.25">
      <c r="D835" s="23" t="s">
        <v>279</v>
      </c>
      <c r="E835" s="38"/>
      <c r="H835" s="38"/>
      <c r="L835" s="42">
        <f>SUM(L834:L834)</f>
        <v>0</v>
      </c>
    </row>
    <row r="836" spans="1:27" x14ac:dyDescent="0.25">
      <c r="L836" s="40"/>
    </row>
    <row r="837" spans="1:27" ht="45" customHeight="1" x14ac:dyDescent="0.25">
      <c r="A837" s="19" t="s">
        <v>431</v>
      </c>
      <c r="B837" s="19" t="s">
        <v>58</v>
      </c>
      <c r="C837" s="20" t="s">
        <v>53</v>
      </c>
      <c r="D837" s="71" t="s">
        <v>59</v>
      </c>
      <c r="E837" s="72"/>
      <c r="F837" s="72"/>
      <c r="G837" s="20"/>
      <c r="H837" s="21" t="s">
        <v>251</v>
      </c>
      <c r="I837" s="73">
        <v>1</v>
      </c>
      <c r="J837" s="74"/>
      <c r="K837" s="43" t="str">
        <f>+B837</f>
        <v>P21R0-ARD3</v>
      </c>
      <c r="L837" s="39">
        <f>ROUND(L854,2)</f>
        <v>0</v>
      </c>
      <c r="M837" s="20"/>
      <c r="N837" s="20"/>
      <c r="O837" s="20"/>
      <c r="P837" s="20"/>
      <c r="Q837" s="20"/>
      <c r="R837" s="20"/>
      <c r="S837" s="20"/>
      <c r="T837" s="20"/>
      <c r="U837" s="20"/>
      <c r="V837" s="20"/>
      <c r="W837" s="20"/>
      <c r="X837" s="20"/>
      <c r="Y837" s="20"/>
      <c r="Z837" s="20"/>
      <c r="AA837" s="20"/>
    </row>
    <row r="838" spans="1:27" x14ac:dyDescent="0.25">
      <c r="B838" s="16" t="s">
        <v>252</v>
      </c>
      <c r="L838" s="40"/>
    </row>
    <row r="839" spans="1:27" x14ac:dyDescent="0.25">
      <c r="B839" t="s">
        <v>258</v>
      </c>
      <c r="C839" t="s">
        <v>27</v>
      </c>
      <c r="D839" t="s">
        <v>259</v>
      </c>
      <c r="E839" s="36">
        <v>0.60299999999999998</v>
      </c>
      <c r="F839" t="s">
        <v>255</v>
      </c>
      <c r="G839" t="s">
        <v>256</v>
      </c>
      <c r="H839" s="37">
        <f>VLOOKUP(B839,'T-SMP'!$E$10:$F$59,2,0)</f>
        <v>0</v>
      </c>
      <c r="I839" t="s">
        <v>257</v>
      </c>
      <c r="J839" s="22">
        <f>ROUND(E839/I837* H839,5)</f>
        <v>0</v>
      </c>
      <c r="K839" s="44"/>
      <c r="L839" s="41"/>
    </row>
    <row r="840" spans="1:27" x14ac:dyDescent="0.25">
      <c r="B840" t="s">
        <v>253</v>
      </c>
      <c r="C840" t="s">
        <v>27</v>
      </c>
      <c r="D840" t="s">
        <v>254</v>
      </c>
      <c r="E840" s="36">
        <v>0.37</v>
      </c>
      <c r="F840" t="s">
        <v>255</v>
      </c>
      <c r="G840" t="s">
        <v>256</v>
      </c>
      <c r="H840" s="37">
        <f>VLOOKUP(B840,'T-SMP'!$E$10:$F$59,2,0)</f>
        <v>0</v>
      </c>
      <c r="I840" t="s">
        <v>257</v>
      </c>
      <c r="J840" s="22">
        <f>ROUND(E840/I837* H840,5)</f>
        <v>0</v>
      </c>
      <c r="K840" s="44"/>
      <c r="L840" s="41"/>
    </row>
    <row r="841" spans="1:27" x14ac:dyDescent="0.25">
      <c r="D841" s="23" t="s">
        <v>260</v>
      </c>
      <c r="E841" s="38"/>
      <c r="H841" s="38"/>
      <c r="L841" s="41">
        <f>SUM(J839:J840)</f>
        <v>0</v>
      </c>
    </row>
    <row r="842" spans="1:27" x14ac:dyDescent="0.25">
      <c r="B842" s="16" t="s">
        <v>261</v>
      </c>
      <c r="E842" s="38"/>
      <c r="H842" s="38"/>
      <c r="L842" s="41"/>
    </row>
    <row r="843" spans="1:27" x14ac:dyDescent="0.25">
      <c r="B843" t="s">
        <v>351</v>
      </c>
      <c r="C843" t="s">
        <v>27</v>
      </c>
      <c r="D843" t="s">
        <v>352</v>
      </c>
      <c r="E843" s="36">
        <v>0.3</v>
      </c>
      <c r="F843" t="s">
        <v>255</v>
      </c>
      <c r="G843" t="s">
        <v>256</v>
      </c>
      <c r="H843" s="37">
        <f>VLOOKUP(B843,'T-SMP'!$E$10:$F$59,2,0)</f>
        <v>0</v>
      </c>
      <c r="I843" t="s">
        <v>257</v>
      </c>
      <c r="J843" s="22">
        <f>ROUND(E843/I837* H843,5)</f>
        <v>0</v>
      </c>
      <c r="K843" s="44"/>
      <c r="L843" s="41"/>
    </row>
    <row r="844" spans="1:27" ht="45" x14ac:dyDescent="0.25">
      <c r="B844" t="s">
        <v>428</v>
      </c>
      <c r="C844" t="s">
        <v>27</v>
      </c>
      <c r="D844" s="45" t="s">
        <v>429</v>
      </c>
      <c r="E844" s="36">
        <v>0.4</v>
      </c>
      <c r="F844" t="s">
        <v>255</v>
      </c>
      <c r="G844" t="s">
        <v>256</v>
      </c>
      <c r="H844" s="37">
        <f>VLOOKUP(B844,'T-SMP'!$E$10:$F$59,2,0)</f>
        <v>0</v>
      </c>
      <c r="I844" t="s">
        <v>257</v>
      </c>
      <c r="J844" s="22">
        <f>ROUND(E844/I837* H844,5)</f>
        <v>0</v>
      </c>
      <c r="K844" s="44"/>
      <c r="L844" s="41"/>
    </row>
    <row r="845" spans="1:27" x14ac:dyDescent="0.25">
      <c r="B845" t="s">
        <v>262</v>
      </c>
      <c r="C845" t="s">
        <v>27</v>
      </c>
      <c r="D845" t="s">
        <v>263</v>
      </c>
      <c r="E845" s="36">
        <v>0.44</v>
      </c>
      <c r="F845" t="s">
        <v>255</v>
      </c>
      <c r="G845" t="s">
        <v>256</v>
      </c>
      <c r="H845" s="37">
        <f>VLOOKUP(B845,'T-SMP'!$E$10:$F$59,2,0)</f>
        <v>0</v>
      </c>
      <c r="I845" t="s">
        <v>257</v>
      </c>
      <c r="J845" s="22">
        <f>ROUND(E845/I837* H845,5)</f>
        <v>0</v>
      </c>
      <c r="K845" s="44"/>
      <c r="L845" s="41"/>
    </row>
    <row r="846" spans="1:27" x14ac:dyDescent="0.25">
      <c r="D846" s="23" t="s">
        <v>268</v>
      </c>
      <c r="E846" s="38"/>
      <c r="H846" s="38"/>
      <c r="L846" s="41">
        <f>SUM(J843:J845)</f>
        <v>0</v>
      </c>
    </row>
    <row r="847" spans="1:27" x14ac:dyDescent="0.25">
      <c r="B847" s="16" t="s">
        <v>269</v>
      </c>
      <c r="E847" s="38"/>
      <c r="H847" s="38"/>
      <c r="L847" s="41"/>
    </row>
    <row r="848" spans="1:27" ht="90" x14ac:dyDescent="0.25">
      <c r="B848" t="s">
        <v>270</v>
      </c>
      <c r="C848" t="s">
        <v>271</v>
      </c>
      <c r="D848" s="45" t="s">
        <v>272</v>
      </c>
      <c r="E848" s="36">
        <v>0.15</v>
      </c>
      <c r="G848" t="s">
        <v>256</v>
      </c>
      <c r="H848" s="37">
        <f>VLOOKUP(B848,'T-SMP'!$E$10:$F$59,2,0)</f>
        <v>0</v>
      </c>
      <c r="I848" t="s">
        <v>257</v>
      </c>
      <c r="J848" s="22">
        <f>ROUND(E848* H848,5)</f>
        <v>0</v>
      </c>
      <c r="K848" s="44"/>
      <c r="L848" s="41"/>
    </row>
    <row r="849" spans="1:27" ht="90" x14ac:dyDescent="0.25">
      <c r="B849" t="s">
        <v>273</v>
      </c>
      <c r="C849" t="s">
        <v>271</v>
      </c>
      <c r="D849" s="45" t="s">
        <v>274</v>
      </c>
      <c r="E849" s="36">
        <v>3.5999999999999997E-2</v>
      </c>
      <c r="G849" t="s">
        <v>256</v>
      </c>
      <c r="H849" s="37">
        <f>VLOOKUP(B849,'T-SMP'!$E$10:$F$59,2,0)</f>
        <v>0</v>
      </c>
      <c r="I849" t="s">
        <v>257</v>
      </c>
      <c r="J849" s="22">
        <f>ROUND(E849* H849,5)</f>
        <v>0</v>
      </c>
      <c r="K849" s="44"/>
      <c r="L849" s="41"/>
    </row>
    <row r="850" spans="1:27" x14ac:dyDescent="0.25">
      <c r="D850" s="23" t="s">
        <v>275</v>
      </c>
      <c r="E850" s="38"/>
      <c r="H850" s="38"/>
      <c r="L850" s="41">
        <f>SUM(J848:J849)</f>
        <v>0</v>
      </c>
    </row>
    <row r="851" spans="1:27" x14ac:dyDescent="0.25">
      <c r="E851" s="38"/>
      <c r="H851" s="38"/>
      <c r="L851" s="41"/>
    </row>
    <row r="852" spans="1:27" x14ac:dyDescent="0.25">
      <c r="D852" s="23" t="s">
        <v>276</v>
      </c>
      <c r="E852" s="38"/>
      <c r="H852" s="38">
        <v>1.5</v>
      </c>
      <c r="I852" t="s">
        <v>277</v>
      </c>
      <c r="J852">
        <f>ROUND(H852/100*L841,5)</f>
        <v>0</v>
      </c>
      <c r="L852" s="41"/>
    </row>
    <row r="853" spans="1:27" x14ac:dyDescent="0.25">
      <c r="D853" s="23" t="s">
        <v>278</v>
      </c>
      <c r="E853" s="38"/>
      <c r="H853" s="38"/>
      <c r="L853" s="42">
        <f>SUM(J838:J852)</f>
        <v>0</v>
      </c>
    </row>
    <row r="854" spans="1:27" x14ac:dyDescent="0.25">
      <c r="D854" s="23" t="s">
        <v>279</v>
      </c>
      <c r="E854" s="38"/>
      <c r="H854" s="38"/>
      <c r="L854" s="42">
        <f>SUM(L853:L853)</f>
        <v>0</v>
      </c>
    </row>
    <row r="855" spans="1:27" x14ac:dyDescent="0.25">
      <c r="L855" s="40"/>
    </row>
    <row r="856" spans="1:27" ht="45" customHeight="1" x14ac:dyDescent="0.25">
      <c r="A856" s="19" t="s">
        <v>432</v>
      </c>
      <c r="B856" s="19" t="s">
        <v>60</v>
      </c>
      <c r="C856" s="20" t="s">
        <v>53</v>
      </c>
      <c r="D856" s="71" t="s">
        <v>61</v>
      </c>
      <c r="E856" s="72"/>
      <c r="F856" s="72"/>
      <c r="G856" s="20"/>
      <c r="H856" s="21" t="s">
        <v>251</v>
      </c>
      <c r="I856" s="73">
        <v>1</v>
      </c>
      <c r="J856" s="74"/>
      <c r="K856" s="43" t="str">
        <f>+B856</f>
        <v>P21R0-ARD5</v>
      </c>
      <c r="L856" s="39">
        <f>ROUND(L872,2)</f>
        <v>0</v>
      </c>
      <c r="M856" s="20"/>
      <c r="N856" s="20"/>
      <c r="O856" s="20"/>
      <c r="P856" s="20"/>
      <c r="Q856" s="20"/>
      <c r="R856" s="20"/>
      <c r="S856" s="20"/>
      <c r="T856" s="20"/>
      <c r="U856" s="20"/>
      <c r="V856" s="20"/>
      <c r="W856" s="20"/>
      <c r="X856" s="20"/>
      <c r="Y856" s="20"/>
      <c r="Z856" s="20"/>
      <c r="AA856" s="20"/>
    </row>
    <row r="857" spans="1:27" x14ac:dyDescent="0.25">
      <c r="B857" s="16" t="s">
        <v>252</v>
      </c>
      <c r="L857" s="40"/>
    </row>
    <row r="858" spans="1:27" x14ac:dyDescent="0.25">
      <c r="B858" t="s">
        <v>253</v>
      </c>
      <c r="C858" t="s">
        <v>27</v>
      </c>
      <c r="D858" t="s">
        <v>254</v>
      </c>
      <c r="E858" s="36">
        <v>0.37</v>
      </c>
      <c r="F858" t="s">
        <v>255</v>
      </c>
      <c r="G858" t="s">
        <v>256</v>
      </c>
      <c r="H858" s="37">
        <f>VLOOKUP(B858,'T-SMP'!$E$10:$F$59,2,0)</f>
        <v>0</v>
      </c>
      <c r="I858" t="s">
        <v>257</v>
      </c>
      <c r="J858" s="22">
        <f>ROUND(E858/I856* H858,5)</f>
        <v>0</v>
      </c>
      <c r="K858" s="44"/>
      <c r="L858" s="41"/>
    </row>
    <row r="859" spans="1:27" x14ac:dyDescent="0.25">
      <c r="B859" t="s">
        <v>258</v>
      </c>
      <c r="C859" t="s">
        <v>27</v>
      </c>
      <c r="D859" t="s">
        <v>259</v>
      </c>
      <c r="E859" s="36">
        <v>0.60299999999999998</v>
      </c>
      <c r="F859" t="s">
        <v>255</v>
      </c>
      <c r="G859" t="s">
        <v>256</v>
      </c>
      <c r="H859" s="37">
        <f>VLOOKUP(B859,'T-SMP'!$E$10:$F$59,2,0)</f>
        <v>0</v>
      </c>
      <c r="I859" t="s">
        <v>257</v>
      </c>
      <c r="J859" s="22">
        <f>ROUND(E859/I856* H859,5)</f>
        <v>0</v>
      </c>
      <c r="K859" s="44"/>
      <c r="L859" s="41"/>
    </row>
    <row r="860" spans="1:27" x14ac:dyDescent="0.25">
      <c r="D860" s="23" t="s">
        <v>260</v>
      </c>
      <c r="E860" s="38"/>
      <c r="H860" s="38"/>
      <c r="L860" s="41">
        <f>SUM(J858:J859)</f>
        <v>0</v>
      </c>
    </row>
    <row r="861" spans="1:27" x14ac:dyDescent="0.25">
      <c r="B861" s="16" t="s">
        <v>261</v>
      </c>
      <c r="E861" s="38"/>
      <c r="H861" s="38"/>
      <c r="L861" s="41"/>
    </row>
    <row r="862" spans="1:27" x14ac:dyDescent="0.25">
      <c r="B862" t="s">
        <v>351</v>
      </c>
      <c r="C862" t="s">
        <v>27</v>
      </c>
      <c r="D862" t="s">
        <v>352</v>
      </c>
      <c r="E862" s="36">
        <v>0.3</v>
      </c>
      <c r="F862" t="s">
        <v>255</v>
      </c>
      <c r="G862" t="s">
        <v>256</v>
      </c>
      <c r="H862" s="37">
        <f>VLOOKUP(B862,'T-SMP'!$E$10:$F$59,2,0)</f>
        <v>0</v>
      </c>
      <c r="I862" t="s">
        <v>257</v>
      </c>
      <c r="J862" s="22">
        <f>ROUND(E862/I856* H862,5)</f>
        <v>0</v>
      </c>
      <c r="K862" s="44"/>
      <c r="L862" s="41"/>
    </row>
    <row r="863" spans="1:27" x14ac:dyDescent="0.25">
      <c r="B863" t="s">
        <v>262</v>
      </c>
      <c r="C863" t="s">
        <v>27</v>
      </c>
      <c r="D863" t="s">
        <v>263</v>
      </c>
      <c r="E863" s="36">
        <v>0.44</v>
      </c>
      <c r="F863" t="s">
        <v>255</v>
      </c>
      <c r="G863" t="s">
        <v>256</v>
      </c>
      <c r="H863" s="37">
        <f>VLOOKUP(B863,'T-SMP'!$E$10:$F$59,2,0)</f>
        <v>0</v>
      </c>
      <c r="I863" t="s">
        <v>257</v>
      </c>
      <c r="J863" s="22">
        <f>ROUND(E863/I856* H863,5)</f>
        <v>0</v>
      </c>
      <c r="K863" s="44"/>
      <c r="L863" s="41"/>
    </row>
    <row r="864" spans="1:27" x14ac:dyDescent="0.25">
      <c r="D864" s="23" t="s">
        <v>268</v>
      </c>
      <c r="E864" s="38"/>
      <c r="H864" s="38"/>
      <c r="L864" s="41">
        <f>SUM(J862:J863)</f>
        <v>0</v>
      </c>
    </row>
    <row r="865" spans="1:27" x14ac:dyDescent="0.25">
      <c r="B865" s="16" t="s">
        <v>269</v>
      </c>
      <c r="E865" s="38"/>
      <c r="H865" s="38"/>
      <c r="L865" s="41"/>
    </row>
    <row r="866" spans="1:27" ht="90" x14ac:dyDescent="0.25">
      <c r="B866" t="s">
        <v>270</v>
      </c>
      <c r="C866" t="s">
        <v>271</v>
      </c>
      <c r="D866" s="45" t="s">
        <v>272</v>
      </c>
      <c r="E866" s="36">
        <v>0.15</v>
      </c>
      <c r="G866" t="s">
        <v>256</v>
      </c>
      <c r="H866" s="37">
        <f>VLOOKUP(B866,'T-SMP'!$E$10:$F$59,2,0)</f>
        <v>0</v>
      </c>
      <c r="I866" t="s">
        <v>257</v>
      </c>
      <c r="J866" s="22">
        <f>ROUND(E866* H866,5)</f>
        <v>0</v>
      </c>
      <c r="K866" s="44"/>
      <c r="L866" s="41"/>
    </row>
    <row r="867" spans="1:27" ht="90" x14ac:dyDescent="0.25">
      <c r="B867" t="s">
        <v>273</v>
      </c>
      <c r="C867" t="s">
        <v>271</v>
      </c>
      <c r="D867" s="45" t="s">
        <v>274</v>
      </c>
      <c r="E867" s="36">
        <v>3.5999999999999997E-2</v>
      </c>
      <c r="G867" t="s">
        <v>256</v>
      </c>
      <c r="H867" s="37">
        <f>VLOOKUP(B867,'T-SMP'!$E$10:$F$59,2,0)</f>
        <v>0</v>
      </c>
      <c r="I867" t="s">
        <v>257</v>
      </c>
      <c r="J867" s="22">
        <f>ROUND(E867* H867,5)</f>
        <v>0</v>
      </c>
      <c r="K867" s="44"/>
      <c r="L867" s="41"/>
    </row>
    <row r="868" spans="1:27" x14ac:dyDescent="0.25">
      <c r="D868" s="23" t="s">
        <v>275</v>
      </c>
      <c r="E868" s="38"/>
      <c r="H868" s="38"/>
      <c r="L868" s="41">
        <f>SUM(J866:J867)</f>
        <v>0</v>
      </c>
    </row>
    <row r="869" spans="1:27" x14ac:dyDescent="0.25">
      <c r="E869" s="38"/>
      <c r="H869" s="38"/>
      <c r="L869" s="41"/>
    </row>
    <row r="870" spans="1:27" x14ac:dyDescent="0.25">
      <c r="D870" s="23" t="s">
        <v>276</v>
      </c>
      <c r="E870" s="38"/>
      <c r="H870" s="38">
        <v>1.5</v>
      </c>
      <c r="I870" t="s">
        <v>277</v>
      </c>
      <c r="J870">
        <f>ROUND(H870/100*L860,5)</f>
        <v>0</v>
      </c>
      <c r="L870" s="41"/>
    </row>
    <row r="871" spans="1:27" x14ac:dyDescent="0.25">
      <c r="D871" s="23" t="s">
        <v>278</v>
      </c>
      <c r="E871" s="38"/>
      <c r="H871" s="38"/>
      <c r="L871" s="42">
        <f>SUM(J857:J870)</f>
        <v>0</v>
      </c>
    </row>
    <row r="872" spans="1:27" x14ac:dyDescent="0.25">
      <c r="D872" s="23" t="s">
        <v>279</v>
      </c>
      <c r="E872" s="38"/>
      <c r="H872" s="38"/>
      <c r="L872" s="42">
        <f>SUM(L871:L871)</f>
        <v>0</v>
      </c>
    </row>
    <row r="873" spans="1:27" x14ac:dyDescent="0.25">
      <c r="L873" s="40"/>
    </row>
    <row r="874" spans="1:27" ht="45" customHeight="1" x14ac:dyDescent="0.25">
      <c r="A874" s="19" t="s">
        <v>433</v>
      </c>
      <c r="B874" s="19" t="s">
        <v>64</v>
      </c>
      <c r="C874" s="20" t="s">
        <v>53</v>
      </c>
      <c r="D874" s="71" t="s">
        <v>65</v>
      </c>
      <c r="E874" s="72"/>
      <c r="F874" s="72"/>
      <c r="G874" s="20"/>
      <c r="H874" s="21" t="s">
        <v>251</v>
      </c>
      <c r="I874" s="73">
        <v>1</v>
      </c>
      <c r="J874" s="74"/>
      <c r="K874" s="43" t="str">
        <f>+B874</f>
        <v>P21R0-ARD6</v>
      </c>
      <c r="L874" s="39">
        <f>ROUND(L891,2)</f>
        <v>0</v>
      </c>
      <c r="M874" s="20"/>
      <c r="N874" s="20"/>
      <c r="O874" s="20"/>
      <c r="P874" s="20"/>
      <c r="Q874" s="20"/>
      <c r="R874" s="20"/>
      <c r="S874" s="20"/>
      <c r="T874" s="20"/>
      <c r="U874" s="20"/>
      <c r="V874" s="20"/>
      <c r="W874" s="20"/>
      <c r="X874" s="20"/>
      <c r="Y874" s="20"/>
      <c r="Z874" s="20"/>
      <c r="AA874" s="20"/>
    </row>
    <row r="875" spans="1:27" x14ac:dyDescent="0.25">
      <c r="B875" s="16" t="s">
        <v>252</v>
      </c>
      <c r="L875" s="40"/>
    </row>
    <row r="876" spans="1:27" x14ac:dyDescent="0.25">
      <c r="B876" t="s">
        <v>253</v>
      </c>
      <c r="C876" t="s">
        <v>27</v>
      </c>
      <c r="D876" t="s">
        <v>254</v>
      </c>
      <c r="E876" s="36">
        <v>0.48</v>
      </c>
      <c r="F876" t="s">
        <v>255</v>
      </c>
      <c r="G876" t="s">
        <v>256</v>
      </c>
      <c r="H876" s="37">
        <f>VLOOKUP(B876,'T-SMP'!$E$10:$F$59,2,0)</f>
        <v>0</v>
      </c>
      <c r="I876" t="s">
        <v>257</v>
      </c>
      <c r="J876" s="22">
        <f>ROUND(E876/I874* H876,5)</f>
        <v>0</v>
      </c>
      <c r="K876" s="44"/>
      <c r="L876" s="41"/>
    </row>
    <row r="877" spans="1:27" x14ac:dyDescent="0.25">
      <c r="B877" t="s">
        <v>258</v>
      </c>
      <c r="C877" t="s">
        <v>27</v>
      </c>
      <c r="D877" t="s">
        <v>259</v>
      </c>
      <c r="E877" s="36">
        <v>0.96</v>
      </c>
      <c r="F877" t="s">
        <v>255</v>
      </c>
      <c r="G877" t="s">
        <v>256</v>
      </c>
      <c r="H877" s="37">
        <f>VLOOKUP(B877,'T-SMP'!$E$10:$F$59,2,0)</f>
        <v>0</v>
      </c>
      <c r="I877" t="s">
        <v>257</v>
      </c>
      <c r="J877" s="22">
        <f>ROUND(E877/I874* H877,5)</f>
        <v>0</v>
      </c>
      <c r="K877" s="44"/>
      <c r="L877" s="41"/>
    </row>
    <row r="878" spans="1:27" x14ac:dyDescent="0.25">
      <c r="D878" s="23" t="s">
        <v>260</v>
      </c>
      <c r="E878" s="38"/>
      <c r="H878" s="38"/>
      <c r="L878" s="41">
        <f>SUM(J876:J877)</f>
        <v>0</v>
      </c>
    </row>
    <row r="879" spans="1:27" x14ac:dyDescent="0.25">
      <c r="B879" s="16" t="s">
        <v>261</v>
      </c>
      <c r="E879" s="38"/>
      <c r="H879" s="38"/>
      <c r="L879" s="41"/>
    </row>
    <row r="880" spans="1:27" ht="45" x14ac:dyDescent="0.25">
      <c r="B880" t="s">
        <v>428</v>
      </c>
      <c r="C880" t="s">
        <v>27</v>
      </c>
      <c r="D880" s="45" t="s">
        <v>429</v>
      </c>
      <c r="E880" s="36">
        <v>0.9</v>
      </c>
      <c r="F880" t="s">
        <v>255</v>
      </c>
      <c r="G880" t="s">
        <v>256</v>
      </c>
      <c r="H880" s="37">
        <f>VLOOKUP(B880,'T-SMP'!$E$10:$F$59,2,0)</f>
        <v>0</v>
      </c>
      <c r="I880" t="s">
        <v>257</v>
      </c>
      <c r="J880" s="22">
        <f>ROUND(E880/I874* H880,5)</f>
        <v>0</v>
      </c>
      <c r="K880" s="44"/>
      <c r="L880" s="41"/>
    </row>
    <row r="881" spans="1:27" x14ac:dyDescent="0.25">
      <c r="B881" t="s">
        <v>351</v>
      </c>
      <c r="C881" t="s">
        <v>27</v>
      </c>
      <c r="D881" t="s">
        <v>352</v>
      </c>
      <c r="E881" s="36">
        <v>0.2</v>
      </c>
      <c r="F881" t="s">
        <v>255</v>
      </c>
      <c r="G881" t="s">
        <v>256</v>
      </c>
      <c r="H881" s="37">
        <f>VLOOKUP(B881,'T-SMP'!$E$10:$F$59,2,0)</f>
        <v>0</v>
      </c>
      <c r="I881" t="s">
        <v>257</v>
      </c>
      <c r="J881" s="22">
        <f>ROUND(E881/I874* H881,5)</f>
        <v>0</v>
      </c>
      <c r="K881" s="44"/>
      <c r="L881" s="41"/>
    </row>
    <row r="882" spans="1:27" x14ac:dyDescent="0.25">
      <c r="B882" t="s">
        <v>262</v>
      </c>
      <c r="C882" t="s">
        <v>27</v>
      </c>
      <c r="D882" t="s">
        <v>263</v>
      </c>
      <c r="E882" s="36">
        <v>2.4</v>
      </c>
      <c r="F882" t="s">
        <v>255</v>
      </c>
      <c r="G882" t="s">
        <v>256</v>
      </c>
      <c r="H882" s="37">
        <f>VLOOKUP(B882,'T-SMP'!$E$10:$F$59,2,0)</f>
        <v>0</v>
      </c>
      <c r="I882" t="s">
        <v>257</v>
      </c>
      <c r="J882" s="22">
        <f>ROUND(E882/I874* H882,5)</f>
        <v>0</v>
      </c>
      <c r="K882" s="44"/>
      <c r="L882" s="41"/>
    </row>
    <row r="883" spans="1:27" x14ac:dyDescent="0.25">
      <c r="D883" s="23" t="s">
        <v>268</v>
      </c>
      <c r="E883" s="38"/>
      <c r="H883" s="38"/>
      <c r="L883" s="41">
        <f>SUM(J880:J882)</f>
        <v>0</v>
      </c>
    </row>
    <row r="884" spans="1:27" x14ac:dyDescent="0.25">
      <c r="B884" s="16" t="s">
        <v>269</v>
      </c>
      <c r="E884" s="38"/>
      <c r="H884" s="38"/>
      <c r="L884" s="41"/>
    </row>
    <row r="885" spans="1:27" ht="90" x14ac:dyDescent="0.25">
      <c r="B885" t="s">
        <v>273</v>
      </c>
      <c r="C885" t="s">
        <v>271</v>
      </c>
      <c r="D885" s="45" t="s">
        <v>274</v>
      </c>
      <c r="E885" s="36">
        <v>0.9</v>
      </c>
      <c r="G885" t="s">
        <v>256</v>
      </c>
      <c r="H885" s="37">
        <f>VLOOKUP(B885,'T-SMP'!$E$10:$F$59,2,0)</f>
        <v>0</v>
      </c>
      <c r="I885" t="s">
        <v>257</v>
      </c>
      <c r="J885" s="22">
        <f>ROUND(E885* H885,5)</f>
        <v>0</v>
      </c>
      <c r="K885" s="44"/>
      <c r="L885" s="41"/>
    </row>
    <row r="886" spans="1:27" ht="90" x14ac:dyDescent="0.25">
      <c r="B886" t="s">
        <v>270</v>
      </c>
      <c r="C886" t="s">
        <v>271</v>
      </c>
      <c r="D886" s="45" t="s">
        <v>272</v>
      </c>
      <c r="E886" s="36">
        <v>0.5</v>
      </c>
      <c r="G886" t="s">
        <v>256</v>
      </c>
      <c r="H886" s="37">
        <f>VLOOKUP(B886,'T-SMP'!$E$10:$F$59,2,0)</f>
        <v>0</v>
      </c>
      <c r="I886" t="s">
        <v>257</v>
      </c>
      <c r="J886" s="22">
        <f>ROUND(E886* H886,5)</f>
        <v>0</v>
      </c>
      <c r="K886" s="44"/>
      <c r="L886" s="41"/>
    </row>
    <row r="887" spans="1:27" x14ac:dyDescent="0.25">
      <c r="D887" s="23" t="s">
        <v>275</v>
      </c>
      <c r="E887" s="38"/>
      <c r="H887" s="38"/>
      <c r="L887" s="41">
        <f>SUM(J885:J886)</f>
        <v>0</v>
      </c>
    </row>
    <row r="888" spans="1:27" x14ac:dyDescent="0.25">
      <c r="E888" s="38"/>
      <c r="H888" s="38"/>
      <c r="L888" s="41"/>
    </row>
    <row r="889" spans="1:27" x14ac:dyDescent="0.25">
      <c r="D889" s="23" t="s">
        <v>276</v>
      </c>
      <c r="E889" s="38"/>
      <c r="H889" s="38">
        <v>1.5</v>
      </c>
      <c r="I889" t="s">
        <v>277</v>
      </c>
      <c r="J889">
        <f>ROUND(H889/100*L878,5)</f>
        <v>0</v>
      </c>
      <c r="L889" s="41"/>
    </row>
    <row r="890" spans="1:27" x14ac:dyDescent="0.25">
      <c r="D890" s="23" t="s">
        <v>278</v>
      </c>
      <c r="E890" s="38"/>
      <c r="H890" s="38"/>
      <c r="L890" s="42">
        <f>SUM(J875:J889)</f>
        <v>0</v>
      </c>
    </row>
    <row r="891" spans="1:27" x14ac:dyDescent="0.25">
      <c r="D891" s="23" t="s">
        <v>279</v>
      </c>
      <c r="E891" s="38"/>
      <c r="H891" s="38"/>
      <c r="L891" s="42">
        <f>SUM(L890:L890)</f>
        <v>0</v>
      </c>
    </row>
    <row r="892" spans="1:27" x14ac:dyDescent="0.25">
      <c r="L892" s="40"/>
    </row>
    <row r="893" spans="1:27" ht="45" customHeight="1" x14ac:dyDescent="0.25">
      <c r="A893" s="19" t="s">
        <v>434</v>
      </c>
      <c r="B893" s="19" t="s">
        <v>123</v>
      </c>
      <c r="C893" s="20" t="s">
        <v>53</v>
      </c>
      <c r="D893" s="71" t="s">
        <v>124</v>
      </c>
      <c r="E893" s="72"/>
      <c r="F893" s="72"/>
      <c r="G893" s="20"/>
      <c r="H893" s="21" t="s">
        <v>251</v>
      </c>
      <c r="I893" s="73">
        <v>1</v>
      </c>
      <c r="J893" s="74"/>
      <c r="K893" s="43" t="str">
        <f>+B893</f>
        <v>P21R0-ARD7</v>
      </c>
      <c r="L893" s="39">
        <f>ROUND(L909,2)</f>
        <v>0</v>
      </c>
      <c r="M893" s="20"/>
      <c r="N893" s="20"/>
      <c r="O893" s="20"/>
      <c r="P893" s="20"/>
      <c r="Q893" s="20"/>
      <c r="R893" s="20"/>
      <c r="S893" s="20"/>
      <c r="T893" s="20"/>
      <c r="U893" s="20"/>
      <c r="V893" s="20"/>
      <c r="W893" s="20"/>
      <c r="X893" s="20"/>
      <c r="Y893" s="20"/>
      <c r="Z893" s="20"/>
      <c r="AA893" s="20"/>
    </row>
    <row r="894" spans="1:27" x14ac:dyDescent="0.25">
      <c r="B894" s="16" t="s">
        <v>252</v>
      </c>
      <c r="L894" s="40"/>
    </row>
    <row r="895" spans="1:27" ht="30" x14ac:dyDescent="0.25">
      <c r="B895" t="s">
        <v>349</v>
      </c>
      <c r="C895" t="s">
        <v>27</v>
      </c>
      <c r="D895" s="45" t="s">
        <v>350</v>
      </c>
      <c r="E895" s="36">
        <v>0.48</v>
      </c>
      <c r="F895" t="s">
        <v>255</v>
      </c>
      <c r="G895" t="s">
        <v>256</v>
      </c>
      <c r="H895" s="37">
        <f>VLOOKUP(B895,'T-SMP'!$E$10:$F$59,2,0)</f>
        <v>0</v>
      </c>
      <c r="I895" t="s">
        <v>257</v>
      </c>
      <c r="J895" s="22">
        <f>ROUND(E895/I893* H895,5)</f>
        <v>0</v>
      </c>
      <c r="K895" s="44"/>
      <c r="L895" s="41"/>
    </row>
    <row r="896" spans="1:27" x14ac:dyDescent="0.25">
      <c r="B896" t="s">
        <v>258</v>
      </c>
      <c r="C896" t="s">
        <v>27</v>
      </c>
      <c r="D896" t="s">
        <v>259</v>
      </c>
      <c r="E896" s="36">
        <v>0.96</v>
      </c>
      <c r="F896" t="s">
        <v>255</v>
      </c>
      <c r="G896" t="s">
        <v>256</v>
      </c>
      <c r="H896" s="37">
        <f>VLOOKUP(B896,'T-SMP'!$E$10:$F$59,2,0)</f>
        <v>0</v>
      </c>
      <c r="I896" t="s">
        <v>257</v>
      </c>
      <c r="J896" s="22">
        <f>ROUND(E896/I893* H896,5)</f>
        <v>0</v>
      </c>
      <c r="K896" s="44"/>
      <c r="L896" s="41"/>
    </row>
    <row r="897" spans="1:27" x14ac:dyDescent="0.25">
      <c r="D897" s="23" t="s">
        <v>260</v>
      </c>
      <c r="E897" s="38"/>
      <c r="H897" s="38"/>
      <c r="L897" s="41">
        <f>SUM(J895:J896)</f>
        <v>0</v>
      </c>
    </row>
    <row r="898" spans="1:27" x14ac:dyDescent="0.25">
      <c r="B898" s="16" t="s">
        <v>261</v>
      </c>
      <c r="E898" s="38"/>
      <c r="H898" s="38"/>
      <c r="L898" s="41"/>
    </row>
    <row r="899" spans="1:27" x14ac:dyDescent="0.25">
      <c r="B899" t="s">
        <v>262</v>
      </c>
      <c r="C899" t="s">
        <v>27</v>
      </c>
      <c r="D899" t="s">
        <v>263</v>
      </c>
      <c r="E899" s="36">
        <v>2.4</v>
      </c>
      <c r="F899" t="s">
        <v>255</v>
      </c>
      <c r="G899" t="s">
        <v>256</v>
      </c>
      <c r="H899" s="37">
        <f>VLOOKUP(B899,'T-SMP'!$E$10:$F$59,2,0)</f>
        <v>0</v>
      </c>
      <c r="I899" t="s">
        <v>257</v>
      </c>
      <c r="J899" s="22">
        <f>ROUND(E899/I893* H899,5)</f>
        <v>0</v>
      </c>
      <c r="K899" s="44"/>
      <c r="L899" s="41"/>
    </row>
    <row r="900" spans="1:27" x14ac:dyDescent="0.25">
      <c r="B900" t="s">
        <v>351</v>
      </c>
      <c r="C900" t="s">
        <v>27</v>
      </c>
      <c r="D900" t="s">
        <v>352</v>
      </c>
      <c r="E900" s="36">
        <v>0.2</v>
      </c>
      <c r="F900" t="s">
        <v>255</v>
      </c>
      <c r="G900" t="s">
        <v>256</v>
      </c>
      <c r="H900" s="37">
        <f>VLOOKUP(B900,'T-SMP'!$E$10:$F$59,2,0)</f>
        <v>0</v>
      </c>
      <c r="I900" t="s">
        <v>257</v>
      </c>
      <c r="J900" s="22">
        <f>ROUND(E900/I893* H900,5)</f>
        <v>0</v>
      </c>
      <c r="K900" s="44"/>
      <c r="L900" s="41"/>
    </row>
    <row r="901" spans="1:27" x14ac:dyDescent="0.25">
      <c r="D901" s="23" t="s">
        <v>268</v>
      </c>
      <c r="E901" s="38"/>
      <c r="H901" s="38"/>
      <c r="L901" s="41">
        <f>SUM(J899:J900)</f>
        <v>0</v>
      </c>
    </row>
    <row r="902" spans="1:27" x14ac:dyDescent="0.25">
      <c r="B902" s="16" t="s">
        <v>269</v>
      </c>
      <c r="E902" s="38"/>
      <c r="H902" s="38"/>
      <c r="L902" s="41"/>
    </row>
    <row r="903" spans="1:27" ht="90" x14ac:dyDescent="0.25">
      <c r="B903" t="s">
        <v>273</v>
      </c>
      <c r="C903" t="s">
        <v>271</v>
      </c>
      <c r="D903" s="45" t="s">
        <v>274</v>
      </c>
      <c r="E903" s="36">
        <v>0.9</v>
      </c>
      <c r="G903" t="s">
        <v>256</v>
      </c>
      <c r="H903" s="37">
        <f>VLOOKUP(B903,'T-SMP'!$E$10:$F$59,2,0)</f>
        <v>0</v>
      </c>
      <c r="I903" t="s">
        <v>257</v>
      </c>
      <c r="J903" s="22">
        <f>ROUND(E903* H903,5)</f>
        <v>0</v>
      </c>
      <c r="K903" s="44"/>
      <c r="L903" s="41"/>
    </row>
    <row r="904" spans="1:27" ht="90" x14ac:dyDescent="0.25">
      <c r="B904" t="s">
        <v>270</v>
      </c>
      <c r="C904" t="s">
        <v>271</v>
      </c>
      <c r="D904" s="45" t="s">
        <v>272</v>
      </c>
      <c r="E904" s="36">
        <v>0.5</v>
      </c>
      <c r="G904" t="s">
        <v>256</v>
      </c>
      <c r="H904" s="37">
        <f>VLOOKUP(B904,'T-SMP'!$E$10:$F$59,2,0)</f>
        <v>0</v>
      </c>
      <c r="I904" t="s">
        <v>257</v>
      </c>
      <c r="J904" s="22">
        <f>ROUND(E904* H904,5)</f>
        <v>0</v>
      </c>
      <c r="K904" s="44"/>
      <c r="L904" s="41"/>
    </row>
    <row r="905" spans="1:27" x14ac:dyDescent="0.25">
      <c r="D905" s="23" t="s">
        <v>275</v>
      </c>
      <c r="E905" s="38"/>
      <c r="H905" s="38"/>
      <c r="L905" s="41">
        <f>SUM(J903:J904)</f>
        <v>0</v>
      </c>
    </row>
    <row r="906" spans="1:27" x14ac:dyDescent="0.25">
      <c r="E906" s="38"/>
      <c r="H906" s="38"/>
      <c r="L906" s="41"/>
    </row>
    <row r="907" spans="1:27" x14ac:dyDescent="0.25">
      <c r="D907" s="23" t="s">
        <v>276</v>
      </c>
      <c r="E907" s="38"/>
      <c r="H907" s="38">
        <v>1.5</v>
      </c>
      <c r="I907" t="s">
        <v>277</v>
      </c>
      <c r="J907">
        <f>ROUND(H907/100*L897,5)</f>
        <v>0</v>
      </c>
      <c r="L907" s="41"/>
    </row>
    <row r="908" spans="1:27" x14ac:dyDescent="0.25">
      <c r="D908" s="23" t="s">
        <v>278</v>
      </c>
      <c r="E908" s="38"/>
      <c r="H908" s="38"/>
      <c r="L908" s="42">
        <f>SUM(J894:J907)</f>
        <v>0</v>
      </c>
    </row>
    <row r="909" spans="1:27" x14ac:dyDescent="0.25">
      <c r="D909" s="23" t="s">
        <v>279</v>
      </c>
      <c r="E909" s="38"/>
      <c r="H909" s="38"/>
      <c r="L909" s="42">
        <f>SUM(L908:L908)</f>
        <v>0</v>
      </c>
    </row>
    <row r="910" spans="1:27" x14ac:dyDescent="0.25">
      <c r="L910" s="40"/>
    </row>
    <row r="911" spans="1:27" ht="45" customHeight="1" x14ac:dyDescent="0.25">
      <c r="A911" s="19" t="s">
        <v>435</v>
      </c>
      <c r="B911" s="19" t="s">
        <v>68</v>
      </c>
      <c r="C911" s="20" t="s">
        <v>53</v>
      </c>
      <c r="D911" s="71" t="s">
        <v>69</v>
      </c>
      <c r="E911" s="72"/>
      <c r="F911" s="72"/>
      <c r="G911" s="20"/>
      <c r="H911" s="21" t="s">
        <v>251</v>
      </c>
      <c r="I911" s="73">
        <v>1</v>
      </c>
      <c r="J911" s="74"/>
      <c r="K911" s="43" t="str">
        <f>+B911</f>
        <v>P21R0-ARD8</v>
      </c>
      <c r="L911" s="39">
        <f>ROUND(L928,2)</f>
        <v>0</v>
      </c>
      <c r="M911" s="20"/>
      <c r="N911" s="20"/>
      <c r="O911" s="20"/>
      <c r="P911" s="20"/>
      <c r="Q911" s="20"/>
      <c r="R911" s="20"/>
      <c r="S911" s="20"/>
      <c r="T911" s="20"/>
      <c r="U911" s="20"/>
      <c r="V911" s="20"/>
      <c r="W911" s="20"/>
      <c r="X911" s="20"/>
      <c r="Y911" s="20"/>
      <c r="Z911" s="20"/>
      <c r="AA911" s="20"/>
    </row>
    <row r="912" spans="1:27" x14ac:dyDescent="0.25">
      <c r="B912" s="16" t="s">
        <v>252</v>
      </c>
      <c r="L912" s="40"/>
    </row>
    <row r="913" spans="2:12" x14ac:dyDescent="0.25">
      <c r="B913" t="s">
        <v>258</v>
      </c>
      <c r="C913" t="s">
        <v>27</v>
      </c>
      <c r="D913" t="s">
        <v>259</v>
      </c>
      <c r="E913" s="36">
        <v>2.66</v>
      </c>
      <c r="F913" t="s">
        <v>255</v>
      </c>
      <c r="G913" t="s">
        <v>256</v>
      </c>
      <c r="H913" s="37">
        <f>VLOOKUP(B913,'T-SMP'!$E$10:$F$59,2,0)</f>
        <v>0</v>
      </c>
      <c r="I913" t="s">
        <v>257</v>
      </c>
      <c r="J913" s="22">
        <f>ROUND(E913/I911* H913,5)</f>
        <v>0</v>
      </c>
      <c r="K913" s="44"/>
      <c r="L913" s="41"/>
    </row>
    <row r="914" spans="2:12" x14ac:dyDescent="0.25">
      <c r="B914" t="s">
        <v>253</v>
      </c>
      <c r="C914" t="s">
        <v>27</v>
      </c>
      <c r="D914" t="s">
        <v>254</v>
      </c>
      <c r="E914" s="36">
        <v>1.8</v>
      </c>
      <c r="F914" t="s">
        <v>255</v>
      </c>
      <c r="G914" t="s">
        <v>256</v>
      </c>
      <c r="H914" s="37">
        <f>VLOOKUP(B914,'T-SMP'!$E$10:$F$59,2,0)</f>
        <v>0</v>
      </c>
      <c r="I914" t="s">
        <v>257</v>
      </c>
      <c r="J914" s="22">
        <f>ROUND(E914/I911* H914,5)</f>
        <v>0</v>
      </c>
      <c r="K914" s="44"/>
      <c r="L914" s="41"/>
    </row>
    <row r="915" spans="2:12" x14ac:dyDescent="0.25">
      <c r="D915" s="23" t="s">
        <v>260</v>
      </c>
      <c r="E915" s="38"/>
      <c r="H915" s="38"/>
      <c r="L915" s="41">
        <f>SUM(J913:J914)</f>
        <v>0</v>
      </c>
    </row>
    <row r="916" spans="2:12" x14ac:dyDescent="0.25">
      <c r="B916" s="16" t="s">
        <v>261</v>
      </c>
      <c r="E916" s="38"/>
      <c r="H916" s="38"/>
      <c r="L916" s="41"/>
    </row>
    <row r="917" spans="2:12" x14ac:dyDescent="0.25">
      <c r="B917" t="s">
        <v>351</v>
      </c>
      <c r="C917" t="s">
        <v>27</v>
      </c>
      <c r="D917" t="s">
        <v>352</v>
      </c>
      <c r="E917" s="36">
        <v>0.3</v>
      </c>
      <c r="F917" t="s">
        <v>255</v>
      </c>
      <c r="G917" t="s">
        <v>256</v>
      </c>
      <c r="H917" s="37">
        <f>VLOOKUP(B917,'T-SMP'!$E$10:$F$59,2,0)</f>
        <v>0</v>
      </c>
      <c r="I917" t="s">
        <v>257</v>
      </c>
      <c r="J917" s="22">
        <f>ROUND(E917/I911* H917,5)</f>
        <v>0</v>
      </c>
      <c r="K917" s="44"/>
      <c r="L917" s="41"/>
    </row>
    <row r="918" spans="2:12" ht="45" x14ac:dyDescent="0.25">
      <c r="B918" t="s">
        <v>436</v>
      </c>
      <c r="C918" t="s">
        <v>27</v>
      </c>
      <c r="D918" s="45" t="s">
        <v>437</v>
      </c>
      <c r="E918" s="36">
        <v>4</v>
      </c>
      <c r="F918" t="s">
        <v>255</v>
      </c>
      <c r="G918" t="s">
        <v>256</v>
      </c>
      <c r="H918" s="37">
        <f>VLOOKUP(B918,'T-SMP'!$E$10:$F$59,2,0)</f>
        <v>0</v>
      </c>
      <c r="I918" t="s">
        <v>257</v>
      </c>
      <c r="J918" s="22">
        <f>ROUND(E918/I911* H918,5)</f>
        <v>0</v>
      </c>
      <c r="K918" s="44"/>
      <c r="L918" s="41"/>
    </row>
    <row r="919" spans="2:12" x14ac:dyDescent="0.25">
      <c r="B919" t="s">
        <v>262</v>
      </c>
      <c r="C919" t="s">
        <v>27</v>
      </c>
      <c r="D919" t="s">
        <v>263</v>
      </c>
      <c r="E919" s="36">
        <v>10.7</v>
      </c>
      <c r="F919" t="s">
        <v>255</v>
      </c>
      <c r="G919" t="s">
        <v>256</v>
      </c>
      <c r="H919" s="37">
        <f>VLOOKUP(B919,'T-SMP'!$E$10:$F$59,2,0)</f>
        <v>0</v>
      </c>
      <c r="I919" t="s">
        <v>257</v>
      </c>
      <c r="J919" s="22">
        <f>ROUND(E919/I911* H919,5)</f>
        <v>0</v>
      </c>
      <c r="K919" s="44"/>
      <c r="L919" s="41"/>
    </row>
    <row r="920" spans="2:12" x14ac:dyDescent="0.25">
      <c r="D920" s="23" t="s">
        <v>268</v>
      </c>
      <c r="E920" s="38"/>
      <c r="H920" s="38"/>
      <c r="L920" s="41">
        <f>SUM(J917:J919)</f>
        <v>0</v>
      </c>
    </row>
    <row r="921" spans="2:12" x14ac:dyDescent="0.25">
      <c r="B921" s="16" t="s">
        <v>269</v>
      </c>
      <c r="E921" s="38"/>
      <c r="H921" s="38"/>
      <c r="L921" s="41"/>
    </row>
    <row r="922" spans="2:12" ht="90" x14ac:dyDescent="0.25">
      <c r="B922" t="s">
        <v>270</v>
      </c>
      <c r="C922" t="s">
        <v>271</v>
      </c>
      <c r="D922" s="45" t="s">
        <v>272</v>
      </c>
      <c r="E922" s="36">
        <v>1</v>
      </c>
      <c r="G922" t="s">
        <v>256</v>
      </c>
      <c r="H922" s="37">
        <f>VLOOKUP(B922,'T-SMP'!$E$10:$F$59,2,0)</f>
        <v>0</v>
      </c>
      <c r="I922" t="s">
        <v>257</v>
      </c>
      <c r="J922" s="22">
        <f>ROUND(E922* H922,5)</f>
        <v>0</v>
      </c>
      <c r="K922" s="44"/>
      <c r="L922" s="41"/>
    </row>
    <row r="923" spans="2:12" ht="90" x14ac:dyDescent="0.25">
      <c r="B923" t="s">
        <v>273</v>
      </c>
      <c r="C923" t="s">
        <v>271</v>
      </c>
      <c r="D923" s="45" t="s">
        <v>274</v>
      </c>
      <c r="E923" s="36">
        <v>1.2</v>
      </c>
      <c r="G923" t="s">
        <v>256</v>
      </c>
      <c r="H923" s="37">
        <f>VLOOKUP(B923,'T-SMP'!$E$10:$F$59,2,0)</f>
        <v>0</v>
      </c>
      <c r="I923" t="s">
        <v>257</v>
      </c>
      <c r="J923" s="22">
        <f>ROUND(E923* H923,5)</f>
        <v>0</v>
      </c>
      <c r="K923" s="44"/>
      <c r="L923" s="41"/>
    </row>
    <row r="924" spans="2:12" x14ac:dyDescent="0.25">
      <c r="D924" s="23" t="s">
        <v>275</v>
      </c>
      <c r="E924" s="38"/>
      <c r="H924" s="38"/>
      <c r="L924" s="41">
        <f>SUM(J922:J923)</f>
        <v>0</v>
      </c>
    </row>
    <row r="925" spans="2:12" x14ac:dyDescent="0.25">
      <c r="E925" s="38"/>
      <c r="H925" s="38"/>
      <c r="L925" s="41"/>
    </row>
    <row r="926" spans="2:12" x14ac:dyDescent="0.25">
      <c r="D926" s="23" t="s">
        <v>276</v>
      </c>
      <c r="E926" s="38"/>
      <c r="H926" s="38">
        <v>1.5</v>
      </c>
      <c r="I926" t="s">
        <v>277</v>
      </c>
      <c r="J926">
        <f>ROUND(H926/100*L915,5)</f>
        <v>0</v>
      </c>
      <c r="L926" s="41"/>
    </row>
    <row r="927" spans="2:12" x14ac:dyDescent="0.25">
      <c r="D927" s="23" t="s">
        <v>278</v>
      </c>
      <c r="E927" s="38"/>
      <c r="H927" s="38"/>
      <c r="L927" s="42">
        <f>SUM(J912:J926)</f>
        <v>0</v>
      </c>
    </row>
    <row r="928" spans="2:12" x14ac:dyDescent="0.25">
      <c r="D928" s="23" t="s">
        <v>279</v>
      </c>
      <c r="E928" s="38"/>
      <c r="H928" s="38"/>
      <c r="L928" s="42">
        <f>SUM(L927:L927)</f>
        <v>0</v>
      </c>
    </row>
    <row r="929" spans="1:27" x14ac:dyDescent="0.25">
      <c r="L929" s="40"/>
    </row>
    <row r="930" spans="1:27" ht="45" customHeight="1" x14ac:dyDescent="0.25">
      <c r="A930" s="19" t="s">
        <v>438</v>
      </c>
      <c r="B930" s="19" t="s">
        <v>125</v>
      </c>
      <c r="C930" s="20" t="s">
        <v>53</v>
      </c>
      <c r="D930" s="71" t="s">
        <v>126</v>
      </c>
      <c r="E930" s="72"/>
      <c r="F930" s="72"/>
      <c r="G930" s="20"/>
      <c r="H930" s="21" t="s">
        <v>251</v>
      </c>
      <c r="I930" s="73">
        <v>1</v>
      </c>
      <c r="J930" s="74"/>
      <c r="K930" s="43" t="str">
        <f>+B930</f>
        <v>P21R0-ARD9</v>
      </c>
      <c r="L930" s="39">
        <f>ROUND(L946,2)</f>
        <v>0</v>
      </c>
      <c r="M930" s="20"/>
      <c r="N930" s="20"/>
      <c r="O930" s="20"/>
      <c r="P930" s="20"/>
      <c r="Q930" s="20"/>
      <c r="R930" s="20"/>
      <c r="S930" s="20"/>
      <c r="T930" s="20"/>
      <c r="U930" s="20"/>
      <c r="V930" s="20"/>
      <c r="W930" s="20"/>
      <c r="X930" s="20"/>
      <c r="Y930" s="20"/>
      <c r="Z930" s="20"/>
      <c r="AA930" s="20"/>
    </row>
    <row r="931" spans="1:27" x14ac:dyDescent="0.25">
      <c r="B931" s="16" t="s">
        <v>252</v>
      </c>
      <c r="L931" s="40"/>
    </row>
    <row r="932" spans="1:27" x14ac:dyDescent="0.25">
      <c r="B932" t="s">
        <v>258</v>
      </c>
      <c r="C932" t="s">
        <v>27</v>
      </c>
      <c r="D932" t="s">
        <v>259</v>
      </c>
      <c r="E932" s="36">
        <v>2.66</v>
      </c>
      <c r="F932" t="s">
        <v>255</v>
      </c>
      <c r="G932" t="s">
        <v>256</v>
      </c>
      <c r="H932" s="37">
        <f>VLOOKUP(B932,'T-SMP'!$E$10:$F$59,2,0)</f>
        <v>0</v>
      </c>
      <c r="I932" t="s">
        <v>257</v>
      </c>
      <c r="J932" s="22">
        <f>ROUND(E932/I930* H932,5)</f>
        <v>0</v>
      </c>
      <c r="K932" s="44"/>
      <c r="L932" s="41"/>
    </row>
    <row r="933" spans="1:27" x14ac:dyDescent="0.25">
      <c r="B933" t="s">
        <v>253</v>
      </c>
      <c r="C933" t="s">
        <v>27</v>
      </c>
      <c r="D933" t="s">
        <v>254</v>
      </c>
      <c r="E933" s="36">
        <v>1.8</v>
      </c>
      <c r="F933" t="s">
        <v>255</v>
      </c>
      <c r="G933" t="s">
        <v>256</v>
      </c>
      <c r="H933" s="37">
        <f>VLOOKUP(B933,'T-SMP'!$E$10:$F$59,2,0)</f>
        <v>0</v>
      </c>
      <c r="I933" t="s">
        <v>257</v>
      </c>
      <c r="J933" s="22">
        <f>ROUND(E933/I930* H933,5)</f>
        <v>0</v>
      </c>
      <c r="K933" s="44"/>
      <c r="L933" s="41"/>
    </row>
    <row r="934" spans="1:27" x14ac:dyDescent="0.25">
      <c r="D934" s="23" t="s">
        <v>260</v>
      </c>
      <c r="E934" s="38"/>
      <c r="H934" s="38"/>
      <c r="L934" s="41">
        <f>SUM(J932:J933)</f>
        <v>0</v>
      </c>
    </row>
    <row r="935" spans="1:27" x14ac:dyDescent="0.25">
      <c r="B935" s="16" t="s">
        <v>261</v>
      </c>
      <c r="E935" s="38"/>
      <c r="H935" s="38"/>
      <c r="L935" s="41"/>
    </row>
    <row r="936" spans="1:27" x14ac:dyDescent="0.25">
      <c r="B936" t="s">
        <v>262</v>
      </c>
      <c r="C936" t="s">
        <v>27</v>
      </c>
      <c r="D936" t="s">
        <v>263</v>
      </c>
      <c r="E936" s="36">
        <v>10.7</v>
      </c>
      <c r="F936" t="s">
        <v>255</v>
      </c>
      <c r="G936" t="s">
        <v>256</v>
      </c>
      <c r="H936" s="37">
        <f>VLOOKUP(B936,'T-SMP'!$E$10:$F$59,2,0)</f>
        <v>0</v>
      </c>
      <c r="I936" t="s">
        <v>257</v>
      </c>
      <c r="J936" s="22">
        <f>ROUND(E936/I930* H936,5)</f>
        <v>0</v>
      </c>
      <c r="K936" s="44"/>
      <c r="L936" s="41"/>
    </row>
    <row r="937" spans="1:27" x14ac:dyDescent="0.25">
      <c r="B937" t="s">
        <v>351</v>
      </c>
      <c r="C937" t="s">
        <v>27</v>
      </c>
      <c r="D937" t="s">
        <v>352</v>
      </c>
      <c r="E937" s="36">
        <v>0.3</v>
      </c>
      <c r="F937" t="s">
        <v>255</v>
      </c>
      <c r="G937" t="s">
        <v>256</v>
      </c>
      <c r="H937" s="37">
        <f>VLOOKUP(B937,'T-SMP'!$E$10:$F$59,2,0)</f>
        <v>0</v>
      </c>
      <c r="I937" t="s">
        <v>257</v>
      </c>
      <c r="J937" s="22">
        <f>ROUND(E937/I930* H937,5)</f>
        <v>0</v>
      </c>
      <c r="K937" s="44"/>
      <c r="L937" s="41"/>
    </row>
    <row r="938" spans="1:27" x14ac:dyDescent="0.25">
      <c r="D938" s="23" t="s">
        <v>268</v>
      </c>
      <c r="E938" s="38"/>
      <c r="H938" s="38"/>
      <c r="L938" s="41">
        <f>SUM(J936:J937)</f>
        <v>0</v>
      </c>
    </row>
    <row r="939" spans="1:27" x14ac:dyDescent="0.25">
      <c r="B939" s="16" t="s">
        <v>269</v>
      </c>
      <c r="E939" s="38"/>
      <c r="H939" s="38"/>
      <c r="L939" s="41"/>
    </row>
    <row r="940" spans="1:27" ht="90" x14ac:dyDescent="0.25">
      <c r="B940" t="s">
        <v>273</v>
      </c>
      <c r="C940" t="s">
        <v>271</v>
      </c>
      <c r="D940" s="45" t="s">
        <v>274</v>
      </c>
      <c r="E940" s="36">
        <v>1.2</v>
      </c>
      <c r="G940" t="s">
        <v>256</v>
      </c>
      <c r="H940" s="37">
        <f>VLOOKUP(B940,'T-SMP'!$E$10:$F$59,2,0)</f>
        <v>0</v>
      </c>
      <c r="I940" t="s">
        <v>257</v>
      </c>
      <c r="J940" s="22">
        <f>ROUND(E940* H940,5)</f>
        <v>0</v>
      </c>
      <c r="K940" s="44"/>
      <c r="L940" s="41"/>
    </row>
    <row r="941" spans="1:27" ht="90" x14ac:dyDescent="0.25">
      <c r="B941" t="s">
        <v>270</v>
      </c>
      <c r="C941" t="s">
        <v>271</v>
      </c>
      <c r="D941" s="45" t="s">
        <v>272</v>
      </c>
      <c r="E941" s="36">
        <v>1</v>
      </c>
      <c r="G941" t="s">
        <v>256</v>
      </c>
      <c r="H941" s="37">
        <f>VLOOKUP(B941,'T-SMP'!$E$10:$F$59,2,0)</f>
        <v>0</v>
      </c>
      <c r="I941" t="s">
        <v>257</v>
      </c>
      <c r="J941" s="22">
        <f>ROUND(E941* H941,5)</f>
        <v>0</v>
      </c>
      <c r="K941" s="44"/>
      <c r="L941" s="41"/>
    </row>
    <row r="942" spans="1:27" x14ac:dyDescent="0.25">
      <c r="D942" s="23" t="s">
        <v>275</v>
      </c>
      <c r="E942" s="38"/>
      <c r="H942" s="38"/>
      <c r="L942" s="41">
        <f>SUM(J940:J941)</f>
        <v>0</v>
      </c>
    </row>
    <row r="943" spans="1:27" x14ac:dyDescent="0.25">
      <c r="E943" s="38"/>
      <c r="H943" s="38"/>
      <c r="L943" s="41"/>
    </row>
    <row r="944" spans="1:27" x14ac:dyDescent="0.25">
      <c r="D944" s="23" t="s">
        <v>276</v>
      </c>
      <c r="E944" s="38"/>
      <c r="H944" s="38">
        <v>1.5</v>
      </c>
      <c r="I944" t="s">
        <v>277</v>
      </c>
      <c r="J944">
        <f>ROUND(H944/100*L934,5)</f>
        <v>0</v>
      </c>
      <c r="L944" s="41"/>
    </row>
    <row r="945" spans="1:27" x14ac:dyDescent="0.25">
      <c r="D945" s="23" t="s">
        <v>278</v>
      </c>
      <c r="E945" s="38"/>
      <c r="H945" s="38"/>
      <c r="L945" s="42">
        <f>SUM(J931:J944)</f>
        <v>0</v>
      </c>
    </row>
    <row r="946" spans="1:27" x14ac:dyDescent="0.25">
      <c r="D946" s="23" t="s">
        <v>279</v>
      </c>
      <c r="E946" s="38"/>
      <c r="H946" s="38"/>
      <c r="L946" s="42">
        <f>SUM(L945:L945)</f>
        <v>0</v>
      </c>
    </row>
    <row r="947" spans="1:27" x14ac:dyDescent="0.25">
      <c r="L947" s="40"/>
    </row>
    <row r="948" spans="1:27" ht="45" customHeight="1" x14ac:dyDescent="0.25">
      <c r="A948" s="19" t="s">
        <v>439</v>
      </c>
      <c r="B948" s="19" t="s">
        <v>16</v>
      </c>
      <c r="C948" s="20" t="s">
        <v>17</v>
      </c>
      <c r="D948" s="71" t="s">
        <v>18</v>
      </c>
      <c r="E948" s="72"/>
      <c r="F948" s="72"/>
      <c r="G948" s="20"/>
      <c r="H948" s="21" t="s">
        <v>251</v>
      </c>
      <c r="I948" s="73">
        <v>1</v>
      </c>
      <c r="J948" s="74"/>
      <c r="K948" s="43" t="str">
        <f>+B948</f>
        <v>P221D-ARD1</v>
      </c>
      <c r="L948" s="39">
        <f>ROUND(L959,2)</f>
        <v>0</v>
      </c>
      <c r="M948" s="20"/>
      <c r="N948" s="20"/>
      <c r="O948" s="20"/>
      <c r="P948" s="20"/>
      <c r="Q948" s="20"/>
      <c r="R948" s="20"/>
      <c r="S948" s="20"/>
      <c r="T948" s="20"/>
      <c r="U948" s="20"/>
      <c r="V948" s="20"/>
      <c r="W948" s="20"/>
      <c r="X948" s="20"/>
      <c r="Y948" s="20"/>
      <c r="Z948" s="20"/>
      <c r="AA948" s="20"/>
    </row>
    <row r="949" spans="1:27" x14ac:dyDescent="0.25">
      <c r="B949" s="16" t="s">
        <v>252</v>
      </c>
      <c r="L949" s="40"/>
    </row>
    <row r="950" spans="1:27" x14ac:dyDescent="0.25">
      <c r="B950" t="s">
        <v>258</v>
      </c>
      <c r="C950" t="s">
        <v>27</v>
      </c>
      <c r="D950" t="s">
        <v>259</v>
      </c>
      <c r="E950" s="36">
        <v>0.2</v>
      </c>
      <c r="F950" t="s">
        <v>255</v>
      </c>
      <c r="G950" t="s">
        <v>256</v>
      </c>
      <c r="H950" s="37">
        <f>VLOOKUP(B950,'T-SMP'!$E$10:$F$59,2,0)</f>
        <v>0</v>
      </c>
      <c r="I950" t="s">
        <v>257</v>
      </c>
      <c r="J950" s="22">
        <f>ROUND(E950/I948* H950,5)</f>
        <v>0</v>
      </c>
      <c r="K950" s="44"/>
      <c r="L950" s="41"/>
    </row>
    <row r="951" spans="1:27" x14ac:dyDescent="0.25">
      <c r="D951" s="23" t="s">
        <v>260</v>
      </c>
      <c r="E951" s="38"/>
      <c r="H951" s="38"/>
      <c r="L951" s="41">
        <f>SUM(J950:J950)</f>
        <v>0</v>
      </c>
    </row>
    <row r="952" spans="1:27" x14ac:dyDescent="0.25">
      <c r="B952" s="16" t="s">
        <v>261</v>
      </c>
      <c r="E952" s="38"/>
      <c r="H952" s="38"/>
      <c r="L952" s="41"/>
    </row>
    <row r="953" spans="1:27" x14ac:dyDescent="0.25">
      <c r="B953" t="s">
        <v>262</v>
      </c>
      <c r="C953" t="s">
        <v>27</v>
      </c>
      <c r="D953" t="s">
        <v>263</v>
      </c>
      <c r="E953" s="36">
        <v>0.1</v>
      </c>
      <c r="F953" t="s">
        <v>255</v>
      </c>
      <c r="G953" t="s">
        <v>256</v>
      </c>
      <c r="H953" s="37">
        <f>VLOOKUP(B953,'T-SMP'!$E$10:$F$59,2,0)</f>
        <v>0</v>
      </c>
      <c r="I953" t="s">
        <v>257</v>
      </c>
      <c r="J953" s="22">
        <f>ROUND(E953/I948* H953,5)</f>
        <v>0</v>
      </c>
      <c r="K953" s="44"/>
      <c r="L953" s="41"/>
    </row>
    <row r="954" spans="1:27" ht="45" x14ac:dyDescent="0.25">
      <c r="B954" t="s">
        <v>440</v>
      </c>
      <c r="C954" t="s">
        <v>27</v>
      </c>
      <c r="D954" s="45" t="s">
        <v>441</v>
      </c>
      <c r="E954" s="36">
        <v>0.19500000000000001</v>
      </c>
      <c r="F954" t="s">
        <v>255</v>
      </c>
      <c r="G954" t="s">
        <v>256</v>
      </c>
      <c r="H954" s="37">
        <f>VLOOKUP(B954,'T-SMP'!$E$10:$F$59,2,0)</f>
        <v>0</v>
      </c>
      <c r="I954" t="s">
        <v>257</v>
      </c>
      <c r="J954" s="22">
        <f>ROUND(E954/I948* H954,5)</f>
        <v>0</v>
      </c>
      <c r="K954" s="44"/>
      <c r="L954" s="41"/>
    </row>
    <row r="955" spans="1:27" x14ac:dyDescent="0.25">
      <c r="D955" s="23" t="s">
        <v>268</v>
      </c>
      <c r="E955" s="38"/>
      <c r="H955" s="38"/>
      <c r="L955" s="41">
        <f>SUM(J953:J954)</f>
        <v>0</v>
      </c>
    </row>
    <row r="956" spans="1:27" x14ac:dyDescent="0.25">
      <c r="E956" s="38"/>
      <c r="H956" s="38"/>
      <c r="L956" s="41"/>
    </row>
    <row r="957" spans="1:27" x14ac:dyDescent="0.25">
      <c r="D957" s="23" t="s">
        <v>276</v>
      </c>
      <c r="E957" s="38"/>
      <c r="H957" s="38">
        <v>1.5</v>
      </c>
      <c r="I957" t="s">
        <v>277</v>
      </c>
      <c r="J957">
        <f>ROUND(H957/100*L951,5)</f>
        <v>0</v>
      </c>
      <c r="L957" s="41"/>
    </row>
    <row r="958" spans="1:27" x14ac:dyDescent="0.25">
      <c r="D958" s="23" t="s">
        <v>278</v>
      </c>
      <c r="E958" s="38"/>
      <c r="H958" s="38"/>
      <c r="L958" s="42">
        <f>SUM(J949:J957)</f>
        <v>0</v>
      </c>
    </row>
    <row r="959" spans="1:27" x14ac:dyDescent="0.25">
      <c r="D959" s="23" t="s">
        <v>279</v>
      </c>
      <c r="E959" s="38"/>
      <c r="H959" s="38"/>
      <c r="L959" s="42">
        <f>SUM(L958:L958)</f>
        <v>0</v>
      </c>
    </row>
    <row r="960" spans="1:27" x14ac:dyDescent="0.25">
      <c r="L960" s="40"/>
    </row>
    <row r="961" spans="1:27" ht="45" customHeight="1" x14ac:dyDescent="0.25">
      <c r="A961" s="19" t="s">
        <v>442</v>
      </c>
      <c r="B961" s="19" t="s">
        <v>42</v>
      </c>
      <c r="C961" s="20" t="s">
        <v>34</v>
      </c>
      <c r="D961" s="71" t="s">
        <v>43</v>
      </c>
      <c r="E961" s="72"/>
      <c r="F961" s="72"/>
      <c r="G961" s="20"/>
      <c r="H961" s="21" t="s">
        <v>251</v>
      </c>
      <c r="I961" s="73">
        <v>1</v>
      </c>
      <c r="J961" s="74"/>
      <c r="K961" s="43" t="str">
        <f>+B961</f>
        <v>P22D1-ARD2</v>
      </c>
      <c r="L961" s="39">
        <f>ROUND(L972,2)</f>
        <v>0</v>
      </c>
      <c r="M961" s="20"/>
      <c r="N961" s="20"/>
      <c r="O961" s="20"/>
      <c r="P961" s="20"/>
      <c r="Q961" s="20"/>
      <c r="R961" s="20"/>
      <c r="S961" s="20"/>
      <c r="T961" s="20"/>
      <c r="U961" s="20"/>
      <c r="V961" s="20"/>
      <c r="W961" s="20"/>
      <c r="X961" s="20"/>
      <c r="Y961" s="20"/>
      <c r="Z961" s="20"/>
      <c r="AA961" s="20"/>
    </row>
    <row r="962" spans="1:27" x14ac:dyDescent="0.25">
      <c r="B962" s="16" t="s">
        <v>252</v>
      </c>
      <c r="L962" s="40"/>
    </row>
    <row r="963" spans="1:27" x14ac:dyDescent="0.25">
      <c r="B963" t="s">
        <v>443</v>
      </c>
      <c r="C963" t="s">
        <v>27</v>
      </c>
      <c r="D963" t="s">
        <v>444</v>
      </c>
      <c r="E963" s="36">
        <v>6.0000000000000001E-3</v>
      </c>
      <c r="F963" t="s">
        <v>255</v>
      </c>
      <c r="G963" t="s">
        <v>256</v>
      </c>
      <c r="H963" s="37">
        <f>VLOOKUP(B963,'T-SMP'!$E$10:$F$59,2,0)</f>
        <v>0</v>
      </c>
      <c r="I963" t="s">
        <v>257</v>
      </c>
      <c r="J963" s="22">
        <f>ROUND(E963/I961* H963,5)</f>
        <v>0</v>
      </c>
      <c r="K963" s="44"/>
      <c r="L963" s="41"/>
    </row>
    <row r="964" spans="1:27" x14ac:dyDescent="0.25">
      <c r="B964" t="s">
        <v>258</v>
      </c>
      <c r="C964" t="s">
        <v>27</v>
      </c>
      <c r="D964" t="s">
        <v>259</v>
      </c>
      <c r="E964" s="36">
        <v>6.0000000000000001E-3</v>
      </c>
      <c r="F964" t="s">
        <v>255</v>
      </c>
      <c r="G964" t="s">
        <v>256</v>
      </c>
      <c r="H964" s="37">
        <f>VLOOKUP(B964,'T-SMP'!$E$10:$F$59,2,0)</f>
        <v>0</v>
      </c>
      <c r="I964" t="s">
        <v>257</v>
      </c>
      <c r="J964" s="22">
        <f>ROUND(E964/I961* H964,5)</f>
        <v>0</v>
      </c>
      <c r="K964" s="44"/>
      <c r="L964" s="41"/>
    </row>
    <row r="965" spans="1:27" x14ac:dyDescent="0.25">
      <c r="D965" s="23" t="s">
        <v>260</v>
      </c>
      <c r="E965" s="38"/>
      <c r="H965" s="38"/>
      <c r="L965" s="41">
        <f>SUM(J963:J964)</f>
        <v>0</v>
      </c>
    </row>
    <row r="966" spans="1:27" x14ac:dyDescent="0.25">
      <c r="B966" s="16" t="s">
        <v>261</v>
      </c>
      <c r="E966" s="38"/>
      <c r="H966" s="38"/>
      <c r="L966" s="41"/>
    </row>
    <row r="967" spans="1:27" x14ac:dyDescent="0.25">
      <c r="B967" t="s">
        <v>445</v>
      </c>
      <c r="C967" t="s">
        <v>27</v>
      </c>
      <c r="D967" t="s">
        <v>446</v>
      </c>
      <c r="E967" s="36">
        <v>6.0000000000000001E-3</v>
      </c>
      <c r="F967" t="s">
        <v>255</v>
      </c>
      <c r="G967" t="s">
        <v>256</v>
      </c>
      <c r="H967" s="37">
        <f>VLOOKUP(B967,'T-SMP'!$E$10:$F$59,2,0)</f>
        <v>0</v>
      </c>
      <c r="I967" t="s">
        <v>257</v>
      </c>
      <c r="J967" s="22">
        <f>ROUND(E967/I961* H967,5)</f>
        <v>0</v>
      </c>
      <c r="K967" s="44"/>
      <c r="L967" s="41"/>
    </row>
    <row r="968" spans="1:27" x14ac:dyDescent="0.25">
      <c r="D968" s="23" t="s">
        <v>268</v>
      </c>
      <c r="E968" s="38"/>
      <c r="H968" s="38"/>
      <c r="L968" s="41">
        <f>SUM(J967:J967)</f>
        <v>0</v>
      </c>
    </row>
    <row r="969" spans="1:27" x14ac:dyDescent="0.25">
      <c r="E969" s="38"/>
      <c r="H969" s="38"/>
      <c r="L969" s="41"/>
    </row>
    <row r="970" spans="1:27" x14ac:dyDescent="0.25">
      <c r="D970" s="23" t="s">
        <v>276</v>
      </c>
      <c r="E970" s="38"/>
      <c r="H970" s="38">
        <v>1.5</v>
      </c>
      <c r="I970" t="s">
        <v>277</v>
      </c>
      <c r="J970">
        <f>ROUND(H970/100*L965,5)</f>
        <v>0</v>
      </c>
      <c r="L970" s="41"/>
    </row>
    <row r="971" spans="1:27" x14ac:dyDescent="0.25">
      <c r="D971" s="23" t="s">
        <v>278</v>
      </c>
      <c r="E971" s="38"/>
      <c r="H971" s="38"/>
      <c r="L971" s="42">
        <f>SUM(J962:J970)</f>
        <v>0</v>
      </c>
    </row>
    <row r="972" spans="1:27" x14ac:dyDescent="0.25">
      <c r="D972" s="23" t="s">
        <v>279</v>
      </c>
      <c r="E972" s="38"/>
      <c r="H972" s="38"/>
      <c r="L972" s="42">
        <f>SUM(L971:L971)</f>
        <v>0</v>
      </c>
    </row>
    <row r="973" spans="1:27" x14ac:dyDescent="0.25">
      <c r="L973" s="40"/>
    </row>
    <row r="974" spans="1:27" ht="45" customHeight="1" x14ac:dyDescent="0.25">
      <c r="A974" s="19" t="s">
        <v>447</v>
      </c>
      <c r="B974" s="19" t="s">
        <v>150</v>
      </c>
      <c r="C974" s="20" t="s">
        <v>53</v>
      </c>
      <c r="D974" s="71" t="s">
        <v>151</v>
      </c>
      <c r="E974" s="72"/>
      <c r="F974" s="72"/>
      <c r="G974" s="20"/>
      <c r="H974" s="21" t="s">
        <v>251</v>
      </c>
      <c r="I974" s="73">
        <v>1</v>
      </c>
      <c r="J974" s="74"/>
      <c r="K974" s="43" t="str">
        <f>+B974</f>
        <v>PR64-ARD1</v>
      </c>
      <c r="L974" s="39">
        <f>ROUND(L988,2)</f>
        <v>0</v>
      </c>
      <c r="M974" s="20"/>
      <c r="N974" s="20"/>
      <c r="O974" s="20"/>
      <c r="P974" s="20"/>
      <c r="Q974" s="20"/>
      <c r="R974" s="20"/>
      <c r="S974" s="20"/>
      <c r="T974" s="20"/>
      <c r="U974" s="20"/>
      <c r="V974" s="20"/>
      <c r="W974" s="20"/>
      <c r="X974" s="20"/>
      <c r="Y974" s="20"/>
      <c r="Z974" s="20"/>
      <c r="AA974" s="20"/>
    </row>
    <row r="975" spans="1:27" x14ac:dyDescent="0.25">
      <c r="B975" s="16" t="s">
        <v>252</v>
      </c>
      <c r="L975" s="40"/>
    </row>
    <row r="976" spans="1:27" x14ac:dyDescent="0.25">
      <c r="B976" t="s">
        <v>253</v>
      </c>
      <c r="C976" t="s">
        <v>27</v>
      </c>
      <c r="D976" t="s">
        <v>254</v>
      </c>
      <c r="E976" s="36">
        <v>0.128</v>
      </c>
      <c r="F976" t="s">
        <v>255</v>
      </c>
      <c r="G976" t="s">
        <v>256</v>
      </c>
      <c r="H976" s="37">
        <f>VLOOKUP(B976,'T-SMP'!$E$10:$F$59,2,0)</f>
        <v>0</v>
      </c>
      <c r="I976" t="s">
        <v>257</v>
      </c>
      <c r="J976" s="22">
        <f>ROUND(E976/I974* H976,5)</f>
        <v>0</v>
      </c>
      <c r="K976" s="44"/>
      <c r="L976" s="41"/>
    </row>
    <row r="977" spans="1:27" x14ac:dyDescent="0.25">
      <c r="B977" t="s">
        <v>258</v>
      </c>
      <c r="C977" t="s">
        <v>27</v>
      </c>
      <c r="D977" t="s">
        <v>259</v>
      </c>
      <c r="E977" s="36">
        <v>1.6E-2</v>
      </c>
      <c r="F977" t="s">
        <v>255</v>
      </c>
      <c r="G977" t="s">
        <v>256</v>
      </c>
      <c r="H977" s="37">
        <f>VLOOKUP(B977,'T-SMP'!$E$10:$F$59,2,0)</f>
        <v>0</v>
      </c>
      <c r="I977" t="s">
        <v>257</v>
      </c>
      <c r="J977" s="22">
        <f>ROUND(E977/I974* H977,5)</f>
        <v>0</v>
      </c>
      <c r="K977" s="44"/>
      <c r="L977" s="41"/>
    </row>
    <row r="978" spans="1:27" x14ac:dyDescent="0.25">
      <c r="D978" s="23" t="s">
        <v>260</v>
      </c>
      <c r="E978" s="38"/>
      <c r="H978" s="38"/>
      <c r="L978" s="41">
        <f>SUM(J976:J977)</f>
        <v>0</v>
      </c>
    </row>
    <row r="979" spans="1:27" x14ac:dyDescent="0.25">
      <c r="B979" s="16" t="s">
        <v>261</v>
      </c>
      <c r="E979" s="38"/>
      <c r="H979" s="38"/>
      <c r="L979" s="41"/>
    </row>
    <row r="980" spans="1:27" x14ac:dyDescent="0.25">
      <c r="B980" t="s">
        <v>342</v>
      </c>
      <c r="C980" t="s">
        <v>27</v>
      </c>
      <c r="D980" t="s">
        <v>343</v>
      </c>
      <c r="E980" s="36">
        <v>2E-3</v>
      </c>
      <c r="F980" t="s">
        <v>255</v>
      </c>
      <c r="G980" t="s">
        <v>256</v>
      </c>
      <c r="H980" s="37">
        <f>VLOOKUP(B980,'T-SMP'!$E$10:$F$59,2,0)</f>
        <v>0</v>
      </c>
      <c r="I980" t="s">
        <v>257</v>
      </c>
      <c r="J980" s="22">
        <f>ROUND(E980/I974* H980,5)</f>
        <v>0</v>
      </c>
      <c r="K980" s="44"/>
      <c r="L980" s="41"/>
    </row>
    <row r="981" spans="1:27" x14ac:dyDescent="0.25">
      <c r="D981" s="23" t="s">
        <v>268</v>
      </c>
      <c r="E981" s="38"/>
      <c r="H981" s="38"/>
      <c r="L981" s="41">
        <f>SUM(J980:J980)</f>
        <v>0</v>
      </c>
    </row>
    <row r="982" spans="1:27" x14ac:dyDescent="0.25">
      <c r="B982" s="16" t="s">
        <v>269</v>
      </c>
      <c r="E982" s="38"/>
      <c r="H982" s="38"/>
      <c r="L982" s="41"/>
    </row>
    <row r="983" spans="1:27" x14ac:dyDescent="0.25">
      <c r="B983" t="s">
        <v>394</v>
      </c>
      <c r="C983" t="s">
        <v>17</v>
      </c>
      <c r="D983" t="s">
        <v>395</v>
      </c>
      <c r="E983" s="36">
        <v>5.0000000000000001E-3</v>
      </c>
      <c r="G983" t="s">
        <v>256</v>
      </c>
      <c r="H983" s="37">
        <f>VLOOKUP(B983,'T-SMP'!$E$10:$F$59,2,0)</f>
        <v>0</v>
      </c>
      <c r="I983" t="s">
        <v>257</v>
      </c>
      <c r="J983" s="22">
        <f>ROUND(E983* H983,5)</f>
        <v>0</v>
      </c>
      <c r="K983" s="44"/>
      <c r="L983" s="41"/>
    </row>
    <row r="984" spans="1:27" x14ac:dyDescent="0.25">
      <c r="D984" s="23" t="s">
        <v>275</v>
      </c>
      <c r="E984" s="38"/>
      <c r="H984" s="38"/>
      <c r="L984" s="41">
        <f>SUM(J983:J983)</f>
        <v>0</v>
      </c>
    </row>
    <row r="985" spans="1:27" x14ac:dyDescent="0.25">
      <c r="E985" s="38"/>
      <c r="H985" s="38"/>
      <c r="L985" s="41"/>
    </row>
    <row r="986" spans="1:27" x14ac:dyDescent="0.25">
      <c r="D986" s="23" t="s">
        <v>276</v>
      </c>
      <c r="E986" s="38"/>
      <c r="H986" s="38">
        <v>1.5</v>
      </c>
      <c r="I986" t="s">
        <v>277</v>
      </c>
      <c r="J986">
        <f>ROUND(H986/100*L978,5)</f>
        <v>0</v>
      </c>
      <c r="L986" s="41"/>
    </row>
    <row r="987" spans="1:27" x14ac:dyDescent="0.25">
      <c r="D987" s="23" t="s">
        <v>278</v>
      </c>
      <c r="E987" s="38"/>
      <c r="H987" s="38"/>
      <c r="L987" s="42">
        <f>SUM(J975:J986)</f>
        <v>0</v>
      </c>
    </row>
    <row r="988" spans="1:27" x14ac:dyDescent="0.25">
      <c r="D988" s="23" t="s">
        <v>279</v>
      </c>
      <c r="E988" s="38"/>
      <c r="H988" s="38"/>
      <c r="L988" s="42">
        <f>SUM(L987:L987)</f>
        <v>0</v>
      </c>
    </row>
    <row r="989" spans="1:27" x14ac:dyDescent="0.25">
      <c r="L989" s="40"/>
    </row>
    <row r="990" spans="1:27" ht="45" customHeight="1" x14ac:dyDescent="0.25">
      <c r="A990" s="19" t="s">
        <v>448</v>
      </c>
      <c r="B990" s="19" t="s">
        <v>154</v>
      </c>
      <c r="C990" s="20" t="s">
        <v>34</v>
      </c>
      <c r="D990" s="71" t="s">
        <v>155</v>
      </c>
      <c r="E990" s="72"/>
      <c r="F990" s="72"/>
      <c r="G990" s="20"/>
      <c r="H990" s="21" t="s">
        <v>251</v>
      </c>
      <c r="I990" s="73">
        <v>1</v>
      </c>
      <c r="J990" s="74"/>
      <c r="K990" s="43" t="str">
        <f>+B990</f>
        <v>PRA2-ARD1</v>
      </c>
      <c r="L990" s="39">
        <f>ROUND(L1005,2)</f>
        <v>0</v>
      </c>
      <c r="M990" s="20"/>
      <c r="N990" s="20"/>
      <c r="O990" s="20"/>
      <c r="P990" s="20"/>
      <c r="Q990" s="20"/>
      <c r="R990" s="20"/>
      <c r="S990" s="20"/>
      <c r="T990" s="20"/>
      <c r="U990" s="20"/>
      <c r="V990" s="20"/>
      <c r="W990" s="20"/>
      <c r="X990" s="20"/>
      <c r="Y990" s="20"/>
      <c r="Z990" s="20"/>
      <c r="AA990" s="20"/>
    </row>
    <row r="991" spans="1:27" x14ac:dyDescent="0.25">
      <c r="B991" s="16" t="s">
        <v>252</v>
      </c>
      <c r="L991" s="40"/>
    </row>
    <row r="992" spans="1:27" x14ac:dyDescent="0.25">
      <c r="B992" t="s">
        <v>253</v>
      </c>
      <c r="C992" t="s">
        <v>27</v>
      </c>
      <c r="D992" t="s">
        <v>254</v>
      </c>
      <c r="E992" s="36">
        <v>0.02</v>
      </c>
      <c r="F992" t="s">
        <v>255</v>
      </c>
      <c r="G992" t="s">
        <v>256</v>
      </c>
      <c r="H992" s="37">
        <f>VLOOKUP(B992,'T-SMP'!$E$10:$F$59,2,0)</f>
        <v>0</v>
      </c>
      <c r="I992" t="s">
        <v>257</v>
      </c>
      <c r="J992" s="22">
        <f>ROUND(E992/I990* H992,5)</f>
        <v>0</v>
      </c>
      <c r="K992" s="44"/>
      <c r="L992" s="41"/>
    </row>
    <row r="993" spans="1:27" x14ac:dyDescent="0.25">
      <c r="B993" t="s">
        <v>258</v>
      </c>
      <c r="C993" t="s">
        <v>27</v>
      </c>
      <c r="D993" t="s">
        <v>259</v>
      </c>
      <c r="E993" s="36">
        <v>0.02</v>
      </c>
      <c r="F993" t="s">
        <v>255</v>
      </c>
      <c r="G993" t="s">
        <v>256</v>
      </c>
      <c r="H993" s="37">
        <f>VLOOKUP(B993,'T-SMP'!$E$10:$F$59,2,0)</f>
        <v>0</v>
      </c>
      <c r="I993" t="s">
        <v>257</v>
      </c>
      <c r="J993" s="22">
        <f>ROUND(E993/I990* H993,5)</f>
        <v>0</v>
      </c>
      <c r="K993" s="44"/>
      <c r="L993" s="41"/>
    </row>
    <row r="994" spans="1:27" x14ac:dyDescent="0.25">
      <c r="D994" s="23" t="s">
        <v>260</v>
      </c>
      <c r="E994" s="38"/>
      <c r="H994" s="38"/>
      <c r="L994" s="41">
        <f>SUM(J992:J993)</f>
        <v>0</v>
      </c>
    </row>
    <row r="995" spans="1:27" x14ac:dyDescent="0.25">
      <c r="B995" s="16" t="s">
        <v>261</v>
      </c>
      <c r="E995" s="38"/>
      <c r="H995" s="38"/>
      <c r="L995" s="41"/>
    </row>
    <row r="996" spans="1:27" x14ac:dyDescent="0.25">
      <c r="B996" t="s">
        <v>449</v>
      </c>
      <c r="C996" t="s">
        <v>27</v>
      </c>
      <c r="D996" t="s">
        <v>450</v>
      </c>
      <c r="E996" s="36">
        <v>0.1</v>
      </c>
      <c r="F996" t="s">
        <v>255</v>
      </c>
      <c r="G996" t="s">
        <v>256</v>
      </c>
      <c r="H996" s="37">
        <f>VLOOKUP(B996,'T-SMP'!$E$10:$F$59,2,0)</f>
        <v>0</v>
      </c>
      <c r="I996" t="s">
        <v>257</v>
      </c>
      <c r="J996" s="22">
        <f>ROUND(E996/I990* H996,5)</f>
        <v>0</v>
      </c>
      <c r="K996" s="44"/>
      <c r="L996" s="41"/>
    </row>
    <row r="997" spans="1:27" x14ac:dyDescent="0.25">
      <c r="D997" s="23" t="s">
        <v>268</v>
      </c>
      <c r="E997" s="38"/>
      <c r="H997" s="38"/>
      <c r="L997" s="41">
        <f>SUM(J996:J996)</f>
        <v>0</v>
      </c>
    </row>
    <row r="998" spans="1:27" x14ac:dyDescent="0.25">
      <c r="B998" s="16" t="s">
        <v>269</v>
      </c>
      <c r="E998" s="38"/>
      <c r="H998" s="38"/>
      <c r="L998" s="41"/>
    </row>
    <row r="999" spans="1:27" ht="30" x14ac:dyDescent="0.25">
      <c r="B999" t="s">
        <v>451</v>
      </c>
      <c r="C999" t="s">
        <v>309</v>
      </c>
      <c r="D999" s="45" t="s">
        <v>452</v>
      </c>
      <c r="E999" s="36">
        <v>0.01</v>
      </c>
      <c r="G999" t="s">
        <v>256</v>
      </c>
      <c r="H999" s="37">
        <f>VLOOKUP(B999,'T-SMP'!$E$10:$F$59,2,0)</f>
        <v>0</v>
      </c>
      <c r="I999" t="s">
        <v>257</v>
      </c>
      <c r="J999" s="22">
        <f>ROUND(E999* H999,5)</f>
        <v>0</v>
      </c>
      <c r="K999" s="44"/>
      <c r="L999" s="41"/>
    </row>
    <row r="1000" spans="1:27" x14ac:dyDescent="0.25">
      <c r="B1000" t="s">
        <v>298</v>
      </c>
      <c r="C1000" t="s">
        <v>271</v>
      </c>
      <c r="D1000" t="s">
        <v>299</v>
      </c>
      <c r="E1000" s="36">
        <v>1E-3</v>
      </c>
      <c r="G1000" t="s">
        <v>256</v>
      </c>
      <c r="H1000" s="37">
        <f>VLOOKUP(B1000,'T-SMP'!$E$10:$F$59,2,0)</f>
        <v>0</v>
      </c>
      <c r="I1000" t="s">
        <v>257</v>
      </c>
      <c r="J1000" s="22">
        <f>ROUND(E1000* H1000,5)</f>
        <v>0</v>
      </c>
      <c r="K1000" s="44"/>
      <c r="L1000" s="41"/>
    </row>
    <row r="1001" spans="1:27" x14ac:dyDescent="0.25">
      <c r="D1001" s="23" t="s">
        <v>275</v>
      </c>
      <c r="E1001" s="38"/>
      <c r="H1001" s="38"/>
      <c r="L1001" s="41">
        <f>SUM(J999:J1000)</f>
        <v>0</v>
      </c>
    </row>
    <row r="1002" spans="1:27" x14ac:dyDescent="0.25">
      <c r="E1002" s="38"/>
      <c r="H1002" s="38"/>
      <c r="L1002" s="41"/>
    </row>
    <row r="1003" spans="1:27" x14ac:dyDescent="0.25">
      <c r="D1003" s="23" t="s">
        <v>276</v>
      </c>
      <c r="E1003" s="38"/>
      <c r="H1003" s="38">
        <v>1.5</v>
      </c>
      <c r="I1003" t="s">
        <v>277</v>
      </c>
      <c r="J1003">
        <f>ROUND(H1003/100*L994,5)</f>
        <v>0</v>
      </c>
      <c r="L1003" s="41"/>
    </row>
    <row r="1004" spans="1:27" x14ac:dyDescent="0.25">
      <c r="D1004" s="23" t="s">
        <v>278</v>
      </c>
      <c r="E1004" s="38"/>
      <c r="H1004" s="38"/>
      <c r="L1004" s="42">
        <f>SUM(J991:J1003)</f>
        <v>0</v>
      </c>
    </row>
    <row r="1005" spans="1:27" x14ac:dyDescent="0.25">
      <c r="D1005" s="23" t="s">
        <v>279</v>
      </c>
      <c r="E1005" s="38"/>
      <c r="H1005" s="38"/>
      <c r="L1005" s="42">
        <f>SUM(L1004:L1004)</f>
        <v>0</v>
      </c>
    </row>
    <row r="1006" spans="1:27" x14ac:dyDescent="0.25">
      <c r="L1006" s="40"/>
    </row>
    <row r="1007" spans="1:27" ht="45" customHeight="1" x14ac:dyDescent="0.25">
      <c r="A1007" s="19" t="s">
        <v>453</v>
      </c>
      <c r="B1007" s="19" t="s">
        <v>131</v>
      </c>
      <c r="C1007" s="20" t="s">
        <v>34</v>
      </c>
      <c r="D1007" s="71" t="s">
        <v>132</v>
      </c>
      <c r="E1007" s="72"/>
      <c r="F1007" s="72"/>
      <c r="G1007" s="20"/>
      <c r="H1007" s="21" t="s">
        <v>251</v>
      </c>
      <c r="I1007" s="73">
        <v>1</v>
      </c>
      <c r="J1007" s="74"/>
      <c r="K1007" s="43" t="str">
        <f>+B1007</f>
        <v>PRE2-ARD1</v>
      </c>
      <c r="L1007" s="39">
        <f>ROUND(L1018,2)</f>
        <v>0</v>
      </c>
      <c r="M1007" s="20"/>
      <c r="N1007" s="20"/>
      <c r="O1007" s="20"/>
      <c r="P1007" s="20"/>
      <c r="Q1007" s="20"/>
      <c r="R1007" s="20"/>
      <c r="S1007" s="20"/>
      <c r="T1007" s="20"/>
      <c r="U1007" s="20"/>
      <c r="V1007" s="20"/>
      <c r="W1007" s="20"/>
      <c r="X1007" s="20"/>
      <c r="Y1007" s="20"/>
      <c r="Z1007" s="20"/>
      <c r="AA1007" s="20"/>
    </row>
    <row r="1008" spans="1:27" x14ac:dyDescent="0.25">
      <c r="B1008" s="16" t="s">
        <v>252</v>
      </c>
      <c r="L1008" s="40"/>
    </row>
    <row r="1009" spans="1:27" x14ac:dyDescent="0.25">
      <c r="B1009" t="s">
        <v>253</v>
      </c>
      <c r="C1009" t="s">
        <v>27</v>
      </c>
      <c r="D1009" t="s">
        <v>254</v>
      </c>
      <c r="E1009" s="36">
        <v>1E-3</v>
      </c>
      <c r="F1009" t="s">
        <v>255</v>
      </c>
      <c r="G1009" t="s">
        <v>256</v>
      </c>
      <c r="H1009" s="37">
        <f>VLOOKUP(B1009,'T-SMP'!$E$10:$F$59,2,0)</f>
        <v>0</v>
      </c>
      <c r="I1009" t="s">
        <v>257</v>
      </c>
      <c r="J1009" s="22">
        <f>ROUND(E1009/I1007* H1009,5)</f>
        <v>0</v>
      </c>
      <c r="K1009" s="44"/>
      <c r="L1009" s="41"/>
    </row>
    <row r="1010" spans="1:27" x14ac:dyDescent="0.25">
      <c r="B1010" t="s">
        <v>258</v>
      </c>
      <c r="C1010" t="s">
        <v>27</v>
      </c>
      <c r="D1010" t="s">
        <v>259</v>
      </c>
      <c r="E1010" s="36">
        <v>8.0000000000000002E-3</v>
      </c>
      <c r="F1010" t="s">
        <v>255</v>
      </c>
      <c r="G1010" t="s">
        <v>256</v>
      </c>
      <c r="H1010" s="37">
        <f>VLOOKUP(B1010,'T-SMP'!$E$10:$F$59,2,0)</f>
        <v>0</v>
      </c>
      <c r="I1010" t="s">
        <v>257</v>
      </c>
      <c r="J1010" s="22">
        <f>ROUND(E1010/I1007* H1010,5)</f>
        <v>0</v>
      </c>
      <c r="K1010" s="44"/>
      <c r="L1010" s="41"/>
    </row>
    <row r="1011" spans="1:27" x14ac:dyDescent="0.25">
      <c r="D1011" s="23" t="s">
        <v>260</v>
      </c>
      <c r="E1011" s="38"/>
      <c r="H1011" s="38"/>
      <c r="L1011" s="41">
        <f>SUM(J1009:J1010)</f>
        <v>0</v>
      </c>
    </row>
    <row r="1012" spans="1:27" x14ac:dyDescent="0.25">
      <c r="B1012" s="16" t="s">
        <v>261</v>
      </c>
      <c r="E1012" s="38"/>
      <c r="H1012" s="38"/>
      <c r="L1012" s="41"/>
    </row>
    <row r="1013" spans="1:27" ht="30" x14ac:dyDescent="0.25">
      <c r="B1013" t="s">
        <v>345</v>
      </c>
      <c r="C1013" t="s">
        <v>27</v>
      </c>
      <c r="D1013" s="45" t="s">
        <v>346</v>
      </c>
      <c r="E1013" s="36">
        <v>8.0000000000000002E-3</v>
      </c>
      <c r="F1013" t="s">
        <v>255</v>
      </c>
      <c r="G1013" t="s">
        <v>256</v>
      </c>
      <c r="H1013" s="37">
        <f>VLOOKUP(B1013,'T-SMP'!$E$10:$F$59,2,0)</f>
        <v>0</v>
      </c>
      <c r="I1013" t="s">
        <v>257</v>
      </c>
      <c r="J1013" s="22">
        <f>ROUND(E1013/I1007* H1013,5)</f>
        <v>0</v>
      </c>
      <c r="K1013" s="44"/>
      <c r="L1013" s="41"/>
    </row>
    <row r="1014" spans="1:27" x14ac:dyDescent="0.25">
      <c r="D1014" s="23" t="s">
        <v>268</v>
      </c>
      <c r="E1014" s="38"/>
      <c r="H1014" s="38"/>
      <c r="L1014" s="41">
        <f>SUM(J1013:J1013)</f>
        <v>0</v>
      </c>
    </row>
    <row r="1015" spans="1:27" x14ac:dyDescent="0.25">
      <c r="E1015" s="38"/>
      <c r="H1015" s="38"/>
      <c r="L1015" s="41"/>
    </row>
    <row r="1016" spans="1:27" x14ac:dyDescent="0.25">
      <c r="D1016" s="23" t="s">
        <v>276</v>
      </c>
      <c r="E1016" s="38"/>
      <c r="H1016" s="38">
        <v>1.5</v>
      </c>
      <c r="I1016" t="s">
        <v>277</v>
      </c>
      <c r="J1016">
        <f>ROUND(H1016/100*L1011,5)</f>
        <v>0</v>
      </c>
      <c r="L1016" s="41"/>
    </row>
    <row r="1017" spans="1:27" x14ac:dyDescent="0.25">
      <c r="D1017" s="23" t="s">
        <v>278</v>
      </c>
      <c r="E1017" s="38"/>
      <c r="H1017" s="38"/>
      <c r="L1017" s="42">
        <f>SUM(J1008:J1016)</f>
        <v>0</v>
      </c>
    </row>
    <row r="1018" spans="1:27" x14ac:dyDescent="0.25">
      <c r="D1018" s="23" t="s">
        <v>279</v>
      </c>
      <c r="E1018" s="38"/>
      <c r="H1018" s="38"/>
      <c r="L1018" s="42">
        <f>SUM(L1017:L1017)</f>
        <v>0</v>
      </c>
    </row>
    <row r="1019" spans="1:27" x14ac:dyDescent="0.25">
      <c r="L1019" s="40"/>
    </row>
    <row r="1020" spans="1:27" ht="45" customHeight="1" x14ac:dyDescent="0.25">
      <c r="A1020" s="19" t="s">
        <v>454</v>
      </c>
      <c r="B1020" s="19" t="s">
        <v>187</v>
      </c>
      <c r="C1020" s="20" t="s">
        <v>34</v>
      </c>
      <c r="D1020" s="71" t="s">
        <v>188</v>
      </c>
      <c r="E1020" s="72"/>
      <c r="F1020" s="72"/>
      <c r="G1020" s="20"/>
      <c r="H1020" s="21" t="s">
        <v>251</v>
      </c>
      <c r="I1020" s="73">
        <v>2.1680000000000001</v>
      </c>
      <c r="J1020" s="74"/>
      <c r="K1020" s="43" t="str">
        <f>+B1020</f>
        <v>PRE2-ARD2</v>
      </c>
      <c r="L1020" s="39">
        <f>ROUND(L1035,2)</f>
        <v>0</v>
      </c>
      <c r="M1020" s="20"/>
      <c r="N1020" s="20"/>
      <c r="O1020" s="20"/>
      <c r="P1020" s="20"/>
      <c r="Q1020" s="20"/>
      <c r="R1020" s="20"/>
      <c r="S1020" s="20"/>
      <c r="T1020" s="20"/>
      <c r="U1020" s="20"/>
      <c r="V1020" s="20"/>
      <c r="W1020" s="20"/>
      <c r="X1020" s="20"/>
      <c r="Y1020" s="20"/>
      <c r="Z1020" s="20"/>
      <c r="AA1020" s="20"/>
    </row>
    <row r="1021" spans="1:27" x14ac:dyDescent="0.25">
      <c r="B1021" s="16" t="s">
        <v>252</v>
      </c>
      <c r="L1021" s="40"/>
    </row>
    <row r="1022" spans="1:27" x14ac:dyDescent="0.25">
      <c r="B1022" t="s">
        <v>258</v>
      </c>
      <c r="C1022" t="s">
        <v>27</v>
      </c>
      <c r="D1022" t="s">
        <v>259</v>
      </c>
      <c r="E1022" s="36">
        <v>3.0000000000000001E-3</v>
      </c>
      <c r="F1022" t="s">
        <v>255</v>
      </c>
      <c r="G1022" t="s">
        <v>256</v>
      </c>
      <c r="H1022" s="37">
        <f>VLOOKUP(B1022,'T-SMP'!$E$10:$F$59,2,0)</f>
        <v>0</v>
      </c>
      <c r="I1022" t="s">
        <v>257</v>
      </c>
      <c r="J1022" s="22">
        <f>ROUND(E1022/I1020* H1022,5)</f>
        <v>0</v>
      </c>
      <c r="K1022" s="44"/>
      <c r="L1022" s="41"/>
    </row>
    <row r="1023" spans="1:27" x14ac:dyDescent="0.25">
      <c r="B1023" t="s">
        <v>253</v>
      </c>
      <c r="C1023" t="s">
        <v>27</v>
      </c>
      <c r="D1023" t="s">
        <v>254</v>
      </c>
      <c r="E1023" s="36">
        <v>3.0000000000000001E-3</v>
      </c>
      <c r="F1023" t="s">
        <v>255</v>
      </c>
      <c r="G1023" t="s">
        <v>256</v>
      </c>
      <c r="H1023" s="37">
        <f>VLOOKUP(B1023,'T-SMP'!$E$10:$F$59,2,0)</f>
        <v>0</v>
      </c>
      <c r="I1023" t="s">
        <v>257</v>
      </c>
      <c r="J1023" s="22">
        <f>ROUND(E1023/I1020* H1023,5)</f>
        <v>0</v>
      </c>
      <c r="K1023" s="44"/>
      <c r="L1023" s="41"/>
    </row>
    <row r="1024" spans="1:27" x14ac:dyDescent="0.25">
      <c r="D1024" s="23" t="s">
        <v>260</v>
      </c>
      <c r="E1024" s="38"/>
      <c r="H1024" s="38"/>
      <c r="L1024" s="41">
        <f>SUM(J1022:J1023)</f>
        <v>0</v>
      </c>
    </row>
    <row r="1025" spans="1:27" x14ac:dyDescent="0.25">
      <c r="B1025" s="16" t="s">
        <v>261</v>
      </c>
      <c r="E1025" s="38"/>
      <c r="H1025" s="38"/>
      <c r="L1025" s="41"/>
    </row>
    <row r="1026" spans="1:27" ht="30" x14ac:dyDescent="0.25">
      <c r="B1026" t="s">
        <v>345</v>
      </c>
      <c r="C1026" t="s">
        <v>27</v>
      </c>
      <c r="D1026" s="45" t="s">
        <v>346</v>
      </c>
      <c r="E1026" s="36">
        <v>5.0000000000000001E-3</v>
      </c>
      <c r="F1026" t="s">
        <v>255</v>
      </c>
      <c r="G1026" t="s">
        <v>256</v>
      </c>
      <c r="H1026" s="37">
        <f>VLOOKUP(B1026,'T-SMP'!$E$10:$F$59,2,0)</f>
        <v>0</v>
      </c>
      <c r="I1026" t="s">
        <v>257</v>
      </c>
      <c r="J1026" s="22">
        <f>ROUND(E1026/I1020* H1026,5)</f>
        <v>0</v>
      </c>
      <c r="K1026" s="44"/>
      <c r="L1026" s="41"/>
    </row>
    <row r="1027" spans="1:27" x14ac:dyDescent="0.25">
      <c r="B1027" t="s">
        <v>282</v>
      </c>
      <c r="C1027" t="s">
        <v>27</v>
      </c>
      <c r="D1027" t="s">
        <v>283</v>
      </c>
      <c r="E1027" s="36">
        <v>1E-3</v>
      </c>
      <c r="F1027" t="s">
        <v>255</v>
      </c>
      <c r="G1027" t="s">
        <v>256</v>
      </c>
      <c r="H1027" s="37">
        <f>VLOOKUP(B1027,'T-SMP'!$E$10:$F$59,2,0)</f>
        <v>0</v>
      </c>
      <c r="I1027" t="s">
        <v>257</v>
      </c>
      <c r="J1027" s="22">
        <f>ROUND(E1027/I1020* H1027,5)</f>
        <v>0</v>
      </c>
      <c r="K1027" s="44"/>
      <c r="L1027" s="41"/>
    </row>
    <row r="1028" spans="1:27" x14ac:dyDescent="0.25">
      <c r="D1028" s="23" t="s">
        <v>268</v>
      </c>
      <c r="E1028" s="38"/>
      <c r="H1028" s="38"/>
      <c r="L1028" s="41">
        <f>SUM(J1026:J1027)</f>
        <v>0</v>
      </c>
    </row>
    <row r="1029" spans="1:27" x14ac:dyDescent="0.25">
      <c r="B1029" s="16" t="s">
        <v>269</v>
      </c>
      <c r="E1029" s="38"/>
      <c r="H1029" s="38"/>
      <c r="L1029" s="41"/>
    </row>
    <row r="1030" spans="1:27" ht="90" x14ac:dyDescent="0.25">
      <c r="B1030" t="s">
        <v>270</v>
      </c>
      <c r="C1030" t="s">
        <v>271</v>
      </c>
      <c r="D1030" s="45" t="s">
        <v>272</v>
      </c>
      <c r="E1030" s="36">
        <v>1E-4</v>
      </c>
      <c r="G1030" t="s">
        <v>256</v>
      </c>
      <c r="H1030" s="37">
        <f>VLOOKUP(B1030,'T-SMP'!$E$10:$F$59,2,0)</f>
        <v>0</v>
      </c>
      <c r="I1030" t="s">
        <v>257</v>
      </c>
      <c r="J1030" s="22">
        <f>ROUND(E1030* H1030,5)</f>
        <v>0</v>
      </c>
      <c r="K1030" s="44"/>
      <c r="L1030" s="41"/>
    </row>
    <row r="1031" spans="1:27" x14ac:dyDescent="0.25">
      <c r="D1031" s="23" t="s">
        <v>275</v>
      </c>
      <c r="E1031" s="38"/>
      <c r="H1031" s="38"/>
      <c r="L1031" s="41">
        <f>SUM(J1030:J1030)</f>
        <v>0</v>
      </c>
    </row>
    <row r="1032" spans="1:27" x14ac:dyDescent="0.25">
      <c r="E1032" s="38"/>
      <c r="H1032" s="38"/>
      <c r="L1032" s="41"/>
    </row>
    <row r="1033" spans="1:27" x14ac:dyDescent="0.25">
      <c r="D1033" s="23" t="s">
        <v>276</v>
      </c>
      <c r="E1033" s="38"/>
      <c r="H1033" s="38">
        <v>1.5</v>
      </c>
      <c r="I1033" t="s">
        <v>277</v>
      </c>
      <c r="J1033">
        <f>ROUND(H1033/100*L1024,5)</f>
        <v>0</v>
      </c>
      <c r="L1033" s="41"/>
    </row>
    <row r="1034" spans="1:27" x14ac:dyDescent="0.25">
      <c r="D1034" s="23" t="s">
        <v>278</v>
      </c>
      <c r="E1034" s="38"/>
      <c r="H1034" s="38"/>
      <c r="L1034" s="42">
        <f>SUM(J1021:J1033)</f>
        <v>0</v>
      </c>
    </row>
    <row r="1035" spans="1:27" x14ac:dyDescent="0.25">
      <c r="D1035" s="23" t="s">
        <v>279</v>
      </c>
      <c r="E1035" s="38"/>
      <c r="H1035" s="38"/>
      <c r="L1035" s="42">
        <f>SUM(L1034:L1034)</f>
        <v>0</v>
      </c>
    </row>
    <row r="1036" spans="1:27" x14ac:dyDescent="0.25">
      <c r="L1036" s="40"/>
    </row>
    <row r="1037" spans="1:27" ht="45" customHeight="1" x14ac:dyDescent="0.25">
      <c r="A1037" s="19" t="s">
        <v>455</v>
      </c>
      <c r="B1037" s="19" t="s">
        <v>105</v>
      </c>
      <c r="C1037" s="20" t="s">
        <v>53</v>
      </c>
      <c r="D1037" s="71" t="s">
        <v>106</v>
      </c>
      <c r="E1037" s="72"/>
      <c r="F1037" s="72"/>
      <c r="G1037" s="20"/>
      <c r="H1037" s="21" t="s">
        <v>251</v>
      </c>
      <c r="I1037" s="73">
        <v>1</v>
      </c>
      <c r="J1037" s="74"/>
      <c r="K1037" s="43" t="str">
        <f>+B1037</f>
        <v>PRE4-ARD1</v>
      </c>
      <c r="L1037" s="39">
        <f>ROUND(L1052,2)</f>
        <v>0</v>
      </c>
      <c r="M1037" s="20"/>
      <c r="N1037" s="20"/>
      <c r="O1037" s="20"/>
      <c r="P1037" s="20"/>
      <c r="Q1037" s="20"/>
      <c r="R1037" s="20"/>
      <c r="S1037" s="20"/>
      <c r="T1037" s="20"/>
      <c r="U1037" s="20"/>
      <c r="V1037" s="20"/>
      <c r="W1037" s="20"/>
      <c r="X1037" s="20"/>
      <c r="Y1037" s="20"/>
      <c r="Z1037" s="20"/>
      <c r="AA1037" s="20"/>
    </row>
    <row r="1038" spans="1:27" x14ac:dyDescent="0.25">
      <c r="B1038" s="16" t="s">
        <v>252</v>
      </c>
      <c r="L1038" s="40"/>
    </row>
    <row r="1039" spans="1:27" x14ac:dyDescent="0.25">
      <c r="B1039" t="s">
        <v>253</v>
      </c>
      <c r="C1039" t="s">
        <v>27</v>
      </c>
      <c r="D1039" t="s">
        <v>254</v>
      </c>
      <c r="E1039" s="36">
        <v>0.03</v>
      </c>
      <c r="F1039" t="s">
        <v>255</v>
      </c>
      <c r="G1039" t="s">
        <v>256</v>
      </c>
      <c r="H1039" s="37">
        <f>VLOOKUP(B1039,'T-SMP'!$E$10:$F$59,2,0)</f>
        <v>0</v>
      </c>
      <c r="I1039" t="s">
        <v>257</v>
      </c>
      <c r="J1039" s="22">
        <f>ROUND(E1039/I1037* H1039,5)</f>
        <v>0</v>
      </c>
      <c r="K1039" s="44"/>
      <c r="L1039" s="41"/>
    </row>
    <row r="1040" spans="1:27" x14ac:dyDescent="0.25">
      <c r="B1040" t="s">
        <v>258</v>
      </c>
      <c r="C1040" t="s">
        <v>27</v>
      </c>
      <c r="D1040" t="s">
        <v>259</v>
      </c>
      <c r="E1040" s="36">
        <v>0.03</v>
      </c>
      <c r="F1040" t="s">
        <v>255</v>
      </c>
      <c r="G1040" t="s">
        <v>256</v>
      </c>
      <c r="H1040" s="37">
        <f>VLOOKUP(B1040,'T-SMP'!$E$10:$F$59,2,0)</f>
        <v>0</v>
      </c>
      <c r="I1040" t="s">
        <v>257</v>
      </c>
      <c r="J1040" s="22">
        <f>ROUND(E1040/I1037* H1040,5)</f>
        <v>0</v>
      </c>
      <c r="K1040" s="44"/>
      <c r="L1040" s="41"/>
    </row>
    <row r="1041" spans="1:27" x14ac:dyDescent="0.25">
      <c r="D1041" s="23" t="s">
        <v>260</v>
      </c>
      <c r="E1041" s="38"/>
      <c r="H1041" s="38"/>
      <c r="L1041" s="41">
        <f>SUM(J1039:J1040)</f>
        <v>0</v>
      </c>
    </row>
    <row r="1042" spans="1:27" x14ac:dyDescent="0.25">
      <c r="B1042" s="16" t="s">
        <v>261</v>
      </c>
      <c r="E1042" s="38"/>
      <c r="H1042" s="38"/>
      <c r="L1042" s="41"/>
    </row>
    <row r="1043" spans="1:27" x14ac:dyDescent="0.25">
      <c r="B1043" t="s">
        <v>282</v>
      </c>
      <c r="C1043" t="s">
        <v>27</v>
      </c>
      <c r="D1043" t="s">
        <v>283</v>
      </c>
      <c r="E1043" s="36">
        <v>0.15</v>
      </c>
      <c r="F1043" t="s">
        <v>255</v>
      </c>
      <c r="G1043" t="s">
        <v>256</v>
      </c>
      <c r="H1043" s="37">
        <f>VLOOKUP(B1043,'T-SMP'!$E$10:$F$59,2,0)</f>
        <v>0</v>
      </c>
      <c r="I1043" t="s">
        <v>257</v>
      </c>
      <c r="J1043" s="22">
        <f>ROUND(E1043/I1037* H1043,5)</f>
        <v>0</v>
      </c>
      <c r="K1043" s="44"/>
      <c r="L1043" s="41"/>
    </row>
    <row r="1044" spans="1:27" x14ac:dyDescent="0.25">
      <c r="B1044" t="s">
        <v>262</v>
      </c>
      <c r="C1044" t="s">
        <v>27</v>
      </c>
      <c r="D1044" t="s">
        <v>263</v>
      </c>
      <c r="E1044" s="36">
        <v>0.03</v>
      </c>
      <c r="F1044" t="s">
        <v>255</v>
      </c>
      <c r="G1044" t="s">
        <v>256</v>
      </c>
      <c r="H1044" s="37">
        <f>VLOOKUP(B1044,'T-SMP'!$E$10:$F$59,2,0)</f>
        <v>0</v>
      </c>
      <c r="I1044" t="s">
        <v>257</v>
      </c>
      <c r="J1044" s="22">
        <f>ROUND(E1044/I1037* H1044,5)</f>
        <v>0</v>
      </c>
      <c r="K1044" s="44"/>
      <c r="L1044" s="41"/>
    </row>
    <row r="1045" spans="1:27" x14ac:dyDescent="0.25">
      <c r="D1045" s="23" t="s">
        <v>268</v>
      </c>
      <c r="E1045" s="38"/>
      <c r="H1045" s="38"/>
      <c r="L1045" s="41">
        <f>SUM(J1043:J1044)</f>
        <v>0</v>
      </c>
    </row>
    <row r="1046" spans="1:27" x14ac:dyDescent="0.25">
      <c r="B1046" s="16" t="s">
        <v>269</v>
      </c>
      <c r="E1046" s="38"/>
      <c r="H1046" s="38"/>
      <c r="L1046" s="41"/>
    </row>
    <row r="1047" spans="1:27" ht="90" x14ac:dyDescent="0.25">
      <c r="B1047" t="s">
        <v>270</v>
      </c>
      <c r="C1047" t="s">
        <v>271</v>
      </c>
      <c r="D1047" s="45" t="s">
        <v>272</v>
      </c>
      <c r="E1047" s="36">
        <v>0.02</v>
      </c>
      <c r="G1047" t="s">
        <v>256</v>
      </c>
      <c r="H1047" s="37">
        <f>VLOOKUP(B1047,'T-SMP'!$E$10:$F$59,2,0)</f>
        <v>0</v>
      </c>
      <c r="I1047" t="s">
        <v>257</v>
      </c>
      <c r="J1047" s="22">
        <f>ROUND(E1047* H1047,5)</f>
        <v>0</v>
      </c>
      <c r="K1047" s="44"/>
      <c r="L1047" s="41"/>
    </row>
    <row r="1048" spans="1:27" x14ac:dyDescent="0.25">
      <c r="D1048" s="23" t="s">
        <v>275</v>
      </c>
      <c r="E1048" s="38"/>
      <c r="H1048" s="38"/>
      <c r="L1048" s="41">
        <f>SUM(J1047:J1047)</f>
        <v>0</v>
      </c>
    </row>
    <row r="1049" spans="1:27" x14ac:dyDescent="0.25">
      <c r="E1049" s="38"/>
      <c r="H1049" s="38"/>
      <c r="L1049" s="41"/>
    </row>
    <row r="1050" spans="1:27" x14ac:dyDescent="0.25">
      <c r="D1050" s="23" t="s">
        <v>276</v>
      </c>
      <c r="E1050" s="38"/>
      <c r="H1050" s="38">
        <v>1.5</v>
      </c>
      <c r="I1050" t="s">
        <v>277</v>
      </c>
      <c r="J1050">
        <f>ROUND(H1050/100*L1041,5)</f>
        <v>0</v>
      </c>
      <c r="L1050" s="41"/>
    </row>
    <row r="1051" spans="1:27" x14ac:dyDescent="0.25">
      <c r="D1051" s="23" t="s">
        <v>278</v>
      </c>
      <c r="E1051" s="38"/>
      <c r="H1051" s="38"/>
      <c r="L1051" s="42">
        <f>SUM(J1038:J1050)</f>
        <v>0</v>
      </c>
    </row>
    <row r="1052" spans="1:27" x14ac:dyDescent="0.25">
      <c r="D1052" s="23" t="s">
        <v>279</v>
      </c>
      <c r="E1052" s="38"/>
      <c r="H1052" s="38"/>
      <c r="L1052" s="42">
        <f>SUM(L1051:L1051)</f>
        <v>0</v>
      </c>
    </row>
    <row r="1053" spans="1:27" x14ac:dyDescent="0.25">
      <c r="L1053" s="40"/>
    </row>
    <row r="1054" spans="1:27" ht="45" customHeight="1" x14ac:dyDescent="0.25">
      <c r="A1054" s="19" t="s">
        <v>456</v>
      </c>
      <c r="B1054" s="19" t="s">
        <v>96</v>
      </c>
      <c r="C1054" s="20" t="s">
        <v>34</v>
      </c>
      <c r="D1054" s="71" t="s">
        <v>97</v>
      </c>
      <c r="E1054" s="72"/>
      <c r="F1054" s="72"/>
      <c r="G1054" s="20"/>
      <c r="H1054" s="21" t="s">
        <v>251</v>
      </c>
      <c r="I1054" s="73">
        <v>1</v>
      </c>
      <c r="J1054" s="74"/>
      <c r="K1054" s="43" t="str">
        <f>+B1054</f>
        <v>PRE91-BUIV</v>
      </c>
      <c r="L1054" s="39">
        <f>ROUND(L1067,2)</f>
        <v>0</v>
      </c>
      <c r="M1054" s="20"/>
      <c r="N1054" s="20"/>
      <c r="O1054" s="20"/>
      <c r="P1054" s="20"/>
      <c r="Q1054" s="20"/>
      <c r="R1054" s="20"/>
      <c r="S1054" s="20"/>
      <c r="T1054" s="20"/>
      <c r="U1054" s="20"/>
      <c r="V1054" s="20"/>
      <c r="W1054" s="20"/>
      <c r="X1054" s="20"/>
      <c r="Y1054" s="20"/>
      <c r="Z1054" s="20"/>
      <c r="AA1054" s="20"/>
    </row>
    <row r="1055" spans="1:27" x14ac:dyDescent="0.25">
      <c r="B1055" s="16" t="s">
        <v>252</v>
      </c>
      <c r="L1055" s="40"/>
    </row>
    <row r="1056" spans="1:27" x14ac:dyDescent="0.25">
      <c r="B1056" t="s">
        <v>258</v>
      </c>
      <c r="C1056" t="s">
        <v>27</v>
      </c>
      <c r="D1056" t="s">
        <v>259</v>
      </c>
      <c r="E1056" s="36">
        <v>5.0000000000000001E-3</v>
      </c>
      <c r="F1056" t="s">
        <v>255</v>
      </c>
      <c r="G1056" t="s">
        <v>256</v>
      </c>
      <c r="H1056" s="37">
        <f>VLOOKUP(B1056,'T-SMP'!$E$10:$F$59,2,0)</f>
        <v>0</v>
      </c>
      <c r="I1056" t="s">
        <v>257</v>
      </c>
      <c r="J1056" s="22">
        <f>ROUND(E1056/I1054* H1056,5)</f>
        <v>0</v>
      </c>
      <c r="K1056" s="44"/>
      <c r="L1056" s="41"/>
    </row>
    <row r="1057" spans="1:27" x14ac:dyDescent="0.25">
      <c r="D1057" s="23" t="s">
        <v>260</v>
      </c>
      <c r="E1057" s="38"/>
      <c r="H1057" s="38"/>
      <c r="L1057" s="41">
        <f>SUM(J1056:J1056)</f>
        <v>0</v>
      </c>
    </row>
    <row r="1058" spans="1:27" x14ac:dyDescent="0.25">
      <c r="B1058" s="16" t="s">
        <v>261</v>
      </c>
      <c r="E1058" s="38"/>
      <c r="H1058" s="38"/>
      <c r="L1058" s="41"/>
    </row>
    <row r="1059" spans="1:27" x14ac:dyDescent="0.25">
      <c r="B1059" t="s">
        <v>262</v>
      </c>
      <c r="C1059" t="s">
        <v>27</v>
      </c>
      <c r="D1059" t="s">
        <v>263</v>
      </c>
      <c r="E1059" s="36">
        <v>5.0000000000000001E-3</v>
      </c>
      <c r="F1059" t="s">
        <v>255</v>
      </c>
      <c r="G1059" t="s">
        <v>256</v>
      </c>
      <c r="H1059" s="37">
        <f>VLOOKUP(B1059,'T-SMP'!$E$10:$F$59,2,0)</f>
        <v>0</v>
      </c>
      <c r="I1059" t="s">
        <v>257</v>
      </c>
      <c r="J1059" s="22">
        <f>ROUND(E1059/I1054* H1059,5)</f>
        <v>0</v>
      </c>
      <c r="K1059" s="44"/>
      <c r="L1059" s="41"/>
    </row>
    <row r="1060" spans="1:27" x14ac:dyDescent="0.25">
      <c r="D1060" s="23" t="s">
        <v>268</v>
      </c>
      <c r="E1060" s="38"/>
      <c r="H1060" s="38"/>
      <c r="L1060" s="41">
        <f>SUM(J1059:J1059)</f>
        <v>0</v>
      </c>
    </row>
    <row r="1061" spans="1:27" x14ac:dyDescent="0.25">
      <c r="B1061" s="16" t="s">
        <v>269</v>
      </c>
      <c r="E1061" s="38"/>
      <c r="H1061" s="38"/>
      <c r="L1061" s="41"/>
    </row>
    <row r="1062" spans="1:27" ht="90" x14ac:dyDescent="0.25">
      <c r="B1062" t="s">
        <v>273</v>
      </c>
      <c r="C1062" t="s">
        <v>271</v>
      </c>
      <c r="D1062" s="45" t="s">
        <v>274</v>
      </c>
      <c r="E1062" s="36">
        <v>0.1</v>
      </c>
      <c r="G1062" t="s">
        <v>256</v>
      </c>
      <c r="H1062" s="37">
        <f>VLOOKUP(B1062,'T-SMP'!$E$10:$F$59,2,0)</f>
        <v>0</v>
      </c>
      <c r="I1062" t="s">
        <v>257</v>
      </c>
      <c r="J1062" s="22">
        <f>ROUND(E1062* H1062,5)</f>
        <v>0</v>
      </c>
      <c r="K1062" s="44"/>
      <c r="L1062" s="41"/>
    </row>
    <row r="1063" spans="1:27" x14ac:dyDescent="0.25">
      <c r="D1063" s="23" t="s">
        <v>275</v>
      </c>
      <c r="E1063" s="38"/>
      <c r="H1063" s="38"/>
      <c r="L1063" s="41">
        <f>SUM(J1062:J1062)</f>
        <v>0</v>
      </c>
    </row>
    <row r="1064" spans="1:27" x14ac:dyDescent="0.25">
      <c r="E1064" s="38"/>
      <c r="H1064" s="38"/>
      <c r="L1064" s="41"/>
    </row>
    <row r="1065" spans="1:27" x14ac:dyDescent="0.25">
      <c r="D1065" s="23" t="s">
        <v>276</v>
      </c>
      <c r="E1065" s="38"/>
      <c r="H1065" s="38">
        <v>1.5</v>
      </c>
      <c r="I1065" t="s">
        <v>277</v>
      </c>
      <c r="J1065">
        <f>ROUND(H1065/100*L1057,5)</f>
        <v>0</v>
      </c>
      <c r="L1065" s="41"/>
    </row>
    <row r="1066" spans="1:27" x14ac:dyDescent="0.25">
      <c r="D1066" s="23" t="s">
        <v>278</v>
      </c>
      <c r="E1066" s="38"/>
      <c r="H1066" s="38"/>
      <c r="L1066" s="42">
        <f>SUM(J1055:J1065)</f>
        <v>0</v>
      </c>
    </row>
    <row r="1067" spans="1:27" x14ac:dyDescent="0.25">
      <c r="D1067" s="23" t="s">
        <v>279</v>
      </c>
      <c r="E1067" s="38"/>
      <c r="H1067" s="38"/>
      <c r="L1067" s="42">
        <f>SUM(L1066:L1066)</f>
        <v>0</v>
      </c>
    </row>
    <row r="1068" spans="1:27" x14ac:dyDescent="0.25">
      <c r="L1068" s="40"/>
    </row>
    <row r="1069" spans="1:27" ht="45" customHeight="1" x14ac:dyDescent="0.25">
      <c r="A1069" s="19" t="s">
        <v>457</v>
      </c>
      <c r="B1069" s="19" t="s">
        <v>100</v>
      </c>
      <c r="C1069" s="20" t="s">
        <v>34</v>
      </c>
      <c r="D1069" s="71" t="s">
        <v>101</v>
      </c>
      <c r="E1069" s="72"/>
      <c r="F1069" s="72"/>
      <c r="G1069" s="20"/>
      <c r="H1069" s="21" t="s">
        <v>251</v>
      </c>
      <c r="I1069" s="73">
        <v>1</v>
      </c>
      <c r="J1069" s="74"/>
      <c r="K1069" s="43" t="str">
        <f>+B1069</f>
        <v>PRE91-RETC</v>
      </c>
      <c r="L1069" s="39">
        <f>ROUND(L1079,2)</f>
        <v>0</v>
      </c>
      <c r="M1069" s="20"/>
      <c r="N1069" s="20"/>
      <c r="O1069" s="20"/>
      <c r="P1069" s="20"/>
      <c r="Q1069" s="20"/>
      <c r="R1069" s="20"/>
      <c r="S1069" s="20"/>
      <c r="T1069" s="20"/>
      <c r="U1069" s="20"/>
      <c r="V1069" s="20"/>
      <c r="W1069" s="20"/>
      <c r="X1069" s="20"/>
      <c r="Y1069" s="20"/>
      <c r="Z1069" s="20"/>
      <c r="AA1069" s="20"/>
    </row>
    <row r="1070" spans="1:27" x14ac:dyDescent="0.25">
      <c r="B1070" s="16" t="s">
        <v>252</v>
      </c>
      <c r="L1070" s="40"/>
    </row>
    <row r="1071" spans="1:27" x14ac:dyDescent="0.25">
      <c r="B1071" t="s">
        <v>258</v>
      </c>
      <c r="C1071" t="s">
        <v>27</v>
      </c>
      <c r="D1071" t="s">
        <v>259</v>
      </c>
      <c r="E1071" s="36">
        <v>0.1</v>
      </c>
      <c r="F1071" t="s">
        <v>255</v>
      </c>
      <c r="G1071" t="s">
        <v>256</v>
      </c>
      <c r="H1071" s="37">
        <f>VLOOKUP(B1071,'T-SMP'!$E$10:$F$59,2,0)</f>
        <v>0</v>
      </c>
      <c r="I1071" t="s">
        <v>257</v>
      </c>
      <c r="J1071" s="22">
        <f>ROUND(E1071/I1069* H1071,5)</f>
        <v>0</v>
      </c>
      <c r="K1071" s="44"/>
      <c r="L1071" s="41"/>
    </row>
    <row r="1072" spans="1:27" x14ac:dyDescent="0.25">
      <c r="D1072" s="23" t="s">
        <v>260</v>
      </c>
      <c r="E1072" s="38"/>
      <c r="H1072" s="38"/>
      <c r="L1072" s="41">
        <f>SUM(J1071:J1071)</f>
        <v>0</v>
      </c>
    </row>
    <row r="1073" spans="1:27" x14ac:dyDescent="0.25">
      <c r="B1073" s="16" t="s">
        <v>269</v>
      </c>
      <c r="E1073" s="38"/>
      <c r="H1073" s="38"/>
      <c r="L1073" s="41"/>
    </row>
    <row r="1074" spans="1:27" ht="90" x14ac:dyDescent="0.25">
      <c r="B1074" t="s">
        <v>273</v>
      </c>
      <c r="C1074" t="s">
        <v>271</v>
      </c>
      <c r="D1074" s="45" t="s">
        <v>274</v>
      </c>
      <c r="E1074" s="36">
        <v>0.01</v>
      </c>
      <c r="G1074" t="s">
        <v>256</v>
      </c>
      <c r="H1074" s="37">
        <f>VLOOKUP(B1074,'T-SMP'!$E$10:$F$59,2,0)</f>
        <v>0</v>
      </c>
      <c r="I1074" t="s">
        <v>257</v>
      </c>
      <c r="J1074" s="22">
        <f>ROUND(E1074* H1074,5)</f>
        <v>0</v>
      </c>
      <c r="K1074" s="44"/>
      <c r="L1074" s="41"/>
    </row>
    <row r="1075" spans="1:27" x14ac:dyDescent="0.25">
      <c r="D1075" s="23" t="s">
        <v>275</v>
      </c>
      <c r="E1075" s="38"/>
      <c r="H1075" s="38"/>
      <c r="L1075" s="41">
        <f>SUM(J1074:J1074)</f>
        <v>0</v>
      </c>
    </row>
    <row r="1076" spans="1:27" x14ac:dyDescent="0.25">
      <c r="E1076" s="38"/>
      <c r="H1076" s="38"/>
      <c r="L1076" s="41"/>
    </row>
    <row r="1077" spans="1:27" x14ac:dyDescent="0.25">
      <c r="D1077" s="23" t="s">
        <v>276</v>
      </c>
      <c r="E1077" s="38"/>
      <c r="H1077" s="38">
        <v>1.5</v>
      </c>
      <c r="I1077" t="s">
        <v>277</v>
      </c>
      <c r="J1077">
        <f>ROUND(H1077/100*L1072,5)</f>
        <v>0</v>
      </c>
      <c r="L1077" s="41"/>
    </row>
    <row r="1078" spans="1:27" x14ac:dyDescent="0.25">
      <c r="D1078" s="23" t="s">
        <v>278</v>
      </c>
      <c r="E1078" s="38"/>
      <c r="H1078" s="38"/>
      <c r="L1078" s="42">
        <f>SUM(J1070:J1077)</f>
        <v>0</v>
      </c>
    </row>
    <row r="1079" spans="1:27" x14ac:dyDescent="0.25">
      <c r="D1079" s="23" t="s">
        <v>279</v>
      </c>
      <c r="E1079" s="38"/>
      <c r="H1079" s="38"/>
      <c r="L1079" s="42">
        <f>SUM(L1078:L1078)</f>
        <v>0</v>
      </c>
    </row>
    <row r="1080" spans="1:27" x14ac:dyDescent="0.25">
      <c r="L1080" s="40"/>
    </row>
    <row r="1081" spans="1:27" ht="45" customHeight="1" x14ac:dyDescent="0.25">
      <c r="A1081" s="19" t="s">
        <v>458</v>
      </c>
      <c r="B1081" s="19" t="s">
        <v>88</v>
      </c>
      <c r="C1081" s="20" t="s">
        <v>34</v>
      </c>
      <c r="D1081" s="71" t="s">
        <v>89</v>
      </c>
      <c r="E1081" s="72"/>
      <c r="F1081" s="72"/>
      <c r="G1081" s="20"/>
      <c r="H1081" s="21" t="s">
        <v>251</v>
      </c>
      <c r="I1081" s="73">
        <v>1</v>
      </c>
      <c r="J1081" s="74"/>
      <c r="K1081" s="43" t="str">
        <f>+B1081</f>
        <v>PRE91-RETV</v>
      </c>
      <c r="L1081" s="39">
        <f>ROUND(L1091,2)</f>
        <v>0</v>
      </c>
      <c r="M1081" s="20"/>
      <c r="N1081" s="20"/>
      <c r="O1081" s="20"/>
      <c r="P1081" s="20"/>
      <c r="Q1081" s="20"/>
      <c r="R1081" s="20"/>
      <c r="S1081" s="20"/>
      <c r="T1081" s="20"/>
      <c r="U1081" s="20"/>
      <c r="V1081" s="20"/>
      <c r="W1081" s="20"/>
      <c r="X1081" s="20"/>
      <c r="Y1081" s="20"/>
      <c r="Z1081" s="20"/>
      <c r="AA1081" s="20"/>
    </row>
    <row r="1082" spans="1:27" x14ac:dyDescent="0.25">
      <c r="B1082" s="16" t="s">
        <v>252</v>
      </c>
      <c r="L1082" s="40"/>
    </row>
    <row r="1083" spans="1:27" x14ac:dyDescent="0.25">
      <c r="B1083" t="s">
        <v>258</v>
      </c>
      <c r="C1083" t="s">
        <v>27</v>
      </c>
      <c r="D1083" t="s">
        <v>259</v>
      </c>
      <c r="E1083" s="36">
        <v>8.5000000000000006E-3</v>
      </c>
      <c r="F1083" t="s">
        <v>255</v>
      </c>
      <c r="G1083" t="s">
        <v>256</v>
      </c>
      <c r="H1083" s="37">
        <f>VLOOKUP(B1083,'T-SMP'!$E$10:$F$59,2,0)</f>
        <v>0</v>
      </c>
      <c r="I1083" t="s">
        <v>257</v>
      </c>
      <c r="J1083" s="22">
        <f>ROUND(E1083/I1081* H1083,5)</f>
        <v>0</v>
      </c>
      <c r="K1083" s="44"/>
      <c r="L1083" s="41"/>
    </row>
    <row r="1084" spans="1:27" x14ac:dyDescent="0.25">
      <c r="D1084" s="23" t="s">
        <v>260</v>
      </c>
      <c r="E1084" s="38"/>
      <c r="H1084" s="38"/>
      <c r="L1084" s="41">
        <f>SUM(J1083:J1083)</f>
        <v>0</v>
      </c>
    </row>
    <row r="1085" spans="1:27" x14ac:dyDescent="0.25">
      <c r="B1085" s="16" t="s">
        <v>269</v>
      </c>
      <c r="E1085" s="38"/>
      <c r="H1085" s="38"/>
      <c r="L1085" s="41"/>
    </row>
    <row r="1086" spans="1:27" ht="90" x14ac:dyDescent="0.25">
      <c r="B1086" t="s">
        <v>273</v>
      </c>
      <c r="C1086" t="s">
        <v>271</v>
      </c>
      <c r="D1086" s="45" t="s">
        <v>274</v>
      </c>
      <c r="E1086" s="36">
        <v>0.1</v>
      </c>
      <c r="G1086" t="s">
        <v>256</v>
      </c>
      <c r="H1086" s="37">
        <f>VLOOKUP(B1086,'T-SMP'!$E$10:$F$59,2,0)</f>
        <v>0</v>
      </c>
      <c r="I1086" t="s">
        <v>257</v>
      </c>
      <c r="J1086" s="22">
        <f>ROUND(E1086* H1086,5)</f>
        <v>0</v>
      </c>
      <c r="K1086" s="44"/>
      <c r="L1086" s="41"/>
    </row>
    <row r="1087" spans="1:27" x14ac:dyDescent="0.25">
      <c r="D1087" s="23" t="s">
        <v>275</v>
      </c>
      <c r="E1087" s="38"/>
      <c r="H1087" s="38"/>
      <c r="L1087" s="41">
        <f>SUM(J1086:J1086)</f>
        <v>0</v>
      </c>
    </row>
    <row r="1088" spans="1:27" x14ac:dyDescent="0.25">
      <c r="E1088" s="38"/>
      <c r="H1088" s="38"/>
      <c r="L1088" s="41"/>
    </row>
    <row r="1089" spans="1:27" x14ac:dyDescent="0.25">
      <c r="D1089" s="23" t="s">
        <v>276</v>
      </c>
      <c r="E1089" s="38"/>
      <c r="H1089" s="38">
        <v>1.5</v>
      </c>
      <c r="I1089" t="s">
        <v>277</v>
      </c>
      <c r="J1089">
        <f>ROUND(H1089/100*L1084,5)</f>
        <v>0</v>
      </c>
      <c r="L1089" s="41"/>
    </row>
    <row r="1090" spans="1:27" x14ac:dyDescent="0.25">
      <c r="D1090" s="23" t="s">
        <v>278</v>
      </c>
      <c r="E1090" s="38"/>
      <c r="H1090" s="38"/>
      <c r="L1090" s="42">
        <f>SUM(J1082:J1089)</f>
        <v>0</v>
      </c>
    </row>
    <row r="1091" spans="1:27" x14ac:dyDescent="0.25">
      <c r="D1091" s="23" t="s">
        <v>279</v>
      </c>
      <c r="E1091" s="38"/>
      <c r="H1091" s="38"/>
      <c r="L1091" s="42">
        <f>SUM(L1090:L1090)</f>
        <v>0</v>
      </c>
    </row>
    <row r="1092" spans="1:27" x14ac:dyDescent="0.25">
      <c r="L1092" s="40"/>
    </row>
    <row r="1093" spans="1:27" ht="45" customHeight="1" x14ac:dyDescent="0.25">
      <c r="A1093" s="19" t="s">
        <v>459</v>
      </c>
      <c r="B1093" s="19" t="s">
        <v>92</v>
      </c>
      <c r="C1093" s="20" t="s">
        <v>34</v>
      </c>
      <c r="D1093" s="71" t="s">
        <v>93</v>
      </c>
      <c r="E1093" s="72"/>
      <c r="F1093" s="72"/>
      <c r="G1093" s="20"/>
      <c r="H1093" s="21" t="s">
        <v>251</v>
      </c>
      <c r="I1093" s="73">
        <v>1</v>
      </c>
      <c r="J1093" s="74"/>
      <c r="K1093" s="43" t="str">
        <f>+B1093</f>
        <v>PRE91-TALV</v>
      </c>
      <c r="L1093" s="39">
        <f>ROUND(L1106,2)</f>
        <v>0</v>
      </c>
      <c r="M1093" s="20"/>
      <c r="N1093" s="20"/>
      <c r="O1093" s="20"/>
      <c r="P1093" s="20"/>
      <c r="Q1093" s="20"/>
      <c r="R1093" s="20"/>
      <c r="S1093" s="20"/>
      <c r="T1093" s="20"/>
      <c r="U1093" s="20"/>
      <c r="V1093" s="20"/>
      <c r="W1093" s="20"/>
      <c r="X1093" s="20"/>
      <c r="Y1093" s="20"/>
      <c r="Z1093" s="20"/>
      <c r="AA1093" s="20"/>
    </row>
    <row r="1094" spans="1:27" x14ac:dyDescent="0.25">
      <c r="B1094" s="16" t="s">
        <v>252</v>
      </c>
      <c r="L1094" s="40"/>
    </row>
    <row r="1095" spans="1:27" x14ac:dyDescent="0.25">
      <c r="B1095" t="s">
        <v>258</v>
      </c>
      <c r="C1095" t="s">
        <v>27</v>
      </c>
      <c r="D1095" t="s">
        <v>259</v>
      </c>
      <c r="E1095" s="36">
        <v>5.0000000000000001E-3</v>
      </c>
      <c r="F1095" t="s">
        <v>255</v>
      </c>
      <c r="G1095" t="s">
        <v>256</v>
      </c>
      <c r="H1095" s="37">
        <f>VLOOKUP(B1095,'T-SMP'!$E$10:$F$59,2,0)</f>
        <v>0</v>
      </c>
      <c r="I1095" t="s">
        <v>257</v>
      </c>
      <c r="J1095" s="22">
        <f>ROUND(E1095/I1093* H1095,5)</f>
        <v>0</v>
      </c>
      <c r="K1095" s="44"/>
      <c r="L1095" s="41"/>
    </row>
    <row r="1096" spans="1:27" x14ac:dyDescent="0.25">
      <c r="D1096" s="23" t="s">
        <v>260</v>
      </c>
      <c r="E1096" s="38"/>
      <c r="H1096" s="38"/>
      <c r="L1096" s="41">
        <f>SUM(J1095:J1095)</f>
        <v>0</v>
      </c>
    </row>
    <row r="1097" spans="1:27" x14ac:dyDescent="0.25">
      <c r="B1097" s="16" t="s">
        <v>261</v>
      </c>
      <c r="E1097" s="38"/>
      <c r="H1097" s="38"/>
      <c r="L1097" s="41"/>
    </row>
    <row r="1098" spans="1:27" x14ac:dyDescent="0.25">
      <c r="B1098" t="s">
        <v>262</v>
      </c>
      <c r="C1098" t="s">
        <v>27</v>
      </c>
      <c r="D1098" t="s">
        <v>263</v>
      </c>
      <c r="E1098" s="36">
        <v>5.0000000000000001E-3</v>
      </c>
      <c r="F1098" t="s">
        <v>255</v>
      </c>
      <c r="G1098" t="s">
        <v>256</v>
      </c>
      <c r="H1098" s="37">
        <f>VLOOKUP(B1098,'T-SMP'!$E$10:$F$59,2,0)</f>
        <v>0</v>
      </c>
      <c r="I1098" t="s">
        <v>257</v>
      </c>
      <c r="J1098" s="22">
        <f>ROUND(E1098/I1093* H1098,5)</f>
        <v>0</v>
      </c>
      <c r="K1098" s="44"/>
      <c r="L1098" s="41"/>
    </row>
    <row r="1099" spans="1:27" x14ac:dyDescent="0.25">
      <c r="D1099" s="23" t="s">
        <v>268</v>
      </c>
      <c r="E1099" s="38"/>
      <c r="H1099" s="38"/>
      <c r="L1099" s="41">
        <f>SUM(J1098:J1098)</f>
        <v>0</v>
      </c>
    </row>
    <row r="1100" spans="1:27" x14ac:dyDescent="0.25">
      <c r="B1100" s="16" t="s">
        <v>269</v>
      </c>
      <c r="E1100" s="38"/>
      <c r="H1100" s="38"/>
      <c r="L1100" s="41"/>
    </row>
    <row r="1101" spans="1:27" ht="90" x14ac:dyDescent="0.25">
      <c r="B1101" t="s">
        <v>273</v>
      </c>
      <c r="C1101" t="s">
        <v>271</v>
      </c>
      <c r="D1101" s="45" t="s">
        <v>274</v>
      </c>
      <c r="E1101" s="36">
        <v>0.1</v>
      </c>
      <c r="G1101" t="s">
        <v>256</v>
      </c>
      <c r="H1101" s="37">
        <f>VLOOKUP(B1101,'T-SMP'!$E$10:$F$59,2,0)</f>
        <v>0</v>
      </c>
      <c r="I1101" t="s">
        <v>257</v>
      </c>
      <c r="J1101" s="22">
        <f>ROUND(E1101* H1101,5)</f>
        <v>0</v>
      </c>
      <c r="K1101" s="44"/>
      <c r="L1101" s="41"/>
    </row>
    <row r="1102" spans="1:27" x14ac:dyDescent="0.25">
      <c r="D1102" s="23" t="s">
        <v>275</v>
      </c>
      <c r="E1102" s="38"/>
      <c r="H1102" s="38"/>
      <c r="L1102" s="41">
        <f>SUM(J1101:J1101)</f>
        <v>0</v>
      </c>
    </row>
    <row r="1103" spans="1:27" x14ac:dyDescent="0.25">
      <c r="E1103" s="38"/>
      <c r="H1103" s="38"/>
      <c r="L1103" s="41"/>
    </row>
    <row r="1104" spans="1:27" x14ac:dyDescent="0.25">
      <c r="D1104" s="23" t="s">
        <v>276</v>
      </c>
      <c r="E1104" s="38"/>
      <c r="H1104" s="38">
        <v>1.5</v>
      </c>
      <c r="I1104" t="s">
        <v>277</v>
      </c>
      <c r="J1104">
        <f>ROUND(H1104/100*L1096,5)</f>
        <v>0</v>
      </c>
      <c r="L1104" s="41"/>
    </row>
    <row r="1105" spans="1:27" x14ac:dyDescent="0.25">
      <c r="D1105" s="23" t="s">
        <v>278</v>
      </c>
      <c r="E1105" s="38"/>
      <c r="H1105" s="38"/>
      <c r="L1105" s="42">
        <f>SUM(J1094:J1104)</f>
        <v>0</v>
      </c>
    </row>
    <row r="1106" spans="1:27" x14ac:dyDescent="0.25">
      <c r="D1106" s="23" t="s">
        <v>279</v>
      </c>
      <c r="E1106" s="38"/>
      <c r="H1106" s="38"/>
      <c r="L1106" s="42">
        <f>SUM(L1105:L1105)</f>
        <v>0</v>
      </c>
    </row>
    <row r="1107" spans="1:27" x14ac:dyDescent="0.25">
      <c r="L1107" s="40"/>
    </row>
    <row r="1108" spans="1:27" ht="45" customHeight="1" x14ac:dyDescent="0.25">
      <c r="A1108" s="19" t="s">
        <v>460</v>
      </c>
      <c r="B1108" s="19" t="s">
        <v>114</v>
      </c>
      <c r="C1108" s="20" t="s">
        <v>53</v>
      </c>
      <c r="D1108" s="71" t="s">
        <v>115</v>
      </c>
      <c r="E1108" s="72"/>
      <c r="F1108" s="72"/>
      <c r="G1108" s="20"/>
      <c r="H1108" s="21" t="s">
        <v>251</v>
      </c>
      <c r="I1108" s="73">
        <v>1</v>
      </c>
      <c r="J1108" s="74"/>
      <c r="K1108" s="43" t="str">
        <f>+B1108</f>
        <v>PRE9A-ARD1</v>
      </c>
      <c r="L1108" s="39">
        <f>ROUND(L1125,2)</f>
        <v>0</v>
      </c>
      <c r="M1108" s="20"/>
      <c r="N1108" s="20"/>
      <c r="O1108" s="20"/>
      <c r="P1108" s="20"/>
      <c r="Q1108" s="20"/>
      <c r="R1108" s="20"/>
      <c r="S1108" s="20"/>
      <c r="T1108" s="20"/>
      <c r="U1108" s="20"/>
      <c r="V1108" s="20"/>
      <c r="W1108" s="20"/>
      <c r="X1108" s="20"/>
      <c r="Y1108" s="20"/>
      <c r="Z1108" s="20"/>
      <c r="AA1108" s="20"/>
    </row>
    <row r="1109" spans="1:27" x14ac:dyDescent="0.25">
      <c r="B1109" s="16" t="s">
        <v>252</v>
      </c>
      <c r="L1109" s="40"/>
    </row>
    <row r="1110" spans="1:27" x14ac:dyDescent="0.25">
      <c r="B1110" t="s">
        <v>253</v>
      </c>
      <c r="C1110" t="s">
        <v>27</v>
      </c>
      <c r="D1110" t="s">
        <v>254</v>
      </c>
      <c r="E1110" s="36">
        <v>1</v>
      </c>
      <c r="F1110" t="s">
        <v>255</v>
      </c>
      <c r="G1110" t="s">
        <v>256</v>
      </c>
      <c r="H1110" s="37">
        <f>VLOOKUP(B1110,'T-SMP'!$E$10:$F$59,2,0)</f>
        <v>0</v>
      </c>
      <c r="I1110" t="s">
        <v>257</v>
      </c>
      <c r="J1110" s="22">
        <f>ROUND(E1110/I1108* H1110,5)</f>
        <v>0</v>
      </c>
      <c r="K1110" s="44"/>
      <c r="L1110" s="41"/>
    </row>
    <row r="1111" spans="1:27" x14ac:dyDescent="0.25">
      <c r="B1111" t="s">
        <v>258</v>
      </c>
      <c r="C1111" t="s">
        <v>27</v>
      </c>
      <c r="D1111" t="s">
        <v>259</v>
      </c>
      <c r="E1111" s="36">
        <v>0.1875</v>
      </c>
      <c r="F1111" t="s">
        <v>255</v>
      </c>
      <c r="G1111" t="s">
        <v>256</v>
      </c>
      <c r="H1111" s="37">
        <f>VLOOKUP(B1111,'T-SMP'!$E$10:$F$59,2,0)</f>
        <v>0</v>
      </c>
      <c r="I1111" t="s">
        <v>257</v>
      </c>
      <c r="J1111" s="22">
        <f>ROUND(E1111/I1108* H1111,5)</f>
        <v>0</v>
      </c>
      <c r="K1111" s="44"/>
      <c r="L1111" s="41"/>
    </row>
    <row r="1112" spans="1:27" x14ac:dyDescent="0.25">
      <c r="D1112" s="23" t="s">
        <v>260</v>
      </c>
      <c r="E1112" s="38"/>
      <c r="H1112" s="38"/>
      <c r="L1112" s="41">
        <f>SUM(J1110:J1111)</f>
        <v>0</v>
      </c>
    </row>
    <row r="1113" spans="1:27" x14ac:dyDescent="0.25">
      <c r="B1113" s="16" t="s">
        <v>261</v>
      </c>
      <c r="E1113" s="38"/>
      <c r="H1113" s="38"/>
      <c r="L1113" s="41"/>
    </row>
    <row r="1114" spans="1:27" x14ac:dyDescent="0.25">
      <c r="B1114" t="s">
        <v>262</v>
      </c>
      <c r="C1114" t="s">
        <v>27</v>
      </c>
      <c r="D1114" t="s">
        <v>263</v>
      </c>
      <c r="E1114" s="36">
        <v>0.8</v>
      </c>
      <c r="F1114" t="s">
        <v>255</v>
      </c>
      <c r="G1114" t="s">
        <v>256</v>
      </c>
      <c r="H1114" s="37">
        <f>VLOOKUP(B1114,'T-SMP'!$E$10:$F$59,2,0)</f>
        <v>0</v>
      </c>
      <c r="I1114" t="s">
        <v>257</v>
      </c>
      <c r="J1114" s="22">
        <f>ROUND(E1114/I1108* H1114,5)</f>
        <v>0</v>
      </c>
      <c r="K1114" s="44"/>
      <c r="L1114" s="41"/>
    </row>
    <row r="1115" spans="1:27" x14ac:dyDescent="0.25">
      <c r="B1115" t="s">
        <v>282</v>
      </c>
      <c r="C1115" t="s">
        <v>27</v>
      </c>
      <c r="D1115" t="s">
        <v>283</v>
      </c>
      <c r="E1115" s="36">
        <v>0.04</v>
      </c>
      <c r="F1115" t="s">
        <v>255</v>
      </c>
      <c r="G1115" t="s">
        <v>256</v>
      </c>
      <c r="H1115" s="37">
        <f>VLOOKUP(B1115,'T-SMP'!$E$10:$F$59,2,0)</f>
        <v>0</v>
      </c>
      <c r="I1115" t="s">
        <v>257</v>
      </c>
      <c r="J1115" s="22">
        <f>ROUND(E1115/I1108* H1115,5)</f>
        <v>0</v>
      </c>
      <c r="K1115" s="44"/>
      <c r="L1115" s="41"/>
    </row>
    <row r="1116" spans="1:27" ht="30" x14ac:dyDescent="0.25">
      <c r="B1116" t="s">
        <v>345</v>
      </c>
      <c r="C1116" t="s">
        <v>27</v>
      </c>
      <c r="D1116" s="45" t="s">
        <v>346</v>
      </c>
      <c r="E1116" s="36">
        <v>0.2</v>
      </c>
      <c r="F1116" t="s">
        <v>255</v>
      </c>
      <c r="G1116" t="s">
        <v>256</v>
      </c>
      <c r="H1116" s="37">
        <f>VLOOKUP(B1116,'T-SMP'!$E$10:$F$59,2,0)</f>
        <v>0</v>
      </c>
      <c r="I1116" t="s">
        <v>257</v>
      </c>
      <c r="J1116" s="22">
        <f>ROUND(E1116/I1108* H1116,5)</f>
        <v>0</v>
      </c>
      <c r="K1116" s="44"/>
      <c r="L1116" s="41"/>
    </row>
    <row r="1117" spans="1:27" x14ac:dyDescent="0.25">
      <c r="D1117" s="23" t="s">
        <v>268</v>
      </c>
      <c r="E1117" s="38"/>
      <c r="H1117" s="38"/>
      <c r="L1117" s="41">
        <f>SUM(J1114:J1116)</f>
        <v>0</v>
      </c>
    </row>
    <row r="1118" spans="1:27" x14ac:dyDescent="0.25">
      <c r="B1118" s="16" t="s">
        <v>269</v>
      </c>
      <c r="E1118" s="38"/>
      <c r="H1118" s="38"/>
      <c r="L1118" s="41"/>
    </row>
    <row r="1119" spans="1:27" ht="90" x14ac:dyDescent="0.25">
      <c r="B1119" t="s">
        <v>270</v>
      </c>
      <c r="C1119" t="s">
        <v>271</v>
      </c>
      <c r="D1119" s="45" t="s">
        <v>272</v>
      </c>
      <c r="E1119" s="36">
        <v>0.03</v>
      </c>
      <c r="G1119" t="s">
        <v>256</v>
      </c>
      <c r="H1119" s="37">
        <f>VLOOKUP(B1119,'T-SMP'!$E$10:$F$59,2,0)</f>
        <v>0</v>
      </c>
      <c r="I1119" t="s">
        <v>257</v>
      </c>
      <c r="J1119" s="22">
        <f>ROUND(E1119* H1119,5)</f>
        <v>0</v>
      </c>
      <c r="K1119" s="44"/>
      <c r="L1119" s="41"/>
    </row>
    <row r="1120" spans="1:27" ht="90" x14ac:dyDescent="0.25">
      <c r="B1120" t="s">
        <v>273</v>
      </c>
      <c r="C1120" t="s">
        <v>271</v>
      </c>
      <c r="D1120" s="45" t="s">
        <v>274</v>
      </c>
      <c r="E1120" s="36">
        <v>0.03</v>
      </c>
      <c r="G1120" t="s">
        <v>256</v>
      </c>
      <c r="H1120" s="37">
        <f>VLOOKUP(B1120,'T-SMP'!$E$10:$F$59,2,0)</f>
        <v>0</v>
      </c>
      <c r="I1120" t="s">
        <v>257</v>
      </c>
      <c r="J1120" s="22">
        <f>ROUND(E1120* H1120,5)</f>
        <v>0</v>
      </c>
      <c r="K1120" s="44"/>
      <c r="L1120" s="41"/>
    </row>
    <row r="1121" spans="1:27" x14ac:dyDescent="0.25">
      <c r="D1121" s="23" t="s">
        <v>275</v>
      </c>
      <c r="E1121" s="38"/>
      <c r="H1121" s="38"/>
      <c r="L1121" s="41">
        <f>SUM(J1119:J1120)</f>
        <v>0</v>
      </c>
    </row>
    <row r="1122" spans="1:27" x14ac:dyDescent="0.25">
      <c r="E1122" s="38"/>
      <c r="H1122" s="38"/>
      <c r="L1122" s="41"/>
    </row>
    <row r="1123" spans="1:27" x14ac:dyDescent="0.25">
      <c r="D1123" s="23" t="s">
        <v>276</v>
      </c>
      <c r="E1123" s="38"/>
      <c r="H1123" s="38">
        <v>1.5</v>
      </c>
      <c r="I1123" t="s">
        <v>277</v>
      </c>
      <c r="J1123">
        <f>ROUND(H1123/100*L1112,5)</f>
        <v>0</v>
      </c>
      <c r="L1123" s="41"/>
    </row>
    <row r="1124" spans="1:27" x14ac:dyDescent="0.25">
      <c r="D1124" s="23" t="s">
        <v>278</v>
      </c>
      <c r="E1124" s="38"/>
      <c r="H1124" s="38"/>
      <c r="L1124" s="42">
        <f>SUM(J1109:J1123)</f>
        <v>0</v>
      </c>
    </row>
    <row r="1125" spans="1:27" x14ac:dyDescent="0.25">
      <c r="D1125" s="23" t="s">
        <v>279</v>
      </c>
      <c r="E1125" s="38"/>
      <c r="H1125" s="38"/>
      <c r="L1125" s="42">
        <f>SUM(L1124:L1124)</f>
        <v>0</v>
      </c>
    </row>
    <row r="1126" spans="1:27" x14ac:dyDescent="0.25">
      <c r="L1126" s="40"/>
    </row>
    <row r="1127" spans="1:27" ht="45" customHeight="1" x14ac:dyDescent="0.25">
      <c r="A1127" s="19" t="s">
        <v>461</v>
      </c>
      <c r="B1127" s="19" t="s">
        <v>78</v>
      </c>
      <c r="C1127" s="20" t="s">
        <v>17</v>
      </c>
      <c r="D1127" s="71" t="s">
        <v>79</v>
      </c>
      <c r="E1127" s="72"/>
      <c r="F1127" s="72"/>
      <c r="G1127" s="20"/>
      <c r="H1127" s="21" t="s">
        <v>251</v>
      </c>
      <c r="I1127" s="73">
        <v>1</v>
      </c>
      <c r="J1127" s="74"/>
      <c r="K1127" s="43" t="str">
        <f>+B1127</f>
        <v>PRELZ-I7ZL</v>
      </c>
      <c r="L1127" s="39">
        <f>ROUND(L1138,2)</f>
        <v>0</v>
      </c>
      <c r="M1127" s="20"/>
      <c r="N1127" s="20"/>
      <c r="O1127" s="20"/>
      <c r="P1127" s="20"/>
      <c r="Q1127" s="20"/>
      <c r="R1127" s="20"/>
      <c r="S1127" s="20"/>
      <c r="T1127" s="20"/>
      <c r="U1127" s="20"/>
      <c r="V1127" s="20"/>
      <c r="W1127" s="20"/>
      <c r="X1127" s="20"/>
      <c r="Y1127" s="20"/>
      <c r="Z1127" s="20"/>
      <c r="AA1127" s="20"/>
    </row>
    <row r="1128" spans="1:27" x14ac:dyDescent="0.25">
      <c r="B1128" s="16" t="s">
        <v>252</v>
      </c>
      <c r="L1128" s="40"/>
    </row>
    <row r="1129" spans="1:27" x14ac:dyDescent="0.25">
      <c r="B1129" t="s">
        <v>253</v>
      </c>
      <c r="C1129" t="s">
        <v>27</v>
      </c>
      <c r="D1129" t="s">
        <v>254</v>
      </c>
      <c r="E1129" s="36">
        <v>1E-3</v>
      </c>
      <c r="F1129" t="s">
        <v>255</v>
      </c>
      <c r="G1129" t="s">
        <v>256</v>
      </c>
      <c r="H1129" s="37">
        <f>VLOOKUP(B1129,'T-SMP'!$E$10:$F$59,2,0)</f>
        <v>0</v>
      </c>
      <c r="I1129" t="s">
        <v>257</v>
      </c>
      <c r="J1129" s="22">
        <f>ROUND(E1129/I1127* H1129,5)</f>
        <v>0</v>
      </c>
      <c r="K1129" s="44"/>
      <c r="L1129" s="41"/>
    </row>
    <row r="1130" spans="1:27" x14ac:dyDescent="0.25">
      <c r="B1130" t="s">
        <v>258</v>
      </c>
      <c r="C1130" t="s">
        <v>27</v>
      </c>
      <c r="D1130" t="s">
        <v>259</v>
      </c>
      <c r="E1130" s="36">
        <v>3.8E-3</v>
      </c>
      <c r="F1130" t="s">
        <v>255</v>
      </c>
      <c r="G1130" t="s">
        <v>256</v>
      </c>
      <c r="H1130" s="37">
        <f>VLOOKUP(B1130,'T-SMP'!$E$10:$F$59,2,0)</f>
        <v>0</v>
      </c>
      <c r="I1130" t="s">
        <v>257</v>
      </c>
      <c r="J1130" s="22">
        <f>ROUND(E1130/I1127* H1130,5)</f>
        <v>0</v>
      </c>
      <c r="K1130" s="44"/>
      <c r="L1130" s="41"/>
    </row>
    <row r="1131" spans="1:27" x14ac:dyDescent="0.25">
      <c r="D1131" s="23" t="s">
        <v>260</v>
      </c>
      <c r="E1131" s="38"/>
      <c r="H1131" s="38"/>
      <c r="L1131" s="41">
        <f>SUM(J1129:J1130)</f>
        <v>0</v>
      </c>
    </row>
    <row r="1132" spans="1:27" x14ac:dyDescent="0.25">
      <c r="B1132" s="16" t="s">
        <v>261</v>
      </c>
      <c r="E1132" s="38"/>
      <c r="H1132" s="38"/>
      <c r="L1132" s="41"/>
    </row>
    <row r="1133" spans="1:27" ht="30" x14ac:dyDescent="0.25">
      <c r="B1133" t="s">
        <v>462</v>
      </c>
      <c r="C1133" t="s">
        <v>27</v>
      </c>
      <c r="D1133" s="45" t="s">
        <v>463</v>
      </c>
      <c r="E1133" s="36">
        <v>3.8E-3</v>
      </c>
      <c r="F1133" t="s">
        <v>255</v>
      </c>
      <c r="G1133" t="s">
        <v>256</v>
      </c>
      <c r="H1133" s="37">
        <f>VLOOKUP(B1133,'T-SMP'!$E$10:$F$59,2,0)</f>
        <v>0</v>
      </c>
      <c r="I1133" t="s">
        <v>257</v>
      </c>
      <c r="J1133" s="22">
        <f>ROUND(E1133/I1127* H1133,5)</f>
        <v>0</v>
      </c>
      <c r="K1133" s="44"/>
      <c r="L1133" s="41"/>
    </row>
    <row r="1134" spans="1:27" x14ac:dyDescent="0.25">
      <c r="D1134" s="23" t="s">
        <v>268</v>
      </c>
      <c r="E1134" s="38"/>
      <c r="H1134" s="38"/>
      <c r="L1134" s="41">
        <f>SUM(J1133:J1133)</f>
        <v>0</v>
      </c>
    </row>
    <row r="1135" spans="1:27" x14ac:dyDescent="0.25">
      <c r="E1135" s="38"/>
      <c r="H1135" s="38"/>
      <c r="L1135" s="41"/>
    </row>
    <row r="1136" spans="1:27" x14ac:dyDescent="0.25">
      <c r="D1136" s="23" t="s">
        <v>276</v>
      </c>
      <c r="E1136" s="38"/>
      <c r="H1136" s="38">
        <v>1.5</v>
      </c>
      <c r="I1136" t="s">
        <v>277</v>
      </c>
      <c r="J1136">
        <f>ROUND(H1136/100*L1131,5)</f>
        <v>0</v>
      </c>
      <c r="L1136" s="41"/>
    </row>
    <row r="1137" spans="1:27" x14ac:dyDescent="0.25">
      <c r="D1137" s="23" t="s">
        <v>278</v>
      </c>
      <c r="E1137" s="38"/>
      <c r="H1137" s="38"/>
      <c r="L1137" s="42">
        <f>SUM(J1128:J1136)</f>
        <v>0</v>
      </c>
    </row>
    <row r="1138" spans="1:27" x14ac:dyDescent="0.25">
      <c r="D1138" s="23" t="s">
        <v>279</v>
      </c>
      <c r="E1138" s="38"/>
      <c r="H1138" s="38"/>
      <c r="L1138" s="42">
        <f>SUM(L1137:L1137)</f>
        <v>0</v>
      </c>
    </row>
    <row r="1139" spans="1:27" x14ac:dyDescent="0.25">
      <c r="L1139" s="40"/>
    </row>
    <row r="1140" spans="1:27" ht="45" customHeight="1" x14ac:dyDescent="0.25">
      <c r="A1140" s="19" t="s">
        <v>464</v>
      </c>
      <c r="B1140" s="19" t="s">
        <v>80</v>
      </c>
      <c r="C1140" s="20" t="s">
        <v>17</v>
      </c>
      <c r="D1140" s="71" t="s">
        <v>81</v>
      </c>
      <c r="E1140" s="72"/>
      <c r="F1140" s="72"/>
      <c r="G1140" s="20"/>
      <c r="H1140" s="21" t="s">
        <v>251</v>
      </c>
      <c r="I1140" s="73">
        <v>1</v>
      </c>
      <c r="J1140" s="74"/>
      <c r="K1140" s="43" t="str">
        <f>+B1140</f>
        <v>PRELZ-I7ZM</v>
      </c>
      <c r="L1140" s="39">
        <f>ROUND(L1150,2)</f>
        <v>0</v>
      </c>
      <c r="M1140" s="20"/>
      <c r="N1140" s="20"/>
      <c r="O1140" s="20"/>
      <c r="P1140" s="20"/>
      <c r="Q1140" s="20"/>
      <c r="R1140" s="20"/>
      <c r="S1140" s="20"/>
      <c r="T1140" s="20"/>
      <c r="U1140" s="20"/>
      <c r="V1140" s="20"/>
      <c r="W1140" s="20"/>
      <c r="X1140" s="20"/>
      <c r="Y1140" s="20"/>
      <c r="Z1140" s="20"/>
      <c r="AA1140" s="20"/>
    </row>
    <row r="1141" spans="1:27" x14ac:dyDescent="0.25">
      <c r="B1141" s="16" t="s">
        <v>252</v>
      </c>
      <c r="L1141" s="40"/>
    </row>
    <row r="1142" spans="1:27" x14ac:dyDescent="0.25">
      <c r="B1142" t="s">
        <v>253</v>
      </c>
      <c r="C1142" t="s">
        <v>27</v>
      </c>
      <c r="D1142" t="s">
        <v>254</v>
      </c>
      <c r="E1142" s="36">
        <v>6.7000000000000002E-3</v>
      </c>
      <c r="F1142" t="s">
        <v>255</v>
      </c>
      <c r="G1142" t="s">
        <v>256</v>
      </c>
      <c r="H1142" s="37">
        <f>VLOOKUP(B1142,'T-SMP'!$E$10:$F$59,2,0)</f>
        <v>0</v>
      </c>
      <c r="I1142" t="s">
        <v>257</v>
      </c>
      <c r="J1142" s="22">
        <f>ROUND(E1142/I1140* H1142,5)</f>
        <v>0</v>
      </c>
      <c r="K1142" s="44"/>
      <c r="L1142" s="41"/>
    </row>
    <row r="1143" spans="1:27" x14ac:dyDescent="0.25">
      <c r="D1143" s="23" t="s">
        <v>260</v>
      </c>
      <c r="E1143" s="38"/>
      <c r="H1143" s="38"/>
      <c r="L1143" s="41">
        <f>SUM(J1142:J1142)</f>
        <v>0</v>
      </c>
    </row>
    <row r="1144" spans="1:27" x14ac:dyDescent="0.25">
      <c r="B1144" s="16" t="s">
        <v>261</v>
      </c>
      <c r="E1144" s="38"/>
      <c r="H1144" s="38"/>
      <c r="L1144" s="41"/>
    </row>
    <row r="1145" spans="1:27" ht="30" x14ac:dyDescent="0.25">
      <c r="B1145" t="s">
        <v>375</v>
      </c>
      <c r="C1145" t="s">
        <v>27</v>
      </c>
      <c r="D1145" s="45" t="s">
        <v>376</v>
      </c>
      <c r="E1145" s="36">
        <v>5.33E-2</v>
      </c>
      <c r="F1145" t="s">
        <v>255</v>
      </c>
      <c r="G1145" t="s">
        <v>256</v>
      </c>
      <c r="H1145" s="37">
        <f>VLOOKUP(B1145,'T-SMP'!$E$10:$F$59,2,0)</f>
        <v>0</v>
      </c>
      <c r="I1145" t="s">
        <v>257</v>
      </c>
      <c r="J1145" s="22">
        <f>ROUND(E1145/I1140* H1145,5)</f>
        <v>0</v>
      </c>
      <c r="K1145" s="44"/>
      <c r="L1145" s="41"/>
    </row>
    <row r="1146" spans="1:27" x14ac:dyDescent="0.25">
      <c r="D1146" s="23" t="s">
        <v>268</v>
      </c>
      <c r="E1146" s="38"/>
      <c r="H1146" s="38"/>
      <c r="L1146" s="41">
        <f>SUM(J1145:J1145)</f>
        <v>0</v>
      </c>
    </row>
    <row r="1147" spans="1:27" x14ac:dyDescent="0.25">
      <c r="E1147" s="38"/>
      <c r="H1147" s="38"/>
      <c r="L1147" s="41"/>
    </row>
    <row r="1148" spans="1:27" x14ac:dyDescent="0.25">
      <c r="D1148" s="23" t="s">
        <v>276</v>
      </c>
      <c r="E1148" s="38"/>
      <c r="H1148" s="38">
        <v>1.5</v>
      </c>
      <c r="I1148" t="s">
        <v>277</v>
      </c>
      <c r="J1148">
        <f>ROUND(H1148/100*L1143,5)</f>
        <v>0</v>
      </c>
      <c r="L1148" s="41"/>
    </row>
    <row r="1149" spans="1:27" x14ac:dyDescent="0.25">
      <c r="D1149" s="23" t="s">
        <v>278</v>
      </c>
      <c r="E1149" s="38"/>
      <c r="H1149" s="38"/>
      <c r="L1149" s="42">
        <f>SUM(J1141:J1148)</f>
        <v>0</v>
      </c>
    </row>
    <row r="1150" spans="1:27" x14ac:dyDescent="0.25">
      <c r="D1150" s="23" t="s">
        <v>279</v>
      </c>
      <c r="E1150" s="38"/>
      <c r="H1150" s="38"/>
      <c r="L1150" s="42">
        <f>SUM(L1149:L1149)</f>
        <v>0</v>
      </c>
    </row>
    <row r="1151" spans="1:27" x14ac:dyDescent="0.25">
      <c r="L1151" s="40"/>
    </row>
    <row r="1152" spans="1:27" ht="45" customHeight="1" x14ac:dyDescent="0.25">
      <c r="A1152" s="19" t="s">
        <v>465</v>
      </c>
      <c r="B1152" s="19" t="s">
        <v>82</v>
      </c>
      <c r="C1152" s="20" t="s">
        <v>17</v>
      </c>
      <c r="D1152" s="71" t="s">
        <v>83</v>
      </c>
      <c r="E1152" s="72"/>
      <c r="F1152" s="72"/>
      <c r="G1152" s="20"/>
      <c r="H1152" s="21" t="s">
        <v>251</v>
      </c>
      <c r="I1152" s="73">
        <v>1</v>
      </c>
      <c r="J1152" s="74"/>
      <c r="K1152" s="43" t="str">
        <f>+B1152</f>
        <v>PRELZ-I7ZP</v>
      </c>
      <c r="L1152" s="39">
        <f>ROUND(L1166,2)</f>
        <v>0</v>
      </c>
      <c r="M1152" s="20"/>
      <c r="N1152" s="20"/>
      <c r="O1152" s="20"/>
      <c r="P1152" s="20"/>
      <c r="Q1152" s="20"/>
      <c r="R1152" s="20"/>
      <c r="S1152" s="20"/>
      <c r="T1152" s="20"/>
      <c r="U1152" s="20"/>
      <c r="V1152" s="20"/>
      <c r="W1152" s="20"/>
      <c r="X1152" s="20"/>
      <c r="Y1152" s="20"/>
      <c r="Z1152" s="20"/>
      <c r="AA1152" s="20"/>
    </row>
    <row r="1153" spans="1:27" x14ac:dyDescent="0.25">
      <c r="B1153" s="16" t="s">
        <v>252</v>
      </c>
      <c r="L1153" s="40"/>
    </row>
    <row r="1154" spans="1:27" x14ac:dyDescent="0.25">
      <c r="B1154" t="s">
        <v>253</v>
      </c>
      <c r="C1154" t="s">
        <v>27</v>
      </c>
      <c r="D1154" t="s">
        <v>254</v>
      </c>
      <c r="E1154" s="36">
        <v>6.3E-3</v>
      </c>
      <c r="F1154" t="s">
        <v>255</v>
      </c>
      <c r="G1154" t="s">
        <v>256</v>
      </c>
      <c r="H1154" s="37">
        <f>VLOOKUP(B1154,'T-SMP'!$E$10:$F$59,2,0)</f>
        <v>0</v>
      </c>
      <c r="I1154" t="s">
        <v>257</v>
      </c>
      <c r="J1154" s="22">
        <f>ROUND(E1154/I1152* H1154,5)</f>
        <v>0</v>
      </c>
      <c r="K1154" s="44"/>
      <c r="L1154" s="41"/>
    </row>
    <row r="1155" spans="1:27" x14ac:dyDescent="0.25">
      <c r="D1155" s="23" t="s">
        <v>260</v>
      </c>
      <c r="E1155" s="38"/>
      <c r="H1155" s="38"/>
      <c r="L1155" s="41">
        <f>SUM(J1154:J1154)</f>
        <v>0</v>
      </c>
    </row>
    <row r="1156" spans="1:27" x14ac:dyDescent="0.25">
      <c r="B1156" s="16" t="s">
        <v>261</v>
      </c>
      <c r="E1156" s="38"/>
      <c r="H1156" s="38"/>
      <c r="L1156" s="41"/>
    </row>
    <row r="1157" spans="1:27" x14ac:dyDescent="0.25">
      <c r="B1157" t="s">
        <v>373</v>
      </c>
      <c r="C1157" t="s">
        <v>27</v>
      </c>
      <c r="D1157" t="s">
        <v>374</v>
      </c>
      <c r="E1157" s="36">
        <v>4.4400000000000002E-2</v>
      </c>
      <c r="F1157" t="s">
        <v>255</v>
      </c>
      <c r="G1157" t="s">
        <v>256</v>
      </c>
      <c r="H1157" s="37">
        <f>VLOOKUP(B1157,'T-SMP'!$E$10:$F$59,2,0)</f>
        <v>0</v>
      </c>
      <c r="I1157" t="s">
        <v>257</v>
      </c>
      <c r="J1157" s="22">
        <f>ROUND(E1157/I1152* H1157,5)</f>
        <v>0</v>
      </c>
      <c r="K1157" s="44"/>
      <c r="L1157" s="41"/>
    </row>
    <row r="1158" spans="1:27" ht="30" x14ac:dyDescent="0.25">
      <c r="B1158" t="s">
        <v>466</v>
      </c>
      <c r="C1158" t="s">
        <v>27</v>
      </c>
      <c r="D1158" s="45" t="s">
        <v>467</v>
      </c>
      <c r="E1158" s="36">
        <v>5.5999999999999999E-3</v>
      </c>
      <c r="F1158" t="s">
        <v>255</v>
      </c>
      <c r="G1158" t="s">
        <v>256</v>
      </c>
      <c r="H1158" s="37">
        <f>VLOOKUP(B1158,'T-SMP'!$E$10:$F$59,2,0)</f>
        <v>0</v>
      </c>
      <c r="I1158" t="s">
        <v>257</v>
      </c>
      <c r="J1158" s="22">
        <f>ROUND(E1158/I1152* H1158,5)</f>
        <v>0</v>
      </c>
      <c r="K1158" s="44"/>
      <c r="L1158" s="41"/>
    </row>
    <row r="1159" spans="1:27" x14ac:dyDescent="0.25">
      <c r="D1159" s="23" t="s">
        <v>268</v>
      </c>
      <c r="E1159" s="38"/>
      <c r="H1159" s="38"/>
      <c r="L1159" s="41">
        <f>SUM(J1157:J1158)</f>
        <v>0</v>
      </c>
    </row>
    <row r="1160" spans="1:27" x14ac:dyDescent="0.25">
      <c r="B1160" s="16" t="s">
        <v>269</v>
      </c>
      <c r="E1160" s="38"/>
      <c r="H1160" s="38"/>
      <c r="L1160" s="41"/>
    </row>
    <row r="1161" spans="1:27" ht="90" x14ac:dyDescent="0.25">
      <c r="B1161" t="s">
        <v>270</v>
      </c>
      <c r="C1161" t="s">
        <v>271</v>
      </c>
      <c r="D1161" s="45" t="s">
        <v>272</v>
      </c>
      <c r="E1161" s="36">
        <v>0.02</v>
      </c>
      <c r="G1161" t="s">
        <v>256</v>
      </c>
      <c r="H1161" s="37">
        <f>VLOOKUP(B1161,'T-SMP'!$E$10:$F$59,2,0)</f>
        <v>0</v>
      </c>
      <c r="I1161" t="s">
        <v>257</v>
      </c>
      <c r="J1161" s="22">
        <f>ROUND(E1161* H1161,5)</f>
        <v>0</v>
      </c>
      <c r="K1161" s="44"/>
      <c r="L1161" s="41"/>
    </row>
    <row r="1162" spans="1:27" x14ac:dyDescent="0.25">
      <c r="D1162" s="23" t="s">
        <v>275</v>
      </c>
      <c r="E1162" s="38"/>
      <c r="H1162" s="38"/>
      <c r="L1162" s="41">
        <f>SUM(J1161:J1161)</f>
        <v>0</v>
      </c>
    </row>
    <row r="1163" spans="1:27" x14ac:dyDescent="0.25">
      <c r="E1163" s="38"/>
      <c r="H1163" s="38"/>
      <c r="L1163" s="41"/>
    </row>
    <row r="1164" spans="1:27" x14ac:dyDescent="0.25">
      <c r="D1164" s="23" t="s">
        <v>276</v>
      </c>
      <c r="E1164" s="38"/>
      <c r="H1164" s="38">
        <v>1.5</v>
      </c>
      <c r="I1164" t="s">
        <v>277</v>
      </c>
      <c r="J1164">
        <f>ROUND(H1164/100*L1155,5)</f>
        <v>0</v>
      </c>
      <c r="L1164" s="41"/>
    </row>
    <row r="1165" spans="1:27" x14ac:dyDescent="0.25">
      <c r="D1165" s="23" t="s">
        <v>278</v>
      </c>
      <c r="E1165" s="38"/>
      <c r="H1165" s="38"/>
      <c r="L1165" s="42">
        <f>SUM(J1153:J1164)</f>
        <v>0</v>
      </c>
    </row>
    <row r="1166" spans="1:27" x14ac:dyDescent="0.25">
      <c r="D1166" s="23" t="s">
        <v>279</v>
      </c>
      <c r="E1166" s="38"/>
      <c r="H1166" s="38"/>
      <c r="L1166" s="42">
        <f>SUM(L1165:L1165)</f>
        <v>0</v>
      </c>
    </row>
    <row r="1167" spans="1:27" x14ac:dyDescent="0.25">
      <c r="L1167" s="40"/>
    </row>
    <row r="1168" spans="1:27" ht="45" customHeight="1" x14ac:dyDescent="0.25">
      <c r="A1168" s="19" t="s">
        <v>468</v>
      </c>
      <c r="B1168" s="19" t="s">
        <v>72</v>
      </c>
      <c r="C1168" s="20" t="s">
        <v>53</v>
      </c>
      <c r="D1168" s="71" t="s">
        <v>73</v>
      </c>
      <c r="E1168" s="72"/>
      <c r="F1168" s="72"/>
      <c r="G1168" s="20"/>
      <c r="H1168" s="21" t="s">
        <v>251</v>
      </c>
      <c r="I1168" s="73">
        <v>1</v>
      </c>
      <c r="J1168" s="74"/>
      <c r="K1168" s="43" t="str">
        <f>+B1168</f>
        <v>PREM-INL6</v>
      </c>
      <c r="L1168" s="39">
        <f>ROUND(L1183,2)</f>
        <v>0</v>
      </c>
      <c r="M1168" s="20"/>
      <c r="N1168" s="20"/>
      <c r="O1168" s="20"/>
      <c r="P1168" s="20"/>
      <c r="Q1168" s="20"/>
      <c r="R1168" s="20"/>
      <c r="S1168" s="20"/>
      <c r="T1168" s="20"/>
      <c r="U1168" s="20"/>
      <c r="V1168" s="20"/>
      <c r="W1168" s="20"/>
      <c r="X1168" s="20"/>
      <c r="Y1168" s="20"/>
      <c r="Z1168" s="20"/>
      <c r="AA1168" s="20"/>
    </row>
    <row r="1169" spans="2:12" x14ac:dyDescent="0.25">
      <c r="B1169" s="16" t="s">
        <v>252</v>
      </c>
      <c r="L1169" s="40"/>
    </row>
    <row r="1170" spans="2:12" x14ac:dyDescent="0.25">
      <c r="B1170" t="s">
        <v>258</v>
      </c>
      <c r="C1170" t="s">
        <v>27</v>
      </c>
      <c r="D1170" t="s">
        <v>259</v>
      </c>
      <c r="E1170" s="36">
        <v>2.29E-2</v>
      </c>
      <c r="F1170" t="s">
        <v>255</v>
      </c>
      <c r="G1170" t="s">
        <v>256</v>
      </c>
      <c r="H1170" s="37">
        <f>VLOOKUP(B1170,'T-SMP'!$E$10:$F$59,2,0)</f>
        <v>0</v>
      </c>
      <c r="I1170" t="s">
        <v>257</v>
      </c>
      <c r="J1170" s="22">
        <f>ROUND(E1170/I1168* H1170,5)</f>
        <v>0</v>
      </c>
      <c r="K1170" s="44"/>
      <c r="L1170" s="41"/>
    </row>
    <row r="1171" spans="2:12" x14ac:dyDescent="0.25">
      <c r="B1171" t="s">
        <v>253</v>
      </c>
      <c r="C1171" t="s">
        <v>27</v>
      </c>
      <c r="D1171" t="s">
        <v>254</v>
      </c>
      <c r="E1171" s="36">
        <v>2.86E-2</v>
      </c>
      <c r="F1171" t="s">
        <v>255</v>
      </c>
      <c r="G1171" t="s">
        <v>256</v>
      </c>
      <c r="H1171" s="37">
        <f>VLOOKUP(B1171,'T-SMP'!$E$10:$F$59,2,0)</f>
        <v>0</v>
      </c>
      <c r="I1171" t="s">
        <v>257</v>
      </c>
      <c r="J1171" s="22">
        <f>ROUND(E1171/I1168* H1171,5)</f>
        <v>0</v>
      </c>
      <c r="K1171" s="44"/>
      <c r="L1171" s="41"/>
    </row>
    <row r="1172" spans="2:12" x14ac:dyDescent="0.25">
      <c r="D1172" s="23" t="s">
        <v>260</v>
      </c>
      <c r="E1172" s="38"/>
      <c r="H1172" s="38"/>
      <c r="L1172" s="41">
        <f>SUM(J1170:J1171)</f>
        <v>0</v>
      </c>
    </row>
    <row r="1173" spans="2:12" x14ac:dyDescent="0.25">
      <c r="B1173" s="16" t="s">
        <v>261</v>
      </c>
      <c r="E1173" s="38"/>
      <c r="H1173" s="38"/>
      <c r="L1173" s="41"/>
    </row>
    <row r="1174" spans="2:12" x14ac:dyDescent="0.25">
      <c r="B1174" t="s">
        <v>469</v>
      </c>
      <c r="C1174" t="s">
        <v>27</v>
      </c>
      <c r="D1174" t="s">
        <v>470</v>
      </c>
      <c r="E1174" s="36">
        <v>2.29E-2</v>
      </c>
      <c r="F1174" t="s">
        <v>255</v>
      </c>
      <c r="G1174" t="s">
        <v>256</v>
      </c>
      <c r="H1174" s="37">
        <f>VLOOKUP(B1174,'T-SMP'!$E$10:$F$59,2,0)</f>
        <v>0</v>
      </c>
      <c r="I1174" t="s">
        <v>257</v>
      </c>
      <c r="J1174" s="22">
        <f>ROUND(E1174/I1168* H1174,5)</f>
        <v>0</v>
      </c>
      <c r="K1174" s="44"/>
      <c r="L1174" s="41"/>
    </row>
    <row r="1175" spans="2:12" x14ac:dyDescent="0.25">
      <c r="D1175" s="23" t="s">
        <v>268</v>
      </c>
      <c r="E1175" s="38"/>
      <c r="H1175" s="38"/>
      <c r="L1175" s="41">
        <f>SUM(J1174:J1174)</f>
        <v>0</v>
      </c>
    </row>
    <row r="1176" spans="2:12" x14ac:dyDescent="0.25">
      <c r="B1176" s="16" t="s">
        <v>269</v>
      </c>
      <c r="E1176" s="38"/>
      <c r="H1176" s="38"/>
      <c r="L1176" s="41"/>
    </row>
    <row r="1177" spans="2:12" x14ac:dyDescent="0.25">
      <c r="B1177" t="s">
        <v>471</v>
      </c>
      <c r="C1177" t="s">
        <v>472</v>
      </c>
      <c r="D1177" t="s">
        <v>473</v>
      </c>
      <c r="E1177" s="36">
        <v>6.0000000000000001E-3</v>
      </c>
      <c r="G1177" t="s">
        <v>256</v>
      </c>
      <c r="H1177" s="37">
        <f>VLOOKUP(B1177,'T-SMP'!$E$10:$F$59,2,0)</f>
        <v>0</v>
      </c>
      <c r="I1177" t="s">
        <v>257</v>
      </c>
      <c r="J1177" s="22">
        <f>ROUND(E1177* H1177,5)</f>
        <v>0</v>
      </c>
      <c r="K1177" s="44"/>
      <c r="L1177" s="41"/>
    </row>
    <row r="1178" spans="2:12" x14ac:dyDescent="0.25">
      <c r="B1178" t="s">
        <v>394</v>
      </c>
      <c r="C1178" t="s">
        <v>17</v>
      </c>
      <c r="D1178" t="s">
        <v>395</v>
      </c>
      <c r="E1178" s="36">
        <v>1E-4</v>
      </c>
      <c r="G1178" t="s">
        <v>256</v>
      </c>
      <c r="H1178" s="37">
        <f>VLOOKUP(B1178,'T-SMP'!$E$10:$F$59,2,0)</f>
        <v>0</v>
      </c>
      <c r="I1178" t="s">
        <v>257</v>
      </c>
      <c r="J1178" s="22">
        <f>ROUND(E1178* H1178,5)</f>
        <v>0</v>
      </c>
      <c r="K1178" s="44"/>
      <c r="L1178" s="41"/>
    </row>
    <row r="1179" spans="2:12" x14ac:dyDescent="0.25">
      <c r="D1179" s="23" t="s">
        <v>275</v>
      </c>
      <c r="E1179" s="38"/>
      <c r="H1179" s="38"/>
      <c r="L1179" s="41">
        <f>SUM(J1177:J1178)</f>
        <v>0</v>
      </c>
    </row>
    <row r="1180" spans="2:12" x14ac:dyDescent="0.25">
      <c r="E1180" s="38"/>
      <c r="H1180" s="38"/>
      <c r="L1180" s="41"/>
    </row>
    <row r="1181" spans="2:12" x14ac:dyDescent="0.25">
      <c r="D1181" s="23" t="s">
        <v>276</v>
      </c>
      <c r="E1181" s="38"/>
      <c r="H1181" s="38">
        <v>1.5</v>
      </c>
      <c r="I1181" t="s">
        <v>277</v>
      </c>
      <c r="J1181">
        <f>ROUND(H1181/100*L1172,5)</f>
        <v>0</v>
      </c>
      <c r="L1181" s="41"/>
    </row>
    <row r="1182" spans="2:12" x14ac:dyDescent="0.25">
      <c r="D1182" s="23" t="s">
        <v>278</v>
      </c>
      <c r="E1182" s="38"/>
      <c r="H1182" s="38"/>
      <c r="L1182" s="42">
        <f>SUM(J1169:J1181)</f>
        <v>0</v>
      </c>
    </row>
    <row r="1183" spans="2:12" x14ac:dyDescent="0.25">
      <c r="D1183" s="23" t="s">
        <v>279</v>
      </c>
      <c r="E1183" s="38"/>
      <c r="H1183" s="38"/>
      <c r="L1183" s="42">
        <f>SUM(L1182:L1182)</f>
        <v>0</v>
      </c>
    </row>
    <row r="1184" spans="2:12" x14ac:dyDescent="0.25">
      <c r="L1184" s="40"/>
    </row>
    <row r="1185" spans="1:27" ht="45" customHeight="1" x14ac:dyDescent="0.25">
      <c r="A1185" s="19" t="s">
        <v>474</v>
      </c>
      <c r="B1185" s="19" t="s">
        <v>74</v>
      </c>
      <c r="C1185" s="20" t="s">
        <v>53</v>
      </c>
      <c r="D1185" s="71" t="s">
        <v>75</v>
      </c>
      <c r="E1185" s="72"/>
      <c r="F1185" s="72"/>
      <c r="G1185" s="20"/>
      <c r="H1185" s="21" t="s">
        <v>251</v>
      </c>
      <c r="I1185" s="73">
        <v>1</v>
      </c>
      <c r="J1185" s="74"/>
      <c r="K1185" s="43" t="str">
        <f>+B1185</f>
        <v>PREM-INL7</v>
      </c>
      <c r="L1185" s="39">
        <f>ROUND(L1200,2)</f>
        <v>0</v>
      </c>
      <c r="M1185" s="20"/>
      <c r="N1185" s="20"/>
      <c r="O1185" s="20"/>
      <c r="P1185" s="20"/>
      <c r="Q1185" s="20"/>
      <c r="R1185" s="20"/>
      <c r="S1185" s="20"/>
      <c r="T1185" s="20"/>
      <c r="U1185" s="20"/>
      <c r="V1185" s="20"/>
      <c r="W1185" s="20"/>
      <c r="X1185" s="20"/>
      <c r="Y1185" s="20"/>
      <c r="Z1185" s="20"/>
      <c r="AA1185" s="20"/>
    </row>
    <row r="1186" spans="1:27" x14ac:dyDescent="0.25">
      <c r="B1186" s="16" t="s">
        <v>252</v>
      </c>
      <c r="L1186" s="40"/>
    </row>
    <row r="1187" spans="1:27" x14ac:dyDescent="0.25">
      <c r="B1187" t="s">
        <v>253</v>
      </c>
      <c r="C1187" t="s">
        <v>27</v>
      </c>
      <c r="D1187" t="s">
        <v>254</v>
      </c>
      <c r="E1187" s="36">
        <v>7.6899999999999996E-2</v>
      </c>
      <c r="F1187" t="s">
        <v>255</v>
      </c>
      <c r="G1187" t="s">
        <v>256</v>
      </c>
      <c r="H1187" s="37">
        <f>VLOOKUP(B1187,'T-SMP'!$E$10:$F$59,2,0)</f>
        <v>0</v>
      </c>
      <c r="I1187" t="s">
        <v>257</v>
      </c>
      <c r="J1187" s="22">
        <f>ROUND(E1187/I1185* H1187,5)</f>
        <v>0</v>
      </c>
      <c r="K1187" s="44"/>
      <c r="L1187" s="41"/>
    </row>
    <row r="1188" spans="1:27" x14ac:dyDescent="0.25">
      <c r="B1188" t="s">
        <v>258</v>
      </c>
      <c r="C1188" t="s">
        <v>27</v>
      </c>
      <c r="D1188" t="s">
        <v>259</v>
      </c>
      <c r="E1188" s="36">
        <v>6.1499999999999999E-2</v>
      </c>
      <c r="F1188" t="s">
        <v>255</v>
      </c>
      <c r="G1188" t="s">
        <v>256</v>
      </c>
      <c r="H1188" s="37">
        <f>VLOOKUP(B1188,'T-SMP'!$E$10:$F$59,2,0)</f>
        <v>0</v>
      </c>
      <c r="I1188" t="s">
        <v>257</v>
      </c>
      <c r="J1188" s="22">
        <f>ROUND(E1188/I1185* H1188,5)</f>
        <v>0</v>
      </c>
      <c r="K1188" s="44"/>
      <c r="L1188" s="41"/>
    </row>
    <row r="1189" spans="1:27" x14ac:dyDescent="0.25">
      <c r="D1189" s="23" t="s">
        <v>260</v>
      </c>
      <c r="E1189" s="38"/>
      <c r="H1189" s="38"/>
      <c r="L1189" s="41">
        <f>SUM(J1187:J1188)</f>
        <v>0</v>
      </c>
    </row>
    <row r="1190" spans="1:27" x14ac:dyDescent="0.25">
      <c r="B1190" s="16" t="s">
        <v>261</v>
      </c>
      <c r="E1190" s="38"/>
      <c r="H1190" s="38"/>
      <c r="L1190" s="41"/>
    </row>
    <row r="1191" spans="1:27" x14ac:dyDescent="0.25">
      <c r="B1191" t="s">
        <v>469</v>
      </c>
      <c r="C1191" t="s">
        <v>27</v>
      </c>
      <c r="D1191" t="s">
        <v>470</v>
      </c>
      <c r="E1191" s="36">
        <v>6.1499999999999999E-2</v>
      </c>
      <c r="F1191" t="s">
        <v>255</v>
      </c>
      <c r="G1191" t="s">
        <v>256</v>
      </c>
      <c r="H1191" s="37">
        <f>VLOOKUP(B1191,'T-SMP'!$E$10:$F$59,2,0)</f>
        <v>0</v>
      </c>
      <c r="I1191" t="s">
        <v>257</v>
      </c>
      <c r="J1191" s="22">
        <f>ROUND(E1191/I1185* H1191,5)</f>
        <v>0</v>
      </c>
      <c r="K1191" s="44"/>
      <c r="L1191" s="41"/>
    </row>
    <row r="1192" spans="1:27" x14ac:dyDescent="0.25">
      <c r="D1192" s="23" t="s">
        <v>268</v>
      </c>
      <c r="E1192" s="38"/>
      <c r="H1192" s="38"/>
      <c r="L1192" s="41">
        <f>SUM(J1191:J1191)</f>
        <v>0</v>
      </c>
    </row>
    <row r="1193" spans="1:27" x14ac:dyDescent="0.25">
      <c r="B1193" s="16" t="s">
        <v>269</v>
      </c>
      <c r="E1193" s="38"/>
      <c r="H1193" s="38"/>
      <c r="L1193" s="41"/>
    </row>
    <row r="1194" spans="1:27" x14ac:dyDescent="0.25">
      <c r="B1194" t="s">
        <v>471</v>
      </c>
      <c r="C1194" t="s">
        <v>472</v>
      </c>
      <c r="D1194" t="s">
        <v>473</v>
      </c>
      <c r="E1194" s="36">
        <v>1.4999999999999999E-2</v>
      </c>
      <c r="G1194" t="s">
        <v>256</v>
      </c>
      <c r="H1194" s="37">
        <f>VLOOKUP(B1194,'T-SMP'!$E$10:$F$59,2,0)</f>
        <v>0</v>
      </c>
      <c r="I1194" t="s">
        <v>257</v>
      </c>
      <c r="J1194" s="22">
        <f>ROUND(E1194* H1194,5)</f>
        <v>0</v>
      </c>
      <c r="K1194" s="44"/>
      <c r="L1194" s="41"/>
    </row>
    <row r="1195" spans="1:27" x14ac:dyDescent="0.25">
      <c r="B1195" t="s">
        <v>394</v>
      </c>
      <c r="C1195" t="s">
        <v>17</v>
      </c>
      <c r="D1195" t="s">
        <v>395</v>
      </c>
      <c r="E1195" s="36">
        <v>2.0000000000000001E-4</v>
      </c>
      <c r="G1195" t="s">
        <v>256</v>
      </c>
      <c r="H1195" s="37">
        <f>VLOOKUP(B1195,'T-SMP'!$E$10:$F$59,2,0)</f>
        <v>0</v>
      </c>
      <c r="I1195" t="s">
        <v>257</v>
      </c>
      <c r="J1195" s="22">
        <f>ROUND(E1195* H1195,5)</f>
        <v>0</v>
      </c>
      <c r="K1195" s="44"/>
      <c r="L1195" s="41"/>
    </row>
    <row r="1196" spans="1:27" x14ac:dyDescent="0.25">
      <c r="D1196" s="23" t="s">
        <v>275</v>
      </c>
      <c r="E1196" s="38"/>
      <c r="H1196" s="38"/>
      <c r="L1196" s="41">
        <f>SUM(J1194:J1195)</f>
        <v>0</v>
      </c>
    </row>
    <row r="1197" spans="1:27" x14ac:dyDescent="0.25">
      <c r="E1197" s="38"/>
      <c r="H1197" s="38"/>
      <c r="L1197" s="41"/>
    </row>
    <row r="1198" spans="1:27" x14ac:dyDescent="0.25">
      <c r="D1198" s="23" t="s">
        <v>276</v>
      </c>
      <c r="E1198" s="38"/>
      <c r="H1198" s="38">
        <v>1.5</v>
      </c>
      <c r="I1198" t="s">
        <v>277</v>
      </c>
      <c r="J1198">
        <f>ROUND(H1198/100*L1189,5)</f>
        <v>0</v>
      </c>
      <c r="L1198" s="41"/>
    </row>
    <row r="1199" spans="1:27" x14ac:dyDescent="0.25">
      <c r="D1199" s="23" t="s">
        <v>278</v>
      </c>
      <c r="E1199" s="38"/>
      <c r="H1199" s="38"/>
      <c r="L1199" s="42">
        <f>SUM(J1186:J1198)</f>
        <v>0</v>
      </c>
    </row>
    <row r="1200" spans="1:27" x14ac:dyDescent="0.25">
      <c r="D1200" s="23" t="s">
        <v>279</v>
      </c>
      <c r="E1200" s="38"/>
      <c r="H1200" s="38"/>
      <c r="L1200" s="42">
        <f>SUM(L1199:L1199)</f>
        <v>0</v>
      </c>
    </row>
    <row r="1201" spans="1:27" x14ac:dyDescent="0.25">
      <c r="L1201" s="40"/>
    </row>
    <row r="1202" spans="1:27" ht="45" customHeight="1" x14ac:dyDescent="0.25">
      <c r="A1202" s="19" t="s">
        <v>475</v>
      </c>
      <c r="B1202" s="19" t="s">
        <v>176</v>
      </c>
      <c r="C1202" s="20" t="s">
        <v>34</v>
      </c>
      <c r="D1202" s="71" t="s">
        <v>177</v>
      </c>
      <c r="E1202" s="72"/>
      <c r="F1202" s="72"/>
      <c r="G1202" s="20"/>
      <c r="H1202" s="21" t="s">
        <v>251</v>
      </c>
      <c r="I1202" s="73">
        <v>1</v>
      </c>
      <c r="J1202" s="74"/>
      <c r="K1202" s="43" t="str">
        <f>+B1202</f>
        <v>PRH0-ALT2</v>
      </c>
      <c r="L1202" s="39">
        <f>ROUND(L1212,2)</f>
        <v>0</v>
      </c>
      <c r="M1202" s="20"/>
      <c r="N1202" s="20"/>
      <c r="O1202" s="20"/>
      <c r="P1202" s="20"/>
      <c r="Q1202" s="20"/>
      <c r="R1202" s="20"/>
      <c r="S1202" s="20"/>
      <c r="T1202" s="20"/>
      <c r="U1202" s="20"/>
      <c r="V1202" s="20"/>
      <c r="W1202" s="20"/>
      <c r="X1202" s="20"/>
      <c r="Y1202" s="20"/>
      <c r="Z1202" s="20"/>
      <c r="AA1202" s="20"/>
    </row>
    <row r="1203" spans="1:27" x14ac:dyDescent="0.25">
      <c r="B1203" s="16" t="s">
        <v>252</v>
      </c>
      <c r="L1203" s="40"/>
    </row>
    <row r="1204" spans="1:27" x14ac:dyDescent="0.25">
      <c r="B1204" t="s">
        <v>258</v>
      </c>
      <c r="C1204" t="s">
        <v>27</v>
      </c>
      <c r="D1204" t="s">
        <v>259</v>
      </c>
      <c r="E1204" s="36">
        <v>2E-3</v>
      </c>
      <c r="F1204" t="s">
        <v>255</v>
      </c>
      <c r="G1204" t="s">
        <v>256</v>
      </c>
      <c r="H1204" s="37">
        <f>VLOOKUP(B1204,'T-SMP'!$E$10:$F$59,2,0)</f>
        <v>0</v>
      </c>
      <c r="I1204" t="s">
        <v>257</v>
      </c>
      <c r="J1204" s="22">
        <f>ROUND(E1204/I1202* H1204,5)</f>
        <v>0</v>
      </c>
      <c r="K1204" s="44"/>
      <c r="L1204" s="41"/>
    </row>
    <row r="1205" spans="1:27" x14ac:dyDescent="0.25">
      <c r="D1205" s="23" t="s">
        <v>260</v>
      </c>
      <c r="E1205" s="38"/>
      <c r="H1205" s="38"/>
      <c r="L1205" s="41">
        <f>SUM(J1204:J1204)</f>
        <v>0</v>
      </c>
    </row>
    <row r="1206" spans="1:27" x14ac:dyDescent="0.25">
      <c r="B1206" s="16" t="s">
        <v>261</v>
      </c>
      <c r="E1206" s="38"/>
      <c r="H1206" s="38"/>
      <c r="L1206" s="41"/>
    </row>
    <row r="1207" spans="1:27" ht="30" x14ac:dyDescent="0.25">
      <c r="B1207" t="s">
        <v>379</v>
      </c>
      <c r="C1207" t="s">
        <v>27</v>
      </c>
      <c r="D1207" s="45" t="s">
        <v>380</v>
      </c>
      <c r="E1207" s="36">
        <v>2E-3</v>
      </c>
      <c r="F1207" t="s">
        <v>255</v>
      </c>
      <c r="G1207" t="s">
        <v>256</v>
      </c>
      <c r="H1207" s="37">
        <f>VLOOKUP(B1207,'T-SMP'!$E$10:$F$59,2,0)</f>
        <v>0</v>
      </c>
      <c r="I1207" t="s">
        <v>257</v>
      </c>
      <c r="J1207" s="22">
        <f>ROUND(E1207/I1202* H1207,5)</f>
        <v>0</v>
      </c>
      <c r="K1207" s="44"/>
      <c r="L1207" s="41"/>
    </row>
    <row r="1208" spans="1:27" x14ac:dyDescent="0.25">
      <c r="D1208" s="23" t="s">
        <v>268</v>
      </c>
      <c r="E1208" s="38"/>
      <c r="H1208" s="38"/>
      <c r="L1208" s="41">
        <f>SUM(J1207:J1207)</f>
        <v>0</v>
      </c>
    </row>
    <row r="1209" spans="1:27" x14ac:dyDescent="0.25">
      <c r="E1209" s="38"/>
      <c r="H1209" s="38"/>
      <c r="L1209" s="41"/>
    </row>
    <row r="1210" spans="1:27" x14ac:dyDescent="0.25">
      <c r="D1210" s="23" t="s">
        <v>276</v>
      </c>
      <c r="E1210" s="38"/>
      <c r="H1210" s="38">
        <v>1.5</v>
      </c>
      <c r="I1210" t="s">
        <v>277</v>
      </c>
      <c r="J1210">
        <f>ROUND(H1210/100*L1205,5)</f>
        <v>0</v>
      </c>
      <c r="L1210" s="41"/>
    </row>
    <row r="1211" spans="1:27" x14ac:dyDescent="0.25">
      <c r="D1211" s="23" t="s">
        <v>278</v>
      </c>
      <c r="E1211" s="38"/>
      <c r="H1211" s="38"/>
      <c r="L1211" s="42">
        <f>SUM(J1203:J1210)</f>
        <v>0</v>
      </c>
    </row>
    <row r="1212" spans="1:27" x14ac:dyDescent="0.25">
      <c r="D1212" s="23" t="s">
        <v>279</v>
      </c>
      <c r="E1212" s="38"/>
      <c r="H1212" s="38"/>
      <c r="L1212" s="42">
        <f>SUM(L1211:L1211)</f>
        <v>0</v>
      </c>
    </row>
    <row r="1213" spans="1:27" x14ac:dyDescent="0.25">
      <c r="L1213" s="40"/>
    </row>
    <row r="1214" spans="1:27" ht="45" customHeight="1" x14ac:dyDescent="0.25">
      <c r="A1214" s="19" t="s">
        <v>476</v>
      </c>
      <c r="B1214" s="19" t="s">
        <v>172</v>
      </c>
      <c r="C1214" s="20" t="s">
        <v>34</v>
      </c>
      <c r="D1214" s="71" t="s">
        <v>173</v>
      </c>
      <c r="E1214" s="72"/>
      <c r="F1214" s="72"/>
      <c r="G1214" s="20"/>
      <c r="H1214" s="21" t="s">
        <v>251</v>
      </c>
      <c r="I1214" s="73">
        <v>1</v>
      </c>
      <c r="J1214" s="74"/>
      <c r="K1214" s="43" t="str">
        <f>+B1214</f>
        <v>PRH0-BAI2</v>
      </c>
      <c r="L1214" s="39">
        <f>ROUND(L1224,2)</f>
        <v>0</v>
      </c>
      <c r="M1214" s="20"/>
      <c r="N1214" s="20"/>
      <c r="O1214" s="20"/>
      <c r="P1214" s="20"/>
      <c r="Q1214" s="20"/>
      <c r="R1214" s="20"/>
      <c r="S1214" s="20"/>
      <c r="T1214" s="20"/>
      <c r="U1214" s="20"/>
      <c r="V1214" s="20"/>
      <c r="W1214" s="20"/>
      <c r="X1214" s="20"/>
      <c r="Y1214" s="20"/>
      <c r="Z1214" s="20"/>
      <c r="AA1214" s="20"/>
    </row>
    <row r="1215" spans="1:27" x14ac:dyDescent="0.25">
      <c r="B1215" s="16" t="s">
        <v>252</v>
      </c>
      <c r="L1215" s="40"/>
    </row>
    <row r="1216" spans="1:27" x14ac:dyDescent="0.25">
      <c r="B1216" t="s">
        <v>258</v>
      </c>
      <c r="C1216" t="s">
        <v>27</v>
      </c>
      <c r="D1216" t="s">
        <v>259</v>
      </c>
      <c r="E1216" s="36">
        <v>1E-3</v>
      </c>
      <c r="F1216" t="s">
        <v>255</v>
      </c>
      <c r="G1216" t="s">
        <v>256</v>
      </c>
      <c r="H1216" s="37">
        <f>VLOOKUP(B1216,'T-SMP'!$E$10:$F$59,2,0)</f>
        <v>0</v>
      </c>
      <c r="I1216" t="s">
        <v>257</v>
      </c>
      <c r="J1216" s="22">
        <f>ROUND(E1216/I1214* H1216,5)</f>
        <v>0</v>
      </c>
      <c r="K1216" s="44"/>
      <c r="L1216" s="41"/>
    </row>
    <row r="1217" spans="1:27" x14ac:dyDescent="0.25">
      <c r="D1217" s="23" t="s">
        <v>260</v>
      </c>
      <c r="E1217" s="38"/>
      <c r="H1217" s="38"/>
      <c r="L1217" s="41">
        <f>SUM(J1216:J1216)</f>
        <v>0</v>
      </c>
    </row>
    <row r="1218" spans="1:27" x14ac:dyDescent="0.25">
      <c r="B1218" s="16" t="s">
        <v>261</v>
      </c>
      <c r="E1218" s="38"/>
      <c r="H1218" s="38"/>
      <c r="L1218" s="41"/>
    </row>
    <row r="1219" spans="1:27" ht="30" x14ac:dyDescent="0.25">
      <c r="B1219" t="s">
        <v>379</v>
      </c>
      <c r="C1219" t="s">
        <v>27</v>
      </c>
      <c r="D1219" s="45" t="s">
        <v>380</v>
      </c>
      <c r="E1219" s="36">
        <v>1E-3</v>
      </c>
      <c r="F1219" t="s">
        <v>255</v>
      </c>
      <c r="G1219" t="s">
        <v>256</v>
      </c>
      <c r="H1219" s="37">
        <f>VLOOKUP(B1219,'T-SMP'!$E$10:$F$59,2,0)</f>
        <v>0</v>
      </c>
      <c r="I1219" t="s">
        <v>257</v>
      </c>
      <c r="J1219" s="22">
        <f>ROUND(E1219/I1214* H1219,5)</f>
        <v>0</v>
      </c>
      <c r="K1219" s="44"/>
      <c r="L1219" s="41"/>
    </row>
    <row r="1220" spans="1:27" x14ac:dyDescent="0.25">
      <c r="D1220" s="23" t="s">
        <v>268</v>
      </c>
      <c r="E1220" s="38"/>
      <c r="H1220" s="38"/>
      <c r="L1220" s="41">
        <f>SUM(J1219:J1219)</f>
        <v>0</v>
      </c>
    </row>
    <row r="1221" spans="1:27" x14ac:dyDescent="0.25">
      <c r="E1221" s="38"/>
      <c r="H1221" s="38"/>
      <c r="L1221" s="41"/>
    </row>
    <row r="1222" spans="1:27" x14ac:dyDescent="0.25">
      <c r="D1222" s="23" t="s">
        <v>276</v>
      </c>
      <c r="E1222" s="38"/>
      <c r="H1222" s="38">
        <v>1.5</v>
      </c>
      <c r="I1222" t="s">
        <v>277</v>
      </c>
      <c r="J1222">
        <f>ROUND(H1222/100*L1217,5)</f>
        <v>0</v>
      </c>
      <c r="L1222" s="41"/>
    </row>
    <row r="1223" spans="1:27" x14ac:dyDescent="0.25">
      <c r="D1223" s="23" t="s">
        <v>278</v>
      </c>
      <c r="E1223" s="38"/>
      <c r="H1223" s="38"/>
      <c r="L1223" s="42">
        <f>SUM(J1215:J1222)</f>
        <v>0</v>
      </c>
    </row>
    <row r="1224" spans="1:27" x14ac:dyDescent="0.25">
      <c r="D1224" s="23" t="s">
        <v>279</v>
      </c>
      <c r="E1224" s="38"/>
      <c r="H1224" s="38"/>
      <c r="L1224" s="42">
        <f>SUM(L1223:L1223)</f>
        <v>0</v>
      </c>
    </row>
    <row r="1225" spans="1:27" x14ac:dyDescent="0.25">
      <c r="L1225" s="40"/>
    </row>
    <row r="1226" spans="1:27" ht="45" customHeight="1" x14ac:dyDescent="0.25">
      <c r="A1226" s="19" t="s">
        <v>477</v>
      </c>
      <c r="B1226" s="19" t="s">
        <v>192</v>
      </c>
      <c r="C1226" s="20" t="s">
        <v>34</v>
      </c>
      <c r="D1226" s="71" t="s">
        <v>193</v>
      </c>
      <c r="E1226" s="72"/>
      <c r="F1226" s="72"/>
      <c r="G1226" s="20"/>
      <c r="H1226" s="21" t="s">
        <v>251</v>
      </c>
      <c r="I1226" s="73">
        <v>1</v>
      </c>
      <c r="J1226" s="74"/>
      <c r="K1226" s="43" t="str">
        <f>+B1226</f>
        <v>PRH0-MAI1</v>
      </c>
      <c r="L1226" s="39">
        <f>ROUND(L1236,2)</f>
        <v>0</v>
      </c>
      <c r="M1226" s="20"/>
      <c r="N1226" s="20"/>
      <c r="O1226" s="20"/>
      <c r="P1226" s="20"/>
      <c r="Q1226" s="20"/>
      <c r="R1226" s="20"/>
      <c r="S1226" s="20"/>
      <c r="T1226" s="20"/>
      <c r="U1226" s="20"/>
      <c r="V1226" s="20"/>
      <c r="W1226" s="20"/>
      <c r="X1226" s="20"/>
      <c r="Y1226" s="20"/>
      <c r="Z1226" s="20"/>
      <c r="AA1226" s="20"/>
    </row>
    <row r="1227" spans="1:27" x14ac:dyDescent="0.25">
      <c r="B1227" s="16" t="s">
        <v>252</v>
      </c>
      <c r="L1227" s="40"/>
    </row>
    <row r="1228" spans="1:27" x14ac:dyDescent="0.25">
      <c r="B1228" t="s">
        <v>258</v>
      </c>
      <c r="C1228" t="s">
        <v>27</v>
      </c>
      <c r="D1228" t="s">
        <v>259</v>
      </c>
      <c r="E1228" s="36">
        <v>1.1999999999999999E-3</v>
      </c>
      <c r="F1228" t="s">
        <v>255</v>
      </c>
      <c r="G1228" t="s">
        <v>256</v>
      </c>
      <c r="H1228" s="37">
        <f>VLOOKUP(B1228,'T-SMP'!$E$10:$F$59,2,0)</f>
        <v>0</v>
      </c>
      <c r="I1228" t="s">
        <v>257</v>
      </c>
      <c r="J1228" s="22">
        <f>ROUND(E1228/I1226* H1228,5)</f>
        <v>0</v>
      </c>
      <c r="K1228" s="44"/>
      <c r="L1228" s="41"/>
    </row>
    <row r="1229" spans="1:27" x14ac:dyDescent="0.25">
      <c r="D1229" s="23" t="s">
        <v>260</v>
      </c>
      <c r="E1229" s="38"/>
      <c r="H1229" s="38"/>
      <c r="L1229" s="41">
        <f>SUM(J1228:J1228)</f>
        <v>0</v>
      </c>
    </row>
    <row r="1230" spans="1:27" x14ac:dyDescent="0.25">
      <c r="B1230" s="16" t="s">
        <v>261</v>
      </c>
      <c r="E1230" s="38"/>
      <c r="H1230" s="38"/>
      <c r="L1230" s="41"/>
    </row>
    <row r="1231" spans="1:27" ht="30" x14ac:dyDescent="0.25">
      <c r="B1231" t="s">
        <v>379</v>
      </c>
      <c r="C1231" t="s">
        <v>27</v>
      </c>
      <c r="D1231" s="45" t="s">
        <v>380</v>
      </c>
      <c r="E1231" s="36">
        <v>1.1999999999999999E-3</v>
      </c>
      <c r="F1231" t="s">
        <v>255</v>
      </c>
      <c r="G1231" t="s">
        <v>256</v>
      </c>
      <c r="H1231" s="37">
        <f>VLOOKUP(B1231,'T-SMP'!$E$10:$F$59,2,0)</f>
        <v>0</v>
      </c>
      <c r="I1231" t="s">
        <v>257</v>
      </c>
      <c r="J1231" s="22">
        <f>ROUND(E1231/I1226* H1231,5)</f>
        <v>0</v>
      </c>
      <c r="K1231" s="44"/>
      <c r="L1231" s="41"/>
    </row>
    <row r="1232" spans="1:27" x14ac:dyDescent="0.25">
      <c r="D1232" s="23" t="s">
        <v>268</v>
      </c>
      <c r="E1232" s="38"/>
      <c r="H1232" s="38"/>
      <c r="L1232" s="41">
        <f>SUM(J1231:J1231)</f>
        <v>0</v>
      </c>
    </row>
    <row r="1233" spans="1:27" x14ac:dyDescent="0.25">
      <c r="E1233" s="38"/>
      <c r="H1233" s="38"/>
      <c r="L1233" s="41"/>
    </row>
    <row r="1234" spans="1:27" x14ac:dyDescent="0.25">
      <c r="D1234" s="23" t="s">
        <v>276</v>
      </c>
      <c r="E1234" s="38"/>
      <c r="H1234" s="38">
        <v>1.5</v>
      </c>
      <c r="I1234" t="s">
        <v>277</v>
      </c>
      <c r="J1234">
        <f>ROUND(H1234/100*L1229,5)</f>
        <v>0</v>
      </c>
      <c r="L1234" s="41"/>
    </row>
    <row r="1235" spans="1:27" x14ac:dyDescent="0.25">
      <c r="D1235" s="23" t="s">
        <v>278</v>
      </c>
      <c r="E1235" s="38"/>
      <c r="H1235" s="38"/>
      <c r="L1235" s="42">
        <f>SUM(J1227:J1234)</f>
        <v>0</v>
      </c>
    </row>
    <row r="1236" spans="1:27" x14ac:dyDescent="0.25">
      <c r="D1236" s="23" t="s">
        <v>279</v>
      </c>
      <c r="E1236" s="38"/>
      <c r="H1236" s="38"/>
      <c r="L1236" s="42">
        <f>SUM(L1235:L1235)</f>
        <v>0</v>
      </c>
    </row>
    <row r="1237" spans="1:27" x14ac:dyDescent="0.25">
      <c r="L1237" s="40"/>
    </row>
    <row r="1238" spans="1:27" ht="45" customHeight="1" x14ac:dyDescent="0.25">
      <c r="A1238" s="19" t="s">
        <v>478</v>
      </c>
      <c r="B1238" s="19" t="s">
        <v>181</v>
      </c>
      <c r="C1238" s="20" t="s">
        <v>34</v>
      </c>
      <c r="D1238" s="71" t="s">
        <v>182</v>
      </c>
      <c r="E1238" s="72"/>
      <c r="F1238" s="72"/>
      <c r="G1238" s="20"/>
      <c r="H1238" s="21" t="s">
        <v>251</v>
      </c>
      <c r="I1238" s="73">
        <v>1</v>
      </c>
      <c r="J1238" s="74"/>
      <c r="K1238" s="43" t="str">
        <f>+B1238</f>
        <v>PRH0-MIG2</v>
      </c>
      <c r="L1238" s="39">
        <f>ROUND(L1247,2)</f>
        <v>0</v>
      </c>
      <c r="M1238" s="20"/>
      <c r="N1238" s="20"/>
      <c r="O1238" s="20"/>
      <c r="P1238" s="20"/>
      <c r="Q1238" s="20"/>
      <c r="R1238" s="20"/>
      <c r="S1238" s="20"/>
      <c r="T1238" s="20"/>
      <c r="U1238" s="20"/>
      <c r="V1238" s="20"/>
      <c r="W1238" s="20"/>
      <c r="X1238" s="20"/>
      <c r="Y1238" s="20"/>
      <c r="Z1238" s="20"/>
      <c r="AA1238" s="20"/>
    </row>
    <row r="1239" spans="1:27" x14ac:dyDescent="0.25">
      <c r="B1239" s="16" t="s">
        <v>252</v>
      </c>
      <c r="L1239" s="40"/>
    </row>
    <row r="1240" spans="1:27" x14ac:dyDescent="0.25">
      <c r="B1240" t="s">
        <v>258</v>
      </c>
      <c r="C1240" t="s">
        <v>27</v>
      </c>
      <c r="D1240" t="s">
        <v>259</v>
      </c>
      <c r="E1240" s="36">
        <v>1.4E-3</v>
      </c>
      <c r="F1240" t="s">
        <v>255</v>
      </c>
      <c r="G1240" t="s">
        <v>256</v>
      </c>
      <c r="H1240" s="37">
        <f>VLOOKUP(B1240,'T-SMP'!$E$10:$F$59,2,0)</f>
        <v>0</v>
      </c>
      <c r="I1240" t="s">
        <v>257</v>
      </c>
      <c r="J1240" s="22">
        <f>ROUND(E1240/I1238* H1240,5)</f>
        <v>0</v>
      </c>
      <c r="K1240" s="44"/>
      <c r="L1240" s="41"/>
    </row>
    <row r="1241" spans="1:27" x14ac:dyDescent="0.25">
      <c r="D1241" s="23" t="s">
        <v>260</v>
      </c>
      <c r="E1241" s="38"/>
      <c r="H1241" s="38"/>
      <c r="L1241" s="41">
        <f>SUM(J1240:J1240)</f>
        <v>0</v>
      </c>
    </row>
    <row r="1242" spans="1:27" x14ac:dyDescent="0.25">
      <c r="B1242" s="16" t="s">
        <v>261</v>
      </c>
      <c r="E1242" s="38"/>
      <c r="H1242" s="38"/>
      <c r="L1242" s="41"/>
    </row>
    <row r="1243" spans="1:27" ht="30" x14ac:dyDescent="0.25">
      <c r="B1243" t="s">
        <v>379</v>
      </c>
      <c r="C1243" t="s">
        <v>27</v>
      </c>
      <c r="D1243" s="45" t="s">
        <v>380</v>
      </c>
      <c r="E1243" s="36">
        <v>1.4E-3</v>
      </c>
      <c r="F1243" t="s">
        <v>255</v>
      </c>
      <c r="G1243" t="s">
        <v>256</v>
      </c>
      <c r="H1243" s="37">
        <f>VLOOKUP(B1243,'T-SMP'!$E$10:$F$59,2,0)</f>
        <v>0</v>
      </c>
      <c r="I1243" t="s">
        <v>257</v>
      </c>
      <c r="J1243" s="22">
        <f>ROUND(E1243/I1238* H1243,5)</f>
        <v>0</v>
      </c>
      <c r="K1243" s="44"/>
      <c r="L1243" s="41"/>
    </row>
    <row r="1244" spans="1:27" x14ac:dyDescent="0.25">
      <c r="E1244" s="38"/>
      <c r="H1244" s="38"/>
      <c r="L1244" s="41"/>
    </row>
    <row r="1245" spans="1:27" x14ac:dyDescent="0.25">
      <c r="D1245" s="23" t="s">
        <v>276</v>
      </c>
      <c r="E1245" s="38"/>
      <c r="H1245" s="38">
        <v>1.5</v>
      </c>
      <c r="I1245" t="s">
        <v>277</v>
      </c>
      <c r="J1245">
        <f>ROUND(H1245/100*L1241,5)</f>
        <v>0</v>
      </c>
      <c r="L1245" s="41"/>
    </row>
    <row r="1246" spans="1:27" x14ac:dyDescent="0.25">
      <c r="D1246" s="23" t="s">
        <v>278</v>
      </c>
      <c r="E1246" s="38"/>
      <c r="H1246" s="38"/>
      <c r="L1246" s="42">
        <f>SUM(J1239:J1245)</f>
        <v>0</v>
      </c>
    </row>
    <row r="1247" spans="1:27" x14ac:dyDescent="0.25">
      <c r="D1247" s="23" t="s">
        <v>279</v>
      </c>
      <c r="E1247" s="38"/>
      <c r="H1247" s="38"/>
      <c r="L1247" s="42">
        <f>SUM(L1246:L1246)</f>
        <v>0</v>
      </c>
    </row>
    <row r="1248" spans="1:27" x14ac:dyDescent="0.25">
      <c r="L1248" s="40"/>
    </row>
    <row r="1249" spans="2:12" ht="15" customHeight="1" x14ac:dyDescent="0.25">
      <c r="B1249" s="19" t="s">
        <v>517</v>
      </c>
      <c r="C1249" s="20" t="s">
        <v>518</v>
      </c>
      <c r="D1249" s="71" t="s">
        <v>519</v>
      </c>
      <c r="E1249" s="72"/>
      <c r="F1249" s="72"/>
      <c r="G1249" s="20"/>
      <c r="H1249" s="21" t="s">
        <v>251</v>
      </c>
      <c r="I1249" s="73">
        <v>10.76</v>
      </c>
      <c r="J1249" s="74"/>
      <c r="K1249" s="16" t="str">
        <f>+B1249</f>
        <v>FR11R150</v>
      </c>
      <c r="L1249" s="57">
        <f>ROUND(L1259,2)</f>
        <v>0</v>
      </c>
    </row>
    <row r="1250" spans="2:12" x14ac:dyDescent="0.25">
      <c r="B1250" s="16" t="s">
        <v>252</v>
      </c>
    </row>
    <row r="1251" spans="2:12" x14ac:dyDescent="0.25">
      <c r="B1251" t="s">
        <v>258</v>
      </c>
      <c r="C1251" t="s">
        <v>27</v>
      </c>
      <c r="D1251" t="s">
        <v>259</v>
      </c>
      <c r="E1251" s="36">
        <v>0.3</v>
      </c>
      <c r="F1251" t="s">
        <v>255</v>
      </c>
      <c r="G1251" t="s">
        <v>256</v>
      </c>
      <c r="H1251" s="37">
        <f>VLOOKUP(B1251,'T-SMP'!$E$10:$F$59,2,0)</f>
        <v>0</v>
      </c>
      <c r="I1251" t="s">
        <v>257</v>
      </c>
      <c r="J1251" s="22">
        <f>ROUND(E1251/I1249* H1251,5)</f>
        <v>0</v>
      </c>
      <c r="L1251" s="38"/>
    </row>
    <row r="1252" spans="2:12" x14ac:dyDescent="0.25">
      <c r="D1252" s="23" t="s">
        <v>260</v>
      </c>
      <c r="E1252" s="38"/>
      <c r="H1252" s="38"/>
      <c r="L1252" s="37">
        <f>SUM(J1251:J1251)</f>
        <v>0</v>
      </c>
    </row>
    <row r="1253" spans="2:12" x14ac:dyDescent="0.25">
      <c r="B1253" s="16" t="s">
        <v>269</v>
      </c>
      <c r="E1253" s="38"/>
      <c r="H1253" s="38"/>
      <c r="L1253" s="38"/>
    </row>
    <row r="1254" spans="2:12" x14ac:dyDescent="0.25">
      <c r="B1254" t="s">
        <v>270</v>
      </c>
      <c r="C1254" t="s">
        <v>271</v>
      </c>
      <c r="D1254" t="s">
        <v>272</v>
      </c>
      <c r="E1254" s="36">
        <v>5.0000000000000001E-4</v>
      </c>
      <c r="G1254" t="s">
        <v>256</v>
      </c>
      <c r="H1254" s="37">
        <f>VLOOKUP(B1254,'T-SMP'!$E$10:$F$59,2,0)</f>
        <v>0</v>
      </c>
      <c r="I1254" t="s">
        <v>257</v>
      </c>
      <c r="J1254" s="22">
        <f>ROUND(E1254* H1254,5)</f>
        <v>0</v>
      </c>
      <c r="L1254" s="38"/>
    </row>
    <row r="1255" spans="2:12" x14ac:dyDescent="0.25">
      <c r="D1255" s="23" t="s">
        <v>275</v>
      </c>
      <c r="E1255" s="38"/>
      <c r="H1255" s="38"/>
      <c r="L1255" s="37">
        <f>SUM(J1254:J1254)</f>
        <v>0</v>
      </c>
    </row>
    <row r="1256" spans="2:12" x14ac:dyDescent="0.25">
      <c r="E1256" s="38"/>
      <c r="H1256" s="38"/>
      <c r="L1256" s="38"/>
    </row>
    <row r="1257" spans="2:12" x14ac:dyDescent="0.25">
      <c r="D1257" s="23" t="s">
        <v>276</v>
      </c>
      <c r="E1257" s="38"/>
      <c r="H1257" s="38">
        <v>1.5</v>
      </c>
      <c r="I1257" t="s">
        <v>277</v>
      </c>
      <c r="J1257">
        <f>ROUND(H1257/100*L1252,5)</f>
        <v>0</v>
      </c>
      <c r="L1257" s="38"/>
    </row>
    <row r="1258" spans="2:12" x14ac:dyDescent="0.25">
      <c r="D1258" s="23" t="s">
        <v>278</v>
      </c>
      <c r="E1258" s="38"/>
      <c r="H1258" s="38"/>
      <c r="L1258" s="56">
        <f>SUM(J1250:J1257)</f>
        <v>0</v>
      </c>
    </row>
    <row r="1259" spans="2:12" x14ac:dyDescent="0.25">
      <c r="D1259" s="23" t="s">
        <v>279</v>
      </c>
      <c r="E1259" s="38"/>
      <c r="H1259" s="38"/>
      <c r="L1259" s="56">
        <f>SUM(L1258:L1258)</f>
        <v>0</v>
      </c>
    </row>
    <row r="1261" spans="2:12" x14ac:dyDescent="0.25">
      <c r="B1261" s="19" t="s">
        <v>520</v>
      </c>
      <c r="C1261" s="20" t="s">
        <v>518</v>
      </c>
      <c r="D1261" s="71" t="s">
        <v>521</v>
      </c>
      <c r="E1261" s="72"/>
      <c r="F1261" s="72"/>
      <c r="G1261" s="20"/>
      <c r="H1261" s="21" t="s">
        <v>251</v>
      </c>
      <c r="I1261" s="73">
        <v>13</v>
      </c>
      <c r="J1261" s="74"/>
      <c r="K1261" s="16" t="str">
        <f>+B1261</f>
        <v>FR11R1502</v>
      </c>
      <c r="L1261" s="57">
        <f>ROUND(L1274,2)</f>
        <v>0</v>
      </c>
    </row>
    <row r="1262" spans="2:12" x14ac:dyDescent="0.25">
      <c r="B1262" s="16" t="s">
        <v>252</v>
      </c>
    </row>
    <row r="1263" spans="2:12" x14ac:dyDescent="0.25">
      <c r="B1263" t="s">
        <v>253</v>
      </c>
      <c r="C1263" t="s">
        <v>27</v>
      </c>
      <c r="D1263" t="s">
        <v>254</v>
      </c>
      <c r="E1263" s="36">
        <v>0.3</v>
      </c>
      <c r="F1263" t="s">
        <v>255</v>
      </c>
      <c r="G1263" t="s">
        <v>256</v>
      </c>
      <c r="H1263" s="37">
        <f>VLOOKUP(B1263,'T-SMP'!$E$10:$F$59,2,0)</f>
        <v>0</v>
      </c>
      <c r="I1263" t="s">
        <v>257</v>
      </c>
      <c r="J1263" s="22">
        <f>ROUND(E1263/I1261* H1263,5)</f>
        <v>0</v>
      </c>
      <c r="L1263" s="38"/>
    </row>
    <row r="1264" spans="2:12" x14ac:dyDescent="0.25">
      <c r="B1264" t="s">
        <v>258</v>
      </c>
      <c r="C1264" t="s">
        <v>27</v>
      </c>
      <c r="D1264" t="s">
        <v>259</v>
      </c>
      <c r="E1264" s="36">
        <v>0.3</v>
      </c>
      <c r="F1264" t="s">
        <v>255</v>
      </c>
      <c r="G1264" t="s">
        <v>256</v>
      </c>
      <c r="H1264" s="37">
        <f>VLOOKUP(B1264,'T-SMP'!$E$10:$F$59,2,0)</f>
        <v>0</v>
      </c>
      <c r="I1264" t="s">
        <v>257</v>
      </c>
      <c r="J1264" s="22">
        <f>ROUND(E1264/I1261* H1264,5)</f>
        <v>0</v>
      </c>
      <c r="L1264" s="38"/>
    </row>
    <row r="1265" spans="2:12" x14ac:dyDescent="0.25">
      <c r="D1265" s="23" t="s">
        <v>260</v>
      </c>
      <c r="E1265" s="38"/>
      <c r="H1265" s="38"/>
      <c r="L1265" s="37">
        <f>SUM(J1263:J1264)</f>
        <v>0</v>
      </c>
    </row>
    <row r="1266" spans="2:12" x14ac:dyDescent="0.25">
      <c r="B1266" s="16" t="s">
        <v>261</v>
      </c>
      <c r="E1266" s="38"/>
      <c r="H1266" s="38"/>
      <c r="L1266" s="38"/>
    </row>
    <row r="1267" spans="2:12" x14ac:dyDescent="0.25">
      <c r="B1267" t="s">
        <v>282</v>
      </c>
      <c r="C1267" t="s">
        <v>27</v>
      </c>
      <c r="D1267" t="s">
        <v>283</v>
      </c>
      <c r="E1267" s="36">
        <v>7.0000000000000001E-3</v>
      </c>
      <c r="F1267" t="s">
        <v>255</v>
      </c>
      <c r="G1267" t="s">
        <v>256</v>
      </c>
      <c r="H1267" s="37">
        <f>VLOOKUP(B1267,'T-SMP'!$E$10:$F$59,2,0)</f>
        <v>0</v>
      </c>
      <c r="I1267" t="s">
        <v>257</v>
      </c>
      <c r="J1267" s="22">
        <f>ROUND(E1267/I1261* H1267,5)</f>
        <v>0</v>
      </c>
      <c r="L1267" s="38"/>
    </row>
    <row r="1268" spans="2:12" x14ac:dyDescent="0.25">
      <c r="D1268" s="23" t="s">
        <v>268</v>
      </c>
      <c r="E1268" s="38"/>
      <c r="H1268" s="38"/>
      <c r="L1268" s="37">
        <f>SUM(J1267:J1267)</f>
        <v>0</v>
      </c>
    </row>
    <row r="1269" spans="2:12" x14ac:dyDescent="0.25">
      <c r="B1269" s="16" t="s">
        <v>269</v>
      </c>
      <c r="E1269" s="38"/>
      <c r="H1269" s="38"/>
      <c r="L1269" s="38"/>
    </row>
    <row r="1270" spans="2:12" x14ac:dyDescent="0.25">
      <c r="B1270" t="s">
        <v>273</v>
      </c>
      <c r="C1270" t="s">
        <v>271</v>
      </c>
      <c r="D1270" t="s">
        <v>274</v>
      </c>
      <c r="E1270" s="36">
        <v>5.4999999999999997E-3</v>
      </c>
      <c r="G1270" t="s">
        <v>256</v>
      </c>
      <c r="H1270" s="37">
        <f>VLOOKUP(B1270,'T-SMP'!$E$10:$F$59,2,0)</f>
        <v>0</v>
      </c>
      <c r="I1270" t="s">
        <v>257</v>
      </c>
      <c r="J1270" s="22">
        <f>ROUND(E1270* H1270,5)</f>
        <v>0</v>
      </c>
      <c r="L1270" s="38"/>
    </row>
    <row r="1271" spans="2:12" x14ac:dyDescent="0.25">
      <c r="E1271" s="38"/>
      <c r="H1271" s="38"/>
      <c r="L1271" s="38"/>
    </row>
    <row r="1272" spans="2:12" x14ac:dyDescent="0.25">
      <c r="D1272" s="23" t="s">
        <v>276</v>
      </c>
      <c r="E1272" s="38"/>
      <c r="H1272" s="38">
        <v>1.5</v>
      </c>
      <c r="I1272" t="s">
        <v>277</v>
      </c>
      <c r="J1272">
        <f>ROUND(H1272/100*L1265,5)</f>
        <v>0</v>
      </c>
      <c r="L1272" s="38"/>
    </row>
    <row r="1273" spans="2:12" x14ac:dyDescent="0.25">
      <c r="D1273" s="23" t="s">
        <v>278</v>
      </c>
      <c r="E1273" s="38"/>
      <c r="H1273" s="38"/>
      <c r="L1273" s="56">
        <f>SUM(J1262:J1272)</f>
        <v>0</v>
      </c>
    </row>
    <row r="1274" spans="2:12" x14ac:dyDescent="0.25">
      <c r="D1274" s="23" t="s">
        <v>279</v>
      </c>
      <c r="E1274" s="38"/>
      <c r="H1274" s="38"/>
      <c r="L1274" s="56">
        <f>SUM(L1273:L1273)</f>
        <v>0</v>
      </c>
    </row>
  </sheetData>
  <sheetProtection algorithmName="SHA-512" hashValue="laaeSBKi8wo5czWJlUoEMSYfwqWVDQKfxpz/wd84001TEirjYFSrq0ePS+DgP5cVXOSaLvoInWp7+48VOd5+Tg==" saltValue="fhFJpaWXTi+d99w6+cwvvQ==" spinCount="100000" sheet="1" objects="1" scenarios="1"/>
  <mergeCells count="171">
    <mergeCell ref="D1202:F1202"/>
    <mergeCell ref="I1202:J1202"/>
    <mergeCell ref="D1214:F1214"/>
    <mergeCell ref="I1214:J1214"/>
    <mergeCell ref="D1226:F1226"/>
    <mergeCell ref="I1226:J1226"/>
    <mergeCell ref="D1238:F1238"/>
    <mergeCell ref="I1238:J1238"/>
    <mergeCell ref="D1127:F1127"/>
    <mergeCell ref="I1127:J1127"/>
    <mergeCell ref="D1140:F1140"/>
    <mergeCell ref="I1140:J1140"/>
    <mergeCell ref="D1152:F1152"/>
    <mergeCell ref="I1152:J1152"/>
    <mergeCell ref="D1168:F1168"/>
    <mergeCell ref="I1168:J1168"/>
    <mergeCell ref="D1185:F1185"/>
    <mergeCell ref="I1185:J1185"/>
    <mergeCell ref="D1054:F1054"/>
    <mergeCell ref="I1054:J1054"/>
    <mergeCell ref="D1069:F1069"/>
    <mergeCell ref="I1069:J1069"/>
    <mergeCell ref="D1081:F1081"/>
    <mergeCell ref="I1081:J1081"/>
    <mergeCell ref="D1093:F1093"/>
    <mergeCell ref="I1093:J1093"/>
    <mergeCell ref="D1108:F1108"/>
    <mergeCell ref="I1108:J1108"/>
    <mergeCell ref="D974:F974"/>
    <mergeCell ref="I974:J974"/>
    <mergeCell ref="D990:F990"/>
    <mergeCell ref="I990:J990"/>
    <mergeCell ref="D1007:F1007"/>
    <mergeCell ref="I1007:J1007"/>
    <mergeCell ref="D1020:F1020"/>
    <mergeCell ref="I1020:J1020"/>
    <mergeCell ref="D1037:F1037"/>
    <mergeCell ref="I1037:J1037"/>
    <mergeCell ref="D893:F893"/>
    <mergeCell ref="I893:J893"/>
    <mergeCell ref="D911:F911"/>
    <mergeCell ref="I911:J911"/>
    <mergeCell ref="D930:F930"/>
    <mergeCell ref="I930:J930"/>
    <mergeCell ref="D948:F948"/>
    <mergeCell ref="I948:J948"/>
    <mergeCell ref="D961:F961"/>
    <mergeCell ref="I961:J961"/>
    <mergeCell ref="D800:F800"/>
    <mergeCell ref="I800:J800"/>
    <mergeCell ref="D819:F819"/>
    <mergeCell ref="I819:J819"/>
    <mergeCell ref="D837:F837"/>
    <mergeCell ref="I837:J837"/>
    <mergeCell ref="D856:F856"/>
    <mergeCell ref="I856:J856"/>
    <mergeCell ref="D874:F874"/>
    <mergeCell ref="I874:J874"/>
    <mergeCell ref="D729:F729"/>
    <mergeCell ref="I729:J729"/>
    <mergeCell ref="D739:F739"/>
    <mergeCell ref="I739:J739"/>
    <mergeCell ref="D749:F749"/>
    <mergeCell ref="I749:J749"/>
    <mergeCell ref="D766:F766"/>
    <mergeCell ref="I766:J766"/>
    <mergeCell ref="D783:F783"/>
    <mergeCell ref="I783:J783"/>
    <mergeCell ref="D664:F664"/>
    <mergeCell ref="I664:J664"/>
    <mergeCell ref="D678:F678"/>
    <mergeCell ref="I678:J678"/>
    <mergeCell ref="D692:F692"/>
    <mergeCell ref="I692:J692"/>
    <mergeCell ref="D699:F699"/>
    <mergeCell ref="I699:J699"/>
    <mergeCell ref="D713:F713"/>
    <mergeCell ref="I713:J713"/>
    <mergeCell ref="D579:F579"/>
    <mergeCell ref="I579:J579"/>
    <mergeCell ref="D597:F597"/>
    <mergeCell ref="I597:J597"/>
    <mergeCell ref="D615:F615"/>
    <mergeCell ref="I615:J615"/>
    <mergeCell ref="D632:F632"/>
    <mergeCell ref="I632:J632"/>
    <mergeCell ref="D647:F647"/>
    <mergeCell ref="I647:J647"/>
    <mergeCell ref="D496:F496"/>
    <mergeCell ref="I496:J496"/>
    <mergeCell ref="D509:F509"/>
    <mergeCell ref="I509:J509"/>
    <mergeCell ref="D523:F523"/>
    <mergeCell ref="I523:J523"/>
    <mergeCell ref="D541:F541"/>
    <mergeCell ref="I541:J541"/>
    <mergeCell ref="D561:F561"/>
    <mergeCell ref="I561:J561"/>
    <mergeCell ref="D433:F433"/>
    <mergeCell ref="I433:J433"/>
    <mergeCell ref="D446:F446"/>
    <mergeCell ref="I446:J446"/>
    <mergeCell ref="D459:F459"/>
    <mergeCell ref="I459:J459"/>
    <mergeCell ref="D472:F472"/>
    <mergeCell ref="I472:J472"/>
    <mergeCell ref="D484:F484"/>
    <mergeCell ref="I484:J484"/>
    <mergeCell ref="D357:F357"/>
    <mergeCell ref="I357:J357"/>
    <mergeCell ref="D376:F376"/>
    <mergeCell ref="I376:J376"/>
    <mergeCell ref="D394:F394"/>
    <mergeCell ref="I394:J394"/>
    <mergeCell ref="D407:F407"/>
    <mergeCell ref="I407:J407"/>
    <mergeCell ref="D420:F420"/>
    <mergeCell ref="I420:J420"/>
    <mergeCell ref="D284:F284"/>
    <mergeCell ref="I284:J284"/>
    <mergeCell ref="D297:F297"/>
    <mergeCell ref="I297:J297"/>
    <mergeCell ref="D313:F313"/>
    <mergeCell ref="I313:J313"/>
    <mergeCell ref="D329:F329"/>
    <mergeCell ref="I329:J329"/>
    <mergeCell ref="D345:F345"/>
    <mergeCell ref="I345:J345"/>
    <mergeCell ref="D206:F206"/>
    <mergeCell ref="I206:J206"/>
    <mergeCell ref="D224:F224"/>
    <mergeCell ref="I224:J224"/>
    <mergeCell ref="D242:F242"/>
    <mergeCell ref="I242:J242"/>
    <mergeCell ref="D258:F258"/>
    <mergeCell ref="I258:J258"/>
    <mergeCell ref="D274:F274"/>
    <mergeCell ref="I274:J274"/>
    <mergeCell ref="I132:J132"/>
    <mergeCell ref="D147:F147"/>
    <mergeCell ref="I147:J147"/>
    <mergeCell ref="D160:F160"/>
    <mergeCell ref="I160:J160"/>
    <mergeCell ref="D177:F177"/>
    <mergeCell ref="I177:J177"/>
    <mergeCell ref="D189:F189"/>
    <mergeCell ref="I189:J189"/>
    <mergeCell ref="D1249:F1249"/>
    <mergeCell ref="I1249:J1249"/>
    <mergeCell ref="D1261:F1261"/>
    <mergeCell ref="I1261:J1261"/>
    <mergeCell ref="A1:L1"/>
    <mergeCell ref="A2:L2"/>
    <mergeCell ref="A3:L3"/>
    <mergeCell ref="A4:L4"/>
    <mergeCell ref="A6:L6"/>
    <mergeCell ref="D11:F11"/>
    <mergeCell ref="I11:J11"/>
    <mergeCell ref="D30:F30"/>
    <mergeCell ref="I30:J30"/>
    <mergeCell ref="D48:F48"/>
    <mergeCell ref="I48:J48"/>
    <mergeCell ref="D67:F67"/>
    <mergeCell ref="I67:J67"/>
    <mergeCell ref="D86:F86"/>
    <mergeCell ref="I86:J86"/>
    <mergeCell ref="D103:F103"/>
    <mergeCell ref="I103:J103"/>
    <mergeCell ref="D116:F116"/>
    <mergeCell ref="I116:J116"/>
    <mergeCell ref="D132:F132"/>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dimension ref="A1:G909"/>
  <sheetViews>
    <sheetView workbookViewId="0">
      <pane ySplit="8" topLeftCell="A678" activePane="bottomLeft" state="frozenSplit"/>
      <selection pane="bottomLeft" activeCell="D1" sqref="D1:G1"/>
    </sheetView>
  </sheetViews>
  <sheetFormatPr defaultRowHeight="15" x14ac:dyDescent="0.25"/>
  <cols>
    <col min="1" max="1" width="3.42578125" customWidth="1"/>
    <col min="2" max="2" width="13.7109375" customWidth="1"/>
    <col min="3" max="3" width="4.42578125" customWidth="1"/>
    <col min="4" max="4" width="48.7109375" customWidth="1"/>
    <col min="5" max="6" width="12.7109375" customWidth="1"/>
    <col min="7" max="7" width="16.7109375" customWidth="1"/>
  </cols>
  <sheetData>
    <row r="1" spans="1:7" x14ac:dyDescent="0.25">
      <c r="D1" s="75" t="s">
        <v>534</v>
      </c>
      <c r="E1" s="75" t="s">
        <v>0</v>
      </c>
      <c r="F1" s="75" t="s">
        <v>0</v>
      </c>
      <c r="G1" s="75" t="s">
        <v>0</v>
      </c>
    </row>
    <row r="2" spans="1:7" x14ac:dyDescent="0.25">
      <c r="D2" s="75"/>
      <c r="E2" s="75"/>
      <c r="F2" s="75"/>
      <c r="G2" s="75"/>
    </row>
    <row r="3" spans="1:7" ht="18.75" x14ac:dyDescent="0.3">
      <c r="D3" s="76" t="str">
        <f>+'T-SMP'!D3</f>
        <v>Nom empresa</v>
      </c>
      <c r="E3" s="76"/>
      <c r="F3" s="76"/>
      <c r="G3" s="76"/>
    </row>
    <row r="4" spans="1:7" x14ac:dyDescent="0.25">
      <c r="D4" s="75"/>
      <c r="E4" s="75"/>
      <c r="F4" s="75"/>
      <c r="G4" s="75"/>
    </row>
    <row r="6" spans="1:7" ht="18.75" x14ac:dyDescent="0.3">
      <c r="B6" s="7"/>
      <c r="C6" s="7"/>
      <c r="D6" s="8" t="s">
        <v>522</v>
      </c>
      <c r="E6" s="7"/>
      <c r="F6" s="7"/>
      <c r="G6" s="7"/>
    </row>
    <row r="8" spans="1:7" x14ac:dyDescent="0.25">
      <c r="E8" s="9" t="s">
        <v>2</v>
      </c>
      <c r="F8" s="9" t="s">
        <v>3</v>
      </c>
      <c r="G8" s="9" t="s">
        <v>4</v>
      </c>
    </row>
    <row r="10" spans="1:7" x14ac:dyDescent="0.25">
      <c r="B10" s="10" t="s">
        <v>5</v>
      </c>
      <c r="C10" s="11" t="s">
        <v>6</v>
      </c>
      <c r="D10" s="10" t="s">
        <v>7</v>
      </c>
    </row>
    <row r="11" spans="1:7" x14ac:dyDescent="0.25">
      <c r="B11" s="10" t="s">
        <v>8</v>
      </c>
      <c r="C11" s="11" t="s">
        <v>9</v>
      </c>
      <c r="D11" s="10" t="s">
        <v>10</v>
      </c>
    </row>
    <row r="12" spans="1:7" x14ac:dyDescent="0.25">
      <c r="B12" s="10" t="s">
        <v>11</v>
      </c>
      <c r="C12" s="11" t="s">
        <v>12</v>
      </c>
      <c r="D12" s="10" t="s">
        <v>13</v>
      </c>
    </row>
    <row r="13" spans="1:7" x14ac:dyDescent="0.25">
      <c r="B13" s="10" t="s">
        <v>14</v>
      </c>
      <c r="C13" s="11" t="s">
        <v>6</v>
      </c>
      <c r="D13" s="10" t="s">
        <v>15</v>
      </c>
    </row>
    <row r="15" spans="1:7" ht="34.5" x14ac:dyDescent="0.25">
      <c r="A15" s="6">
        <v>1</v>
      </c>
      <c r="B15" s="6" t="s">
        <v>16</v>
      </c>
      <c r="C15" s="12" t="s">
        <v>17</v>
      </c>
      <c r="D15" s="15" t="s">
        <v>18</v>
      </c>
      <c r="E15" s="46">
        <f>VLOOKUP(B15,PREU_FEINA!$K$11:$L$1247,2,0)</f>
        <v>0</v>
      </c>
      <c r="F15" s="14">
        <v>30</v>
      </c>
      <c r="G15" s="47">
        <f>ROUND(ROUND(E15,2)*ROUND(F15,3),2)</f>
        <v>0</v>
      </c>
    </row>
    <row r="16" spans="1:7" x14ac:dyDescent="0.25">
      <c r="A16" s="6">
        <v>2</v>
      </c>
      <c r="B16" s="6" t="s">
        <v>19</v>
      </c>
      <c r="C16" s="12" t="s">
        <v>20</v>
      </c>
      <c r="D16" s="13" t="s">
        <v>21</v>
      </c>
      <c r="E16" s="46">
        <f>VLOOKUP(B16,PREU_FEINA!$K$11:$L$1247,2,0)</f>
        <v>0</v>
      </c>
      <c r="F16" s="14">
        <v>1000</v>
      </c>
      <c r="G16" s="47">
        <f>ROUND(ROUND(E16,2)*ROUND(F16,3),2)</f>
        <v>0</v>
      </c>
    </row>
    <row r="17" spans="1:7" x14ac:dyDescent="0.25">
      <c r="D17" s="10" t="s">
        <v>22</v>
      </c>
      <c r="E17" s="10"/>
      <c r="F17" s="10"/>
      <c r="G17" s="48">
        <f>SUM(G15:G16)</f>
        <v>0</v>
      </c>
    </row>
    <row r="18" spans="1:7" x14ac:dyDescent="0.25">
      <c r="G18" s="40"/>
    </row>
    <row r="19" spans="1:7" x14ac:dyDescent="0.25">
      <c r="B19" s="10" t="s">
        <v>5</v>
      </c>
      <c r="C19" s="11" t="s">
        <v>6</v>
      </c>
      <c r="D19" s="10" t="s">
        <v>7</v>
      </c>
      <c r="G19" s="40"/>
    </row>
    <row r="20" spans="1:7" x14ac:dyDescent="0.25">
      <c r="B20" s="10" t="s">
        <v>8</v>
      </c>
      <c r="C20" s="11" t="s">
        <v>9</v>
      </c>
      <c r="D20" s="10" t="s">
        <v>10</v>
      </c>
      <c r="G20" s="40"/>
    </row>
    <row r="21" spans="1:7" x14ac:dyDescent="0.25">
      <c r="B21" s="10" t="s">
        <v>11</v>
      </c>
      <c r="C21" s="11" t="s">
        <v>6</v>
      </c>
      <c r="D21" s="10" t="s">
        <v>23</v>
      </c>
      <c r="G21" s="40"/>
    </row>
    <row r="22" spans="1:7" x14ac:dyDescent="0.25">
      <c r="B22" s="10" t="s">
        <v>14</v>
      </c>
      <c r="C22" s="11" t="s">
        <v>24</v>
      </c>
      <c r="D22" s="10" t="s">
        <v>25</v>
      </c>
      <c r="G22" s="40"/>
    </row>
    <row r="23" spans="1:7" x14ac:dyDescent="0.25">
      <c r="G23" s="40"/>
    </row>
    <row r="24" spans="1:7" x14ac:dyDescent="0.25">
      <c r="A24" s="6">
        <v>1</v>
      </c>
      <c r="B24" s="6" t="s">
        <v>26</v>
      </c>
      <c r="C24" s="12" t="s">
        <v>27</v>
      </c>
      <c r="D24" s="13" t="s">
        <v>28</v>
      </c>
      <c r="E24" s="46">
        <f>VLOOKUP(B24,PREU_FEINA!$K$11:$L$1247,2,0)</f>
        <v>0</v>
      </c>
      <c r="F24" s="14">
        <v>32</v>
      </c>
      <c r="G24" s="47">
        <f>ROUND(ROUND(E24,2)*ROUND(F24,3),2)</f>
        <v>0</v>
      </c>
    </row>
    <row r="25" spans="1:7" x14ac:dyDescent="0.25">
      <c r="D25" s="10" t="s">
        <v>22</v>
      </c>
      <c r="E25" s="10"/>
      <c r="F25" s="10"/>
      <c r="G25" s="48">
        <f>SUM(G24:G24)</f>
        <v>0</v>
      </c>
    </row>
    <row r="26" spans="1:7" x14ac:dyDescent="0.25">
      <c r="G26" s="40"/>
    </row>
    <row r="27" spans="1:7" x14ac:dyDescent="0.25">
      <c r="B27" s="10" t="s">
        <v>5</v>
      </c>
      <c r="C27" s="11" t="s">
        <v>6</v>
      </c>
      <c r="D27" s="10" t="s">
        <v>7</v>
      </c>
      <c r="G27" s="40"/>
    </row>
    <row r="28" spans="1:7" x14ac:dyDescent="0.25">
      <c r="B28" s="10" t="s">
        <v>8</v>
      </c>
      <c r="C28" s="11" t="s">
        <v>9</v>
      </c>
      <c r="D28" s="10" t="s">
        <v>10</v>
      </c>
      <c r="G28" s="40"/>
    </row>
    <row r="29" spans="1:7" x14ac:dyDescent="0.25">
      <c r="B29" s="10" t="s">
        <v>11</v>
      </c>
      <c r="C29" s="11" t="s">
        <v>29</v>
      </c>
      <c r="D29" s="10" t="s">
        <v>30</v>
      </c>
      <c r="G29" s="40"/>
    </row>
    <row r="30" spans="1:7" x14ac:dyDescent="0.25">
      <c r="B30" s="10" t="s">
        <v>14</v>
      </c>
      <c r="C30" s="11" t="s">
        <v>31</v>
      </c>
      <c r="D30" s="10" t="s">
        <v>32</v>
      </c>
      <c r="G30" s="40"/>
    </row>
    <row r="31" spans="1:7" x14ac:dyDescent="0.25">
      <c r="G31" s="40"/>
    </row>
    <row r="32" spans="1:7" ht="23.25" x14ac:dyDescent="0.25">
      <c r="A32" s="6">
        <v>1</v>
      </c>
      <c r="B32" s="6" t="s">
        <v>33</v>
      </c>
      <c r="C32" s="12" t="s">
        <v>34</v>
      </c>
      <c r="D32" s="15" t="s">
        <v>35</v>
      </c>
      <c r="E32" s="46">
        <f>VLOOKUP(B32,PREU_FEINA!$K$11:$L$1247,2,0)</f>
        <v>0</v>
      </c>
      <c r="F32" s="14">
        <v>2000</v>
      </c>
      <c r="G32" s="47">
        <f>ROUND(ROUND(E32,2)*ROUND(F32,3),2)</f>
        <v>0</v>
      </c>
    </row>
    <row r="33" spans="1:7" x14ac:dyDescent="0.25">
      <c r="D33" s="10" t="s">
        <v>22</v>
      </c>
      <c r="E33" s="10"/>
      <c r="F33" s="10"/>
      <c r="G33" s="48">
        <f>SUM(G32:G32)</f>
        <v>0</v>
      </c>
    </row>
    <row r="34" spans="1:7" x14ac:dyDescent="0.25">
      <c r="G34" s="40"/>
    </row>
    <row r="35" spans="1:7" x14ac:dyDescent="0.25">
      <c r="B35" s="10" t="s">
        <v>5</v>
      </c>
      <c r="C35" s="11" t="s">
        <v>6</v>
      </c>
      <c r="D35" s="10" t="s">
        <v>7</v>
      </c>
      <c r="G35" s="40"/>
    </row>
    <row r="36" spans="1:7" x14ac:dyDescent="0.25">
      <c r="B36" s="10" t="s">
        <v>8</v>
      </c>
      <c r="C36" s="11" t="s">
        <v>9</v>
      </c>
      <c r="D36" s="10" t="s">
        <v>10</v>
      </c>
      <c r="G36" s="40"/>
    </row>
    <row r="37" spans="1:7" x14ac:dyDescent="0.25">
      <c r="B37" s="10" t="s">
        <v>11</v>
      </c>
      <c r="C37" s="11" t="s">
        <v>29</v>
      </c>
      <c r="D37" s="10" t="s">
        <v>30</v>
      </c>
      <c r="G37" s="40"/>
    </row>
    <row r="38" spans="1:7" x14ac:dyDescent="0.25">
      <c r="B38" s="10" t="s">
        <v>14</v>
      </c>
      <c r="C38" s="11" t="s">
        <v>36</v>
      </c>
      <c r="D38" s="10" t="s">
        <v>37</v>
      </c>
      <c r="G38" s="40"/>
    </row>
    <row r="39" spans="1:7" x14ac:dyDescent="0.25">
      <c r="G39" s="40"/>
    </row>
    <row r="40" spans="1:7" ht="34.5" x14ac:dyDescent="0.25">
      <c r="A40" s="6">
        <v>1</v>
      </c>
      <c r="B40" s="6" t="s">
        <v>38</v>
      </c>
      <c r="C40" s="12" t="s">
        <v>34</v>
      </c>
      <c r="D40" s="15" t="s">
        <v>39</v>
      </c>
      <c r="E40" s="46">
        <f>VLOOKUP(B40,PREU_FEINA!$K$11:$L$1247,2,0)</f>
        <v>0</v>
      </c>
      <c r="F40" s="14">
        <v>2000</v>
      </c>
      <c r="G40" s="47">
        <f>ROUND(ROUND(E40,2)*ROUND(F40,3),2)</f>
        <v>0</v>
      </c>
    </row>
    <row r="41" spans="1:7" x14ac:dyDescent="0.25">
      <c r="D41" s="10" t="s">
        <v>22</v>
      </c>
      <c r="E41" s="10"/>
      <c r="F41" s="10"/>
      <c r="G41" s="48">
        <f>SUM(G40:G40)</f>
        <v>0</v>
      </c>
    </row>
    <row r="42" spans="1:7" x14ac:dyDescent="0.25">
      <c r="G42" s="40"/>
    </row>
    <row r="43" spans="1:7" x14ac:dyDescent="0.25">
      <c r="B43" s="10" t="s">
        <v>5</v>
      </c>
      <c r="C43" s="11" t="s">
        <v>6</v>
      </c>
      <c r="D43" s="10" t="s">
        <v>7</v>
      </c>
      <c r="G43" s="40"/>
    </row>
    <row r="44" spans="1:7" x14ac:dyDescent="0.25">
      <c r="B44" s="10" t="s">
        <v>8</v>
      </c>
      <c r="C44" s="11" t="s">
        <v>9</v>
      </c>
      <c r="D44" s="10" t="s">
        <v>10</v>
      </c>
      <c r="G44" s="40"/>
    </row>
    <row r="45" spans="1:7" x14ac:dyDescent="0.25">
      <c r="B45" s="10" t="s">
        <v>11</v>
      </c>
      <c r="C45" s="11" t="s">
        <v>29</v>
      </c>
      <c r="D45" s="10" t="s">
        <v>30</v>
      </c>
      <c r="G45" s="40"/>
    </row>
    <row r="46" spans="1:7" x14ac:dyDescent="0.25">
      <c r="B46" s="10" t="s">
        <v>14</v>
      </c>
      <c r="C46" s="11" t="s">
        <v>40</v>
      </c>
      <c r="D46" s="10" t="s">
        <v>41</v>
      </c>
      <c r="G46" s="40"/>
    </row>
    <row r="47" spans="1:7" x14ac:dyDescent="0.25">
      <c r="G47" s="40"/>
    </row>
    <row r="48" spans="1:7" ht="34.5" x14ac:dyDescent="0.25">
      <c r="A48" s="6">
        <v>1</v>
      </c>
      <c r="B48" s="6" t="s">
        <v>42</v>
      </c>
      <c r="C48" s="12" t="s">
        <v>34</v>
      </c>
      <c r="D48" s="15" t="s">
        <v>43</v>
      </c>
      <c r="E48" s="46">
        <f>VLOOKUP(B48,PREU_FEINA!$K$11:$L$1247,2,0)</f>
        <v>0</v>
      </c>
      <c r="F48" s="14">
        <v>500</v>
      </c>
      <c r="G48" s="47">
        <f>ROUND(ROUND(E48,2)*ROUND(F48,3),2)</f>
        <v>0</v>
      </c>
    </row>
    <row r="49" spans="1:7" x14ac:dyDescent="0.25">
      <c r="D49" s="10" t="s">
        <v>22</v>
      </c>
      <c r="E49" s="10"/>
      <c r="F49" s="10"/>
      <c r="G49" s="48">
        <f>SUM(G48:G48)</f>
        <v>0</v>
      </c>
    </row>
    <row r="50" spans="1:7" x14ac:dyDescent="0.25">
      <c r="G50" s="40"/>
    </row>
    <row r="51" spans="1:7" x14ac:dyDescent="0.25">
      <c r="B51" s="10" t="s">
        <v>5</v>
      </c>
      <c r="C51" s="11" t="s">
        <v>6</v>
      </c>
      <c r="D51" s="10" t="s">
        <v>7</v>
      </c>
      <c r="G51" s="40"/>
    </row>
    <row r="52" spans="1:7" x14ac:dyDescent="0.25">
      <c r="B52" s="10" t="s">
        <v>8</v>
      </c>
      <c r="C52" s="11" t="s">
        <v>9</v>
      </c>
      <c r="D52" s="10" t="s">
        <v>10</v>
      </c>
      <c r="G52" s="40"/>
    </row>
    <row r="53" spans="1:7" x14ac:dyDescent="0.25">
      <c r="B53" s="10" t="s">
        <v>11</v>
      </c>
      <c r="C53" s="11" t="s">
        <v>29</v>
      </c>
      <c r="D53" s="10" t="s">
        <v>30</v>
      </c>
      <c r="G53" s="40"/>
    </row>
    <row r="54" spans="1:7" x14ac:dyDescent="0.25">
      <c r="B54" s="10" t="s">
        <v>14</v>
      </c>
      <c r="C54" s="11" t="s">
        <v>44</v>
      </c>
      <c r="D54" s="10" t="s">
        <v>45</v>
      </c>
      <c r="G54" s="40"/>
    </row>
    <row r="55" spans="1:7" x14ac:dyDescent="0.25">
      <c r="B55" s="10" t="s">
        <v>46</v>
      </c>
      <c r="C55" s="11" t="s">
        <v>47</v>
      </c>
      <c r="D55" s="10" t="s">
        <v>48</v>
      </c>
      <c r="G55" s="40"/>
    </row>
    <row r="56" spans="1:7" x14ac:dyDescent="0.25">
      <c r="B56" s="10" t="s">
        <v>49</v>
      </c>
      <c r="C56" s="11" t="s">
        <v>50</v>
      </c>
      <c r="D56" s="10" t="s">
        <v>51</v>
      </c>
      <c r="G56" s="40"/>
    </row>
    <row r="57" spans="1:7" x14ac:dyDescent="0.25">
      <c r="G57" s="40"/>
    </row>
    <row r="58" spans="1:7" ht="45.75" x14ac:dyDescent="0.25">
      <c r="A58" s="6">
        <v>1</v>
      </c>
      <c r="B58" s="6" t="s">
        <v>52</v>
      </c>
      <c r="C58" s="12" t="s">
        <v>53</v>
      </c>
      <c r="D58" s="15" t="s">
        <v>54</v>
      </c>
      <c r="E58" s="46">
        <f>VLOOKUP(B58,PREU_FEINA!$K$11:$L$1247,2,0)</f>
        <v>0</v>
      </c>
      <c r="F58" s="14">
        <v>20</v>
      </c>
      <c r="G58" s="47">
        <f>ROUND(ROUND(E58,2)*ROUND(F58,3),2)</f>
        <v>0</v>
      </c>
    </row>
    <row r="59" spans="1:7" x14ac:dyDescent="0.25">
      <c r="D59" s="10" t="s">
        <v>22</v>
      </c>
      <c r="E59" s="10"/>
      <c r="F59" s="10"/>
      <c r="G59" s="48">
        <f>SUM(G58:G58)</f>
        <v>0</v>
      </c>
    </row>
    <row r="60" spans="1:7" x14ac:dyDescent="0.25">
      <c r="G60" s="40"/>
    </row>
    <row r="61" spans="1:7" x14ac:dyDescent="0.25">
      <c r="B61" s="10" t="s">
        <v>5</v>
      </c>
      <c r="C61" s="11" t="s">
        <v>6</v>
      </c>
      <c r="D61" s="10" t="s">
        <v>7</v>
      </c>
      <c r="G61" s="40"/>
    </row>
    <row r="62" spans="1:7" x14ac:dyDescent="0.25">
      <c r="B62" s="10" t="s">
        <v>8</v>
      </c>
      <c r="C62" s="11" t="s">
        <v>9</v>
      </c>
      <c r="D62" s="10" t="s">
        <v>10</v>
      </c>
      <c r="G62" s="40"/>
    </row>
    <row r="63" spans="1:7" x14ac:dyDescent="0.25">
      <c r="B63" s="10" t="s">
        <v>11</v>
      </c>
      <c r="C63" s="11" t="s">
        <v>29</v>
      </c>
      <c r="D63" s="10" t="s">
        <v>30</v>
      </c>
      <c r="G63" s="40"/>
    </row>
    <row r="64" spans="1:7" x14ac:dyDescent="0.25">
      <c r="B64" s="10" t="s">
        <v>14</v>
      </c>
      <c r="C64" s="11" t="s">
        <v>44</v>
      </c>
      <c r="D64" s="10" t="s">
        <v>45</v>
      </c>
      <c r="G64" s="40"/>
    </row>
    <row r="65" spans="1:7" x14ac:dyDescent="0.25">
      <c r="B65" s="10" t="s">
        <v>46</v>
      </c>
      <c r="C65" s="11" t="s">
        <v>55</v>
      </c>
      <c r="D65" s="10" t="s">
        <v>56</v>
      </c>
      <c r="G65" s="40"/>
    </row>
    <row r="66" spans="1:7" x14ac:dyDescent="0.25">
      <c r="B66" s="10" t="s">
        <v>49</v>
      </c>
      <c r="C66" s="11" t="s">
        <v>6</v>
      </c>
      <c r="D66" s="10" t="s">
        <v>57</v>
      </c>
      <c r="G66" s="40"/>
    </row>
    <row r="67" spans="1:7" x14ac:dyDescent="0.25">
      <c r="G67" s="40"/>
    </row>
    <row r="68" spans="1:7" ht="45.75" x14ac:dyDescent="0.25">
      <c r="A68" s="6">
        <v>1</v>
      </c>
      <c r="B68" s="6" t="s">
        <v>58</v>
      </c>
      <c r="C68" s="12" t="s">
        <v>53</v>
      </c>
      <c r="D68" s="15" t="s">
        <v>59</v>
      </c>
      <c r="E68" s="46">
        <f>VLOOKUP(B68,PREU_FEINA!$K$11:$L$1247,2,0)</f>
        <v>0</v>
      </c>
      <c r="F68" s="14">
        <v>2</v>
      </c>
      <c r="G68" s="47">
        <f>ROUND(ROUND(E68,2)*ROUND(F68,3),2)</f>
        <v>0</v>
      </c>
    </row>
    <row r="69" spans="1:7" x14ac:dyDescent="0.25">
      <c r="D69" s="10" t="s">
        <v>22</v>
      </c>
      <c r="E69" s="10"/>
      <c r="F69" s="10"/>
      <c r="G69" s="48">
        <f>SUM(G68:G68)</f>
        <v>0</v>
      </c>
    </row>
    <row r="70" spans="1:7" x14ac:dyDescent="0.25">
      <c r="G70" s="40"/>
    </row>
    <row r="71" spans="1:7" x14ac:dyDescent="0.25">
      <c r="B71" s="10" t="s">
        <v>5</v>
      </c>
      <c r="C71" s="11" t="s">
        <v>6</v>
      </c>
      <c r="D71" s="10" t="s">
        <v>7</v>
      </c>
      <c r="G71" s="40"/>
    </row>
    <row r="72" spans="1:7" x14ac:dyDescent="0.25">
      <c r="B72" s="10" t="s">
        <v>8</v>
      </c>
      <c r="C72" s="11" t="s">
        <v>9</v>
      </c>
      <c r="D72" s="10" t="s">
        <v>10</v>
      </c>
      <c r="G72" s="40"/>
    </row>
    <row r="73" spans="1:7" x14ac:dyDescent="0.25">
      <c r="B73" s="10" t="s">
        <v>11</v>
      </c>
      <c r="C73" s="11" t="s">
        <v>29</v>
      </c>
      <c r="D73" s="10" t="s">
        <v>30</v>
      </c>
      <c r="G73" s="40"/>
    </row>
    <row r="74" spans="1:7" x14ac:dyDescent="0.25">
      <c r="B74" s="10" t="s">
        <v>14</v>
      </c>
      <c r="C74" s="11" t="s">
        <v>44</v>
      </c>
      <c r="D74" s="10" t="s">
        <v>45</v>
      </c>
      <c r="G74" s="40"/>
    </row>
    <row r="75" spans="1:7" x14ac:dyDescent="0.25">
      <c r="B75" s="10" t="s">
        <v>46</v>
      </c>
      <c r="C75" s="11" t="s">
        <v>55</v>
      </c>
      <c r="D75" s="10" t="s">
        <v>56</v>
      </c>
      <c r="G75" s="40"/>
    </row>
    <row r="76" spans="1:7" x14ac:dyDescent="0.25">
      <c r="B76" s="10" t="s">
        <v>49</v>
      </c>
      <c r="C76" s="11" t="s">
        <v>50</v>
      </c>
      <c r="D76" s="10" t="s">
        <v>51</v>
      </c>
      <c r="G76" s="40"/>
    </row>
    <row r="77" spans="1:7" x14ac:dyDescent="0.25">
      <c r="G77" s="40"/>
    </row>
    <row r="78" spans="1:7" ht="45.75" x14ac:dyDescent="0.25">
      <c r="A78" s="6">
        <v>1</v>
      </c>
      <c r="B78" s="6" t="s">
        <v>60</v>
      </c>
      <c r="C78" s="12" t="s">
        <v>53</v>
      </c>
      <c r="D78" s="15" t="s">
        <v>61</v>
      </c>
      <c r="E78" s="46">
        <f>VLOOKUP(B78,PREU_FEINA!$K$11:$L$1247,2,0)</f>
        <v>0</v>
      </c>
      <c r="F78" s="14">
        <v>15</v>
      </c>
      <c r="G78" s="47">
        <f>ROUND(ROUND(E78,2)*ROUND(F78,3),2)</f>
        <v>0</v>
      </c>
    </row>
    <row r="79" spans="1:7" x14ac:dyDescent="0.25">
      <c r="D79" s="50" t="s">
        <v>22</v>
      </c>
      <c r="E79" s="10"/>
      <c r="F79" s="10"/>
      <c r="G79" s="48">
        <f>SUM(G78:G78)</f>
        <v>0</v>
      </c>
    </row>
    <row r="80" spans="1:7" x14ac:dyDescent="0.25">
      <c r="D80" s="51"/>
      <c r="G80" s="40"/>
    </row>
    <row r="81" spans="1:7" x14ac:dyDescent="0.25">
      <c r="B81" s="10" t="s">
        <v>5</v>
      </c>
      <c r="C81" s="11" t="s">
        <v>6</v>
      </c>
      <c r="D81" s="50" t="s">
        <v>7</v>
      </c>
      <c r="G81" s="40"/>
    </row>
    <row r="82" spans="1:7" x14ac:dyDescent="0.25">
      <c r="B82" s="10" t="s">
        <v>8</v>
      </c>
      <c r="C82" s="11" t="s">
        <v>9</v>
      </c>
      <c r="D82" s="50" t="s">
        <v>10</v>
      </c>
      <c r="G82" s="40"/>
    </row>
    <row r="83" spans="1:7" x14ac:dyDescent="0.25">
      <c r="B83" s="10" t="s">
        <v>11</v>
      </c>
      <c r="C83" s="11" t="s">
        <v>29</v>
      </c>
      <c r="D83" s="50" t="s">
        <v>30</v>
      </c>
      <c r="G83" s="40"/>
    </row>
    <row r="84" spans="1:7" x14ac:dyDescent="0.25">
      <c r="B84" s="10" t="s">
        <v>14</v>
      </c>
      <c r="C84" s="11" t="s">
        <v>44</v>
      </c>
      <c r="D84" s="50" t="s">
        <v>45</v>
      </c>
      <c r="G84" s="40"/>
    </row>
    <row r="85" spans="1:7" x14ac:dyDescent="0.25">
      <c r="B85" s="10" t="s">
        <v>46</v>
      </c>
      <c r="C85" s="11" t="s">
        <v>62</v>
      </c>
      <c r="D85" s="50" t="s">
        <v>63</v>
      </c>
      <c r="G85" s="40"/>
    </row>
    <row r="86" spans="1:7" x14ac:dyDescent="0.25">
      <c r="B86" s="10" t="s">
        <v>49</v>
      </c>
      <c r="C86" s="11" t="s">
        <v>6</v>
      </c>
      <c r="D86" s="50" t="s">
        <v>57</v>
      </c>
      <c r="G86" s="40"/>
    </row>
    <row r="87" spans="1:7" x14ac:dyDescent="0.25">
      <c r="D87" s="51"/>
      <c r="G87" s="40"/>
    </row>
    <row r="88" spans="1:7" ht="45.75" x14ac:dyDescent="0.25">
      <c r="A88" s="6">
        <v>1</v>
      </c>
      <c r="B88" s="6" t="s">
        <v>64</v>
      </c>
      <c r="C88" s="12" t="s">
        <v>53</v>
      </c>
      <c r="D88" s="15" t="s">
        <v>65</v>
      </c>
      <c r="E88" s="46">
        <f>VLOOKUP(B88,PREU_FEINA!$K$11:$L$1247,2,0)</f>
        <v>0</v>
      </c>
      <c r="F88" s="14">
        <v>2</v>
      </c>
      <c r="G88" s="47">
        <f>ROUND(ROUND(E88,2)*ROUND(F88,3),2)</f>
        <v>0</v>
      </c>
    </row>
    <row r="89" spans="1:7" x14ac:dyDescent="0.25">
      <c r="D89" s="10" t="s">
        <v>22</v>
      </c>
      <c r="E89" s="10"/>
      <c r="F89" s="10"/>
      <c r="G89" s="48">
        <f>SUM(G88:G88)</f>
        <v>0</v>
      </c>
    </row>
    <row r="90" spans="1:7" x14ac:dyDescent="0.25">
      <c r="G90" s="40"/>
    </row>
    <row r="91" spans="1:7" x14ac:dyDescent="0.25">
      <c r="B91" s="10" t="s">
        <v>5</v>
      </c>
      <c r="C91" s="11" t="s">
        <v>6</v>
      </c>
      <c r="D91" s="52" t="s">
        <v>7</v>
      </c>
      <c r="G91" s="40"/>
    </row>
    <row r="92" spans="1:7" x14ac:dyDescent="0.25">
      <c r="B92" s="10" t="s">
        <v>8</v>
      </c>
      <c r="C92" s="11" t="s">
        <v>9</v>
      </c>
      <c r="D92" s="52" t="s">
        <v>10</v>
      </c>
      <c r="G92" s="40"/>
    </row>
    <row r="93" spans="1:7" x14ac:dyDescent="0.25">
      <c r="B93" s="10" t="s">
        <v>11</v>
      </c>
      <c r="C93" s="11" t="s">
        <v>29</v>
      </c>
      <c r="D93" s="52" t="s">
        <v>30</v>
      </c>
      <c r="G93" s="40"/>
    </row>
    <row r="94" spans="1:7" x14ac:dyDescent="0.25">
      <c r="B94" s="10" t="s">
        <v>14</v>
      </c>
      <c r="C94" s="11" t="s">
        <v>44</v>
      </c>
      <c r="D94" s="52" t="s">
        <v>45</v>
      </c>
      <c r="G94" s="40"/>
    </row>
    <row r="95" spans="1:7" x14ac:dyDescent="0.25">
      <c r="B95" s="10" t="s">
        <v>46</v>
      </c>
      <c r="C95" s="11" t="s">
        <v>66</v>
      </c>
      <c r="D95" s="52" t="s">
        <v>67</v>
      </c>
      <c r="G95" s="40"/>
    </row>
    <row r="96" spans="1:7" x14ac:dyDescent="0.25">
      <c r="B96" s="10" t="s">
        <v>49</v>
      </c>
      <c r="C96" s="11" t="s">
        <v>6</v>
      </c>
      <c r="D96" s="52" t="s">
        <v>57</v>
      </c>
      <c r="G96" s="40"/>
    </row>
    <row r="97" spans="1:7" x14ac:dyDescent="0.25">
      <c r="D97" s="45"/>
      <c r="G97" s="40"/>
    </row>
    <row r="98" spans="1:7" ht="45.75" x14ac:dyDescent="0.25">
      <c r="A98" s="6">
        <v>1</v>
      </c>
      <c r="B98" s="6" t="s">
        <v>68</v>
      </c>
      <c r="C98" s="12" t="s">
        <v>53</v>
      </c>
      <c r="D98" s="15" t="s">
        <v>69</v>
      </c>
      <c r="E98" s="46">
        <f>VLOOKUP(B98,PREU_FEINA!$K$11:$L$1247,2,0)</f>
        <v>0</v>
      </c>
      <c r="F98" s="14">
        <v>2</v>
      </c>
      <c r="G98" s="47">
        <f>ROUND(ROUND(E98,2)*ROUND(F98,3),2)</f>
        <v>0</v>
      </c>
    </row>
    <row r="99" spans="1:7" x14ac:dyDescent="0.25">
      <c r="D99" s="52" t="s">
        <v>22</v>
      </c>
      <c r="E99" s="10"/>
      <c r="F99" s="10"/>
      <c r="G99" s="48">
        <f>SUM(G98:G98)</f>
        <v>0</v>
      </c>
    </row>
    <row r="100" spans="1:7" x14ac:dyDescent="0.25">
      <c r="D100" s="45"/>
      <c r="G100" s="40"/>
    </row>
    <row r="101" spans="1:7" x14ac:dyDescent="0.25">
      <c r="B101" s="10" t="s">
        <v>5</v>
      </c>
      <c r="C101" s="11" t="s">
        <v>6</v>
      </c>
      <c r="D101" s="52" t="s">
        <v>7</v>
      </c>
      <c r="G101" s="40"/>
    </row>
    <row r="102" spans="1:7" x14ac:dyDescent="0.25">
      <c r="B102" s="10" t="s">
        <v>8</v>
      </c>
      <c r="C102" s="11" t="s">
        <v>9</v>
      </c>
      <c r="D102" s="52" t="s">
        <v>10</v>
      </c>
      <c r="G102" s="40"/>
    </row>
    <row r="103" spans="1:7" x14ac:dyDescent="0.25">
      <c r="B103" s="10" t="s">
        <v>11</v>
      </c>
      <c r="C103" s="11" t="s">
        <v>29</v>
      </c>
      <c r="D103" s="52" t="s">
        <v>30</v>
      </c>
      <c r="G103" s="40"/>
    </row>
    <row r="104" spans="1:7" x14ac:dyDescent="0.25">
      <c r="B104" s="10" t="s">
        <v>14</v>
      </c>
      <c r="C104" s="11" t="s">
        <v>70</v>
      </c>
      <c r="D104" s="52" t="s">
        <v>71</v>
      </c>
      <c r="G104" s="40"/>
    </row>
    <row r="105" spans="1:7" x14ac:dyDescent="0.25">
      <c r="D105" s="45"/>
      <c r="G105" s="40"/>
    </row>
    <row r="106" spans="1:7" ht="57" x14ac:dyDescent="0.25">
      <c r="A106" s="6">
        <v>1</v>
      </c>
      <c r="B106" s="6" t="s">
        <v>72</v>
      </c>
      <c r="C106" s="12" t="s">
        <v>53</v>
      </c>
      <c r="D106" s="15" t="s">
        <v>73</v>
      </c>
      <c r="E106" s="46">
        <f>VLOOKUP(B106,PREU_FEINA!$K$11:$L$1247,2,0)</f>
        <v>0</v>
      </c>
      <c r="F106" s="14">
        <v>30</v>
      </c>
      <c r="G106" s="47">
        <f>ROUND(ROUND(E106,2)*ROUND(F106,3),2)</f>
        <v>0</v>
      </c>
    </row>
    <row r="107" spans="1:7" ht="57" x14ac:dyDescent="0.25">
      <c r="A107" s="6">
        <v>2</v>
      </c>
      <c r="B107" s="6" t="s">
        <v>74</v>
      </c>
      <c r="C107" s="12" t="s">
        <v>53</v>
      </c>
      <c r="D107" s="15" t="s">
        <v>75</v>
      </c>
      <c r="E107" s="46">
        <f>VLOOKUP(B107,PREU_FEINA!$K$11:$L$1247,2,0)</f>
        <v>0</v>
      </c>
      <c r="F107" s="14">
        <v>45</v>
      </c>
      <c r="G107" s="47">
        <f>ROUND(ROUND(E107,2)*ROUND(F107,3),2)</f>
        <v>0</v>
      </c>
    </row>
    <row r="108" spans="1:7" x14ac:dyDescent="0.25">
      <c r="D108" s="52" t="s">
        <v>22</v>
      </c>
      <c r="E108" s="10"/>
      <c r="F108" s="10"/>
      <c r="G108" s="48">
        <f>SUM(G106:G107)</f>
        <v>0</v>
      </c>
    </row>
    <row r="109" spans="1:7" x14ac:dyDescent="0.25">
      <c r="D109" s="45"/>
      <c r="G109" s="40"/>
    </row>
    <row r="110" spans="1:7" x14ac:dyDescent="0.25">
      <c r="B110" s="10" t="s">
        <v>5</v>
      </c>
      <c r="C110" s="11" t="s">
        <v>6</v>
      </c>
      <c r="D110" s="52" t="s">
        <v>7</v>
      </c>
      <c r="G110" s="40"/>
    </row>
    <row r="111" spans="1:7" x14ac:dyDescent="0.25">
      <c r="B111" s="10" t="s">
        <v>8</v>
      </c>
      <c r="C111" s="11" t="s">
        <v>9</v>
      </c>
      <c r="D111" s="52" t="s">
        <v>10</v>
      </c>
      <c r="G111" s="40"/>
    </row>
    <row r="112" spans="1:7" x14ac:dyDescent="0.25">
      <c r="B112" s="10" t="s">
        <v>11</v>
      </c>
      <c r="C112" s="11" t="s">
        <v>29</v>
      </c>
      <c r="D112" s="52" t="s">
        <v>30</v>
      </c>
      <c r="G112" s="40"/>
    </row>
    <row r="113" spans="1:7" x14ac:dyDescent="0.25">
      <c r="B113" s="10" t="s">
        <v>14</v>
      </c>
      <c r="C113" s="11" t="s">
        <v>76</v>
      </c>
      <c r="D113" s="52" t="s">
        <v>77</v>
      </c>
      <c r="G113" s="40"/>
    </row>
    <row r="114" spans="1:7" x14ac:dyDescent="0.25">
      <c r="D114" s="45"/>
      <c r="G114" s="40"/>
    </row>
    <row r="115" spans="1:7" ht="23.25" x14ac:dyDescent="0.25">
      <c r="A115" s="6">
        <v>1</v>
      </c>
      <c r="B115" s="6" t="s">
        <v>78</v>
      </c>
      <c r="C115" s="12" t="s">
        <v>17</v>
      </c>
      <c r="D115" s="15" t="s">
        <v>79</v>
      </c>
      <c r="E115" s="46">
        <f>VLOOKUP(B115,PREU_FEINA!$K$11:$L$1247,2,0)</f>
        <v>0</v>
      </c>
      <c r="F115" s="14">
        <v>200</v>
      </c>
      <c r="G115" s="47">
        <f>ROUND(ROUND(E115,2)*ROUND(F115,3),2)</f>
        <v>0</v>
      </c>
    </row>
    <row r="116" spans="1:7" ht="23.25" x14ac:dyDescent="0.25">
      <c r="A116" s="6">
        <v>2</v>
      </c>
      <c r="B116" s="6" t="s">
        <v>80</v>
      </c>
      <c r="C116" s="12" t="s">
        <v>17</v>
      </c>
      <c r="D116" s="15" t="s">
        <v>81</v>
      </c>
      <c r="E116" s="46">
        <f>VLOOKUP(B116,PREU_FEINA!$K$11:$L$1247,2,0)</f>
        <v>0</v>
      </c>
      <c r="F116" s="14">
        <v>50</v>
      </c>
      <c r="G116" s="47">
        <f>ROUND(ROUND(E116,2)*ROUND(F116,3),2)</f>
        <v>0</v>
      </c>
    </row>
    <row r="117" spans="1:7" ht="34.5" x14ac:dyDescent="0.25">
      <c r="A117" s="6">
        <v>3</v>
      </c>
      <c r="B117" s="6" t="s">
        <v>82</v>
      </c>
      <c r="C117" s="12" t="s">
        <v>17</v>
      </c>
      <c r="D117" s="15" t="s">
        <v>83</v>
      </c>
      <c r="E117" s="46">
        <f>VLOOKUP(B117,PREU_FEINA!$K$11:$L$1247,2,0)</f>
        <v>0</v>
      </c>
      <c r="F117" s="14">
        <v>50</v>
      </c>
      <c r="G117" s="47">
        <f>ROUND(ROUND(E117,2)*ROUND(F117,3),2)</f>
        <v>0</v>
      </c>
    </row>
    <row r="118" spans="1:7" x14ac:dyDescent="0.25">
      <c r="D118" s="52" t="s">
        <v>22</v>
      </c>
      <c r="E118" s="10"/>
      <c r="F118" s="10"/>
      <c r="G118" s="48">
        <f>SUM(G115:G117)</f>
        <v>0</v>
      </c>
    </row>
    <row r="119" spans="1:7" x14ac:dyDescent="0.25">
      <c r="D119" s="45"/>
      <c r="G119" s="40"/>
    </row>
    <row r="120" spans="1:7" x14ac:dyDescent="0.25">
      <c r="B120" s="10" t="s">
        <v>5</v>
      </c>
      <c r="C120" s="11" t="s">
        <v>6</v>
      </c>
      <c r="D120" s="52" t="s">
        <v>7</v>
      </c>
      <c r="G120" s="40"/>
    </row>
    <row r="121" spans="1:7" x14ac:dyDescent="0.25">
      <c r="B121" s="10" t="s">
        <v>8</v>
      </c>
      <c r="C121" s="11" t="s">
        <v>9</v>
      </c>
      <c r="D121" s="52" t="s">
        <v>10</v>
      </c>
      <c r="G121" s="40"/>
    </row>
    <row r="122" spans="1:7" x14ac:dyDescent="0.25">
      <c r="B122" s="10" t="s">
        <v>11</v>
      </c>
      <c r="C122" s="11" t="s">
        <v>84</v>
      </c>
      <c r="D122" s="52" t="s">
        <v>85</v>
      </c>
      <c r="G122" s="40"/>
    </row>
    <row r="123" spans="1:7" x14ac:dyDescent="0.25">
      <c r="B123" s="10" t="s">
        <v>14</v>
      </c>
      <c r="C123" s="11" t="s">
        <v>86</v>
      </c>
      <c r="D123" s="52" t="s">
        <v>87</v>
      </c>
      <c r="G123" s="40"/>
    </row>
    <row r="124" spans="1:7" x14ac:dyDescent="0.25">
      <c r="D124" s="45"/>
      <c r="G124" s="40"/>
    </row>
    <row r="125" spans="1:7" ht="45.75" x14ac:dyDescent="0.25">
      <c r="A125" s="6">
        <v>1</v>
      </c>
      <c r="B125" s="6" t="s">
        <v>88</v>
      </c>
      <c r="C125" s="12" t="s">
        <v>34</v>
      </c>
      <c r="D125" s="15" t="s">
        <v>89</v>
      </c>
      <c r="E125" s="46">
        <f>VLOOKUP(B125,PREU_FEINA!$K$11:$L$1247,2,0)</f>
        <v>0</v>
      </c>
      <c r="F125" s="14">
        <v>50</v>
      </c>
      <c r="G125" s="47">
        <f>ROUND(ROUND(E125,2)*ROUND(F125,3),2)</f>
        <v>0</v>
      </c>
    </row>
    <row r="126" spans="1:7" x14ac:dyDescent="0.25">
      <c r="D126" s="52" t="s">
        <v>22</v>
      </c>
      <c r="E126" s="10"/>
      <c r="F126" s="10"/>
      <c r="G126" s="48">
        <f>SUM(G125:G125)</f>
        <v>0</v>
      </c>
    </row>
    <row r="127" spans="1:7" x14ac:dyDescent="0.25">
      <c r="D127" s="45"/>
      <c r="G127" s="40"/>
    </row>
    <row r="128" spans="1:7" x14ac:dyDescent="0.25">
      <c r="B128" s="10" t="s">
        <v>5</v>
      </c>
      <c r="C128" s="11" t="s">
        <v>6</v>
      </c>
      <c r="D128" s="52" t="s">
        <v>7</v>
      </c>
      <c r="G128" s="40"/>
    </row>
    <row r="129" spans="1:7" x14ac:dyDescent="0.25">
      <c r="B129" s="10" t="s">
        <v>8</v>
      </c>
      <c r="C129" s="11" t="s">
        <v>9</v>
      </c>
      <c r="D129" s="52" t="s">
        <v>10</v>
      </c>
      <c r="G129" s="40"/>
    </row>
    <row r="130" spans="1:7" x14ac:dyDescent="0.25">
      <c r="B130" s="10" t="s">
        <v>11</v>
      </c>
      <c r="C130" s="11" t="s">
        <v>84</v>
      </c>
      <c r="D130" s="52" t="s">
        <v>85</v>
      </c>
      <c r="G130" s="40"/>
    </row>
    <row r="131" spans="1:7" x14ac:dyDescent="0.25">
      <c r="B131" s="10" t="s">
        <v>14</v>
      </c>
      <c r="C131" s="11" t="s">
        <v>90</v>
      </c>
      <c r="D131" s="52" t="s">
        <v>91</v>
      </c>
      <c r="G131" s="40"/>
    </row>
    <row r="132" spans="1:7" x14ac:dyDescent="0.25">
      <c r="D132" s="45"/>
      <c r="G132" s="40"/>
    </row>
    <row r="133" spans="1:7" ht="45.75" x14ac:dyDescent="0.25">
      <c r="A133" s="6">
        <v>1</v>
      </c>
      <c r="B133" s="6" t="s">
        <v>92</v>
      </c>
      <c r="C133" s="12" t="s">
        <v>34</v>
      </c>
      <c r="D133" s="15" t="s">
        <v>93</v>
      </c>
      <c r="E133" s="46">
        <f>VLOOKUP(B133,PREU_FEINA!$K$11:$L$1247,2,0)</f>
        <v>0</v>
      </c>
      <c r="F133" s="14">
        <v>50</v>
      </c>
      <c r="G133" s="47">
        <f>ROUND(ROUND(E133,2)*ROUND(F133,3),2)</f>
        <v>0</v>
      </c>
    </row>
    <row r="134" spans="1:7" x14ac:dyDescent="0.25">
      <c r="D134" s="52" t="s">
        <v>22</v>
      </c>
      <c r="E134" s="10"/>
      <c r="F134" s="10"/>
      <c r="G134" s="48">
        <f>SUM(G133:G133)</f>
        <v>0</v>
      </c>
    </row>
    <row r="135" spans="1:7" x14ac:dyDescent="0.25">
      <c r="D135" s="45"/>
      <c r="G135" s="40"/>
    </row>
    <row r="136" spans="1:7" x14ac:dyDescent="0.25">
      <c r="B136" s="10" t="s">
        <v>5</v>
      </c>
      <c r="C136" s="11" t="s">
        <v>6</v>
      </c>
      <c r="D136" s="52" t="s">
        <v>7</v>
      </c>
      <c r="G136" s="40"/>
    </row>
    <row r="137" spans="1:7" x14ac:dyDescent="0.25">
      <c r="B137" s="10" t="s">
        <v>8</v>
      </c>
      <c r="C137" s="11" t="s">
        <v>9</v>
      </c>
      <c r="D137" s="52" t="s">
        <v>10</v>
      </c>
      <c r="G137" s="40"/>
    </row>
    <row r="138" spans="1:7" x14ac:dyDescent="0.25">
      <c r="B138" s="10" t="s">
        <v>11</v>
      </c>
      <c r="C138" s="11" t="s">
        <v>84</v>
      </c>
      <c r="D138" s="52" t="s">
        <v>85</v>
      </c>
      <c r="G138" s="40"/>
    </row>
    <row r="139" spans="1:7" x14ac:dyDescent="0.25">
      <c r="B139" s="10" t="s">
        <v>14</v>
      </c>
      <c r="C139" s="11" t="s">
        <v>94</v>
      </c>
      <c r="D139" s="52" t="s">
        <v>95</v>
      </c>
      <c r="G139" s="40"/>
    </row>
    <row r="140" spans="1:7" x14ac:dyDescent="0.25">
      <c r="D140" s="45"/>
      <c r="G140" s="40"/>
    </row>
    <row r="141" spans="1:7" ht="45.75" x14ac:dyDescent="0.25">
      <c r="A141" s="6">
        <v>1</v>
      </c>
      <c r="B141" s="6" t="s">
        <v>96</v>
      </c>
      <c r="C141" s="12" t="s">
        <v>34</v>
      </c>
      <c r="D141" s="15" t="s">
        <v>97</v>
      </c>
      <c r="E141" s="46">
        <f>VLOOKUP(B141,PREU_FEINA!$K$11:$L$1247,2,0)</f>
        <v>0</v>
      </c>
      <c r="F141" s="14">
        <v>50</v>
      </c>
      <c r="G141" s="47">
        <f>ROUND(ROUND(E141,2)*ROUND(F141,3),2)</f>
        <v>0</v>
      </c>
    </row>
    <row r="142" spans="1:7" x14ac:dyDescent="0.25">
      <c r="D142" s="52" t="s">
        <v>22</v>
      </c>
      <c r="E142" s="10"/>
      <c r="F142" s="10"/>
      <c r="G142" s="48">
        <f>SUM(G141:G141)</f>
        <v>0</v>
      </c>
    </row>
    <row r="143" spans="1:7" x14ac:dyDescent="0.25">
      <c r="D143" s="45"/>
      <c r="G143" s="40"/>
    </row>
    <row r="144" spans="1:7" x14ac:dyDescent="0.25">
      <c r="B144" s="10" t="s">
        <v>5</v>
      </c>
      <c r="C144" s="11" t="s">
        <v>6</v>
      </c>
      <c r="D144" s="52" t="s">
        <v>7</v>
      </c>
      <c r="G144" s="40"/>
    </row>
    <row r="145" spans="1:7" x14ac:dyDescent="0.25">
      <c r="B145" s="10" t="s">
        <v>8</v>
      </c>
      <c r="C145" s="11" t="s">
        <v>9</v>
      </c>
      <c r="D145" s="52" t="s">
        <v>10</v>
      </c>
      <c r="G145" s="40"/>
    </row>
    <row r="146" spans="1:7" x14ac:dyDescent="0.25">
      <c r="B146" s="10" t="s">
        <v>11</v>
      </c>
      <c r="C146" s="11" t="s">
        <v>84</v>
      </c>
      <c r="D146" s="52" t="s">
        <v>85</v>
      </c>
      <c r="G146" s="40"/>
    </row>
    <row r="147" spans="1:7" x14ac:dyDescent="0.25">
      <c r="B147" s="10" t="s">
        <v>14</v>
      </c>
      <c r="C147" s="11" t="s">
        <v>98</v>
      </c>
      <c r="D147" s="52" t="s">
        <v>99</v>
      </c>
      <c r="G147" s="40"/>
    </row>
    <row r="148" spans="1:7" x14ac:dyDescent="0.25">
      <c r="D148" s="45"/>
      <c r="G148" s="40"/>
    </row>
    <row r="149" spans="1:7" ht="34.5" x14ac:dyDescent="0.25">
      <c r="A149" s="6">
        <v>1</v>
      </c>
      <c r="B149" s="6" t="s">
        <v>100</v>
      </c>
      <c r="C149" s="12" t="s">
        <v>34</v>
      </c>
      <c r="D149" s="15" t="s">
        <v>101</v>
      </c>
      <c r="E149" s="46">
        <f>VLOOKUP(B149,PREU_FEINA!$K$11:$L$1247,2,0)</f>
        <v>0</v>
      </c>
      <c r="F149" s="14">
        <v>100</v>
      </c>
      <c r="G149" s="47">
        <f>ROUND(ROUND(E149,2)*ROUND(F149,3),2)</f>
        <v>0</v>
      </c>
    </row>
    <row r="150" spans="1:7" x14ac:dyDescent="0.25">
      <c r="D150" s="52" t="s">
        <v>22</v>
      </c>
      <c r="E150" s="10"/>
      <c r="F150" s="10"/>
      <c r="G150" s="48">
        <f>SUM(G149:G149)</f>
        <v>0</v>
      </c>
    </row>
    <row r="151" spans="1:7" x14ac:dyDescent="0.25">
      <c r="D151" s="45"/>
      <c r="G151" s="40"/>
    </row>
    <row r="152" spans="1:7" x14ac:dyDescent="0.25">
      <c r="B152" s="10" t="s">
        <v>5</v>
      </c>
      <c r="C152" s="11" t="s">
        <v>6</v>
      </c>
      <c r="D152" s="52" t="s">
        <v>7</v>
      </c>
      <c r="G152" s="40"/>
    </row>
    <row r="153" spans="1:7" x14ac:dyDescent="0.25">
      <c r="B153" s="10" t="s">
        <v>8</v>
      </c>
      <c r="C153" s="11" t="s">
        <v>9</v>
      </c>
      <c r="D153" s="52" t="s">
        <v>10</v>
      </c>
      <c r="G153" s="40"/>
    </row>
    <row r="154" spans="1:7" x14ac:dyDescent="0.25">
      <c r="B154" s="10" t="s">
        <v>11</v>
      </c>
      <c r="C154" s="11" t="s">
        <v>102</v>
      </c>
      <c r="D154" s="52" t="s">
        <v>103</v>
      </c>
      <c r="G154" s="40"/>
    </row>
    <row r="155" spans="1:7" x14ac:dyDescent="0.25">
      <c r="B155" s="10" t="s">
        <v>14</v>
      </c>
      <c r="C155" s="11" t="s">
        <v>47</v>
      </c>
      <c r="D155" s="52" t="s">
        <v>104</v>
      </c>
      <c r="G155" s="40"/>
    </row>
    <row r="156" spans="1:7" x14ac:dyDescent="0.25">
      <c r="D156" s="45"/>
      <c r="G156" s="40"/>
    </row>
    <row r="157" spans="1:7" ht="45.75" x14ac:dyDescent="0.25">
      <c r="A157" s="6">
        <v>1</v>
      </c>
      <c r="B157" s="6" t="s">
        <v>105</v>
      </c>
      <c r="C157" s="12" t="s">
        <v>53</v>
      </c>
      <c r="D157" s="15" t="s">
        <v>106</v>
      </c>
      <c r="E157" s="46">
        <f>VLOOKUP(B157,PREU_FEINA!$K$11:$L$1247,2,0)</f>
        <v>0</v>
      </c>
      <c r="F157" s="14">
        <v>50</v>
      </c>
      <c r="G157" s="47">
        <f>ROUND(ROUND(E157,2)*ROUND(F157,3),2)</f>
        <v>0</v>
      </c>
    </row>
    <row r="158" spans="1:7" ht="45.75" x14ac:dyDescent="0.25">
      <c r="A158" s="6">
        <v>2</v>
      </c>
      <c r="B158" s="6" t="s">
        <v>107</v>
      </c>
      <c r="C158" s="12" t="s">
        <v>53</v>
      </c>
      <c r="D158" s="15" t="s">
        <v>108</v>
      </c>
      <c r="E158" s="46">
        <f>VLOOKUP(B158,PREU_FEINA!$K$11:$L$1247,2,0)</f>
        <v>0</v>
      </c>
      <c r="F158" s="14">
        <v>2</v>
      </c>
      <c r="G158" s="47">
        <f>ROUND(ROUND(E158,2)*ROUND(F158,3),2)</f>
        <v>0</v>
      </c>
    </row>
    <row r="159" spans="1:7" ht="45.75" x14ac:dyDescent="0.25">
      <c r="A159" s="6">
        <v>3</v>
      </c>
      <c r="B159" s="6" t="s">
        <v>109</v>
      </c>
      <c r="C159" s="12" t="s">
        <v>53</v>
      </c>
      <c r="D159" s="15" t="s">
        <v>110</v>
      </c>
      <c r="E159" s="46">
        <f>VLOOKUP(B159,PREU_FEINA!$K$11:$L$1247,2,0)</f>
        <v>0</v>
      </c>
      <c r="F159" s="14">
        <v>2</v>
      </c>
      <c r="G159" s="47">
        <f>ROUND(ROUND(E159,2)*ROUND(F159,3),2)</f>
        <v>0</v>
      </c>
    </row>
    <row r="160" spans="1:7" ht="45.75" x14ac:dyDescent="0.25">
      <c r="A160" s="6">
        <v>4</v>
      </c>
      <c r="B160" s="6" t="s">
        <v>111</v>
      </c>
      <c r="C160" s="12" t="s">
        <v>53</v>
      </c>
      <c r="D160" s="15" t="s">
        <v>112</v>
      </c>
      <c r="E160" s="46">
        <f>VLOOKUP(B160,PREU_FEINA!$K$11:$L$1247,2,0)</f>
        <v>0</v>
      </c>
      <c r="F160" s="14">
        <v>2</v>
      </c>
      <c r="G160" s="47">
        <f>ROUND(ROUND(E160,2)*ROUND(F160,3),2)</f>
        <v>0</v>
      </c>
    </row>
    <row r="161" spans="1:7" x14ac:dyDescent="0.25">
      <c r="D161" s="52" t="s">
        <v>22</v>
      </c>
      <c r="E161" s="10"/>
      <c r="F161" s="10"/>
      <c r="G161" s="48">
        <f>SUM(G157:G160)</f>
        <v>0</v>
      </c>
    </row>
    <row r="162" spans="1:7" x14ac:dyDescent="0.25">
      <c r="D162" s="45"/>
      <c r="G162" s="40"/>
    </row>
    <row r="163" spans="1:7" x14ac:dyDescent="0.25">
      <c r="B163" s="10" t="s">
        <v>5</v>
      </c>
      <c r="C163" s="11" t="s">
        <v>6</v>
      </c>
      <c r="D163" s="52" t="s">
        <v>7</v>
      </c>
      <c r="G163" s="40"/>
    </row>
    <row r="164" spans="1:7" x14ac:dyDescent="0.25">
      <c r="B164" s="10" t="s">
        <v>8</v>
      </c>
      <c r="C164" s="11" t="s">
        <v>9</v>
      </c>
      <c r="D164" s="52" t="s">
        <v>10</v>
      </c>
      <c r="G164" s="40"/>
    </row>
    <row r="165" spans="1:7" x14ac:dyDescent="0.25">
      <c r="B165" s="10" t="s">
        <v>11</v>
      </c>
      <c r="C165" s="11" t="s">
        <v>102</v>
      </c>
      <c r="D165" s="52" t="s">
        <v>103</v>
      </c>
      <c r="G165" s="40"/>
    </row>
    <row r="166" spans="1:7" x14ac:dyDescent="0.25">
      <c r="B166" s="10" t="s">
        <v>14</v>
      </c>
      <c r="C166" s="11" t="s">
        <v>55</v>
      </c>
      <c r="D166" s="52" t="s">
        <v>113</v>
      </c>
      <c r="G166" s="40"/>
    </row>
    <row r="167" spans="1:7" x14ac:dyDescent="0.25">
      <c r="D167" s="45"/>
      <c r="G167" s="40"/>
    </row>
    <row r="168" spans="1:7" ht="45.75" x14ac:dyDescent="0.25">
      <c r="A168" s="6">
        <v>1</v>
      </c>
      <c r="B168" s="6" t="s">
        <v>114</v>
      </c>
      <c r="C168" s="12" t="s">
        <v>53</v>
      </c>
      <c r="D168" s="15" t="s">
        <v>115</v>
      </c>
      <c r="E168" s="46">
        <f>VLOOKUP(B168,PREU_FEINA!$K$11:$L$1247,2,0)</f>
        <v>0</v>
      </c>
      <c r="F168" s="14">
        <v>5</v>
      </c>
      <c r="G168" s="47">
        <f>ROUND(ROUND(E168,2)*ROUND(F168,3),2)</f>
        <v>0</v>
      </c>
    </row>
    <row r="169" spans="1:7" x14ac:dyDescent="0.25">
      <c r="D169" s="52" t="s">
        <v>22</v>
      </c>
      <c r="E169" s="10"/>
      <c r="F169" s="10"/>
      <c r="G169" s="48">
        <f>SUM(G168:G168)</f>
        <v>0</v>
      </c>
    </row>
    <row r="170" spans="1:7" x14ac:dyDescent="0.25">
      <c r="D170" s="45"/>
      <c r="G170" s="40"/>
    </row>
    <row r="171" spans="1:7" x14ac:dyDescent="0.25">
      <c r="B171" s="10" t="s">
        <v>5</v>
      </c>
      <c r="C171" s="11" t="s">
        <v>6</v>
      </c>
      <c r="D171" s="52" t="s">
        <v>7</v>
      </c>
      <c r="G171" s="40"/>
    </row>
    <row r="172" spans="1:7" x14ac:dyDescent="0.25">
      <c r="B172" s="10" t="s">
        <v>8</v>
      </c>
      <c r="C172" s="11" t="s">
        <v>9</v>
      </c>
      <c r="D172" s="52" t="s">
        <v>10</v>
      </c>
      <c r="G172" s="40"/>
    </row>
    <row r="173" spans="1:7" x14ac:dyDescent="0.25">
      <c r="B173" s="10" t="s">
        <v>11</v>
      </c>
      <c r="C173" s="11" t="s">
        <v>102</v>
      </c>
      <c r="D173" s="52" t="s">
        <v>103</v>
      </c>
      <c r="G173" s="40"/>
    </row>
    <row r="174" spans="1:7" x14ac:dyDescent="0.25">
      <c r="B174" s="10" t="s">
        <v>14</v>
      </c>
      <c r="C174" s="11" t="s">
        <v>62</v>
      </c>
      <c r="D174" s="52" t="s">
        <v>116</v>
      </c>
      <c r="G174" s="40"/>
    </row>
    <row r="175" spans="1:7" x14ac:dyDescent="0.25">
      <c r="B175" s="10" t="s">
        <v>46</v>
      </c>
      <c r="C175" s="11" t="s">
        <v>86</v>
      </c>
      <c r="D175" s="52" t="s">
        <v>48</v>
      </c>
      <c r="G175" s="40"/>
    </row>
    <row r="176" spans="1:7" x14ac:dyDescent="0.25">
      <c r="B176" s="10" t="s">
        <v>49</v>
      </c>
      <c r="C176" s="11" t="s">
        <v>6</v>
      </c>
      <c r="D176" s="52" t="s">
        <v>57</v>
      </c>
      <c r="G176" s="40"/>
    </row>
    <row r="177" spans="1:7" x14ac:dyDescent="0.25">
      <c r="D177" s="45"/>
      <c r="G177" s="40"/>
    </row>
    <row r="178" spans="1:7" ht="45.75" x14ac:dyDescent="0.25">
      <c r="A178" s="6">
        <v>1</v>
      </c>
      <c r="B178" s="6" t="s">
        <v>117</v>
      </c>
      <c r="C178" s="12" t="s">
        <v>53</v>
      </c>
      <c r="D178" s="15" t="s">
        <v>118</v>
      </c>
      <c r="E178" s="46">
        <f>VLOOKUP(B178,PREU_FEINA!$K$11:$L$1247,2,0)</f>
        <v>0</v>
      </c>
      <c r="F178" s="14">
        <v>5</v>
      </c>
      <c r="G178" s="47">
        <f>ROUND(ROUND(E178,2)*ROUND(F178,3),2)</f>
        <v>0</v>
      </c>
    </row>
    <row r="179" spans="1:7" x14ac:dyDescent="0.25">
      <c r="D179" s="52" t="s">
        <v>22</v>
      </c>
      <c r="E179" s="10"/>
      <c r="F179" s="10"/>
      <c r="G179" s="48">
        <f>SUM(G178:G178)</f>
        <v>0</v>
      </c>
    </row>
    <row r="180" spans="1:7" x14ac:dyDescent="0.25">
      <c r="D180" s="45"/>
      <c r="G180" s="40"/>
    </row>
    <row r="181" spans="1:7" x14ac:dyDescent="0.25">
      <c r="B181" s="10" t="s">
        <v>5</v>
      </c>
      <c r="C181" s="11" t="s">
        <v>6</v>
      </c>
      <c r="D181" s="52" t="s">
        <v>7</v>
      </c>
      <c r="G181" s="40"/>
    </row>
    <row r="182" spans="1:7" x14ac:dyDescent="0.25">
      <c r="B182" s="10" t="s">
        <v>8</v>
      </c>
      <c r="C182" s="11" t="s">
        <v>9</v>
      </c>
      <c r="D182" s="52" t="s">
        <v>10</v>
      </c>
      <c r="G182" s="40"/>
    </row>
    <row r="183" spans="1:7" x14ac:dyDescent="0.25">
      <c r="B183" s="10" t="s">
        <v>11</v>
      </c>
      <c r="C183" s="11" t="s">
        <v>102</v>
      </c>
      <c r="D183" s="52" t="s">
        <v>103</v>
      </c>
      <c r="G183" s="40"/>
    </row>
    <row r="184" spans="1:7" x14ac:dyDescent="0.25">
      <c r="B184" s="10" t="s">
        <v>14</v>
      </c>
      <c r="C184" s="11" t="s">
        <v>62</v>
      </c>
      <c r="D184" s="52" t="s">
        <v>116</v>
      </c>
      <c r="G184" s="40"/>
    </row>
    <row r="185" spans="1:7" x14ac:dyDescent="0.25">
      <c r="B185" s="10" t="s">
        <v>46</v>
      </c>
      <c r="C185" s="11" t="s">
        <v>86</v>
      </c>
      <c r="D185" s="52" t="s">
        <v>48</v>
      </c>
      <c r="G185" s="40"/>
    </row>
    <row r="186" spans="1:7" x14ac:dyDescent="0.25">
      <c r="B186" s="10" t="s">
        <v>49</v>
      </c>
      <c r="C186" s="11" t="s">
        <v>50</v>
      </c>
      <c r="D186" s="52" t="s">
        <v>51</v>
      </c>
      <c r="G186" s="40"/>
    </row>
    <row r="187" spans="1:7" x14ac:dyDescent="0.25">
      <c r="D187" s="45"/>
      <c r="G187" s="40"/>
    </row>
    <row r="188" spans="1:7" ht="45.75" x14ac:dyDescent="0.25">
      <c r="A188" s="6">
        <v>1</v>
      </c>
      <c r="B188" s="6" t="s">
        <v>52</v>
      </c>
      <c r="C188" s="12" t="s">
        <v>53</v>
      </c>
      <c r="D188" s="15" t="s">
        <v>54</v>
      </c>
      <c r="E188" s="46">
        <f>VLOOKUP(B188,PREU_FEINA!$K$11:$L$1247,2,0)</f>
        <v>0</v>
      </c>
      <c r="F188" s="14">
        <v>20</v>
      </c>
      <c r="G188" s="47">
        <f>ROUND(ROUND(E188,2)*ROUND(F188,3),2)</f>
        <v>0</v>
      </c>
    </row>
    <row r="189" spans="1:7" x14ac:dyDescent="0.25">
      <c r="D189" s="52" t="s">
        <v>22</v>
      </c>
      <c r="E189" s="10"/>
      <c r="F189" s="10"/>
      <c r="G189" s="48">
        <f>SUM(G188:G188)</f>
        <v>0</v>
      </c>
    </row>
    <row r="190" spans="1:7" x14ac:dyDescent="0.25">
      <c r="D190" s="45"/>
      <c r="G190" s="40"/>
    </row>
    <row r="191" spans="1:7" x14ac:dyDescent="0.25">
      <c r="B191" s="10" t="s">
        <v>5</v>
      </c>
      <c r="C191" s="11" t="s">
        <v>6</v>
      </c>
      <c r="D191" s="52" t="s">
        <v>7</v>
      </c>
      <c r="G191" s="40"/>
    </row>
    <row r="192" spans="1:7" x14ac:dyDescent="0.25">
      <c r="B192" s="10" t="s">
        <v>8</v>
      </c>
      <c r="C192" s="11" t="s">
        <v>9</v>
      </c>
      <c r="D192" s="52" t="s">
        <v>10</v>
      </c>
      <c r="G192" s="40"/>
    </row>
    <row r="193" spans="1:7" x14ac:dyDescent="0.25">
      <c r="B193" s="10" t="s">
        <v>11</v>
      </c>
      <c r="C193" s="11" t="s">
        <v>102</v>
      </c>
      <c r="D193" s="52" t="s">
        <v>103</v>
      </c>
      <c r="G193" s="40"/>
    </row>
    <row r="194" spans="1:7" x14ac:dyDescent="0.25">
      <c r="B194" s="10" t="s">
        <v>14</v>
      </c>
      <c r="C194" s="11" t="s">
        <v>62</v>
      </c>
      <c r="D194" s="52" t="s">
        <v>116</v>
      </c>
      <c r="G194" s="40"/>
    </row>
    <row r="195" spans="1:7" x14ac:dyDescent="0.25">
      <c r="B195" s="10" t="s">
        <v>46</v>
      </c>
      <c r="C195" s="11" t="s">
        <v>90</v>
      </c>
      <c r="D195" s="52" t="s">
        <v>56</v>
      </c>
      <c r="G195" s="40"/>
    </row>
    <row r="196" spans="1:7" x14ac:dyDescent="0.25">
      <c r="B196" s="10" t="s">
        <v>49</v>
      </c>
      <c r="C196" s="11" t="s">
        <v>6</v>
      </c>
      <c r="D196" s="52" t="s">
        <v>57</v>
      </c>
      <c r="G196" s="40"/>
    </row>
    <row r="197" spans="1:7" x14ac:dyDescent="0.25">
      <c r="D197" s="45"/>
      <c r="G197" s="40"/>
    </row>
    <row r="198" spans="1:7" ht="45.75" x14ac:dyDescent="0.25">
      <c r="A198" s="6">
        <v>1</v>
      </c>
      <c r="B198" s="6" t="s">
        <v>58</v>
      </c>
      <c r="C198" s="12" t="s">
        <v>53</v>
      </c>
      <c r="D198" s="15" t="s">
        <v>59</v>
      </c>
      <c r="E198" s="46">
        <f>VLOOKUP(B198,PREU_FEINA!$K$11:$L$1247,2,0)</f>
        <v>0</v>
      </c>
      <c r="F198" s="14">
        <v>5</v>
      </c>
      <c r="G198" s="47">
        <f>ROUND(ROUND(E198,2)*ROUND(F198,3),2)</f>
        <v>0</v>
      </c>
    </row>
    <row r="199" spans="1:7" x14ac:dyDescent="0.25">
      <c r="D199" s="52" t="s">
        <v>22</v>
      </c>
      <c r="E199" s="10"/>
      <c r="F199" s="10"/>
      <c r="G199" s="48">
        <f>SUM(G198:G198)</f>
        <v>0</v>
      </c>
    </row>
    <row r="200" spans="1:7" x14ac:dyDescent="0.25">
      <c r="D200" s="45"/>
      <c r="G200" s="40"/>
    </row>
    <row r="201" spans="1:7" x14ac:dyDescent="0.25">
      <c r="B201" s="10" t="s">
        <v>5</v>
      </c>
      <c r="C201" s="11" t="s">
        <v>6</v>
      </c>
      <c r="D201" s="52" t="s">
        <v>7</v>
      </c>
      <c r="G201" s="40"/>
    </row>
    <row r="202" spans="1:7" x14ac:dyDescent="0.25">
      <c r="B202" s="10" t="s">
        <v>8</v>
      </c>
      <c r="C202" s="11" t="s">
        <v>9</v>
      </c>
      <c r="D202" s="52" t="s">
        <v>10</v>
      </c>
      <c r="G202" s="40"/>
    </row>
    <row r="203" spans="1:7" x14ac:dyDescent="0.25">
      <c r="B203" s="10" t="s">
        <v>11</v>
      </c>
      <c r="C203" s="11" t="s">
        <v>102</v>
      </c>
      <c r="D203" s="52" t="s">
        <v>103</v>
      </c>
      <c r="G203" s="40"/>
    </row>
    <row r="204" spans="1:7" x14ac:dyDescent="0.25">
      <c r="B204" s="10" t="s">
        <v>14</v>
      </c>
      <c r="C204" s="11" t="s">
        <v>62</v>
      </c>
      <c r="D204" s="52" t="s">
        <v>116</v>
      </c>
      <c r="G204" s="40"/>
    </row>
    <row r="205" spans="1:7" x14ac:dyDescent="0.25">
      <c r="B205" s="10" t="s">
        <v>46</v>
      </c>
      <c r="C205" s="11" t="s">
        <v>90</v>
      </c>
      <c r="D205" s="52" t="s">
        <v>56</v>
      </c>
      <c r="G205" s="40"/>
    </row>
    <row r="206" spans="1:7" x14ac:dyDescent="0.25">
      <c r="B206" s="10" t="s">
        <v>49</v>
      </c>
      <c r="C206" s="11" t="s">
        <v>50</v>
      </c>
      <c r="D206" s="52" t="s">
        <v>51</v>
      </c>
      <c r="G206" s="40"/>
    </row>
    <row r="207" spans="1:7" x14ac:dyDescent="0.25">
      <c r="D207" s="45"/>
      <c r="G207" s="40"/>
    </row>
    <row r="208" spans="1:7" ht="45.75" x14ac:dyDescent="0.25">
      <c r="A208" s="6">
        <v>1</v>
      </c>
      <c r="B208" s="6" t="s">
        <v>60</v>
      </c>
      <c r="C208" s="12" t="s">
        <v>53</v>
      </c>
      <c r="D208" s="15" t="s">
        <v>61</v>
      </c>
      <c r="E208" s="46">
        <f>VLOOKUP(B208,PREU_FEINA!$K$11:$L$1247,2,0)</f>
        <v>0</v>
      </c>
      <c r="F208" s="14">
        <v>20</v>
      </c>
      <c r="G208" s="47">
        <f>ROUND(ROUND(E208,2)*ROUND(F208,3),2)</f>
        <v>0</v>
      </c>
    </row>
    <row r="209" spans="1:7" x14ac:dyDescent="0.25">
      <c r="A209" s="6">
        <v>2</v>
      </c>
      <c r="B209" s="6" t="s">
        <v>119</v>
      </c>
      <c r="C209" s="12" t="s">
        <v>53</v>
      </c>
      <c r="D209" s="15" t="s">
        <v>120</v>
      </c>
      <c r="E209" s="46">
        <f>VLOOKUP(B209,PREU_FEINA!$K$11:$L$1247,2,0)</f>
        <v>0</v>
      </c>
      <c r="F209" s="14">
        <v>5</v>
      </c>
      <c r="G209" s="47">
        <f>ROUND(ROUND(E209,2)*ROUND(F209,3),2)</f>
        <v>0</v>
      </c>
    </row>
    <row r="210" spans="1:7" x14ac:dyDescent="0.25">
      <c r="D210" s="52" t="s">
        <v>22</v>
      </c>
      <c r="E210" s="10"/>
      <c r="F210" s="10"/>
      <c r="G210" s="48">
        <f>SUM(G208:G209)</f>
        <v>0</v>
      </c>
    </row>
    <row r="211" spans="1:7" x14ac:dyDescent="0.25">
      <c r="D211" s="45"/>
      <c r="G211" s="40"/>
    </row>
    <row r="212" spans="1:7" x14ac:dyDescent="0.25">
      <c r="B212" s="10" t="s">
        <v>5</v>
      </c>
      <c r="C212" s="11" t="s">
        <v>6</v>
      </c>
      <c r="D212" s="52" t="s">
        <v>7</v>
      </c>
      <c r="G212" s="40"/>
    </row>
    <row r="213" spans="1:7" x14ac:dyDescent="0.25">
      <c r="B213" s="10" t="s">
        <v>8</v>
      </c>
      <c r="C213" s="11" t="s">
        <v>9</v>
      </c>
      <c r="D213" s="52" t="s">
        <v>10</v>
      </c>
      <c r="G213" s="40"/>
    </row>
    <row r="214" spans="1:7" x14ac:dyDescent="0.25">
      <c r="B214" s="10" t="s">
        <v>11</v>
      </c>
      <c r="C214" s="11" t="s">
        <v>102</v>
      </c>
      <c r="D214" s="52" t="s">
        <v>103</v>
      </c>
      <c r="G214" s="40"/>
    </row>
    <row r="215" spans="1:7" x14ac:dyDescent="0.25">
      <c r="B215" s="10" t="s">
        <v>14</v>
      </c>
      <c r="C215" s="11" t="s">
        <v>62</v>
      </c>
      <c r="D215" s="52" t="s">
        <v>116</v>
      </c>
      <c r="G215" s="40"/>
    </row>
    <row r="216" spans="1:7" x14ac:dyDescent="0.25">
      <c r="B216" s="10" t="s">
        <v>46</v>
      </c>
      <c r="C216" s="11" t="s">
        <v>94</v>
      </c>
      <c r="D216" s="52" t="s">
        <v>63</v>
      </c>
      <c r="G216" s="40"/>
    </row>
    <row r="217" spans="1:7" x14ac:dyDescent="0.25">
      <c r="B217" s="10" t="s">
        <v>49</v>
      </c>
      <c r="C217" s="11" t="s">
        <v>6</v>
      </c>
      <c r="D217" s="52" t="s">
        <v>57</v>
      </c>
      <c r="G217" s="40"/>
    </row>
    <row r="218" spans="1:7" x14ac:dyDescent="0.25">
      <c r="D218" s="45"/>
      <c r="G218" s="40"/>
    </row>
    <row r="219" spans="1:7" ht="45.75" x14ac:dyDescent="0.25">
      <c r="A219" s="6">
        <v>1</v>
      </c>
      <c r="B219" s="6" t="s">
        <v>64</v>
      </c>
      <c r="C219" s="12" t="s">
        <v>53</v>
      </c>
      <c r="D219" s="15" t="s">
        <v>65</v>
      </c>
      <c r="E219" s="46">
        <f>VLOOKUP(B219,PREU_FEINA!$K$11:$L$1247,2,0)</f>
        <v>0</v>
      </c>
      <c r="F219" s="14">
        <v>4</v>
      </c>
      <c r="G219" s="47">
        <f>ROUND(ROUND(E219,2)*ROUND(F219,3),2)</f>
        <v>0</v>
      </c>
    </row>
    <row r="220" spans="1:7" x14ac:dyDescent="0.25">
      <c r="D220" s="52" t="s">
        <v>22</v>
      </c>
      <c r="E220" s="10"/>
      <c r="F220" s="10"/>
      <c r="G220" s="48">
        <f>SUM(G219:G219)</f>
        <v>0</v>
      </c>
    </row>
    <row r="221" spans="1:7" x14ac:dyDescent="0.25">
      <c r="D221" s="45"/>
      <c r="G221" s="40"/>
    </row>
    <row r="222" spans="1:7" x14ac:dyDescent="0.25">
      <c r="B222" s="10" t="s">
        <v>5</v>
      </c>
      <c r="C222" s="11" t="s">
        <v>6</v>
      </c>
      <c r="D222" s="52" t="s">
        <v>7</v>
      </c>
      <c r="G222" s="40"/>
    </row>
    <row r="223" spans="1:7" x14ac:dyDescent="0.25">
      <c r="B223" s="10" t="s">
        <v>8</v>
      </c>
      <c r="C223" s="11" t="s">
        <v>9</v>
      </c>
      <c r="D223" s="52" t="s">
        <v>10</v>
      </c>
      <c r="G223" s="40"/>
    </row>
    <row r="224" spans="1:7" x14ac:dyDescent="0.25">
      <c r="B224" s="10" t="s">
        <v>11</v>
      </c>
      <c r="C224" s="11" t="s">
        <v>102</v>
      </c>
      <c r="D224" s="52" t="s">
        <v>103</v>
      </c>
      <c r="G224" s="40"/>
    </row>
    <row r="225" spans="1:7" x14ac:dyDescent="0.25">
      <c r="B225" s="10" t="s">
        <v>14</v>
      </c>
      <c r="C225" s="11" t="s">
        <v>62</v>
      </c>
      <c r="D225" s="52" t="s">
        <v>116</v>
      </c>
      <c r="G225" s="40"/>
    </row>
    <row r="226" spans="1:7" x14ac:dyDescent="0.25">
      <c r="B226" s="10" t="s">
        <v>46</v>
      </c>
      <c r="C226" s="11" t="s">
        <v>94</v>
      </c>
      <c r="D226" s="52" t="s">
        <v>63</v>
      </c>
      <c r="G226" s="40"/>
    </row>
    <row r="227" spans="1:7" x14ac:dyDescent="0.25">
      <c r="B227" s="10" t="s">
        <v>49</v>
      </c>
      <c r="C227" s="11" t="s">
        <v>121</v>
      </c>
      <c r="D227" s="52" t="s">
        <v>122</v>
      </c>
      <c r="G227" s="40"/>
    </row>
    <row r="228" spans="1:7" x14ac:dyDescent="0.25">
      <c r="D228" s="45"/>
      <c r="G228" s="40"/>
    </row>
    <row r="229" spans="1:7" ht="45.75" x14ac:dyDescent="0.25">
      <c r="A229" s="6">
        <v>1</v>
      </c>
      <c r="B229" s="6" t="s">
        <v>123</v>
      </c>
      <c r="C229" s="12" t="s">
        <v>53</v>
      </c>
      <c r="D229" s="15" t="s">
        <v>124</v>
      </c>
      <c r="E229" s="46">
        <f>VLOOKUP(B229,PREU_FEINA!$K$11:$L$1247,2,0)</f>
        <v>0</v>
      </c>
      <c r="F229" s="14">
        <v>1</v>
      </c>
      <c r="G229" s="47">
        <f>ROUND(ROUND(E229,2)*ROUND(F229,3),2)</f>
        <v>0</v>
      </c>
    </row>
    <row r="230" spans="1:7" x14ac:dyDescent="0.25">
      <c r="D230" s="52" t="s">
        <v>22</v>
      </c>
      <c r="E230" s="10"/>
      <c r="F230" s="10"/>
      <c r="G230" s="48">
        <f>SUM(G229:G229)</f>
        <v>0</v>
      </c>
    </row>
    <row r="231" spans="1:7" x14ac:dyDescent="0.25">
      <c r="D231" s="45"/>
      <c r="G231" s="40"/>
    </row>
    <row r="232" spans="1:7" x14ac:dyDescent="0.25">
      <c r="B232" s="10" t="s">
        <v>5</v>
      </c>
      <c r="C232" s="11" t="s">
        <v>6</v>
      </c>
      <c r="D232" s="52" t="s">
        <v>7</v>
      </c>
      <c r="G232" s="40"/>
    </row>
    <row r="233" spans="1:7" x14ac:dyDescent="0.25">
      <c r="B233" s="10" t="s">
        <v>8</v>
      </c>
      <c r="C233" s="11" t="s">
        <v>9</v>
      </c>
      <c r="D233" s="52" t="s">
        <v>10</v>
      </c>
      <c r="G233" s="40"/>
    </row>
    <row r="234" spans="1:7" x14ac:dyDescent="0.25">
      <c r="B234" s="10" t="s">
        <v>11</v>
      </c>
      <c r="C234" s="11" t="s">
        <v>102</v>
      </c>
      <c r="D234" s="52" t="s">
        <v>103</v>
      </c>
      <c r="G234" s="40"/>
    </row>
    <row r="235" spans="1:7" x14ac:dyDescent="0.25">
      <c r="B235" s="10" t="s">
        <v>14</v>
      </c>
      <c r="C235" s="11" t="s">
        <v>62</v>
      </c>
      <c r="D235" s="52" t="s">
        <v>116</v>
      </c>
      <c r="G235" s="40"/>
    </row>
    <row r="236" spans="1:7" x14ac:dyDescent="0.25">
      <c r="B236" s="10" t="s">
        <v>46</v>
      </c>
      <c r="C236" s="11" t="s">
        <v>98</v>
      </c>
      <c r="D236" s="52" t="s">
        <v>67</v>
      </c>
      <c r="G236" s="40"/>
    </row>
    <row r="237" spans="1:7" x14ac:dyDescent="0.25">
      <c r="B237" s="10" t="s">
        <v>49</v>
      </c>
      <c r="C237" s="11" t="s">
        <v>6</v>
      </c>
      <c r="D237" s="52" t="s">
        <v>57</v>
      </c>
      <c r="G237" s="40"/>
    </row>
    <row r="238" spans="1:7" x14ac:dyDescent="0.25">
      <c r="D238" s="45"/>
      <c r="G238" s="40"/>
    </row>
    <row r="239" spans="1:7" ht="45.75" x14ac:dyDescent="0.25">
      <c r="A239" s="6">
        <v>1</v>
      </c>
      <c r="B239" s="6" t="s">
        <v>68</v>
      </c>
      <c r="C239" s="12" t="s">
        <v>53</v>
      </c>
      <c r="D239" s="15" t="s">
        <v>69</v>
      </c>
      <c r="E239" s="46">
        <f>VLOOKUP(B239,PREU_FEINA!$K$11:$L$1247,2,0)</f>
        <v>0</v>
      </c>
      <c r="F239" s="14">
        <v>1</v>
      </c>
      <c r="G239" s="47">
        <f>ROUND(ROUND(E239,2)*ROUND(F239,3),2)</f>
        <v>0</v>
      </c>
    </row>
    <row r="240" spans="1:7" x14ac:dyDescent="0.25">
      <c r="D240" s="52" t="s">
        <v>22</v>
      </c>
      <c r="E240" s="10"/>
      <c r="F240" s="10"/>
      <c r="G240" s="48">
        <f>SUM(G239:G239)</f>
        <v>0</v>
      </c>
    </row>
    <row r="241" spans="1:7" x14ac:dyDescent="0.25">
      <c r="D241" s="45"/>
      <c r="G241" s="40"/>
    </row>
    <row r="242" spans="1:7" x14ac:dyDescent="0.25">
      <c r="B242" s="10" t="s">
        <v>5</v>
      </c>
      <c r="C242" s="11" t="s">
        <v>6</v>
      </c>
      <c r="D242" s="52" t="s">
        <v>7</v>
      </c>
      <c r="G242" s="40"/>
    </row>
    <row r="243" spans="1:7" x14ac:dyDescent="0.25">
      <c r="B243" s="10" t="s">
        <v>8</v>
      </c>
      <c r="C243" s="11" t="s">
        <v>9</v>
      </c>
      <c r="D243" s="52" t="s">
        <v>10</v>
      </c>
      <c r="G243" s="40"/>
    </row>
    <row r="244" spans="1:7" x14ac:dyDescent="0.25">
      <c r="B244" s="10" t="s">
        <v>11</v>
      </c>
      <c r="C244" s="11" t="s">
        <v>102</v>
      </c>
      <c r="D244" s="52" t="s">
        <v>103</v>
      </c>
      <c r="G244" s="40"/>
    </row>
    <row r="245" spans="1:7" x14ac:dyDescent="0.25">
      <c r="B245" s="10" t="s">
        <v>14</v>
      </c>
      <c r="C245" s="11" t="s">
        <v>62</v>
      </c>
      <c r="D245" s="52" t="s">
        <v>116</v>
      </c>
      <c r="G245" s="40"/>
    </row>
    <row r="246" spans="1:7" x14ac:dyDescent="0.25">
      <c r="B246" s="10" t="s">
        <v>46</v>
      </c>
      <c r="C246" s="11" t="s">
        <v>98</v>
      </c>
      <c r="D246" s="52" t="s">
        <v>67</v>
      </c>
      <c r="G246" s="40"/>
    </row>
    <row r="247" spans="1:7" x14ac:dyDescent="0.25">
      <c r="B247" s="10" t="s">
        <v>49</v>
      </c>
      <c r="C247" s="11" t="s">
        <v>121</v>
      </c>
      <c r="D247" s="52" t="s">
        <v>122</v>
      </c>
      <c r="G247" s="40"/>
    </row>
    <row r="248" spans="1:7" x14ac:dyDescent="0.25">
      <c r="D248" s="45"/>
      <c r="G248" s="40"/>
    </row>
    <row r="249" spans="1:7" ht="45.75" x14ac:dyDescent="0.25">
      <c r="A249" s="6">
        <v>1</v>
      </c>
      <c r="B249" s="6" t="s">
        <v>125</v>
      </c>
      <c r="C249" s="12" t="s">
        <v>53</v>
      </c>
      <c r="D249" s="15" t="s">
        <v>126</v>
      </c>
      <c r="E249" s="46">
        <f>VLOOKUP(B249,PREU_FEINA!$K$11:$L$1247,2,0)</f>
        <v>0</v>
      </c>
      <c r="F249" s="14">
        <v>1</v>
      </c>
      <c r="G249" s="47">
        <f>ROUND(ROUND(E249,2)*ROUND(F249,3),2)</f>
        <v>0</v>
      </c>
    </row>
    <row r="250" spans="1:7" x14ac:dyDescent="0.25">
      <c r="D250" s="52" t="s">
        <v>22</v>
      </c>
      <c r="E250" s="10"/>
      <c r="F250" s="10"/>
      <c r="G250" s="48">
        <f>SUM(G249:G249)</f>
        <v>0</v>
      </c>
    </row>
    <row r="251" spans="1:7" x14ac:dyDescent="0.25">
      <c r="D251" s="45"/>
      <c r="G251" s="40"/>
    </row>
    <row r="252" spans="1:7" x14ac:dyDescent="0.25">
      <c r="B252" s="10" t="s">
        <v>5</v>
      </c>
      <c r="C252" s="11" t="s">
        <v>6</v>
      </c>
      <c r="D252" s="52" t="s">
        <v>7</v>
      </c>
      <c r="G252" s="40"/>
    </row>
    <row r="253" spans="1:7" x14ac:dyDescent="0.25">
      <c r="B253" s="10" t="s">
        <v>8</v>
      </c>
      <c r="C253" s="11" t="s">
        <v>9</v>
      </c>
      <c r="D253" s="52" t="s">
        <v>10</v>
      </c>
      <c r="G253" s="40"/>
    </row>
    <row r="254" spans="1:7" x14ac:dyDescent="0.25">
      <c r="B254" s="10" t="s">
        <v>11</v>
      </c>
      <c r="C254" s="11" t="s">
        <v>127</v>
      </c>
      <c r="D254" s="52" t="s">
        <v>128</v>
      </c>
      <c r="G254" s="40"/>
    </row>
    <row r="255" spans="1:7" x14ac:dyDescent="0.25">
      <c r="B255" s="10" t="s">
        <v>14</v>
      </c>
      <c r="C255" s="11" t="s">
        <v>129</v>
      </c>
      <c r="D255" s="52" t="s">
        <v>130</v>
      </c>
      <c r="G255" s="40"/>
    </row>
    <row r="256" spans="1:7" x14ac:dyDescent="0.25">
      <c r="D256" s="45"/>
      <c r="G256" s="40"/>
    </row>
    <row r="257" spans="1:7" ht="34.5" x14ac:dyDescent="0.25">
      <c r="A257" s="6">
        <v>1</v>
      </c>
      <c r="B257" s="6" t="s">
        <v>131</v>
      </c>
      <c r="C257" s="12" t="s">
        <v>34</v>
      </c>
      <c r="D257" s="15" t="s">
        <v>132</v>
      </c>
      <c r="E257" s="46">
        <f>VLOOKUP(B257,PREU_FEINA!$K$11:$L$1247,2,0)</f>
        <v>0</v>
      </c>
      <c r="F257" s="14">
        <v>100</v>
      </c>
      <c r="G257" s="47">
        <f>ROUND(ROUND(E257,2)*ROUND(F257,3),2)</f>
        <v>0</v>
      </c>
    </row>
    <row r="258" spans="1:7" x14ac:dyDescent="0.25">
      <c r="D258" s="52" t="s">
        <v>22</v>
      </c>
      <c r="E258" s="10"/>
      <c r="F258" s="10"/>
      <c r="G258" s="48">
        <f>SUM(G257:G257)</f>
        <v>0</v>
      </c>
    </row>
    <row r="259" spans="1:7" x14ac:dyDescent="0.25">
      <c r="D259" s="45"/>
      <c r="G259" s="40"/>
    </row>
    <row r="260" spans="1:7" x14ac:dyDescent="0.25">
      <c r="B260" s="10" t="s">
        <v>5</v>
      </c>
      <c r="C260" s="11" t="s">
        <v>6</v>
      </c>
      <c r="D260" s="52" t="s">
        <v>7</v>
      </c>
      <c r="G260" s="40"/>
    </row>
    <row r="261" spans="1:7" x14ac:dyDescent="0.25">
      <c r="B261" s="10" t="s">
        <v>8</v>
      </c>
      <c r="C261" s="11" t="s">
        <v>9</v>
      </c>
      <c r="D261" s="52" t="s">
        <v>10</v>
      </c>
      <c r="G261" s="40"/>
    </row>
    <row r="262" spans="1:7" x14ac:dyDescent="0.25">
      <c r="B262" s="10" t="s">
        <v>11</v>
      </c>
      <c r="C262" s="11" t="s">
        <v>133</v>
      </c>
      <c r="D262" s="52" t="s">
        <v>134</v>
      </c>
      <c r="G262" s="40"/>
    </row>
    <row r="263" spans="1:7" x14ac:dyDescent="0.25">
      <c r="D263" s="45"/>
      <c r="G263" s="40"/>
    </row>
    <row r="264" spans="1:7" ht="135.75" x14ac:dyDescent="0.25">
      <c r="A264" s="6">
        <v>1</v>
      </c>
      <c r="B264" s="6" t="s">
        <v>135</v>
      </c>
      <c r="C264" s="12" t="s">
        <v>136</v>
      </c>
      <c r="D264" s="15" t="s">
        <v>137</v>
      </c>
      <c r="E264" s="46">
        <f>VLOOKUP(B264,PREU_FEINA!$K$11:$L$1247,2,0)</f>
        <v>0</v>
      </c>
      <c r="F264" s="14">
        <v>20</v>
      </c>
      <c r="G264" s="47">
        <f>ROUND(ROUND(E264,2)*ROUND(F264,3),2)</f>
        <v>0</v>
      </c>
    </row>
    <row r="265" spans="1:7" x14ac:dyDescent="0.25">
      <c r="D265" s="52" t="s">
        <v>22</v>
      </c>
      <c r="E265" s="10"/>
      <c r="F265" s="10"/>
      <c r="G265" s="48">
        <f>SUM(G264:G264)</f>
        <v>0</v>
      </c>
    </row>
    <row r="266" spans="1:7" x14ac:dyDescent="0.25">
      <c r="D266" s="45"/>
      <c r="G266" s="40"/>
    </row>
    <row r="267" spans="1:7" x14ac:dyDescent="0.25">
      <c r="B267" s="10" t="s">
        <v>5</v>
      </c>
      <c r="C267" s="11" t="s">
        <v>6</v>
      </c>
      <c r="D267" s="52" t="s">
        <v>7</v>
      </c>
      <c r="G267" s="40"/>
    </row>
    <row r="268" spans="1:7" x14ac:dyDescent="0.25">
      <c r="B268" s="10" t="s">
        <v>8</v>
      </c>
      <c r="C268" s="11" t="s">
        <v>9</v>
      </c>
      <c r="D268" s="52" t="s">
        <v>10</v>
      </c>
      <c r="G268" s="40"/>
    </row>
    <row r="269" spans="1:7" x14ac:dyDescent="0.25">
      <c r="B269" s="10" t="s">
        <v>11</v>
      </c>
      <c r="C269" s="11" t="s">
        <v>138</v>
      </c>
      <c r="D269" s="52" t="s">
        <v>139</v>
      </c>
      <c r="G269" s="40"/>
    </row>
    <row r="270" spans="1:7" x14ac:dyDescent="0.25">
      <c r="B270" s="10" t="s">
        <v>14</v>
      </c>
      <c r="C270" s="11" t="s">
        <v>140</v>
      </c>
      <c r="D270" s="52" t="s">
        <v>141</v>
      </c>
      <c r="G270" s="40"/>
    </row>
    <row r="271" spans="1:7" x14ac:dyDescent="0.25">
      <c r="D271" s="45"/>
      <c r="G271" s="40"/>
    </row>
    <row r="272" spans="1:7" ht="79.5" x14ac:dyDescent="0.25">
      <c r="A272" s="6">
        <v>1</v>
      </c>
      <c r="B272" s="6" t="s">
        <v>142</v>
      </c>
      <c r="C272" s="12" t="s">
        <v>53</v>
      </c>
      <c r="D272" s="15" t="s">
        <v>143</v>
      </c>
      <c r="E272" s="46">
        <f>VLOOKUP(B272,PREU_FEINA!$K$11:$L$1247,2,0)</f>
        <v>0</v>
      </c>
      <c r="F272" s="14">
        <v>5</v>
      </c>
      <c r="G272" s="47">
        <f>ROUND(ROUND(E272,2)*ROUND(F272,3),2)</f>
        <v>0</v>
      </c>
    </row>
    <row r="273" spans="1:7" ht="34.5" x14ac:dyDescent="0.25">
      <c r="A273" s="6">
        <v>2</v>
      </c>
      <c r="B273" s="6" t="s">
        <v>144</v>
      </c>
      <c r="C273" s="12" t="s">
        <v>53</v>
      </c>
      <c r="D273" s="15" t="s">
        <v>145</v>
      </c>
      <c r="E273" s="46">
        <f>VLOOKUP(B273,PREU_FEINA!$K$11:$L$1247,2,0)</f>
        <v>0</v>
      </c>
      <c r="F273" s="14">
        <v>5</v>
      </c>
      <c r="G273" s="47">
        <f>ROUND(ROUND(E273,2)*ROUND(F273,3),2)</f>
        <v>0</v>
      </c>
    </row>
    <row r="274" spans="1:7" ht="45.75" x14ac:dyDescent="0.25">
      <c r="A274" s="6">
        <v>3</v>
      </c>
      <c r="B274" s="6" t="s">
        <v>146</v>
      </c>
      <c r="C274" s="12" t="s">
        <v>53</v>
      </c>
      <c r="D274" s="15" t="s">
        <v>147</v>
      </c>
      <c r="E274" s="46">
        <f>VLOOKUP(B274,PREU_FEINA!$K$11:$L$1247,2,0)</f>
        <v>0</v>
      </c>
      <c r="F274" s="14">
        <v>5</v>
      </c>
      <c r="G274" s="47">
        <f>ROUND(ROUND(E274,2)*ROUND(F274,3),2)</f>
        <v>0</v>
      </c>
    </row>
    <row r="275" spans="1:7" x14ac:dyDescent="0.25">
      <c r="D275" s="52" t="s">
        <v>22</v>
      </c>
      <c r="E275" s="10"/>
      <c r="F275" s="10"/>
      <c r="G275" s="48">
        <f>SUM(G272:G274)</f>
        <v>0</v>
      </c>
    </row>
    <row r="276" spans="1:7" x14ac:dyDescent="0.25">
      <c r="D276" s="45"/>
      <c r="G276" s="40"/>
    </row>
    <row r="277" spans="1:7" x14ac:dyDescent="0.25">
      <c r="B277" s="10" t="s">
        <v>5</v>
      </c>
      <c r="C277" s="11" t="s">
        <v>6</v>
      </c>
      <c r="D277" s="52" t="s">
        <v>7</v>
      </c>
      <c r="G277" s="40"/>
    </row>
    <row r="278" spans="1:7" x14ac:dyDescent="0.25">
      <c r="B278" s="10" t="s">
        <v>8</v>
      </c>
      <c r="C278" s="11" t="s">
        <v>9</v>
      </c>
      <c r="D278" s="52" t="s">
        <v>10</v>
      </c>
      <c r="G278" s="40"/>
    </row>
    <row r="279" spans="1:7" x14ac:dyDescent="0.25">
      <c r="B279" s="10" t="s">
        <v>11</v>
      </c>
      <c r="C279" s="11" t="s">
        <v>138</v>
      </c>
      <c r="D279" s="52" t="s">
        <v>139</v>
      </c>
      <c r="G279" s="40"/>
    </row>
    <row r="280" spans="1:7" x14ac:dyDescent="0.25">
      <c r="B280" s="10" t="s">
        <v>14</v>
      </c>
      <c r="C280" s="11" t="s">
        <v>148</v>
      </c>
      <c r="D280" s="52" t="s">
        <v>149</v>
      </c>
      <c r="G280" s="40"/>
    </row>
    <row r="281" spans="1:7" x14ac:dyDescent="0.25">
      <c r="D281" s="45"/>
      <c r="G281" s="40"/>
    </row>
    <row r="282" spans="1:7" ht="34.5" x14ac:dyDescent="0.25">
      <c r="A282" s="6">
        <v>1</v>
      </c>
      <c r="B282" s="6" t="s">
        <v>150</v>
      </c>
      <c r="C282" s="12" t="s">
        <v>53</v>
      </c>
      <c r="D282" s="15" t="s">
        <v>151</v>
      </c>
      <c r="E282" s="46">
        <f>VLOOKUP(B282,PREU_FEINA!$K$11:$L$1247,2,0)</f>
        <v>0</v>
      </c>
      <c r="F282" s="14">
        <v>75</v>
      </c>
      <c r="G282" s="47">
        <f>ROUND(ROUND(E282,2)*ROUND(F282,3),2)</f>
        <v>0</v>
      </c>
    </row>
    <row r="283" spans="1:7" x14ac:dyDescent="0.25">
      <c r="D283" s="52" t="s">
        <v>22</v>
      </c>
      <c r="E283" s="10"/>
      <c r="F283" s="10"/>
      <c r="G283" s="48">
        <f>SUM(G282:G282)</f>
        <v>0</v>
      </c>
    </row>
    <row r="284" spans="1:7" x14ac:dyDescent="0.25">
      <c r="D284" s="45"/>
      <c r="G284" s="40"/>
    </row>
    <row r="285" spans="1:7" x14ac:dyDescent="0.25">
      <c r="B285" s="10" t="s">
        <v>5</v>
      </c>
      <c r="C285" s="11" t="s">
        <v>6</v>
      </c>
      <c r="D285" s="52" t="s">
        <v>7</v>
      </c>
      <c r="G285" s="40"/>
    </row>
    <row r="286" spans="1:7" x14ac:dyDescent="0.25">
      <c r="B286" s="10" t="s">
        <v>8</v>
      </c>
      <c r="C286" s="11" t="s">
        <v>9</v>
      </c>
      <c r="D286" s="52" t="s">
        <v>10</v>
      </c>
      <c r="G286" s="40"/>
    </row>
    <row r="287" spans="1:7" x14ac:dyDescent="0.25">
      <c r="B287" s="10" t="s">
        <v>11</v>
      </c>
      <c r="C287" s="11" t="s">
        <v>138</v>
      </c>
      <c r="D287" s="52" t="s">
        <v>139</v>
      </c>
      <c r="G287" s="40"/>
    </row>
    <row r="288" spans="1:7" x14ac:dyDescent="0.25">
      <c r="B288" s="10" t="s">
        <v>14</v>
      </c>
      <c r="C288" s="11" t="s">
        <v>152</v>
      </c>
      <c r="D288" s="52" t="s">
        <v>153</v>
      </c>
      <c r="G288" s="40"/>
    </row>
    <row r="289" spans="1:7" x14ac:dyDescent="0.25">
      <c r="D289" s="45"/>
      <c r="G289" s="40"/>
    </row>
    <row r="290" spans="1:7" ht="45.75" x14ac:dyDescent="0.25">
      <c r="A290" s="6">
        <v>1</v>
      </c>
      <c r="B290" s="6" t="s">
        <v>154</v>
      </c>
      <c r="C290" s="12" t="s">
        <v>34</v>
      </c>
      <c r="D290" s="15" t="s">
        <v>155</v>
      </c>
      <c r="E290" s="46">
        <f>VLOOKUP(B290,PREU_FEINA!$K$11:$L$1247,2,0)</f>
        <v>0</v>
      </c>
      <c r="F290" s="14">
        <v>400</v>
      </c>
      <c r="G290" s="47">
        <f>ROUND(ROUND(E290,2)*ROUND(F290,3),2)</f>
        <v>0</v>
      </c>
    </row>
    <row r="291" spans="1:7" x14ac:dyDescent="0.25">
      <c r="D291" s="52" t="s">
        <v>22</v>
      </c>
      <c r="E291" s="10"/>
      <c r="F291" s="10"/>
      <c r="G291" s="48">
        <f>SUM(G290:G290)</f>
        <v>0</v>
      </c>
    </row>
    <row r="292" spans="1:7" x14ac:dyDescent="0.25">
      <c r="D292" s="45"/>
      <c r="G292" s="40"/>
    </row>
    <row r="293" spans="1:7" x14ac:dyDescent="0.25">
      <c r="B293" s="10" t="s">
        <v>5</v>
      </c>
      <c r="C293" s="11" t="s">
        <v>6</v>
      </c>
      <c r="D293" s="52" t="s">
        <v>7</v>
      </c>
      <c r="G293" s="40"/>
    </row>
    <row r="294" spans="1:7" x14ac:dyDescent="0.25">
      <c r="B294" s="10" t="s">
        <v>8</v>
      </c>
      <c r="C294" s="11" t="s">
        <v>9</v>
      </c>
      <c r="D294" s="52" t="s">
        <v>10</v>
      </c>
      <c r="G294" s="40"/>
    </row>
    <row r="295" spans="1:7" x14ac:dyDescent="0.25">
      <c r="B295" s="10" t="s">
        <v>11</v>
      </c>
      <c r="C295" s="11" t="s">
        <v>138</v>
      </c>
      <c r="D295" s="52" t="s">
        <v>139</v>
      </c>
      <c r="G295" s="40"/>
    </row>
    <row r="296" spans="1:7" x14ac:dyDescent="0.25">
      <c r="B296" s="10" t="s">
        <v>14</v>
      </c>
      <c r="C296" s="11" t="s">
        <v>156</v>
      </c>
      <c r="D296" s="52" t="s">
        <v>157</v>
      </c>
      <c r="G296" s="40"/>
    </row>
    <row r="297" spans="1:7" x14ac:dyDescent="0.25">
      <c r="D297" s="45"/>
      <c r="G297" s="40"/>
    </row>
    <row r="298" spans="1:7" ht="68.25" x14ac:dyDescent="0.25">
      <c r="A298" s="6">
        <v>1</v>
      </c>
      <c r="B298" s="6" t="s">
        <v>158</v>
      </c>
      <c r="C298" s="12" t="s">
        <v>159</v>
      </c>
      <c r="D298" s="15" t="s">
        <v>160</v>
      </c>
      <c r="E298" s="46">
        <f>VLOOKUP(B298,PREU_FEINA!$K$11:$L$1247,2,0)</f>
        <v>0</v>
      </c>
      <c r="F298" s="14">
        <v>0.5</v>
      </c>
      <c r="G298" s="47">
        <f>ROUND(ROUND(E298,2)*ROUND(F298,3),2)</f>
        <v>0</v>
      </c>
    </row>
    <row r="299" spans="1:7" x14ac:dyDescent="0.25">
      <c r="D299" s="52" t="s">
        <v>22</v>
      </c>
      <c r="E299" s="10"/>
      <c r="F299" s="10"/>
      <c r="G299" s="48">
        <f>SUM(G298:G298)</f>
        <v>0</v>
      </c>
    </row>
    <row r="300" spans="1:7" x14ac:dyDescent="0.25">
      <c r="D300" s="45"/>
      <c r="G300" s="40"/>
    </row>
    <row r="301" spans="1:7" x14ac:dyDescent="0.25">
      <c r="B301" s="10" t="s">
        <v>5</v>
      </c>
      <c r="C301" s="11" t="s">
        <v>6</v>
      </c>
      <c r="D301" s="52" t="s">
        <v>7</v>
      </c>
      <c r="G301" s="40"/>
    </row>
    <row r="302" spans="1:7" x14ac:dyDescent="0.25">
      <c r="B302" s="10" t="s">
        <v>8</v>
      </c>
      <c r="C302" s="11" t="s">
        <v>9</v>
      </c>
      <c r="D302" s="52" t="s">
        <v>10</v>
      </c>
      <c r="G302" s="40"/>
    </row>
    <row r="303" spans="1:7" x14ac:dyDescent="0.25">
      <c r="B303" s="10" t="s">
        <v>11</v>
      </c>
      <c r="C303" s="11" t="s">
        <v>161</v>
      </c>
      <c r="D303" s="52" t="s">
        <v>162</v>
      </c>
      <c r="G303" s="40"/>
    </row>
    <row r="304" spans="1:7" x14ac:dyDescent="0.25">
      <c r="D304" s="45"/>
      <c r="G304" s="40"/>
    </row>
    <row r="305" spans="1:7" x14ac:dyDescent="0.25">
      <c r="A305" s="6">
        <v>1</v>
      </c>
      <c r="B305" s="6" t="s">
        <v>163</v>
      </c>
      <c r="C305" s="12" t="s">
        <v>53</v>
      </c>
      <c r="D305" s="15" t="s">
        <v>164</v>
      </c>
      <c r="E305" s="46">
        <f>VLOOKUP(B305,PREU_FEINA!$K$11:$L$1247,2,0)</f>
        <v>0</v>
      </c>
      <c r="F305" s="14">
        <v>2</v>
      </c>
      <c r="G305" s="47">
        <f>ROUND(ROUND(E305,2)*ROUND(F305,3),2)</f>
        <v>0</v>
      </c>
    </row>
    <row r="306" spans="1:7" x14ac:dyDescent="0.25">
      <c r="A306" s="6">
        <v>2</v>
      </c>
      <c r="B306" s="6" t="s">
        <v>165</v>
      </c>
      <c r="C306" s="12" t="s">
        <v>53</v>
      </c>
      <c r="D306" s="15" t="s">
        <v>166</v>
      </c>
      <c r="E306" s="46">
        <f>VLOOKUP(B306,PREU_FEINA!$K$11:$L$1247,2,0)</f>
        <v>0</v>
      </c>
      <c r="F306" s="14">
        <v>30</v>
      </c>
      <c r="G306" s="47">
        <f>ROUND(ROUND(E306,2)*ROUND(F306,3),2)</f>
        <v>0</v>
      </c>
    </row>
    <row r="307" spans="1:7" x14ac:dyDescent="0.25">
      <c r="D307" s="52" t="s">
        <v>22</v>
      </c>
      <c r="E307" s="10"/>
      <c r="F307" s="10"/>
      <c r="G307" s="48">
        <f>SUM(G305:G306)</f>
        <v>0</v>
      </c>
    </row>
    <row r="308" spans="1:7" x14ac:dyDescent="0.25">
      <c r="D308" s="45"/>
      <c r="G308" s="40"/>
    </row>
    <row r="309" spans="1:7" x14ac:dyDescent="0.25">
      <c r="B309" s="10" t="s">
        <v>5</v>
      </c>
      <c r="C309" s="11" t="s">
        <v>6</v>
      </c>
      <c r="D309" s="52" t="s">
        <v>7</v>
      </c>
      <c r="G309" s="40"/>
    </row>
    <row r="310" spans="1:7" x14ac:dyDescent="0.25">
      <c r="B310" s="10" t="s">
        <v>8</v>
      </c>
      <c r="C310" s="11" t="s">
        <v>167</v>
      </c>
      <c r="D310" s="52" t="s">
        <v>168</v>
      </c>
      <c r="G310" s="40"/>
    </row>
    <row r="311" spans="1:7" x14ac:dyDescent="0.25">
      <c r="B311" s="10" t="s">
        <v>11</v>
      </c>
      <c r="C311" s="11" t="s">
        <v>31</v>
      </c>
      <c r="D311" s="52" t="s">
        <v>169</v>
      </c>
      <c r="G311" s="40"/>
    </row>
    <row r="312" spans="1:7" x14ac:dyDescent="0.25">
      <c r="B312" s="10" t="s">
        <v>14</v>
      </c>
      <c r="C312" s="11" t="s">
        <v>170</v>
      </c>
      <c r="D312" s="52" t="s">
        <v>171</v>
      </c>
      <c r="G312" s="40"/>
    </row>
    <row r="313" spans="1:7" x14ac:dyDescent="0.25">
      <c r="D313" s="45"/>
      <c r="G313" s="40"/>
    </row>
    <row r="314" spans="1:7" ht="23.25" x14ac:dyDescent="0.25">
      <c r="A314" s="6">
        <v>1</v>
      </c>
      <c r="B314" s="6" t="s">
        <v>172</v>
      </c>
      <c r="C314" s="12" t="s">
        <v>34</v>
      </c>
      <c r="D314" s="15" t="s">
        <v>173</v>
      </c>
      <c r="E314" s="46">
        <f>VLOOKUP(B314,PREU_FEINA!$K$11:$L$1247,2,0)</f>
        <v>0</v>
      </c>
      <c r="F314" s="14">
        <v>26772.75</v>
      </c>
      <c r="G314" s="47">
        <f>ROUND(ROUND(E314,2)*ROUND(F314,3),2)</f>
        <v>0</v>
      </c>
    </row>
    <row r="315" spans="1:7" x14ac:dyDescent="0.25">
      <c r="D315" s="52" t="s">
        <v>22</v>
      </c>
      <c r="E315" s="10"/>
      <c r="F315" s="10"/>
      <c r="G315" s="48">
        <f>SUM(G314:G314)</f>
        <v>0</v>
      </c>
    </row>
    <row r="316" spans="1:7" x14ac:dyDescent="0.25">
      <c r="D316" s="45"/>
      <c r="G316" s="40"/>
    </row>
    <row r="317" spans="1:7" x14ac:dyDescent="0.25">
      <c r="B317" s="10" t="s">
        <v>5</v>
      </c>
      <c r="C317" s="11" t="s">
        <v>6</v>
      </c>
      <c r="D317" s="52" t="s">
        <v>7</v>
      </c>
      <c r="G317" s="40"/>
    </row>
    <row r="318" spans="1:7" x14ac:dyDescent="0.25">
      <c r="B318" s="10" t="s">
        <v>8</v>
      </c>
      <c r="C318" s="11" t="s">
        <v>167</v>
      </c>
      <c r="D318" s="52" t="s">
        <v>168</v>
      </c>
      <c r="G318" s="40"/>
    </row>
    <row r="319" spans="1:7" x14ac:dyDescent="0.25">
      <c r="B319" s="10" t="s">
        <v>11</v>
      </c>
      <c r="C319" s="11" t="s">
        <v>31</v>
      </c>
      <c r="D319" s="52" t="s">
        <v>169</v>
      </c>
      <c r="G319" s="40"/>
    </row>
    <row r="320" spans="1:7" x14ac:dyDescent="0.25">
      <c r="B320" s="10" t="s">
        <v>14</v>
      </c>
      <c r="C320" s="11" t="s">
        <v>174</v>
      </c>
      <c r="D320" s="52" t="s">
        <v>175</v>
      </c>
      <c r="G320" s="40"/>
    </row>
    <row r="321" spans="1:7" x14ac:dyDescent="0.25">
      <c r="D321" s="45"/>
      <c r="G321" s="40"/>
    </row>
    <row r="322" spans="1:7" ht="34.5" x14ac:dyDescent="0.25">
      <c r="A322" s="6">
        <v>1</v>
      </c>
      <c r="B322" s="6" t="s">
        <v>176</v>
      </c>
      <c r="C322" s="12" t="s">
        <v>34</v>
      </c>
      <c r="D322" s="15" t="s">
        <v>177</v>
      </c>
      <c r="E322" s="46">
        <f>VLOOKUP(B322,PREU_FEINA!$K$11:$L$1247,2,0)</f>
        <v>0</v>
      </c>
      <c r="F322" s="14">
        <v>3041.14</v>
      </c>
      <c r="G322" s="47">
        <f>ROUND(ROUND(E322,2)*ROUND(F322,3),2)</f>
        <v>0</v>
      </c>
    </row>
    <row r="323" spans="1:7" x14ac:dyDescent="0.25">
      <c r="D323" s="52" t="s">
        <v>22</v>
      </c>
      <c r="E323" s="10"/>
      <c r="F323" s="10"/>
      <c r="G323" s="48">
        <f>SUM(G322:G322)</f>
        <v>0</v>
      </c>
    </row>
    <row r="324" spans="1:7" x14ac:dyDescent="0.25">
      <c r="D324" s="45"/>
      <c r="G324" s="40"/>
    </row>
    <row r="325" spans="1:7" x14ac:dyDescent="0.25">
      <c r="B325" s="10" t="s">
        <v>5</v>
      </c>
      <c r="C325" s="11" t="s">
        <v>6</v>
      </c>
      <c r="D325" s="52" t="s">
        <v>7</v>
      </c>
      <c r="G325" s="40"/>
    </row>
    <row r="326" spans="1:7" x14ac:dyDescent="0.25">
      <c r="B326" s="10" t="s">
        <v>8</v>
      </c>
      <c r="C326" s="11" t="s">
        <v>167</v>
      </c>
      <c r="D326" s="52" t="s">
        <v>168</v>
      </c>
      <c r="G326" s="40"/>
    </row>
    <row r="327" spans="1:7" x14ac:dyDescent="0.25">
      <c r="B327" s="10" t="s">
        <v>11</v>
      </c>
      <c r="C327" s="11" t="s">
        <v>36</v>
      </c>
      <c r="D327" s="52" t="s">
        <v>178</v>
      </c>
      <c r="G327" s="40"/>
    </row>
    <row r="328" spans="1:7" x14ac:dyDescent="0.25">
      <c r="B328" s="10" t="s">
        <v>14</v>
      </c>
      <c r="C328" s="11" t="s">
        <v>170</v>
      </c>
      <c r="D328" s="52" t="s">
        <v>171</v>
      </c>
      <c r="G328" s="40"/>
    </row>
    <row r="329" spans="1:7" x14ac:dyDescent="0.25">
      <c r="D329" s="45"/>
      <c r="G329" s="40"/>
    </row>
    <row r="330" spans="1:7" ht="23.25" x14ac:dyDescent="0.25">
      <c r="A330" s="6">
        <v>1</v>
      </c>
      <c r="B330" s="6" t="s">
        <v>172</v>
      </c>
      <c r="C330" s="12" t="s">
        <v>34</v>
      </c>
      <c r="D330" s="15" t="s">
        <v>173</v>
      </c>
      <c r="E330" s="46">
        <f>VLOOKUP(B330,PREU_FEINA!$K$11:$L$1247,2,0)</f>
        <v>0</v>
      </c>
      <c r="F330" s="14">
        <v>97545.68</v>
      </c>
      <c r="G330" s="47">
        <f>ROUND(ROUND(E330,2)*ROUND(F330,3),2)</f>
        <v>0</v>
      </c>
    </row>
    <row r="331" spans="1:7" x14ac:dyDescent="0.25">
      <c r="D331" s="52" t="s">
        <v>22</v>
      </c>
      <c r="E331" s="10"/>
      <c r="F331" s="10"/>
      <c r="G331" s="48">
        <f>SUM(G330:G330)</f>
        <v>0</v>
      </c>
    </row>
    <row r="332" spans="1:7" x14ac:dyDescent="0.25">
      <c r="D332" s="45"/>
      <c r="G332" s="40"/>
    </row>
    <row r="333" spans="1:7" x14ac:dyDescent="0.25">
      <c r="B333" s="10" t="s">
        <v>5</v>
      </c>
      <c r="C333" s="11" t="s">
        <v>6</v>
      </c>
      <c r="D333" s="52" t="s">
        <v>7</v>
      </c>
      <c r="G333" s="40"/>
    </row>
    <row r="334" spans="1:7" x14ac:dyDescent="0.25">
      <c r="B334" s="10" t="s">
        <v>8</v>
      </c>
      <c r="C334" s="11" t="s">
        <v>167</v>
      </c>
      <c r="D334" s="52" t="s">
        <v>168</v>
      </c>
      <c r="G334" s="40"/>
    </row>
    <row r="335" spans="1:7" x14ac:dyDescent="0.25">
      <c r="B335" s="10" t="s">
        <v>11</v>
      </c>
      <c r="C335" s="11" t="s">
        <v>36</v>
      </c>
      <c r="D335" s="52" t="s">
        <v>178</v>
      </c>
      <c r="G335" s="40"/>
    </row>
    <row r="336" spans="1:7" x14ac:dyDescent="0.25">
      <c r="B336" s="10" t="s">
        <v>14</v>
      </c>
      <c r="C336" s="11" t="s">
        <v>179</v>
      </c>
      <c r="D336" s="52" t="s">
        <v>180</v>
      </c>
      <c r="G336" s="40"/>
    </row>
    <row r="337" spans="1:7" x14ac:dyDescent="0.25">
      <c r="D337" s="45"/>
      <c r="G337" s="40"/>
    </row>
    <row r="338" spans="1:7" ht="23.25" x14ac:dyDescent="0.25">
      <c r="A338" s="6">
        <v>1</v>
      </c>
      <c r="B338" s="6" t="s">
        <v>181</v>
      </c>
      <c r="C338" s="12" t="s">
        <v>34</v>
      </c>
      <c r="D338" s="15" t="s">
        <v>182</v>
      </c>
      <c r="E338" s="46">
        <f>VLOOKUP(B338,PREU_FEINA!$K$11:$L$1247,2,0)</f>
        <v>0</v>
      </c>
      <c r="F338" s="14">
        <v>62934.834000000003</v>
      </c>
      <c r="G338" s="47">
        <f>ROUND(ROUND(E338,2)*ROUND(F338,3),2)</f>
        <v>0</v>
      </c>
    </row>
    <row r="339" spans="1:7" x14ac:dyDescent="0.25">
      <c r="D339" s="52" t="s">
        <v>22</v>
      </c>
      <c r="E339" s="10"/>
      <c r="F339" s="10"/>
      <c r="G339" s="48">
        <f>SUM(G338:G338)</f>
        <v>0</v>
      </c>
    </row>
    <row r="340" spans="1:7" x14ac:dyDescent="0.25">
      <c r="D340" s="45"/>
      <c r="G340" s="40"/>
    </row>
    <row r="341" spans="1:7" x14ac:dyDescent="0.25">
      <c r="B341" s="10" t="s">
        <v>5</v>
      </c>
      <c r="C341" s="11" t="s">
        <v>6</v>
      </c>
      <c r="D341" s="52" t="s">
        <v>7</v>
      </c>
      <c r="G341" s="40"/>
    </row>
    <row r="342" spans="1:7" x14ac:dyDescent="0.25">
      <c r="B342" s="10" t="s">
        <v>8</v>
      </c>
      <c r="C342" s="11" t="s">
        <v>167</v>
      </c>
      <c r="D342" s="52" t="s">
        <v>168</v>
      </c>
      <c r="G342" s="40"/>
    </row>
    <row r="343" spans="1:7" x14ac:dyDescent="0.25">
      <c r="B343" s="10" t="s">
        <v>11</v>
      </c>
      <c r="C343" s="11" t="s">
        <v>36</v>
      </c>
      <c r="D343" s="52" t="s">
        <v>178</v>
      </c>
      <c r="G343" s="40"/>
    </row>
    <row r="344" spans="1:7" x14ac:dyDescent="0.25">
      <c r="B344" s="10" t="s">
        <v>14</v>
      </c>
      <c r="C344" s="11" t="s">
        <v>174</v>
      </c>
      <c r="D344" s="52" t="s">
        <v>183</v>
      </c>
      <c r="G344" s="40"/>
    </row>
    <row r="345" spans="1:7" x14ac:dyDescent="0.25">
      <c r="D345" s="45"/>
      <c r="G345" s="40"/>
    </row>
    <row r="346" spans="1:7" ht="34.5" x14ac:dyDescent="0.25">
      <c r="A346" s="6">
        <v>1</v>
      </c>
      <c r="B346" s="6" t="s">
        <v>176</v>
      </c>
      <c r="C346" s="12" t="s">
        <v>34</v>
      </c>
      <c r="D346" s="15" t="s">
        <v>177</v>
      </c>
      <c r="E346" s="46">
        <f>VLOOKUP(B346,PREU_FEINA!$K$11:$L$1247,2,0)</f>
        <v>0</v>
      </c>
      <c r="F346" s="14">
        <v>9529.732</v>
      </c>
      <c r="G346" s="47">
        <f>ROUND(ROUND(E346,2)*ROUND(F346,3),2)</f>
        <v>0</v>
      </c>
    </row>
    <row r="347" spans="1:7" x14ac:dyDescent="0.25">
      <c r="D347" s="52" t="s">
        <v>22</v>
      </c>
      <c r="E347" s="10"/>
      <c r="F347" s="10"/>
      <c r="G347" s="48">
        <f>SUM(G346:G346)</f>
        <v>0</v>
      </c>
    </row>
    <row r="348" spans="1:7" x14ac:dyDescent="0.25">
      <c r="D348" s="45"/>
      <c r="G348" s="40"/>
    </row>
    <row r="349" spans="1:7" x14ac:dyDescent="0.25">
      <c r="B349" s="10" t="s">
        <v>5</v>
      </c>
      <c r="C349" s="11" t="s">
        <v>6</v>
      </c>
      <c r="D349" s="52" t="s">
        <v>7</v>
      </c>
      <c r="G349" s="40"/>
    </row>
    <row r="350" spans="1:7" x14ac:dyDescent="0.25">
      <c r="B350" s="10" t="s">
        <v>8</v>
      </c>
      <c r="C350" s="11" t="s">
        <v>167</v>
      </c>
      <c r="D350" s="52" t="s">
        <v>168</v>
      </c>
      <c r="G350" s="40"/>
    </row>
    <row r="351" spans="1:7" x14ac:dyDescent="0.25">
      <c r="B351" s="10" t="s">
        <v>11</v>
      </c>
      <c r="C351" s="11" t="s">
        <v>40</v>
      </c>
      <c r="D351" s="52" t="s">
        <v>184</v>
      </c>
      <c r="G351" s="40"/>
    </row>
    <row r="352" spans="1:7" x14ac:dyDescent="0.25">
      <c r="B352" s="10" t="s">
        <v>14</v>
      </c>
      <c r="C352" s="11" t="s">
        <v>179</v>
      </c>
      <c r="D352" s="52" t="s">
        <v>180</v>
      </c>
      <c r="G352" s="40"/>
    </row>
    <row r="353" spans="1:7" x14ac:dyDescent="0.25">
      <c r="D353" s="45"/>
      <c r="G353" s="40"/>
    </row>
    <row r="354" spans="1:7" ht="23.25" x14ac:dyDescent="0.25">
      <c r="A354" s="6">
        <v>1</v>
      </c>
      <c r="B354" s="6" t="s">
        <v>181</v>
      </c>
      <c r="C354" s="12" t="s">
        <v>34</v>
      </c>
      <c r="D354" s="15" t="s">
        <v>182</v>
      </c>
      <c r="E354" s="46">
        <f>VLOOKUP(B354,PREU_FEINA!$K$11:$L$1247,2,0)</f>
        <v>0</v>
      </c>
      <c r="F354" s="14">
        <v>17823.66</v>
      </c>
      <c r="G354" s="47">
        <f>ROUND(ROUND(E354,2)*ROUND(F354,3),2)</f>
        <v>0</v>
      </c>
    </row>
    <row r="355" spans="1:7" x14ac:dyDescent="0.25">
      <c r="D355" s="52" t="s">
        <v>22</v>
      </c>
      <c r="E355" s="10"/>
      <c r="F355" s="10"/>
      <c r="G355" s="48">
        <f>SUM(G354:G354)</f>
        <v>0</v>
      </c>
    </row>
    <row r="356" spans="1:7" x14ac:dyDescent="0.25">
      <c r="D356" s="45"/>
      <c r="G356" s="40"/>
    </row>
    <row r="357" spans="1:7" x14ac:dyDescent="0.25">
      <c r="B357" s="10" t="s">
        <v>5</v>
      </c>
      <c r="C357" s="11" t="s">
        <v>6</v>
      </c>
      <c r="D357" s="52" t="s">
        <v>7</v>
      </c>
      <c r="G357" s="40"/>
    </row>
    <row r="358" spans="1:7" x14ac:dyDescent="0.25">
      <c r="B358" s="10" t="s">
        <v>8</v>
      </c>
      <c r="C358" s="11" t="s">
        <v>167</v>
      </c>
      <c r="D358" s="52" t="s">
        <v>168</v>
      </c>
      <c r="G358" s="40"/>
    </row>
    <row r="359" spans="1:7" x14ac:dyDescent="0.25">
      <c r="B359" s="10" t="s">
        <v>11</v>
      </c>
      <c r="C359" s="11" t="s">
        <v>40</v>
      </c>
      <c r="D359" s="52" t="s">
        <v>184</v>
      </c>
      <c r="G359" s="40"/>
    </row>
    <row r="360" spans="1:7" x14ac:dyDescent="0.25">
      <c r="B360" s="10" t="s">
        <v>14</v>
      </c>
      <c r="C360" s="11" t="s">
        <v>185</v>
      </c>
      <c r="D360" s="52" t="s">
        <v>186</v>
      </c>
      <c r="G360" s="40"/>
    </row>
    <row r="361" spans="1:7" x14ac:dyDescent="0.25">
      <c r="D361" s="45"/>
      <c r="G361" s="40"/>
    </row>
    <row r="362" spans="1:7" ht="23.25" x14ac:dyDescent="0.25">
      <c r="A362" s="6">
        <v>1</v>
      </c>
      <c r="B362" s="6" t="s">
        <v>187</v>
      </c>
      <c r="C362" s="12" t="s">
        <v>34</v>
      </c>
      <c r="D362" s="15" t="s">
        <v>188</v>
      </c>
      <c r="E362" s="46">
        <f>VLOOKUP(B362,PREU_FEINA!$K$11:$L$1247,2,0)</f>
        <v>0</v>
      </c>
      <c r="F362" s="14">
        <v>1773.5150000000001</v>
      </c>
      <c r="G362" s="47">
        <f>ROUND(ROUND(E362,2)*ROUND(F362,3),2)</f>
        <v>0</v>
      </c>
    </row>
    <row r="363" spans="1:7" x14ac:dyDescent="0.25">
      <c r="D363" s="52" t="s">
        <v>22</v>
      </c>
      <c r="E363" s="10"/>
      <c r="F363" s="10"/>
      <c r="G363" s="48">
        <f>SUM(G362:G362)</f>
        <v>0</v>
      </c>
    </row>
    <row r="364" spans="1:7" x14ac:dyDescent="0.25">
      <c r="D364" s="45"/>
      <c r="G364" s="40"/>
    </row>
    <row r="365" spans="1:7" x14ac:dyDescent="0.25">
      <c r="B365" s="10" t="s">
        <v>5</v>
      </c>
      <c r="C365" s="11" t="s">
        <v>6</v>
      </c>
      <c r="D365" s="52" t="s">
        <v>7</v>
      </c>
      <c r="G365" s="40"/>
    </row>
    <row r="366" spans="1:7" x14ac:dyDescent="0.25">
      <c r="B366" s="10" t="s">
        <v>8</v>
      </c>
      <c r="C366" s="11" t="s">
        <v>167</v>
      </c>
      <c r="D366" s="52" t="s">
        <v>168</v>
      </c>
      <c r="G366" s="40"/>
    </row>
    <row r="367" spans="1:7" x14ac:dyDescent="0.25">
      <c r="B367" s="10" t="s">
        <v>11</v>
      </c>
      <c r="C367" s="11" t="s">
        <v>44</v>
      </c>
      <c r="D367" s="52" t="s">
        <v>189</v>
      </c>
      <c r="G367" s="40"/>
    </row>
    <row r="368" spans="1:7" x14ac:dyDescent="0.25">
      <c r="B368" s="10" t="s">
        <v>14</v>
      </c>
      <c r="C368" s="11" t="s">
        <v>170</v>
      </c>
      <c r="D368" s="52" t="s">
        <v>171</v>
      </c>
      <c r="G368" s="40"/>
    </row>
    <row r="369" spans="1:7" x14ac:dyDescent="0.25">
      <c r="D369" s="45"/>
      <c r="G369" s="40"/>
    </row>
    <row r="370" spans="1:7" ht="23.25" x14ac:dyDescent="0.25">
      <c r="A370" s="6">
        <v>1</v>
      </c>
      <c r="B370" s="6" t="s">
        <v>172</v>
      </c>
      <c r="C370" s="12" t="s">
        <v>34</v>
      </c>
      <c r="D370" s="15" t="s">
        <v>173</v>
      </c>
      <c r="E370" s="46">
        <f>VLOOKUP(B370,PREU_FEINA!$K$11:$L$1247,2,0)</f>
        <v>0</v>
      </c>
      <c r="F370" s="14">
        <v>20964</v>
      </c>
      <c r="G370" s="47">
        <f>ROUND(ROUND(E370,2)*ROUND(F370,3),2)</f>
        <v>0</v>
      </c>
    </row>
    <row r="371" spans="1:7" x14ac:dyDescent="0.25">
      <c r="D371" s="52" t="s">
        <v>22</v>
      </c>
      <c r="E371" s="10"/>
      <c r="F371" s="10"/>
      <c r="G371" s="48">
        <f>SUM(G370:G370)</f>
        <v>0</v>
      </c>
    </row>
    <row r="372" spans="1:7" x14ac:dyDescent="0.25">
      <c r="D372" s="45"/>
      <c r="G372" s="40"/>
    </row>
    <row r="373" spans="1:7" x14ac:dyDescent="0.25">
      <c r="B373" s="10" t="s">
        <v>5</v>
      </c>
      <c r="C373" s="11" t="s">
        <v>6</v>
      </c>
      <c r="D373" s="52" t="s">
        <v>7</v>
      </c>
      <c r="G373" s="40"/>
    </row>
    <row r="374" spans="1:7" x14ac:dyDescent="0.25">
      <c r="B374" s="10" t="s">
        <v>8</v>
      </c>
      <c r="C374" s="11" t="s">
        <v>167</v>
      </c>
      <c r="D374" s="52" t="s">
        <v>168</v>
      </c>
      <c r="G374" s="40"/>
    </row>
    <row r="375" spans="1:7" x14ac:dyDescent="0.25">
      <c r="B375" s="10" t="s">
        <v>11</v>
      </c>
      <c r="C375" s="11" t="s">
        <v>44</v>
      </c>
      <c r="D375" s="52" t="s">
        <v>189</v>
      </c>
      <c r="G375" s="40"/>
    </row>
    <row r="376" spans="1:7" x14ac:dyDescent="0.25">
      <c r="B376" s="10" t="s">
        <v>14</v>
      </c>
      <c r="C376" s="11" t="s">
        <v>174</v>
      </c>
      <c r="D376" s="52" t="s">
        <v>183</v>
      </c>
      <c r="G376" s="40"/>
    </row>
    <row r="377" spans="1:7" x14ac:dyDescent="0.25">
      <c r="D377" s="45"/>
      <c r="G377" s="40"/>
    </row>
    <row r="378" spans="1:7" ht="34.5" x14ac:dyDescent="0.25">
      <c r="A378" s="6">
        <v>1</v>
      </c>
      <c r="B378" s="6" t="s">
        <v>176</v>
      </c>
      <c r="C378" s="12" t="s">
        <v>34</v>
      </c>
      <c r="D378" s="15" t="s">
        <v>177</v>
      </c>
      <c r="E378" s="46">
        <f>VLOOKUP(B378,PREU_FEINA!$K$11:$L$1247,2,0)</f>
        <v>0</v>
      </c>
      <c r="F378" s="14">
        <v>4583</v>
      </c>
      <c r="G378" s="47">
        <f>ROUND(ROUND(E378,2)*ROUND(F378,3),2)</f>
        <v>0</v>
      </c>
    </row>
    <row r="379" spans="1:7" x14ac:dyDescent="0.25">
      <c r="D379" s="52" t="s">
        <v>22</v>
      </c>
      <c r="E379" s="10"/>
      <c r="F379" s="10"/>
      <c r="G379" s="48">
        <f>SUM(G378:G378)</f>
        <v>0</v>
      </c>
    </row>
    <row r="380" spans="1:7" x14ac:dyDescent="0.25">
      <c r="D380" s="45"/>
      <c r="G380" s="40"/>
    </row>
    <row r="381" spans="1:7" x14ac:dyDescent="0.25">
      <c r="B381" s="10" t="s">
        <v>5</v>
      </c>
      <c r="C381" s="11" t="s">
        <v>6</v>
      </c>
      <c r="D381" s="52" t="s">
        <v>7</v>
      </c>
      <c r="G381" s="40"/>
    </row>
    <row r="382" spans="1:7" x14ac:dyDescent="0.25">
      <c r="B382" s="10" t="s">
        <v>8</v>
      </c>
      <c r="C382" s="11" t="s">
        <v>167</v>
      </c>
      <c r="D382" s="52" t="s">
        <v>168</v>
      </c>
      <c r="G382" s="40"/>
    </row>
    <row r="383" spans="1:7" x14ac:dyDescent="0.25">
      <c r="B383" s="10" t="s">
        <v>11</v>
      </c>
      <c r="C383" s="11" t="s">
        <v>44</v>
      </c>
      <c r="D383" s="52" t="s">
        <v>189</v>
      </c>
      <c r="G383" s="40"/>
    </row>
    <row r="384" spans="1:7" x14ac:dyDescent="0.25">
      <c r="B384" s="10" t="s">
        <v>14</v>
      </c>
      <c r="C384" s="11" t="s">
        <v>190</v>
      </c>
      <c r="D384" s="52" t="s">
        <v>191</v>
      </c>
      <c r="G384" s="40"/>
    </row>
    <row r="385" spans="1:7" x14ac:dyDescent="0.25">
      <c r="D385" s="45"/>
      <c r="G385" s="40"/>
    </row>
    <row r="386" spans="1:7" ht="34.5" x14ac:dyDescent="0.25">
      <c r="A386" s="6">
        <v>1</v>
      </c>
      <c r="B386" s="6" t="s">
        <v>192</v>
      </c>
      <c r="C386" s="12" t="s">
        <v>34</v>
      </c>
      <c r="D386" s="15" t="s">
        <v>193</v>
      </c>
      <c r="E386" s="46">
        <f>VLOOKUP(B386,PREU_FEINA!$K$11:$L$1247,2,0)</f>
        <v>0</v>
      </c>
      <c r="F386" s="14">
        <v>24460.118999999999</v>
      </c>
      <c r="G386" s="47">
        <f>ROUND(ROUND(E386,2)*ROUND(F386,3),2)</f>
        <v>0</v>
      </c>
    </row>
    <row r="387" spans="1:7" x14ac:dyDescent="0.25">
      <c r="D387" s="52" t="s">
        <v>22</v>
      </c>
      <c r="E387" s="10"/>
      <c r="F387" s="10"/>
      <c r="G387" s="48">
        <f>SUM(G386:G386)</f>
        <v>0</v>
      </c>
    </row>
    <row r="388" spans="1:7" x14ac:dyDescent="0.25">
      <c r="D388" s="45"/>
      <c r="G388" s="40"/>
    </row>
    <row r="389" spans="1:7" x14ac:dyDescent="0.25">
      <c r="B389" s="10" t="s">
        <v>5</v>
      </c>
      <c r="C389" s="11" t="s">
        <v>6</v>
      </c>
      <c r="D389" s="52" t="s">
        <v>7</v>
      </c>
      <c r="G389" s="40"/>
    </row>
    <row r="390" spans="1:7" x14ac:dyDescent="0.25">
      <c r="B390" s="10" t="s">
        <v>8</v>
      </c>
      <c r="C390" s="11" t="s">
        <v>167</v>
      </c>
      <c r="D390" s="52" t="s">
        <v>168</v>
      </c>
      <c r="G390" s="40"/>
    </row>
    <row r="391" spans="1:7" x14ac:dyDescent="0.25">
      <c r="B391" s="10" t="s">
        <v>11</v>
      </c>
      <c r="C391" s="11" t="s">
        <v>44</v>
      </c>
      <c r="D391" s="52" t="s">
        <v>189</v>
      </c>
      <c r="G391" s="40"/>
    </row>
    <row r="392" spans="1:7" x14ac:dyDescent="0.25">
      <c r="B392" s="10" t="s">
        <v>14</v>
      </c>
      <c r="C392" s="11" t="s">
        <v>185</v>
      </c>
      <c r="D392" s="52" t="s">
        <v>186</v>
      </c>
      <c r="G392" s="40"/>
    </row>
    <row r="393" spans="1:7" x14ac:dyDescent="0.25">
      <c r="D393" s="45"/>
      <c r="G393" s="40"/>
    </row>
    <row r="394" spans="1:7" ht="23.25" x14ac:dyDescent="0.25">
      <c r="A394" s="6">
        <v>1</v>
      </c>
      <c r="B394" s="6" t="s">
        <v>187</v>
      </c>
      <c r="C394" s="12" t="s">
        <v>34</v>
      </c>
      <c r="D394" s="15" t="s">
        <v>188</v>
      </c>
      <c r="E394" s="46">
        <f>VLOOKUP(B394,PREU_FEINA!$K$11:$L$1247,2,0)</f>
        <v>0</v>
      </c>
      <c r="F394" s="14">
        <v>10647</v>
      </c>
      <c r="G394" s="47">
        <f>ROUND(ROUND(E394,2)*ROUND(F394,3),2)</f>
        <v>0</v>
      </c>
    </row>
    <row r="395" spans="1:7" x14ac:dyDescent="0.25">
      <c r="D395" s="52" t="s">
        <v>22</v>
      </c>
      <c r="E395" s="10"/>
      <c r="F395" s="10"/>
      <c r="G395" s="48">
        <f>SUM(G394:G394)</f>
        <v>0</v>
      </c>
    </row>
    <row r="396" spans="1:7" x14ac:dyDescent="0.25">
      <c r="D396" s="45"/>
      <c r="G396" s="40"/>
    </row>
    <row r="397" spans="1:7" x14ac:dyDescent="0.25">
      <c r="B397" s="10" t="s">
        <v>5</v>
      </c>
      <c r="C397" s="11" t="s">
        <v>6</v>
      </c>
      <c r="D397" s="52" t="s">
        <v>7</v>
      </c>
      <c r="G397" s="40"/>
    </row>
    <row r="398" spans="1:7" x14ac:dyDescent="0.25">
      <c r="B398" s="10" t="s">
        <v>8</v>
      </c>
      <c r="C398" s="11" t="s">
        <v>167</v>
      </c>
      <c r="D398" s="52" t="s">
        <v>168</v>
      </c>
      <c r="G398" s="40"/>
    </row>
    <row r="399" spans="1:7" x14ac:dyDescent="0.25">
      <c r="B399" s="10" t="s">
        <v>11</v>
      </c>
      <c r="C399" s="11" t="s">
        <v>70</v>
      </c>
      <c r="D399" s="52" t="s">
        <v>194</v>
      </c>
      <c r="G399" s="40"/>
    </row>
    <row r="400" spans="1:7" x14ac:dyDescent="0.25">
      <c r="B400" s="10" t="s">
        <v>14</v>
      </c>
      <c r="C400" s="11" t="s">
        <v>12</v>
      </c>
      <c r="D400" s="52" t="s">
        <v>195</v>
      </c>
      <c r="G400" s="40"/>
    </row>
    <row r="401" spans="1:7" x14ac:dyDescent="0.25">
      <c r="D401" s="45"/>
      <c r="G401" s="40"/>
    </row>
    <row r="402" spans="1:7" x14ac:dyDescent="0.25">
      <c r="A402" s="6">
        <v>1</v>
      </c>
      <c r="B402" s="6" t="s">
        <v>196</v>
      </c>
      <c r="C402" s="12" t="s">
        <v>27</v>
      </c>
      <c r="D402" s="15" t="s">
        <v>197</v>
      </c>
      <c r="E402" s="46">
        <f>VLOOKUP(B402,PREU_FEINA!$K$11:$L$1247,2,0)</f>
        <v>0</v>
      </c>
      <c r="F402" s="14">
        <v>10</v>
      </c>
      <c r="G402" s="47">
        <f>ROUND(ROUND(E402,2)*ROUND(F402,3),2)</f>
        <v>0</v>
      </c>
    </row>
    <row r="403" spans="1:7" x14ac:dyDescent="0.25">
      <c r="D403" s="52" t="s">
        <v>22</v>
      </c>
      <c r="E403" s="10"/>
      <c r="F403" s="10"/>
      <c r="G403" s="48">
        <f>SUM(G402:G402)</f>
        <v>0</v>
      </c>
    </row>
    <row r="404" spans="1:7" x14ac:dyDescent="0.25">
      <c r="D404" s="45"/>
      <c r="G404" s="40"/>
    </row>
    <row r="405" spans="1:7" x14ac:dyDescent="0.25">
      <c r="B405" s="10" t="s">
        <v>5</v>
      </c>
      <c r="C405" s="11" t="s">
        <v>6</v>
      </c>
      <c r="D405" s="52" t="s">
        <v>7</v>
      </c>
      <c r="G405" s="40"/>
    </row>
    <row r="406" spans="1:7" x14ac:dyDescent="0.25">
      <c r="B406" s="10" t="s">
        <v>8</v>
      </c>
      <c r="C406" s="11" t="s">
        <v>167</v>
      </c>
      <c r="D406" s="52" t="s">
        <v>168</v>
      </c>
      <c r="G406" s="40"/>
    </row>
    <row r="407" spans="1:7" x14ac:dyDescent="0.25">
      <c r="B407" s="10" t="s">
        <v>11</v>
      </c>
      <c r="C407" s="11" t="s">
        <v>70</v>
      </c>
      <c r="D407" s="52" t="s">
        <v>194</v>
      </c>
      <c r="G407" s="40"/>
    </row>
    <row r="408" spans="1:7" x14ac:dyDescent="0.25">
      <c r="B408" s="10" t="s">
        <v>14</v>
      </c>
      <c r="C408" s="11" t="s">
        <v>179</v>
      </c>
      <c r="D408" s="52" t="s">
        <v>180</v>
      </c>
      <c r="G408" s="40"/>
    </row>
    <row r="409" spans="1:7" x14ac:dyDescent="0.25">
      <c r="D409" s="45"/>
      <c r="G409" s="40"/>
    </row>
    <row r="410" spans="1:7" ht="23.25" x14ac:dyDescent="0.25">
      <c r="A410" s="6">
        <v>1</v>
      </c>
      <c r="B410" s="6" t="s">
        <v>181</v>
      </c>
      <c r="C410" s="12" t="s">
        <v>34</v>
      </c>
      <c r="D410" s="15" t="s">
        <v>182</v>
      </c>
      <c r="E410" s="46">
        <f>VLOOKUP(B410,PREU_FEINA!$K$11:$L$1247,2,0)</f>
        <v>0</v>
      </c>
      <c r="F410" s="14">
        <v>9355.5139999999992</v>
      </c>
      <c r="G410" s="47">
        <f>ROUND(ROUND(E410,2)*ROUND(F410,3),2)</f>
        <v>0</v>
      </c>
    </row>
    <row r="411" spans="1:7" x14ac:dyDescent="0.25">
      <c r="D411" s="52" t="s">
        <v>22</v>
      </c>
      <c r="E411" s="10"/>
      <c r="F411" s="10"/>
      <c r="G411" s="48">
        <f>SUM(G410:G410)</f>
        <v>0</v>
      </c>
    </row>
    <row r="412" spans="1:7" x14ac:dyDescent="0.25">
      <c r="D412" s="45"/>
      <c r="G412" s="40"/>
    </row>
    <row r="413" spans="1:7" x14ac:dyDescent="0.25">
      <c r="B413" s="10" t="s">
        <v>5</v>
      </c>
      <c r="C413" s="11" t="s">
        <v>6</v>
      </c>
      <c r="D413" s="52" t="s">
        <v>7</v>
      </c>
      <c r="G413" s="40"/>
    </row>
    <row r="414" spans="1:7" x14ac:dyDescent="0.25">
      <c r="B414" s="10" t="s">
        <v>8</v>
      </c>
      <c r="C414" s="11" t="s">
        <v>167</v>
      </c>
      <c r="D414" s="52" t="s">
        <v>168</v>
      </c>
      <c r="G414" s="40"/>
    </row>
    <row r="415" spans="1:7" x14ac:dyDescent="0.25">
      <c r="B415" s="10" t="s">
        <v>11</v>
      </c>
      <c r="C415" s="11" t="s">
        <v>70</v>
      </c>
      <c r="D415" s="52" t="s">
        <v>194</v>
      </c>
      <c r="G415" s="40"/>
    </row>
    <row r="416" spans="1:7" x14ac:dyDescent="0.25">
      <c r="B416" s="10" t="s">
        <v>14</v>
      </c>
      <c r="C416" s="11" t="s">
        <v>174</v>
      </c>
      <c r="D416" s="52" t="s">
        <v>183</v>
      </c>
      <c r="G416" s="40"/>
    </row>
    <row r="417" spans="1:7" x14ac:dyDescent="0.25">
      <c r="D417" s="45"/>
      <c r="G417" s="40"/>
    </row>
    <row r="418" spans="1:7" ht="34.5" x14ac:dyDescent="0.25">
      <c r="A418" s="6">
        <v>1</v>
      </c>
      <c r="B418" s="6" t="s">
        <v>176</v>
      </c>
      <c r="C418" s="12" t="s">
        <v>34</v>
      </c>
      <c r="D418" s="15" t="s">
        <v>177</v>
      </c>
      <c r="E418" s="46">
        <f>VLOOKUP(B418,PREU_FEINA!$K$11:$L$1247,2,0)</f>
        <v>0</v>
      </c>
      <c r="F418" s="14">
        <v>7115.8310000000001</v>
      </c>
      <c r="G418" s="47">
        <f>ROUND(ROUND(E418,2)*ROUND(F418,3),2)</f>
        <v>0</v>
      </c>
    </row>
    <row r="419" spans="1:7" x14ac:dyDescent="0.25">
      <c r="D419" s="52" t="s">
        <v>22</v>
      </c>
      <c r="E419" s="10"/>
      <c r="F419" s="10"/>
      <c r="G419" s="48">
        <f>SUM(G418:G418)</f>
        <v>0</v>
      </c>
    </row>
    <row r="420" spans="1:7" x14ac:dyDescent="0.25">
      <c r="D420" s="45"/>
      <c r="G420" s="40"/>
    </row>
    <row r="421" spans="1:7" x14ac:dyDescent="0.25">
      <c r="B421" s="10" t="s">
        <v>5</v>
      </c>
      <c r="C421" s="11" t="s">
        <v>6</v>
      </c>
      <c r="D421" s="52" t="s">
        <v>7</v>
      </c>
      <c r="G421" s="40"/>
    </row>
    <row r="422" spans="1:7" x14ac:dyDescent="0.25">
      <c r="B422" s="10" t="s">
        <v>8</v>
      </c>
      <c r="C422" s="11" t="s">
        <v>167</v>
      </c>
      <c r="D422" s="52" t="s">
        <v>168</v>
      </c>
      <c r="G422" s="40"/>
    </row>
    <row r="423" spans="1:7" x14ac:dyDescent="0.25">
      <c r="B423" s="10" t="s">
        <v>11</v>
      </c>
      <c r="C423" s="11" t="s">
        <v>76</v>
      </c>
      <c r="D423" s="52" t="s">
        <v>198</v>
      </c>
      <c r="G423" s="40"/>
    </row>
    <row r="424" spans="1:7" x14ac:dyDescent="0.25">
      <c r="B424" s="10" t="s">
        <v>14</v>
      </c>
      <c r="C424" s="11" t="s">
        <v>170</v>
      </c>
      <c r="D424" s="52" t="s">
        <v>171</v>
      </c>
      <c r="G424" s="40"/>
    </row>
    <row r="425" spans="1:7" x14ac:dyDescent="0.25">
      <c r="D425" s="45"/>
      <c r="G425" s="40"/>
    </row>
    <row r="426" spans="1:7" ht="23.25" x14ac:dyDescent="0.25">
      <c r="A426" s="6">
        <v>1</v>
      </c>
      <c r="B426" s="6" t="s">
        <v>172</v>
      </c>
      <c r="C426" s="12" t="s">
        <v>34</v>
      </c>
      <c r="D426" s="15" t="s">
        <v>173</v>
      </c>
      <c r="E426" s="46">
        <f>VLOOKUP(B426,PREU_FEINA!$K$11:$L$1247,2,0)</f>
        <v>0</v>
      </c>
      <c r="F426" s="14">
        <v>142389.372</v>
      </c>
      <c r="G426" s="47">
        <f>ROUND(ROUND(E426,2)*ROUND(F426,3),2)</f>
        <v>0</v>
      </c>
    </row>
    <row r="427" spans="1:7" x14ac:dyDescent="0.25">
      <c r="D427" s="52" t="s">
        <v>22</v>
      </c>
      <c r="E427" s="10"/>
      <c r="F427" s="10"/>
      <c r="G427" s="48">
        <f>SUM(G426:G426)</f>
        <v>0</v>
      </c>
    </row>
    <row r="428" spans="1:7" x14ac:dyDescent="0.25">
      <c r="D428" s="45"/>
      <c r="G428" s="40"/>
    </row>
    <row r="429" spans="1:7" x14ac:dyDescent="0.25">
      <c r="B429" s="10" t="s">
        <v>5</v>
      </c>
      <c r="C429" s="11" t="s">
        <v>6</v>
      </c>
      <c r="D429" s="52" t="s">
        <v>7</v>
      </c>
      <c r="G429" s="40"/>
    </row>
    <row r="430" spans="1:7" x14ac:dyDescent="0.25">
      <c r="B430" s="10" t="s">
        <v>8</v>
      </c>
      <c r="C430" s="11" t="s">
        <v>167</v>
      </c>
      <c r="D430" s="52" t="s">
        <v>168</v>
      </c>
      <c r="G430" s="40"/>
    </row>
    <row r="431" spans="1:7" x14ac:dyDescent="0.25">
      <c r="B431" s="10" t="s">
        <v>11</v>
      </c>
      <c r="C431" s="11" t="s">
        <v>76</v>
      </c>
      <c r="D431" s="52" t="s">
        <v>198</v>
      </c>
      <c r="G431" s="40"/>
    </row>
    <row r="432" spans="1:7" x14ac:dyDescent="0.25">
      <c r="B432" s="10" t="s">
        <v>14</v>
      </c>
      <c r="C432" s="11" t="s">
        <v>174</v>
      </c>
      <c r="D432" s="52" t="s">
        <v>183</v>
      </c>
      <c r="G432" s="40"/>
    </row>
    <row r="433" spans="1:7" x14ac:dyDescent="0.25">
      <c r="D433" s="45"/>
      <c r="G433" s="40"/>
    </row>
    <row r="434" spans="1:7" ht="34.5" x14ac:dyDescent="0.25">
      <c r="A434" s="6">
        <v>1</v>
      </c>
      <c r="B434" s="6" t="s">
        <v>176</v>
      </c>
      <c r="C434" s="12" t="s">
        <v>34</v>
      </c>
      <c r="D434" s="15" t="s">
        <v>177</v>
      </c>
      <c r="E434" s="46">
        <f>VLOOKUP(B434,PREU_FEINA!$K$11:$L$1247,2,0)</f>
        <v>0</v>
      </c>
      <c r="F434" s="14">
        <v>18091.725999999999</v>
      </c>
      <c r="G434" s="47">
        <f>ROUND(ROUND(E434,2)*ROUND(F434,3),2)</f>
        <v>0</v>
      </c>
    </row>
    <row r="435" spans="1:7" x14ac:dyDescent="0.25">
      <c r="D435" s="52" t="s">
        <v>22</v>
      </c>
      <c r="E435" s="10"/>
      <c r="F435" s="10"/>
      <c r="G435" s="48">
        <f>SUM(G434:G434)</f>
        <v>0</v>
      </c>
    </row>
    <row r="436" spans="1:7" x14ac:dyDescent="0.25">
      <c r="D436" s="45"/>
      <c r="G436" s="40"/>
    </row>
    <row r="437" spans="1:7" x14ac:dyDescent="0.25">
      <c r="B437" s="10" t="s">
        <v>5</v>
      </c>
      <c r="C437" s="11" t="s">
        <v>6</v>
      </c>
      <c r="D437" s="52" t="s">
        <v>7</v>
      </c>
      <c r="G437" s="40"/>
    </row>
    <row r="438" spans="1:7" x14ac:dyDescent="0.25">
      <c r="B438" s="10" t="s">
        <v>8</v>
      </c>
      <c r="C438" s="11" t="s">
        <v>167</v>
      </c>
      <c r="D438" s="52" t="s">
        <v>168</v>
      </c>
      <c r="G438" s="40"/>
    </row>
    <row r="439" spans="1:7" x14ac:dyDescent="0.25">
      <c r="B439" s="10" t="s">
        <v>11</v>
      </c>
      <c r="C439" s="11" t="s">
        <v>76</v>
      </c>
      <c r="D439" s="52" t="s">
        <v>198</v>
      </c>
      <c r="G439" s="40"/>
    </row>
    <row r="440" spans="1:7" x14ac:dyDescent="0.25">
      <c r="B440" s="10" t="s">
        <v>14</v>
      </c>
      <c r="C440" s="11" t="s">
        <v>190</v>
      </c>
      <c r="D440" s="52" t="s">
        <v>191</v>
      </c>
      <c r="G440" s="40"/>
    </row>
    <row r="441" spans="1:7" x14ac:dyDescent="0.25">
      <c r="D441" s="45"/>
      <c r="G441" s="40"/>
    </row>
    <row r="442" spans="1:7" ht="34.5" x14ac:dyDescent="0.25">
      <c r="A442" s="6">
        <v>1</v>
      </c>
      <c r="B442" s="6" t="s">
        <v>192</v>
      </c>
      <c r="C442" s="12" t="s">
        <v>34</v>
      </c>
      <c r="D442" s="15" t="s">
        <v>193</v>
      </c>
      <c r="E442" s="46">
        <f>VLOOKUP(B442,PREU_FEINA!$K$11:$L$1247,2,0)</f>
        <v>0</v>
      </c>
      <c r="F442" s="14">
        <v>12061.151</v>
      </c>
      <c r="G442" s="47">
        <f>ROUND(ROUND(E442,2)*ROUND(F442,3),2)</f>
        <v>0</v>
      </c>
    </row>
    <row r="443" spans="1:7" x14ac:dyDescent="0.25">
      <c r="D443" s="52" t="s">
        <v>22</v>
      </c>
      <c r="E443" s="10"/>
      <c r="F443" s="10"/>
      <c r="G443" s="48">
        <f>SUM(G442:G442)</f>
        <v>0</v>
      </c>
    </row>
    <row r="444" spans="1:7" x14ac:dyDescent="0.25">
      <c r="D444" s="45"/>
      <c r="G444" s="40"/>
    </row>
    <row r="445" spans="1:7" x14ac:dyDescent="0.25">
      <c r="B445" s="10" t="s">
        <v>5</v>
      </c>
      <c r="C445" s="11" t="s">
        <v>6</v>
      </c>
      <c r="D445" s="52" t="s">
        <v>7</v>
      </c>
      <c r="G445" s="40"/>
    </row>
    <row r="446" spans="1:7" x14ac:dyDescent="0.25">
      <c r="B446" s="10" t="s">
        <v>8</v>
      </c>
      <c r="C446" s="11" t="s">
        <v>199</v>
      </c>
      <c r="D446" s="52" t="s">
        <v>200</v>
      </c>
      <c r="G446" s="40"/>
    </row>
    <row r="447" spans="1:7" x14ac:dyDescent="0.25">
      <c r="B447" s="10" t="s">
        <v>11</v>
      </c>
      <c r="C447" s="11" t="s">
        <v>170</v>
      </c>
      <c r="D447" s="52" t="s">
        <v>201</v>
      </c>
      <c r="G447" s="40"/>
    </row>
    <row r="448" spans="1:7" x14ac:dyDescent="0.25">
      <c r="B448" s="10" t="s">
        <v>14</v>
      </c>
      <c r="C448" s="11" t="s">
        <v>12</v>
      </c>
      <c r="D448" s="52" t="s">
        <v>202</v>
      </c>
      <c r="G448" s="40"/>
    </row>
    <row r="449" spans="1:7" x14ac:dyDescent="0.25">
      <c r="D449" s="45"/>
      <c r="G449" s="40"/>
    </row>
    <row r="450" spans="1:7" ht="23.25" x14ac:dyDescent="0.25">
      <c r="A450" s="6">
        <v>1</v>
      </c>
      <c r="B450" s="6" t="s">
        <v>203</v>
      </c>
      <c r="C450" s="12" t="s">
        <v>34</v>
      </c>
      <c r="D450" s="15" t="s">
        <v>204</v>
      </c>
      <c r="E450" s="46">
        <f>VLOOKUP(B450,PREU_FEINA!$K$11:$L$1247,2,0)</f>
        <v>0</v>
      </c>
      <c r="F450" s="14">
        <v>11200</v>
      </c>
      <c r="G450" s="47">
        <f>ROUND(ROUND(E450,2)*ROUND(F450,3),2)</f>
        <v>0</v>
      </c>
    </row>
    <row r="451" spans="1:7" x14ac:dyDescent="0.25">
      <c r="D451" s="52" t="s">
        <v>22</v>
      </c>
      <c r="E451" s="10"/>
      <c r="F451" s="10"/>
      <c r="G451" s="48">
        <f>SUM(G450:G450)</f>
        <v>0</v>
      </c>
    </row>
    <row r="452" spans="1:7" x14ac:dyDescent="0.25">
      <c r="D452" s="45"/>
      <c r="G452" s="40"/>
    </row>
    <row r="453" spans="1:7" x14ac:dyDescent="0.25">
      <c r="B453" s="10" t="s">
        <v>5</v>
      </c>
      <c r="C453" s="11" t="s">
        <v>6</v>
      </c>
      <c r="D453" s="52" t="s">
        <v>7</v>
      </c>
      <c r="G453" s="40"/>
    </row>
    <row r="454" spans="1:7" x14ac:dyDescent="0.25">
      <c r="B454" s="10" t="s">
        <v>8</v>
      </c>
      <c r="C454" s="11" t="s">
        <v>199</v>
      </c>
      <c r="D454" s="52" t="s">
        <v>200</v>
      </c>
      <c r="G454" s="40"/>
    </row>
    <row r="455" spans="1:7" x14ac:dyDescent="0.25">
      <c r="B455" s="10" t="s">
        <v>11</v>
      </c>
      <c r="C455" s="11" t="s">
        <v>170</v>
      </c>
      <c r="D455" s="52" t="s">
        <v>201</v>
      </c>
      <c r="G455" s="40"/>
    </row>
    <row r="456" spans="1:7" x14ac:dyDescent="0.25">
      <c r="B456" s="10" t="s">
        <v>14</v>
      </c>
      <c r="C456" s="11" t="s">
        <v>6</v>
      </c>
      <c r="D456" s="52" t="s">
        <v>205</v>
      </c>
      <c r="G456" s="40"/>
    </row>
    <row r="457" spans="1:7" x14ac:dyDescent="0.25">
      <c r="D457" s="45"/>
      <c r="G457" s="40"/>
    </row>
    <row r="458" spans="1:7" x14ac:dyDescent="0.25">
      <c r="A458" s="6">
        <v>1</v>
      </c>
      <c r="B458" s="6" t="s">
        <v>206</v>
      </c>
      <c r="C458" s="12" t="s">
        <v>27</v>
      </c>
      <c r="D458" s="15" t="s">
        <v>207</v>
      </c>
      <c r="E458" s="46">
        <f>VLOOKUP(B458,PREU_FEINA!$K$11:$L$1247,2,0)</f>
        <v>0</v>
      </c>
      <c r="F458" s="14">
        <v>12</v>
      </c>
      <c r="G458" s="47">
        <f>ROUND(ROUND(E458,2)*ROUND(F458,3),2)</f>
        <v>0</v>
      </c>
    </row>
    <row r="459" spans="1:7" x14ac:dyDescent="0.25">
      <c r="D459" s="52" t="s">
        <v>22</v>
      </c>
      <c r="E459" s="10"/>
      <c r="F459" s="10"/>
      <c r="G459" s="48">
        <f>SUM(G458:G458)</f>
        <v>0</v>
      </c>
    </row>
    <row r="460" spans="1:7" x14ac:dyDescent="0.25">
      <c r="D460" s="45"/>
      <c r="G460" s="40"/>
    </row>
    <row r="461" spans="1:7" x14ac:dyDescent="0.25">
      <c r="B461" s="10" t="s">
        <v>5</v>
      </c>
      <c r="C461" s="11" t="s">
        <v>6</v>
      </c>
      <c r="D461" s="52" t="s">
        <v>7</v>
      </c>
      <c r="G461" s="40"/>
    </row>
    <row r="462" spans="1:7" x14ac:dyDescent="0.25">
      <c r="B462" s="10" t="s">
        <v>8</v>
      </c>
      <c r="C462" s="11" t="s">
        <v>199</v>
      </c>
      <c r="D462" s="52" t="s">
        <v>200</v>
      </c>
      <c r="G462" s="40"/>
    </row>
    <row r="463" spans="1:7" x14ac:dyDescent="0.25">
      <c r="B463" s="10" t="s">
        <v>11</v>
      </c>
      <c r="C463" s="11" t="s">
        <v>170</v>
      </c>
      <c r="D463" s="52" t="s">
        <v>201</v>
      </c>
      <c r="G463" s="40"/>
    </row>
    <row r="464" spans="1:7" x14ac:dyDescent="0.25">
      <c r="B464" s="10" t="s">
        <v>14</v>
      </c>
      <c r="C464" s="11" t="s">
        <v>121</v>
      </c>
      <c r="D464" s="52" t="s">
        <v>208</v>
      </c>
      <c r="G464" s="40"/>
    </row>
    <row r="465" spans="1:7" x14ac:dyDescent="0.25">
      <c r="D465" s="45"/>
      <c r="G465" s="40"/>
    </row>
    <row r="466" spans="1:7" x14ac:dyDescent="0.25">
      <c r="A466" s="6">
        <v>1</v>
      </c>
      <c r="B466" s="6" t="s">
        <v>196</v>
      </c>
      <c r="C466" s="12" t="s">
        <v>27</v>
      </c>
      <c r="D466" s="15" t="s">
        <v>197</v>
      </c>
      <c r="E466" s="46">
        <f>VLOOKUP(B466,PREU_FEINA!$K$11:$L$1247,2,0)</f>
        <v>0</v>
      </c>
      <c r="F466" s="14">
        <v>16</v>
      </c>
      <c r="G466" s="47">
        <f>ROUND(ROUND(E466,2)*ROUND(F466,3),2)</f>
        <v>0</v>
      </c>
    </row>
    <row r="467" spans="1:7" x14ac:dyDescent="0.25">
      <c r="D467" s="52" t="s">
        <v>22</v>
      </c>
      <c r="E467" s="10"/>
      <c r="F467" s="10"/>
      <c r="G467" s="48">
        <f>SUM(G466:G466)</f>
        <v>0</v>
      </c>
    </row>
    <row r="468" spans="1:7" x14ac:dyDescent="0.25">
      <c r="D468" s="45"/>
      <c r="G468" s="40"/>
    </row>
    <row r="469" spans="1:7" x14ac:dyDescent="0.25">
      <c r="B469" s="10" t="s">
        <v>5</v>
      </c>
      <c r="C469" s="11" t="s">
        <v>6</v>
      </c>
      <c r="D469" s="52" t="s">
        <v>7</v>
      </c>
      <c r="G469" s="40"/>
    </row>
    <row r="470" spans="1:7" x14ac:dyDescent="0.25">
      <c r="B470" s="10" t="s">
        <v>8</v>
      </c>
      <c r="C470" s="11" t="s">
        <v>199</v>
      </c>
      <c r="D470" s="52" t="s">
        <v>200</v>
      </c>
      <c r="G470" s="40"/>
    </row>
    <row r="471" spans="1:7" x14ac:dyDescent="0.25">
      <c r="B471" s="10" t="s">
        <v>11</v>
      </c>
      <c r="C471" s="11" t="s">
        <v>170</v>
      </c>
      <c r="D471" s="52" t="s">
        <v>201</v>
      </c>
      <c r="G471" s="40"/>
    </row>
    <row r="472" spans="1:7" x14ac:dyDescent="0.25">
      <c r="B472" s="10" t="s">
        <v>14</v>
      </c>
      <c r="C472" s="11" t="s">
        <v>170</v>
      </c>
      <c r="D472" s="52" t="s">
        <v>171</v>
      </c>
      <c r="G472" s="40"/>
    </row>
    <row r="473" spans="1:7" x14ac:dyDescent="0.25">
      <c r="D473" s="45"/>
      <c r="G473" s="40"/>
    </row>
    <row r="474" spans="1:7" ht="23.25" x14ac:dyDescent="0.25">
      <c r="A474" s="6">
        <v>1</v>
      </c>
      <c r="B474" s="6" t="s">
        <v>172</v>
      </c>
      <c r="C474" s="12" t="s">
        <v>34</v>
      </c>
      <c r="D474" s="15" t="s">
        <v>173</v>
      </c>
      <c r="E474" s="46">
        <f>VLOOKUP(B474,PREU_FEINA!$K$11:$L$1247,2,0)</f>
        <v>0</v>
      </c>
      <c r="F474" s="14">
        <v>33212.635000000002</v>
      </c>
      <c r="G474" s="47">
        <f>ROUND(ROUND(E474,2)*ROUND(F474,3),2)</f>
        <v>0</v>
      </c>
    </row>
    <row r="475" spans="1:7" x14ac:dyDescent="0.25">
      <c r="D475" s="52" t="s">
        <v>22</v>
      </c>
      <c r="E475" s="10"/>
      <c r="F475" s="10"/>
      <c r="G475" s="48">
        <f>SUM(G474:G474)</f>
        <v>0</v>
      </c>
    </row>
    <row r="476" spans="1:7" x14ac:dyDescent="0.25">
      <c r="D476" s="45"/>
      <c r="G476" s="40"/>
    </row>
    <row r="477" spans="1:7" x14ac:dyDescent="0.25">
      <c r="B477" s="10" t="s">
        <v>5</v>
      </c>
      <c r="C477" s="11" t="s">
        <v>6</v>
      </c>
      <c r="D477" s="52" t="s">
        <v>7</v>
      </c>
      <c r="G477" s="40"/>
    </row>
    <row r="478" spans="1:7" x14ac:dyDescent="0.25">
      <c r="B478" s="10" t="s">
        <v>8</v>
      </c>
      <c r="C478" s="11" t="s">
        <v>199</v>
      </c>
      <c r="D478" s="52" t="s">
        <v>200</v>
      </c>
      <c r="G478" s="40"/>
    </row>
    <row r="479" spans="1:7" x14ac:dyDescent="0.25">
      <c r="B479" s="10" t="s">
        <v>11</v>
      </c>
      <c r="C479" s="11" t="s">
        <v>179</v>
      </c>
      <c r="D479" s="52" t="s">
        <v>209</v>
      </c>
      <c r="G479" s="40"/>
    </row>
    <row r="480" spans="1:7" x14ac:dyDescent="0.25">
      <c r="B480" s="10" t="s">
        <v>14</v>
      </c>
      <c r="C480" s="11" t="s">
        <v>170</v>
      </c>
      <c r="D480" s="52" t="s">
        <v>171</v>
      </c>
      <c r="G480" s="40"/>
    </row>
    <row r="481" spans="1:7" x14ac:dyDescent="0.25">
      <c r="D481" s="45"/>
      <c r="G481" s="40"/>
    </row>
    <row r="482" spans="1:7" ht="23.25" x14ac:dyDescent="0.25">
      <c r="A482" s="6">
        <v>1</v>
      </c>
      <c r="B482" s="6" t="s">
        <v>172</v>
      </c>
      <c r="C482" s="12" t="s">
        <v>34</v>
      </c>
      <c r="D482" s="15" t="s">
        <v>173</v>
      </c>
      <c r="E482" s="46">
        <f>VLOOKUP(B482,PREU_FEINA!$K$11:$L$1247,2,0)</f>
        <v>0</v>
      </c>
      <c r="F482" s="14">
        <v>132424.33199999999</v>
      </c>
      <c r="G482" s="47">
        <f>ROUND(ROUND(E482,2)*ROUND(F482,3),2)</f>
        <v>0</v>
      </c>
    </row>
    <row r="483" spans="1:7" x14ac:dyDescent="0.25">
      <c r="D483" s="52" t="s">
        <v>22</v>
      </c>
      <c r="E483" s="10"/>
      <c r="F483" s="10"/>
      <c r="G483" s="48">
        <f>SUM(G482:G482)</f>
        <v>0</v>
      </c>
    </row>
    <row r="484" spans="1:7" x14ac:dyDescent="0.25">
      <c r="D484" s="45"/>
      <c r="G484" s="40"/>
    </row>
    <row r="485" spans="1:7" x14ac:dyDescent="0.25">
      <c r="B485" s="10" t="s">
        <v>5</v>
      </c>
      <c r="C485" s="11" t="s">
        <v>6</v>
      </c>
      <c r="D485" s="52" t="s">
        <v>7</v>
      </c>
      <c r="G485" s="40"/>
    </row>
    <row r="486" spans="1:7" x14ac:dyDescent="0.25">
      <c r="B486" s="10" t="s">
        <v>8</v>
      </c>
      <c r="C486" s="11" t="s">
        <v>199</v>
      </c>
      <c r="D486" s="52" t="s">
        <v>200</v>
      </c>
      <c r="G486" s="40"/>
    </row>
    <row r="487" spans="1:7" x14ac:dyDescent="0.25">
      <c r="B487" s="10" t="s">
        <v>11</v>
      </c>
      <c r="C487" s="11" t="s">
        <v>179</v>
      </c>
      <c r="D487" s="52" t="s">
        <v>209</v>
      </c>
      <c r="G487" s="40"/>
    </row>
    <row r="488" spans="1:7" x14ac:dyDescent="0.25">
      <c r="B488" s="10" t="s">
        <v>14</v>
      </c>
      <c r="C488" s="11" t="s">
        <v>179</v>
      </c>
      <c r="D488" s="52" t="s">
        <v>180</v>
      </c>
      <c r="G488" s="40"/>
    </row>
    <row r="489" spans="1:7" x14ac:dyDescent="0.25">
      <c r="D489" s="45"/>
      <c r="G489" s="40"/>
    </row>
    <row r="490" spans="1:7" ht="23.25" x14ac:dyDescent="0.25">
      <c r="A490" s="6">
        <v>1</v>
      </c>
      <c r="B490" s="6" t="s">
        <v>181</v>
      </c>
      <c r="C490" s="12" t="s">
        <v>34</v>
      </c>
      <c r="D490" s="15" t="s">
        <v>182</v>
      </c>
      <c r="E490" s="46">
        <f>VLOOKUP(B490,PREU_FEINA!$K$11:$L$1247,2,0)</f>
        <v>0</v>
      </c>
      <c r="F490" s="14">
        <v>10770.08</v>
      </c>
      <c r="G490" s="47">
        <f>ROUND(ROUND(E490,2)*ROUND(F490,3),2)</f>
        <v>0</v>
      </c>
    </row>
    <row r="491" spans="1:7" x14ac:dyDescent="0.25">
      <c r="D491" s="52" t="s">
        <v>22</v>
      </c>
      <c r="E491" s="10"/>
      <c r="F491" s="10"/>
      <c r="G491" s="48">
        <f>SUM(G490:G490)</f>
        <v>0</v>
      </c>
    </row>
    <row r="492" spans="1:7" x14ac:dyDescent="0.25">
      <c r="D492" s="45"/>
      <c r="G492" s="40"/>
    </row>
    <row r="493" spans="1:7" x14ac:dyDescent="0.25">
      <c r="B493" s="10" t="s">
        <v>5</v>
      </c>
      <c r="C493" s="11" t="s">
        <v>6</v>
      </c>
      <c r="D493" s="52" t="s">
        <v>7</v>
      </c>
      <c r="G493" s="40"/>
    </row>
    <row r="494" spans="1:7" x14ac:dyDescent="0.25">
      <c r="B494" s="10" t="s">
        <v>8</v>
      </c>
      <c r="C494" s="11" t="s">
        <v>199</v>
      </c>
      <c r="D494" s="52" t="s">
        <v>200</v>
      </c>
      <c r="G494" s="40"/>
    </row>
    <row r="495" spans="1:7" x14ac:dyDescent="0.25">
      <c r="B495" s="10" t="s">
        <v>11</v>
      </c>
      <c r="C495" s="11" t="s">
        <v>174</v>
      </c>
      <c r="D495" s="52" t="s">
        <v>210</v>
      </c>
      <c r="G495" s="40"/>
    </row>
    <row r="496" spans="1:7" x14ac:dyDescent="0.25">
      <c r="B496" s="10" t="s">
        <v>14</v>
      </c>
      <c r="C496" s="11" t="s">
        <v>170</v>
      </c>
      <c r="D496" s="52" t="s">
        <v>171</v>
      </c>
      <c r="G496" s="40"/>
    </row>
    <row r="497" spans="1:7" x14ac:dyDescent="0.25">
      <c r="D497" s="45"/>
      <c r="G497" s="40"/>
    </row>
    <row r="498" spans="1:7" ht="23.25" x14ac:dyDescent="0.25">
      <c r="A498" s="6">
        <v>1</v>
      </c>
      <c r="B498" s="6" t="s">
        <v>172</v>
      </c>
      <c r="C498" s="12" t="s">
        <v>34</v>
      </c>
      <c r="D498" s="15" t="s">
        <v>173</v>
      </c>
      <c r="E498" s="46">
        <f>VLOOKUP(B498,PREU_FEINA!$K$11:$L$1247,2,0)</f>
        <v>0</v>
      </c>
      <c r="F498" s="14">
        <v>199646.7</v>
      </c>
      <c r="G498" s="47">
        <f>ROUND(ROUND(E498,2)*ROUND(F498,3),2)</f>
        <v>0</v>
      </c>
    </row>
    <row r="499" spans="1:7" x14ac:dyDescent="0.25">
      <c r="D499" s="52" t="s">
        <v>22</v>
      </c>
      <c r="E499" s="10"/>
      <c r="F499" s="10"/>
      <c r="G499" s="48">
        <f>SUM(G498:G498)</f>
        <v>0</v>
      </c>
    </row>
    <row r="500" spans="1:7" x14ac:dyDescent="0.25">
      <c r="D500" s="45"/>
      <c r="G500" s="40"/>
    </row>
    <row r="501" spans="1:7" x14ac:dyDescent="0.25">
      <c r="B501" s="10" t="s">
        <v>5</v>
      </c>
      <c r="C501" s="11" t="s">
        <v>6</v>
      </c>
      <c r="D501" s="52" t="s">
        <v>7</v>
      </c>
      <c r="G501" s="40"/>
    </row>
    <row r="502" spans="1:7" x14ac:dyDescent="0.25">
      <c r="B502" s="10" t="s">
        <v>8</v>
      </c>
      <c r="C502" s="11" t="s">
        <v>199</v>
      </c>
      <c r="D502" s="52" t="s">
        <v>200</v>
      </c>
      <c r="G502" s="40"/>
    </row>
    <row r="503" spans="1:7" x14ac:dyDescent="0.25">
      <c r="B503" s="10" t="s">
        <v>11</v>
      </c>
      <c r="C503" s="11" t="s">
        <v>174</v>
      </c>
      <c r="D503" s="52" t="s">
        <v>210</v>
      </c>
      <c r="G503" s="40"/>
    </row>
    <row r="504" spans="1:7" x14ac:dyDescent="0.25">
      <c r="B504" s="10" t="s">
        <v>14</v>
      </c>
      <c r="C504" s="11" t="s">
        <v>179</v>
      </c>
      <c r="D504" s="52" t="s">
        <v>180</v>
      </c>
      <c r="G504" s="40"/>
    </row>
    <row r="505" spans="1:7" x14ac:dyDescent="0.25">
      <c r="D505" s="45"/>
      <c r="G505" s="40"/>
    </row>
    <row r="506" spans="1:7" ht="23.25" x14ac:dyDescent="0.25">
      <c r="A506" s="6">
        <v>1</v>
      </c>
      <c r="B506" s="6" t="s">
        <v>181</v>
      </c>
      <c r="C506" s="12" t="s">
        <v>34</v>
      </c>
      <c r="D506" s="15" t="s">
        <v>182</v>
      </c>
      <c r="E506" s="46">
        <f>VLOOKUP(B506,PREU_FEINA!$K$11:$L$1247,2,0)</f>
        <v>0</v>
      </c>
      <c r="F506" s="14">
        <v>15968.28</v>
      </c>
      <c r="G506" s="47">
        <f>ROUND(ROUND(E506,2)*ROUND(F506,3),2)</f>
        <v>0</v>
      </c>
    </row>
    <row r="507" spans="1:7" x14ac:dyDescent="0.25">
      <c r="D507" s="52" t="s">
        <v>22</v>
      </c>
      <c r="E507" s="10"/>
      <c r="F507" s="10"/>
      <c r="G507" s="48">
        <f>SUM(G506:G506)</f>
        <v>0</v>
      </c>
    </row>
    <row r="508" spans="1:7" x14ac:dyDescent="0.25">
      <c r="D508" s="45"/>
      <c r="G508" s="40"/>
    </row>
    <row r="509" spans="1:7" x14ac:dyDescent="0.25">
      <c r="B509" s="10" t="s">
        <v>5</v>
      </c>
      <c r="C509" s="11" t="s">
        <v>6</v>
      </c>
      <c r="D509" s="52" t="s">
        <v>7</v>
      </c>
      <c r="G509" s="40"/>
    </row>
    <row r="510" spans="1:7" x14ac:dyDescent="0.25">
      <c r="B510" s="10" t="s">
        <v>8</v>
      </c>
      <c r="C510" s="11" t="s">
        <v>199</v>
      </c>
      <c r="D510" s="52" t="s">
        <v>200</v>
      </c>
      <c r="G510" s="40"/>
    </row>
    <row r="511" spans="1:7" x14ac:dyDescent="0.25">
      <c r="B511" s="10" t="s">
        <v>11</v>
      </c>
      <c r="C511" s="11" t="s">
        <v>174</v>
      </c>
      <c r="D511" s="52" t="s">
        <v>210</v>
      </c>
      <c r="G511" s="40"/>
    </row>
    <row r="512" spans="1:7" x14ac:dyDescent="0.25">
      <c r="B512" s="10" t="s">
        <v>14</v>
      </c>
      <c r="C512" s="11" t="s">
        <v>174</v>
      </c>
      <c r="D512" s="52" t="s">
        <v>183</v>
      </c>
      <c r="G512" s="40"/>
    </row>
    <row r="513" spans="1:7" x14ac:dyDescent="0.25">
      <c r="D513" s="45"/>
      <c r="G513" s="40"/>
    </row>
    <row r="514" spans="1:7" ht="34.5" x14ac:dyDescent="0.25">
      <c r="A514" s="6">
        <v>1</v>
      </c>
      <c r="B514" s="6" t="s">
        <v>176</v>
      </c>
      <c r="C514" s="12" t="s">
        <v>34</v>
      </c>
      <c r="D514" s="15" t="s">
        <v>177</v>
      </c>
      <c r="E514" s="46">
        <f>VLOOKUP(B514,PREU_FEINA!$K$11:$L$1247,2,0)</f>
        <v>0</v>
      </c>
      <c r="F514" s="14">
        <v>20179.936000000002</v>
      </c>
      <c r="G514" s="47">
        <f>ROUND(ROUND(E514,2)*ROUND(F514,3),2)</f>
        <v>0</v>
      </c>
    </row>
    <row r="515" spans="1:7" x14ac:dyDescent="0.25">
      <c r="D515" s="52" t="s">
        <v>22</v>
      </c>
      <c r="E515" s="10"/>
      <c r="F515" s="10"/>
      <c r="G515" s="48">
        <f>SUM(G514:G514)</f>
        <v>0</v>
      </c>
    </row>
    <row r="516" spans="1:7" x14ac:dyDescent="0.25">
      <c r="D516" s="45"/>
      <c r="G516" s="40"/>
    </row>
    <row r="517" spans="1:7" x14ac:dyDescent="0.25">
      <c r="B517" s="10" t="s">
        <v>5</v>
      </c>
      <c r="C517" s="11" t="s">
        <v>6</v>
      </c>
      <c r="D517" s="52" t="s">
        <v>7</v>
      </c>
      <c r="G517" s="40"/>
    </row>
    <row r="518" spans="1:7" x14ac:dyDescent="0.25">
      <c r="B518" s="10" t="s">
        <v>8</v>
      </c>
      <c r="C518" s="11" t="s">
        <v>199</v>
      </c>
      <c r="D518" s="52" t="s">
        <v>200</v>
      </c>
      <c r="G518" s="40"/>
    </row>
    <row r="519" spans="1:7" x14ac:dyDescent="0.25">
      <c r="B519" s="10" t="s">
        <v>11</v>
      </c>
      <c r="C519" s="11" t="s">
        <v>174</v>
      </c>
      <c r="D519" s="52" t="s">
        <v>210</v>
      </c>
      <c r="G519" s="40"/>
    </row>
    <row r="520" spans="1:7" x14ac:dyDescent="0.25">
      <c r="B520" s="10" t="s">
        <v>14</v>
      </c>
      <c r="C520" s="11" t="s">
        <v>190</v>
      </c>
      <c r="D520" s="52" t="s">
        <v>191</v>
      </c>
      <c r="G520" s="40"/>
    </row>
    <row r="521" spans="1:7" x14ac:dyDescent="0.25">
      <c r="D521" s="45"/>
      <c r="G521" s="40"/>
    </row>
    <row r="522" spans="1:7" ht="34.5" x14ac:dyDescent="0.25">
      <c r="A522" s="6">
        <v>1</v>
      </c>
      <c r="B522" s="6" t="s">
        <v>192</v>
      </c>
      <c r="C522" s="12" t="s">
        <v>34</v>
      </c>
      <c r="D522" s="15" t="s">
        <v>193</v>
      </c>
      <c r="E522" s="46">
        <f>VLOOKUP(B522,PREU_FEINA!$K$11:$L$1247,2,0)</f>
        <v>0</v>
      </c>
      <c r="F522" s="14">
        <v>10089.968999999999</v>
      </c>
      <c r="G522" s="47">
        <f>ROUND(ROUND(E522,2)*ROUND(F522,3),2)</f>
        <v>0</v>
      </c>
    </row>
    <row r="523" spans="1:7" x14ac:dyDescent="0.25">
      <c r="D523" s="52" t="s">
        <v>22</v>
      </c>
      <c r="E523" s="10"/>
      <c r="F523" s="10"/>
      <c r="G523" s="48">
        <f>SUM(G522:G522)</f>
        <v>0</v>
      </c>
    </row>
    <row r="524" spans="1:7" x14ac:dyDescent="0.25">
      <c r="D524" s="45"/>
      <c r="G524" s="40"/>
    </row>
    <row r="525" spans="1:7" x14ac:dyDescent="0.25">
      <c r="B525" s="10" t="s">
        <v>5</v>
      </c>
      <c r="C525" s="11" t="s">
        <v>6</v>
      </c>
      <c r="D525" s="52" t="s">
        <v>7</v>
      </c>
      <c r="G525" s="40"/>
    </row>
    <row r="526" spans="1:7" x14ac:dyDescent="0.25">
      <c r="B526" s="10" t="s">
        <v>8</v>
      </c>
      <c r="C526" s="11" t="s">
        <v>199</v>
      </c>
      <c r="D526" s="52" t="s">
        <v>200</v>
      </c>
      <c r="G526" s="40"/>
    </row>
    <row r="527" spans="1:7" x14ac:dyDescent="0.25">
      <c r="B527" s="10" t="s">
        <v>11</v>
      </c>
      <c r="C527" s="11" t="s">
        <v>174</v>
      </c>
      <c r="D527" s="52" t="s">
        <v>210</v>
      </c>
      <c r="G527" s="40"/>
    </row>
    <row r="528" spans="1:7" x14ac:dyDescent="0.25">
      <c r="B528" s="10" t="s">
        <v>14</v>
      </c>
      <c r="C528" s="11" t="s">
        <v>185</v>
      </c>
      <c r="D528" s="52" t="s">
        <v>186</v>
      </c>
      <c r="G528" s="40"/>
    </row>
    <row r="529" spans="1:7" x14ac:dyDescent="0.25">
      <c r="D529" s="45"/>
      <c r="G529" s="40"/>
    </row>
    <row r="530" spans="1:7" ht="23.25" x14ac:dyDescent="0.25">
      <c r="A530" s="6">
        <v>1</v>
      </c>
      <c r="B530" s="6" t="s">
        <v>187</v>
      </c>
      <c r="C530" s="12" t="s">
        <v>34</v>
      </c>
      <c r="D530" s="15" t="s">
        <v>188</v>
      </c>
      <c r="E530" s="46">
        <f>VLOOKUP(B530,PREU_FEINA!$K$11:$L$1247,2,0)</f>
        <v>0</v>
      </c>
      <c r="F530" s="14">
        <v>18590.378000000001</v>
      </c>
      <c r="G530" s="47">
        <f>ROUND(ROUND(E530,2)*ROUND(F530,3),2)</f>
        <v>0</v>
      </c>
    </row>
    <row r="531" spans="1:7" x14ac:dyDescent="0.25">
      <c r="D531" s="52" t="s">
        <v>22</v>
      </c>
      <c r="E531" s="10"/>
      <c r="F531" s="10"/>
      <c r="G531" s="48">
        <f>SUM(G530:G530)</f>
        <v>0</v>
      </c>
    </row>
    <row r="532" spans="1:7" x14ac:dyDescent="0.25">
      <c r="D532" s="45"/>
      <c r="G532" s="40"/>
    </row>
    <row r="533" spans="1:7" x14ac:dyDescent="0.25">
      <c r="B533" s="10" t="s">
        <v>5</v>
      </c>
      <c r="C533" s="11" t="s">
        <v>6</v>
      </c>
      <c r="D533" s="52" t="s">
        <v>7</v>
      </c>
      <c r="G533" s="40"/>
    </row>
    <row r="534" spans="1:7" x14ac:dyDescent="0.25">
      <c r="B534" s="10" t="s">
        <v>8</v>
      </c>
      <c r="C534" s="11" t="s">
        <v>211</v>
      </c>
      <c r="D534" s="52" t="s">
        <v>212</v>
      </c>
      <c r="G534" s="40"/>
    </row>
    <row r="535" spans="1:7" x14ac:dyDescent="0.25">
      <c r="B535" s="10" t="s">
        <v>11</v>
      </c>
      <c r="C535" s="11" t="s">
        <v>86</v>
      </c>
      <c r="D535" s="52" t="s">
        <v>213</v>
      </c>
      <c r="G535" s="40"/>
    </row>
    <row r="536" spans="1:7" x14ac:dyDescent="0.25">
      <c r="B536" s="10" t="s">
        <v>14</v>
      </c>
      <c r="C536" s="11" t="s">
        <v>170</v>
      </c>
      <c r="D536" s="52" t="s">
        <v>171</v>
      </c>
      <c r="G536" s="40"/>
    </row>
    <row r="537" spans="1:7" x14ac:dyDescent="0.25">
      <c r="D537" s="45"/>
      <c r="G537" s="40"/>
    </row>
    <row r="538" spans="1:7" ht="23.25" x14ac:dyDescent="0.25">
      <c r="A538" s="6">
        <v>1</v>
      </c>
      <c r="B538" s="6" t="s">
        <v>172</v>
      </c>
      <c r="C538" s="12" t="s">
        <v>34</v>
      </c>
      <c r="D538" s="15" t="s">
        <v>173</v>
      </c>
      <c r="E538" s="46">
        <f>VLOOKUP(B538,PREU_FEINA!$K$11:$L$1247,2,0)</f>
        <v>0</v>
      </c>
      <c r="F538" s="14">
        <v>10998.678</v>
      </c>
      <c r="G538" s="47">
        <f>ROUND(ROUND(E538,2)*ROUND(F538,3),2)</f>
        <v>0</v>
      </c>
    </row>
    <row r="539" spans="1:7" x14ac:dyDescent="0.25">
      <c r="D539" s="52" t="s">
        <v>22</v>
      </c>
      <c r="E539" s="10"/>
      <c r="F539" s="10"/>
      <c r="G539" s="48">
        <f>SUM(G538:G538)</f>
        <v>0</v>
      </c>
    </row>
    <row r="540" spans="1:7" x14ac:dyDescent="0.25">
      <c r="D540" s="45"/>
      <c r="G540" s="40"/>
    </row>
    <row r="541" spans="1:7" x14ac:dyDescent="0.25">
      <c r="B541" s="10" t="s">
        <v>5</v>
      </c>
      <c r="C541" s="11" t="s">
        <v>6</v>
      </c>
      <c r="D541" s="52" t="s">
        <v>7</v>
      </c>
      <c r="G541" s="40"/>
    </row>
    <row r="542" spans="1:7" x14ac:dyDescent="0.25">
      <c r="B542" s="10" t="s">
        <v>8</v>
      </c>
      <c r="C542" s="11" t="s">
        <v>211</v>
      </c>
      <c r="D542" s="52" t="s">
        <v>212</v>
      </c>
      <c r="G542" s="40"/>
    </row>
    <row r="543" spans="1:7" x14ac:dyDescent="0.25">
      <c r="B543" s="10" t="s">
        <v>11</v>
      </c>
      <c r="C543" s="11" t="s">
        <v>86</v>
      </c>
      <c r="D543" s="52" t="s">
        <v>213</v>
      </c>
      <c r="G543" s="40"/>
    </row>
    <row r="544" spans="1:7" x14ac:dyDescent="0.25">
      <c r="B544" s="10" t="s">
        <v>14</v>
      </c>
      <c r="C544" s="11" t="s">
        <v>179</v>
      </c>
      <c r="D544" s="52" t="s">
        <v>180</v>
      </c>
      <c r="G544" s="40"/>
    </row>
    <row r="545" spans="1:7" x14ac:dyDescent="0.25">
      <c r="D545" s="45"/>
      <c r="G545" s="40"/>
    </row>
    <row r="546" spans="1:7" ht="23.25" x14ac:dyDescent="0.25">
      <c r="A546" s="6">
        <v>1</v>
      </c>
      <c r="B546" s="6" t="s">
        <v>181</v>
      </c>
      <c r="C546" s="12" t="s">
        <v>34</v>
      </c>
      <c r="D546" s="15" t="s">
        <v>182</v>
      </c>
      <c r="E546" s="46">
        <f>VLOOKUP(B546,PREU_FEINA!$K$11:$L$1247,2,0)</f>
        <v>0</v>
      </c>
      <c r="F546" s="14">
        <v>25486.937999999998</v>
      </c>
      <c r="G546" s="47">
        <f>ROUND(ROUND(E546,2)*ROUND(F546,3),2)</f>
        <v>0</v>
      </c>
    </row>
    <row r="547" spans="1:7" x14ac:dyDescent="0.25">
      <c r="D547" s="52" t="s">
        <v>22</v>
      </c>
      <c r="E547" s="10"/>
      <c r="F547" s="10"/>
      <c r="G547" s="48">
        <f>SUM(G546:G546)</f>
        <v>0</v>
      </c>
    </row>
    <row r="548" spans="1:7" x14ac:dyDescent="0.25">
      <c r="D548" s="45"/>
      <c r="G548" s="40"/>
    </row>
    <row r="549" spans="1:7" x14ac:dyDescent="0.25">
      <c r="B549" s="10" t="s">
        <v>5</v>
      </c>
      <c r="C549" s="11" t="s">
        <v>6</v>
      </c>
      <c r="D549" s="52" t="s">
        <v>7</v>
      </c>
      <c r="G549" s="40"/>
    </row>
    <row r="550" spans="1:7" x14ac:dyDescent="0.25">
      <c r="B550" s="10" t="s">
        <v>8</v>
      </c>
      <c r="C550" s="11" t="s">
        <v>211</v>
      </c>
      <c r="D550" s="52" t="s">
        <v>212</v>
      </c>
      <c r="G550" s="40"/>
    </row>
    <row r="551" spans="1:7" x14ac:dyDescent="0.25">
      <c r="B551" s="10" t="s">
        <v>11</v>
      </c>
      <c r="C551" s="11" t="s">
        <v>86</v>
      </c>
      <c r="D551" s="52" t="s">
        <v>213</v>
      </c>
      <c r="G551" s="40"/>
    </row>
    <row r="552" spans="1:7" x14ac:dyDescent="0.25">
      <c r="B552" s="10" t="s">
        <v>14</v>
      </c>
      <c r="C552" s="11" t="s">
        <v>174</v>
      </c>
      <c r="D552" s="52" t="s">
        <v>183</v>
      </c>
      <c r="G552" s="40"/>
    </row>
    <row r="553" spans="1:7" x14ac:dyDescent="0.25">
      <c r="D553" s="45"/>
      <c r="G553" s="40"/>
    </row>
    <row r="554" spans="1:7" ht="34.5" x14ac:dyDescent="0.25">
      <c r="A554" s="6">
        <v>1</v>
      </c>
      <c r="B554" s="6" t="s">
        <v>176</v>
      </c>
      <c r="C554" s="12" t="s">
        <v>34</v>
      </c>
      <c r="D554" s="15" t="s">
        <v>177</v>
      </c>
      <c r="E554" s="46">
        <f>VLOOKUP(B554,PREU_FEINA!$K$11:$L$1247,2,0)</f>
        <v>0</v>
      </c>
      <c r="F554" s="14">
        <v>4944.9350000000004</v>
      </c>
      <c r="G554" s="47">
        <f>ROUND(ROUND(E554,2)*ROUND(F554,3),2)</f>
        <v>0</v>
      </c>
    </row>
    <row r="555" spans="1:7" x14ac:dyDescent="0.25">
      <c r="D555" s="52" t="s">
        <v>22</v>
      </c>
      <c r="E555" s="10"/>
      <c r="F555" s="10"/>
      <c r="G555" s="48">
        <f>SUM(G554:G554)</f>
        <v>0</v>
      </c>
    </row>
    <row r="556" spans="1:7" x14ac:dyDescent="0.25">
      <c r="D556" s="45"/>
      <c r="G556" s="40"/>
    </row>
    <row r="557" spans="1:7" x14ac:dyDescent="0.25">
      <c r="B557" s="10" t="s">
        <v>5</v>
      </c>
      <c r="C557" s="11" t="s">
        <v>6</v>
      </c>
      <c r="D557" s="52" t="s">
        <v>7</v>
      </c>
      <c r="G557" s="40"/>
    </row>
    <row r="558" spans="1:7" x14ac:dyDescent="0.25">
      <c r="B558" s="10" t="s">
        <v>8</v>
      </c>
      <c r="C558" s="11" t="s">
        <v>211</v>
      </c>
      <c r="D558" s="52" t="s">
        <v>212</v>
      </c>
      <c r="G558" s="40"/>
    </row>
    <row r="559" spans="1:7" x14ac:dyDescent="0.25">
      <c r="B559" s="10" t="s">
        <v>11</v>
      </c>
      <c r="C559" s="11" t="s">
        <v>90</v>
      </c>
      <c r="D559" s="52" t="s">
        <v>214</v>
      </c>
      <c r="G559" s="40"/>
    </row>
    <row r="560" spans="1:7" x14ac:dyDescent="0.25">
      <c r="B560" s="10" t="s">
        <v>14</v>
      </c>
      <c r="C560" s="11" t="s">
        <v>36</v>
      </c>
      <c r="D560" s="52" t="s">
        <v>37</v>
      </c>
      <c r="G560" s="40"/>
    </row>
    <row r="561" spans="1:7" x14ac:dyDescent="0.25">
      <c r="D561" s="45"/>
      <c r="G561" s="40"/>
    </row>
    <row r="562" spans="1:7" ht="34.5" x14ac:dyDescent="0.25">
      <c r="A562" s="6">
        <v>1</v>
      </c>
      <c r="B562" s="6" t="s">
        <v>38</v>
      </c>
      <c r="C562" s="12" t="s">
        <v>34</v>
      </c>
      <c r="D562" s="15" t="s">
        <v>39</v>
      </c>
      <c r="E562" s="46">
        <f>VLOOKUP(B562,PREU_FEINA!$K$11:$L$1247,2,0)</f>
        <v>0</v>
      </c>
      <c r="F562" s="14">
        <v>29561.286</v>
      </c>
      <c r="G562" s="47">
        <f>ROUND(ROUND(E562,2)*ROUND(F562,3),2)</f>
        <v>0</v>
      </c>
    </row>
    <row r="563" spans="1:7" x14ac:dyDescent="0.25">
      <c r="D563" s="52" t="s">
        <v>22</v>
      </c>
      <c r="E563" s="10"/>
      <c r="F563" s="10"/>
      <c r="G563" s="48">
        <f>SUM(G562:G562)</f>
        <v>0</v>
      </c>
    </row>
    <row r="564" spans="1:7" x14ac:dyDescent="0.25">
      <c r="D564" s="45"/>
      <c r="G564" s="40"/>
    </row>
    <row r="565" spans="1:7" x14ac:dyDescent="0.25">
      <c r="B565" s="10" t="s">
        <v>5</v>
      </c>
      <c r="C565" s="11" t="s">
        <v>6</v>
      </c>
      <c r="D565" s="52" t="s">
        <v>7</v>
      </c>
      <c r="G565" s="40"/>
    </row>
    <row r="566" spans="1:7" x14ac:dyDescent="0.25">
      <c r="B566" s="10" t="s">
        <v>8</v>
      </c>
      <c r="C566" s="11" t="s">
        <v>211</v>
      </c>
      <c r="D566" s="52" t="s">
        <v>212</v>
      </c>
      <c r="G566" s="40"/>
    </row>
    <row r="567" spans="1:7" x14ac:dyDescent="0.25">
      <c r="B567" s="10" t="s">
        <v>11</v>
      </c>
      <c r="C567" s="11" t="s">
        <v>90</v>
      </c>
      <c r="D567" s="52" t="s">
        <v>214</v>
      </c>
      <c r="G567" s="40"/>
    </row>
    <row r="568" spans="1:7" x14ac:dyDescent="0.25">
      <c r="B568" s="10" t="s">
        <v>14</v>
      </c>
      <c r="C568" s="11" t="s">
        <v>170</v>
      </c>
      <c r="D568" s="52" t="s">
        <v>171</v>
      </c>
      <c r="G568" s="40"/>
    </row>
    <row r="569" spans="1:7" x14ac:dyDescent="0.25">
      <c r="D569" s="45"/>
      <c r="G569" s="40"/>
    </row>
    <row r="570" spans="1:7" ht="23.25" x14ac:dyDescent="0.25">
      <c r="A570" s="6">
        <v>1</v>
      </c>
      <c r="B570" s="6" t="s">
        <v>172</v>
      </c>
      <c r="C570" s="12" t="s">
        <v>34</v>
      </c>
      <c r="D570" s="15" t="s">
        <v>173</v>
      </c>
      <c r="E570" s="46">
        <f>VLOOKUP(B570,PREU_FEINA!$K$11:$L$1247,2,0)</f>
        <v>0</v>
      </c>
      <c r="F570" s="14">
        <v>19378.518</v>
      </c>
      <c r="G570" s="47">
        <f>ROUND(ROUND(E570,2)*ROUND(F570,3),2)</f>
        <v>0</v>
      </c>
    </row>
    <row r="571" spans="1:7" x14ac:dyDescent="0.25">
      <c r="D571" s="52" t="s">
        <v>22</v>
      </c>
      <c r="E571" s="10"/>
      <c r="F571" s="10"/>
      <c r="G571" s="48">
        <f>SUM(G570:G570)</f>
        <v>0</v>
      </c>
    </row>
    <row r="572" spans="1:7" x14ac:dyDescent="0.25">
      <c r="D572" s="45"/>
      <c r="G572" s="40"/>
    </row>
    <row r="573" spans="1:7" x14ac:dyDescent="0.25">
      <c r="B573" s="10" t="s">
        <v>5</v>
      </c>
      <c r="C573" s="11" t="s">
        <v>6</v>
      </c>
      <c r="D573" s="52" t="s">
        <v>7</v>
      </c>
      <c r="G573" s="40"/>
    </row>
    <row r="574" spans="1:7" x14ac:dyDescent="0.25">
      <c r="B574" s="10" t="s">
        <v>8</v>
      </c>
      <c r="C574" s="11" t="s">
        <v>211</v>
      </c>
      <c r="D574" s="52" t="s">
        <v>212</v>
      </c>
      <c r="G574" s="40"/>
    </row>
    <row r="575" spans="1:7" x14ac:dyDescent="0.25">
      <c r="B575" s="10" t="s">
        <v>11</v>
      </c>
      <c r="C575" s="11" t="s">
        <v>90</v>
      </c>
      <c r="D575" s="52" t="s">
        <v>214</v>
      </c>
      <c r="G575" s="40"/>
    </row>
    <row r="576" spans="1:7" x14ac:dyDescent="0.25">
      <c r="B576" s="10" t="s">
        <v>14</v>
      </c>
      <c r="C576" s="11" t="s">
        <v>185</v>
      </c>
      <c r="D576" s="52" t="s">
        <v>186</v>
      </c>
      <c r="G576" s="40"/>
    </row>
    <row r="577" spans="1:7" x14ac:dyDescent="0.25">
      <c r="D577" s="45"/>
      <c r="G577" s="40"/>
    </row>
    <row r="578" spans="1:7" ht="23.25" x14ac:dyDescent="0.25">
      <c r="A578" s="6">
        <v>1</v>
      </c>
      <c r="B578" s="6" t="s">
        <v>187</v>
      </c>
      <c r="C578" s="12" t="s">
        <v>34</v>
      </c>
      <c r="D578" s="15" t="s">
        <v>188</v>
      </c>
      <c r="E578" s="46">
        <f>VLOOKUP(B578,PREU_FEINA!$K$11:$L$1247,2,0)</f>
        <v>0</v>
      </c>
      <c r="F578" s="14">
        <v>6366.1909999999998</v>
      </c>
      <c r="G578" s="47">
        <f>ROUND(ROUND(E578,2)*ROUND(F578,3),2)</f>
        <v>0</v>
      </c>
    </row>
    <row r="579" spans="1:7" x14ac:dyDescent="0.25">
      <c r="D579" s="52" t="s">
        <v>22</v>
      </c>
      <c r="E579" s="10"/>
      <c r="F579" s="10"/>
      <c r="G579" s="48">
        <f>SUM(G578:G578)</f>
        <v>0</v>
      </c>
    </row>
    <row r="580" spans="1:7" x14ac:dyDescent="0.25">
      <c r="D580" s="45"/>
      <c r="G580" s="40"/>
    </row>
    <row r="581" spans="1:7" x14ac:dyDescent="0.25">
      <c r="B581" s="10" t="s">
        <v>5</v>
      </c>
      <c r="C581" s="11" t="s">
        <v>6</v>
      </c>
      <c r="D581" s="52" t="s">
        <v>7</v>
      </c>
      <c r="G581" s="40"/>
    </row>
    <row r="582" spans="1:7" x14ac:dyDescent="0.25">
      <c r="B582" s="10" t="s">
        <v>8</v>
      </c>
      <c r="C582" s="11" t="s">
        <v>215</v>
      </c>
      <c r="D582" s="52" t="s">
        <v>216</v>
      </c>
      <c r="G582" s="40"/>
    </row>
    <row r="583" spans="1:7" x14ac:dyDescent="0.25">
      <c r="B583" s="10" t="s">
        <v>11</v>
      </c>
      <c r="C583" s="11" t="s">
        <v>47</v>
      </c>
      <c r="D583" s="52" t="s">
        <v>216</v>
      </c>
      <c r="G583" s="40"/>
    </row>
    <row r="584" spans="1:7" x14ac:dyDescent="0.25">
      <c r="B584" s="10" t="s">
        <v>14</v>
      </c>
      <c r="C584" s="11" t="s">
        <v>185</v>
      </c>
      <c r="D584" s="52" t="s">
        <v>186</v>
      </c>
      <c r="G584" s="40"/>
    </row>
    <row r="585" spans="1:7" x14ac:dyDescent="0.25">
      <c r="D585" s="45"/>
      <c r="G585" s="40"/>
    </row>
    <row r="586" spans="1:7" ht="23.25" x14ac:dyDescent="0.25">
      <c r="A586" s="6">
        <v>1</v>
      </c>
      <c r="B586" s="6" t="s">
        <v>187</v>
      </c>
      <c r="C586" s="12" t="s">
        <v>34</v>
      </c>
      <c r="D586" s="15" t="s">
        <v>188</v>
      </c>
      <c r="E586" s="46">
        <f>VLOOKUP(B586,PREU_FEINA!$K$11:$L$1247,2,0)</f>
        <v>0</v>
      </c>
      <c r="F586" s="14">
        <v>25536.609</v>
      </c>
      <c r="G586" s="47">
        <f>ROUND(ROUND(E586,2)*ROUND(F586,3),2)</f>
        <v>0</v>
      </c>
    </row>
    <row r="587" spans="1:7" x14ac:dyDescent="0.25">
      <c r="D587" s="52" t="s">
        <v>22</v>
      </c>
      <c r="E587" s="10"/>
      <c r="F587" s="10"/>
      <c r="G587" s="48">
        <f>SUM(G586:G586)</f>
        <v>0</v>
      </c>
    </row>
    <row r="588" spans="1:7" x14ac:dyDescent="0.25">
      <c r="D588" s="45"/>
      <c r="G588" s="40"/>
    </row>
    <row r="589" spans="1:7" x14ac:dyDescent="0.25">
      <c r="B589" s="10" t="s">
        <v>5</v>
      </c>
      <c r="C589" s="11" t="s">
        <v>6</v>
      </c>
      <c r="D589" s="52" t="s">
        <v>7</v>
      </c>
      <c r="G589" s="40"/>
    </row>
    <row r="590" spans="1:7" x14ac:dyDescent="0.25">
      <c r="B590" s="10" t="s">
        <v>8</v>
      </c>
      <c r="C590" s="11" t="s">
        <v>215</v>
      </c>
      <c r="D590" s="52" t="s">
        <v>216</v>
      </c>
      <c r="G590" s="40"/>
    </row>
    <row r="591" spans="1:7" x14ac:dyDescent="0.25">
      <c r="B591" s="10" t="s">
        <v>11</v>
      </c>
      <c r="C591" s="11" t="s">
        <v>55</v>
      </c>
      <c r="D591" s="52" t="s">
        <v>217</v>
      </c>
      <c r="G591" s="40"/>
    </row>
    <row r="592" spans="1:7" x14ac:dyDescent="0.25">
      <c r="B592" s="10" t="s">
        <v>14</v>
      </c>
      <c r="C592" s="11" t="s">
        <v>185</v>
      </c>
      <c r="D592" s="52" t="s">
        <v>186</v>
      </c>
      <c r="G592" s="40"/>
    </row>
    <row r="593" spans="1:7" x14ac:dyDescent="0.25">
      <c r="D593" s="45"/>
      <c r="G593" s="40"/>
    </row>
    <row r="594" spans="1:7" ht="23.25" x14ac:dyDescent="0.25">
      <c r="A594" s="6">
        <v>1</v>
      </c>
      <c r="B594" s="6" t="s">
        <v>187</v>
      </c>
      <c r="C594" s="12" t="s">
        <v>34</v>
      </c>
      <c r="D594" s="15" t="s">
        <v>188</v>
      </c>
      <c r="E594" s="46">
        <f>VLOOKUP(B594,PREU_FEINA!$K$11:$L$1247,2,0)</f>
        <v>0</v>
      </c>
      <c r="F594" s="14">
        <v>4687.8689999999997</v>
      </c>
      <c r="G594" s="47">
        <f>ROUND(ROUND(E594,2)*ROUND(F594,3),2)</f>
        <v>0</v>
      </c>
    </row>
    <row r="595" spans="1:7" x14ac:dyDescent="0.25">
      <c r="D595" s="52" t="s">
        <v>22</v>
      </c>
      <c r="E595" s="10"/>
      <c r="F595" s="10"/>
      <c r="G595" s="48">
        <f>SUM(G594:G594)</f>
        <v>0</v>
      </c>
    </row>
    <row r="596" spans="1:7" x14ac:dyDescent="0.25">
      <c r="D596" s="45"/>
      <c r="G596" s="40"/>
    </row>
    <row r="597" spans="1:7" x14ac:dyDescent="0.25">
      <c r="B597" s="10" t="s">
        <v>5</v>
      </c>
      <c r="C597" s="11" t="s">
        <v>6</v>
      </c>
      <c r="D597" s="52" t="s">
        <v>7</v>
      </c>
      <c r="G597" s="40"/>
    </row>
    <row r="598" spans="1:7" x14ac:dyDescent="0.25">
      <c r="B598" s="10" t="s">
        <v>8</v>
      </c>
      <c r="C598" s="11" t="s">
        <v>218</v>
      </c>
      <c r="D598" s="52" t="s">
        <v>219</v>
      </c>
      <c r="G598" s="40"/>
    </row>
    <row r="599" spans="1:7" x14ac:dyDescent="0.25">
      <c r="B599" s="10" t="s">
        <v>11</v>
      </c>
      <c r="C599" s="11" t="s">
        <v>185</v>
      </c>
      <c r="D599" s="52" t="s">
        <v>219</v>
      </c>
      <c r="G599" s="40"/>
    </row>
    <row r="600" spans="1:7" x14ac:dyDescent="0.25">
      <c r="B600" s="10" t="s">
        <v>14</v>
      </c>
      <c r="C600" s="11" t="s">
        <v>170</v>
      </c>
      <c r="D600" s="52" t="s">
        <v>171</v>
      </c>
      <c r="G600" s="40"/>
    </row>
    <row r="601" spans="1:7" x14ac:dyDescent="0.25">
      <c r="D601" s="45"/>
      <c r="G601" s="40"/>
    </row>
    <row r="602" spans="1:7" ht="23.25" x14ac:dyDescent="0.25">
      <c r="A602" s="6">
        <v>1</v>
      </c>
      <c r="B602" s="6" t="s">
        <v>172</v>
      </c>
      <c r="C602" s="12" t="s">
        <v>34</v>
      </c>
      <c r="D602" s="15" t="s">
        <v>173</v>
      </c>
      <c r="E602" s="46">
        <f>VLOOKUP(B602,PREU_FEINA!$K$11:$L$1247,2,0)</f>
        <v>0</v>
      </c>
      <c r="F602" s="14">
        <v>23757.919999999998</v>
      </c>
      <c r="G602" s="47">
        <f>ROUND(ROUND(E602,2)*ROUND(F602,3),2)</f>
        <v>0</v>
      </c>
    </row>
    <row r="603" spans="1:7" x14ac:dyDescent="0.25">
      <c r="D603" s="52" t="s">
        <v>22</v>
      </c>
      <c r="E603" s="10"/>
      <c r="F603" s="10"/>
      <c r="G603" s="48">
        <f>SUM(G602:G602)</f>
        <v>0</v>
      </c>
    </row>
    <row r="604" spans="1:7" x14ac:dyDescent="0.25">
      <c r="D604" s="45"/>
      <c r="G604" s="40"/>
    </row>
    <row r="605" spans="1:7" x14ac:dyDescent="0.25">
      <c r="B605" s="10" t="s">
        <v>5</v>
      </c>
      <c r="C605" s="11" t="s">
        <v>6</v>
      </c>
      <c r="D605" s="52" t="s">
        <v>7</v>
      </c>
      <c r="G605" s="40"/>
    </row>
    <row r="606" spans="1:7" x14ac:dyDescent="0.25">
      <c r="B606" s="10" t="s">
        <v>8</v>
      </c>
      <c r="C606" s="11" t="s">
        <v>218</v>
      </c>
      <c r="D606" s="52" t="s">
        <v>219</v>
      </c>
      <c r="G606" s="40"/>
    </row>
    <row r="607" spans="1:7" x14ac:dyDescent="0.25">
      <c r="B607" s="10" t="s">
        <v>11</v>
      </c>
      <c r="C607" s="11" t="s">
        <v>185</v>
      </c>
      <c r="D607" s="52" t="s">
        <v>219</v>
      </c>
      <c r="G607" s="40"/>
    </row>
    <row r="608" spans="1:7" x14ac:dyDescent="0.25">
      <c r="B608" s="10" t="s">
        <v>14</v>
      </c>
      <c r="C608" s="11" t="s">
        <v>179</v>
      </c>
      <c r="D608" s="52" t="s">
        <v>180</v>
      </c>
      <c r="G608" s="40"/>
    </row>
    <row r="609" spans="1:7" x14ac:dyDescent="0.25">
      <c r="D609" s="45"/>
      <c r="G609" s="40"/>
    </row>
    <row r="610" spans="1:7" ht="23.25" x14ac:dyDescent="0.25">
      <c r="A610" s="6">
        <v>1</v>
      </c>
      <c r="B610" s="6" t="s">
        <v>181</v>
      </c>
      <c r="C610" s="12" t="s">
        <v>34</v>
      </c>
      <c r="D610" s="15" t="s">
        <v>182</v>
      </c>
      <c r="E610" s="46">
        <f>VLOOKUP(B610,PREU_FEINA!$K$11:$L$1247,2,0)</f>
        <v>0</v>
      </c>
      <c r="F610" s="14">
        <v>39488</v>
      </c>
      <c r="G610" s="47">
        <f>ROUND(ROUND(E610,2)*ROUND(F610,3),2)</f>
        <v>0</v>
      </c>
    </row>
    <row r="611" spans="1:7" x14ac:dyDescent="0.25">
      <c r="D611" s="52" t="s">
        <v>22</v>
      </c>
      <c r="E611" s="10"/>
      <c r="F611" s="10"/>
      <c r="G611" s="48">
        <f>SUM(G610:G610)</f>
        <v>0</v>
      </c>
    </row>
    <row r="612" spans="1:7" x14ac:dyDescent="0.25">
      <c r="D612" s="45"/>
      <c r="G612" s="40"/>
    </row>
    <row r="613" spans="1:7" x14ac:dyDescent="0.25">
      <c r="B613" s="10" t="s">
        <v>5</v>
      </c>
      <c r="C613" s="11" t="s">
        <v>6</v>
      </c>
      <c r="D613" s="52" t="s">
        <v>7</v>
      </c>
      <c r="G613" s="40"/>
    </row>
    <row r="614" spans="1:7" x14ac:dyDescent="0.25">
      <c r="B614" s="10" t="s">
        <v>8</v>
      </c>
      <c r="C614" s="11" t="s">
        <v>218</v>
      </c>
      <c r="D614" s="52" t="s">
        <v>219</v>
      </c>
      <c r="G614" s="40"/>
    </row>
    <row r="615" spans="1:7" x14ac:dyDescent="0.25">
      <c r="B615" s="10" t="s">
        <v>11</v>
      </c>
      <c r="C615" s="11" t="s">
        <v>185</v>
      </c>
      <c r="D615" s="52" t="s">
        <v>219</v>
      </c>
      <c r="G615" s="40"/>
    </row>
    <row r="616" spans="1:7" x14ac:dyDescent="0.25">
      <c r="B616" s="10" t="s">
        <v>14</v>
      </c>
      <c r="C616" s="11" t="s">
        <v>174</v>
      </c>
      <c r="D616" s="52" t="s">
        <v>220</v>
      </c>
      <c r="G616" s="40"/>
    </row>
    <row r="617" spans="1:7" x14ac:dyDescent="0.25">
      <c r="D617" s="45"/>
      <c r="G617" s="40"/>
    </row>
    <row r="618" spans="1:7" ht="34.5" x14ac:dyDescent="0.25">
      <c r="A618" s="6">
        <v>1</v>
      </c>
      <c r="B618" s="6" t="s">
        <v>176</v>
      </c>
      <c r="C618" s="12" t="s">
        <v>34</v>
      </c>
      <c r="D618" s="15" t="s">
        <v>177</v>
      </c>
      <c r="E618" s="46">
        <f>VLOOKUP(B618,PREU_FEINA!$K$11:$L$1247,2,0)</f>
        <v>0</v>
      </c>
      <c r="F618" s="14">
        <v>2661.44</v>
      </c>
      <c r="G618" s="47">
        <f>ROUND(ROUND(E618,2)*ROUND(F618,3),2)</f>
        <v>0</v>
      </c>
    </row>
    <row r="619" spans="1:7" x14ac:dyDescent="0.25">
      <c r="D619" s="52" t="s">
        <v>22</v>
      </c>
      <c r="E619" s="10"/>
      <c r="F619" s="10"/>
      <c r="G619" s="48">
        <f>SUM(G618:G618)</f>
        <v>0</v>
      </c>
    </row>
    <row r="620" spans="1:7" x14ac:dyDescent="0.25">
      <c r="D620" s="45"/>
      <c r="G620" s="40"/>
    </row>
    <row r="621" spans="1:7" x14ac:dyDescent="0.25">
      <c r="B621" s="10" t="s">
        <v>5</v>
      </c>
      <c r="C621" s="11" t="s">
        <v>6</v>
      </c>
      <c r="D621" s="52" t="s">
        <v>7</v>
      </c>
      <c r="G621" s="40"/>
    </row>
    <row r="622" spans="1:7" x14ac:dyDescent="0.25">
      <c r="B622" s="10" t="s">
        <v>8</v>
      </c>
      <c r="C622" s="11" t="s">
        <v>218</v>
      </c>
      <c r="D622" s="52" t="s">
        <v>219</v>
      </c>
      <c r="G622" s="40"/>
    </row>
    <row r="623" spans="1:7" x14ac:dyDescent="0.25">
      <c r="B623" s="10" t="s">
        <v>11</v>
      </c>
      <c r="C623" s="11" t="s">
        <v>221</v>
      </c>
      <c r="D623" s="52" t="s">
        <v>222</v>
      </c>
      <c r="G623" s="40"/>
    </row>
    <row r="624" spans="1:7" x14ac:dyDescent="0.25">
      <c r="B624" s="10" t="s">
        <v>14</v>
      </c>
      <c r="C624" s="11" t="s">
        <v>170</v>
      </c>
      <c r="D624" s="52" t="s">
        <v>171</v>
      </c>
      <c r="G624" s="40"/>
    </row>
    <row r="625" spans="1:7" x14ac:dyDescent="0.25">
      <c r="D625" s="45"/>
      <c r="G625" s="40"/>
    </row>
    <row r="626" spans="1:7" ht="23.25" x14ac:dyDescent="0.25">
      <c r="A626" s="6">
        <v>1</v>
      </c>
      <c r="B626" s="6" t="s">
        <v>172</v>
      </c>
      <c r="C626" s="12" t="s">
        <v>34</v>
      </c>
      <c r="D626" s="15" t="s">
        <v>173</v>
      </c>
      <c r="E626" s="46">
        <f>VLOOKUP(B626,PREU_FEINA!$K$11:$L$1247,2,0)</f>
        <v>0</v>
      </c>
      <c r="F626" s="14">
        <v>11131.68</v>
      </c>
      <c r="G626" s="47">
        <f>ROUND(ROUND(E626,2)*ROUND(F626,3),2)</f>
        <v>0</v>
      </c>
    </row>
    <row r="627" spans="1:7" x14ac:dyDescent="0.25">
      <c r="D627" s="52" t="s">
        <v>22</v>
      </c>
      <c r="E627" s="10"/>
      <c r="F627" s="10"/>
      <c r="G627" s="48">
        <f>SUM(G626:G626)</f>
        <v>0</v>
      </c>
    </row>
    <row r="628" spans="1:7" x14ac:dyDescent="0.25">
      <c r="D628" s="45"/>
      <c r="G628" s="40"/>
    </row>
    <row r="629" spans="1:7" x14ac:dyDescent="0.25">
      <c r="B629" s="10" t="s">
        <v>5</v>
      </c>
      <c r="C629" s="11" t="s">
        <v>6</v>
      </c>
      <c r="D629" s="52" t="s">
        <v>7</v>
      </c>
      <c r="G629" s="40"/>
    </row>
    <row r="630" spans="1:7" x14ac:dyDescent="0.25">
      <c r="B630" s="10" t="s">
        <v>8</v>
      </c>
      <c r="C630" s="11" t="s">
        <v>218</v>
      </c>
      <c r="D630" s="52" t="s">
        <v>219</v>
      </c>
      <c r="G630" s="40"/>
    </row>
    <row r="631" spans="1:7" x14ac:dyDescent="0.25">
      <c r="B631" s="10" t="s">
        <v>11</v>
      </c>
      <c r="C631" s="11" t="s">
        <v>221</v>
      </c>
      <c r="D631" s="52" t="s">
        <v>222</v>
      </c>
      <c r="G631" s="40"/>
    </row>
    <row r="632" spans="1:7" x14ac:dyDescent="0.25">
      <c r="B632" s="10" t="s">
        <v>14</v>
      </c>
      <c r="C632" s="11" t="s">
        <v>179</v>
      </c>
      <c r="D632" s="52" t="s">
        <v>180</v>
      </c>
      <c r="G632" s="40"/>
    </row>
    <row r="633" spans="1:7" x14ac:dyDescent="0.25">
      <c r="D633" s="45"/>
      <c r="G633" s="40"/>
    </row>
    <row r="634" spans="1:7" ht="23.25" x14ac:dyDescent="0.25">
      <c r="A634" s="6">
        <v>1</v>
      </c>
      <c r="B634" s="6" t="s">
        <v>181</v>
      </c>
      <c r="C634" s="12" t="s">
        <v>34</v>
      </c>
      <c r="D634" s="15" t="s">
        <v>182</v>
      </c>
      <c r="E634" s="46">
        <f>VLOOKUP(B634,PREU_FEINA!$K$11:$L$1247,2,0)</f>
        <v>0</v>
      </c>
      <c r="F634" s="14">
        <v>5819.12</v>
      </c>
      <c r="G634" s="47">
        <f>ROUND(ROUND(E634,2)*ROUND(F634,3),2)</f>
        <v>0</v>
      </c>
    </row>
    <row r="635" spans="1:7" x14ac:dyDescent="0.25">
      <c r="D635" s="52" t="s">
        <v>22</v>
      </c>
      <c r="E635" s="10"/>
      <c r="F635" s="10"/>
      <c r="G635" s="48">
        <f>SUM(G634:G634)</f>
        <v>0</v>
      </c>
    </row>
    <row r="636" spans="1:7" x14ac:dyDescent="0.25">
      <c r="D636" s="45"/>
      <c r="G636" s="40"/>
    </row>
    <row r="637" spans="1:7" x14ac:dyDescent="0.25">
      <c r="B637" s="10" t="s">
        <v>5</v>
      </c>
      <c r="C637" s="11" t="s">
        <v>6</v>
      </c>
      <c r="D637" s="52" t="s">
        <v>7</v>
      </c>
      <c r="G637" s="40"/>
    </row>
    <row r="638" spans="1:7" x14ac:dyDescent="0.25">
      <c r="B638" s="10" t="s">
        <v>8</v>
      </c>
      <c r="C638" s="11" t="s">
        <v>218</v>
      </c>
      <c r="D638" s="52" t="s">
        <v>219</v>
      </c>
      <c r="G638" s="40"/>
    </row>
    <row r="639" spans="1:7" x14ac:dyDescent="0.25">
      <c r="B639" s="10" t="s">
        <v>11</v>
      </c>
      <c r="C639" s="11" t="s">
        <v>221</v>
      </c>
      <c r="D639" s="52" t="s">
        <v>222</v>
      </c>
      <c r="G639" s="40"/>
    </row>
    <row r="640" spans="1:7" x14ac:dyDescent="0.25">
      <c r="B640" s="10" t="s">
        <v>14</v>
      </c>
      <c r="C640" s="11" t="s">
        <v>174</v>
      </c>
      <c r="D640" s="52" t="s">
        <v>220</v>
      </c>
      <c r="G640" s="40"/>
    </row>
    <row r="641" spans="1:7" x14ac:dyDescent="0.25">
      <c r="D641" s="45"/>
      <c r="G641" s="40"/>
    </row>
    <row r="642" spans="1:7" ht="34.5" x14ac:dyDescent="0.25">
      <c r="A642" s="6">
        <v>1</v>
      </c>
      <c r="B642" s="6" t="s">
        <v>176</v>
      </c>
      <c r="C642" s="12" t="s">
        <v>34</v>
      </c>
      <c r="D642" s="15" t="s">
        <v>177</v>
      </c>
      <c r="E642" s="46">
        <f>VLOOKUP(B642,PREU_FEINA!$K$11:$L$1247,2,0)</f>
        <v>0</v>
      </c>
      <c r="F642" s="14">
        <v>520.995</v>
      </c>
      <c r="G642" s="47">
        <f>ROUND(ROUND(E642,2)*ROUND(F642,3),2)</f>
        <v>0</v>
      </c>
    </row>
    <row r="643" spans="1:7" x14ac:dyDescent="0.25">
      <c r="D643" s="52" t="s">
        <v>22</v>
      </c>
      <c r="E643" s="10"/>
      <c r="F643" s="10"/>
      <c r="G643" s="48">
        <f>SUM(G642:G642)</f>
        <v>0</v>
      </c>
    </row>
    <row r="644" spans="1:7" x14ac:dyDescent="0.25">
      <c r="D644" s="45"/>
      <c r="G644" s="40"/>
    </row>
    <row r="645" spans="1:7" x14ac:dyDescent="0.25">
      <c r="B645" s="10" t="s">
        <v>5</v>
      </c>
      <c r="C645" s="11" t="s">
        <v>6</v>
      </c>
      <c r="D645" s="52" t="s">
        <v>7</v>
      </c>
      <c r="G645" s="40"/>
    </row>
    <row r="646" spans="1:7" x14ac:dyDescent="0.25">
      <c r="B646" s="10" t="s">
        <v>8</v>
      </c>
      <c r="C646" s="11" t="s">
        <v>218</v>
      </c>
      <c r="D646" s="52" t="s">
        <v>219</v>
      </c>
      <c r="G646" s="40"/>
    </row>
    <row r="647" spans="1:7" x14ac:dyDescent="0.25">
      <c r="B647" s="10" t="s">
        <v>11</v>
      </c>
      <c r="C647" s="11" t="s">
        <v>223</v>
      </c>
      <c r="D647" s="52" t="s">
        <v>224</v>
      </c>
      <c r="G647" s="40"/>
    </row>
    <row r="648" spans="1:7" x14ac:dyDescent="0.25">
      <c r="B648" s="10" t="s">
        <v>14</v>
      </c>
      <c r="C648" s="11" t="s">
        <v>174</v>
      </c>
      <c r="D648" s="52" t="s">
        <v>183</v>
      </c>
      <c r="G648" s="40"/>
    </row>
    <row r="649" spans="1:7" x14ac:dyDescent="0.25">
      <c r="D649" s="45"/>
      <c r="G649" s="40"/>
    </row>
    <row r="650" spans="1:7" ht="34.5" x14ac:dyDescent="0.25">
      <c r="A650" s="6">
        <v>1</v>
      </c>
      <c r="B650" s="6" t="s">
        <v>176</v>
      </c>
      <c r="C650" s="12" t="s">
        <v>34</v>
      </c>
      <c r="D650" s="15" t="s">
        <v>177</v>
      </c>
      <c r="E650" s="46">
        <f>VLOOKUP(B650,PREU_FEINA!$K$11:$L$1247,2,0)</f>
        <v>0</v>
      </c>
      <c r="F650" s="14">
        <v>3375.21</v>
      </c>
      <c r="G650" s="47">
        <f>ROUND(ROUND(E650,2)*ROUND(F650,3),2)</f>
        <v>0</v>
      </c>
    </row>
    <row r="651" spans="1:7" x14ac:dyDescent="0.25">
      <c r="D651" s="52" t="s">
        <v>22</v>
      </c>
      <c r="E651" s="10"/>
      <c r="F651" s="10"/>
      <c r="G651" s="48">
        <f>SUM(G650:G650)</f>
        <v>0</v>
      </c>
    </row>
    <row r="652" spans="1:7" x14ac:dyDescent="0.25">
      <c r="D652" s="45"/>
      <c r="G652" s="40"/>
    </row>
    <row r="653" spans="1:7" x14ac:dyDescent="0.25">
      <c r="B653" s="10" t="s">
        <v>5</v>
      </c>
      <c r="C653" s="11" t="s">
        <v>6</v>
      </c>
      <c r="D653" s="52" t="s">
        <v>7</v>
      </c>
      <c r="G653" s="40"/>
    </row>
    <row r="654" spans="1:7" x14ac:dyDescent="0.25">
      <c r="B654" s="10" t="s">
        <v>8</v>
      </c>
      <c r="C654" s="11" t="s">
        <v>218</v>
      </c>
      <c r="D654" s="52" t="s">
        <v>219</v>
      </c>
      <c r="G654" s="40"/>
    </row>
    <row r="655" spans="1:7" x14ac:dyDescent="0.25">
      <c r="B655" s="10" t="s">
        <v>11</v>
      </c>
      <c r="C655" s="11" t="s">
        <v>223</v>
      </c>
      <c r="D655" s="52" t="s">
        <v>224</v>
      </c>
      <c r="G655" s="40"/>
    </row>
    <row r="656" spans="1:7" x14ac:dyDescent="0.25">
      <c r="B656" s="10" t="s">
        <v>14</v>
      </c>
      <c r="C656" s="11" t="s">
        <v>185</v>
      </c>
      <c r="D656" s="52" t="s">
        <v>186</v>
      </c>
      <c r="G656" s="40"/>
    </row>
    <row r="657" spans="1:7" x14ac:dyDescent="0.25">
      <c r="D657" s="45"/>
      <c r="G657" s="40"/>
    </row>
    <row r="658" spans="1:7" ht="23.25" x14ac:dyDescent="0.25">
      <c r="A658" s="6">
        <v>1</v>
      </c>
      <c r="B658" s="6" t="s">
        <v>187</v>
      </c>
      <c r="C658" s="12" t="s">
        <v>34</v>
      </c>
      <c r="D658" s="15" t="s">
        <v>188</v>
      </c>
      <c r="E658" s="46">
        <f>VLOOKUP(B658,PREU_FEINA!$K$11:$L$1247,2,0)</f>
        <v>0</v>
      </c>
      <c r="F658" s="14">
        <v>11844.455</v>
      </c>
      <c r="G658" s="47">
        <f>ROUND(ROUND(E658,2)*ROUND(F658,3),2)</f>
        <v>0</v>
      </c>
    </row>
    <row r="659" spans="1:7" x14ac:dyDescent="0.25">
      <c r="D659" s="52" t="s">
        <v>22</v>
      </c>
      <c r="E659" s="10"/>
      <c r="F659" s="10"/>
      <c r="G659" s="48">
        <f>SUM(G658:G658)</f>
        <v>0</v>
      </c>
    </row>
    <row r="660" spans="1:7" x14ac:dyDescent="0.25">
      <c r="D660" s="45"/>
      <c r="G660" s="40"/>
    </row>
    <row r="661" spans="1:7" x14ac:dyDescent="0.25">
      <c r="B661" s="10" t="s">
        <v>5</v>
      </c>
      <c r="C661" s="11" t="s">
        <v>6</v>
      </c>
      <c r="D661" s="52" t="s">
        <v>7</v>
      </c>
      <c r="G661" s="40"/>
    </row>
    <row r="662" spans="1:7" x14ac:dyDescent="0.25">
      <c r="B662" s="10" t="s">
        <v>8</v>
      </c>
      <c r="C662" s="11" t="s">
        <v>218</v>
      </c>
      <c r="D662" s="52" t="s">
        <v>219</v>
      </c>
      <c r="G662" s="40"/>
    </row>
    <row r="663" spans="1:7" x14ac:dyDescent="0.25">
      <c r="B663" s="10" t="s">
        <v>11</v>
      </c>
      <c r="C663" s="11" t="s">
        <v>225</v>
      </c>
      <c r="D663" s="52" t="s">
        <v>226</v>
      </c>
      <c r="G663" s="40"/>
    </row>
    <row r="664" spans="1:7" x14ac:dyDescent="0.25">
      <c r="B664" s="10" t="s">
        <v>14</v>
      </c>
      <c r="C664" s="11" t="s">
        <v>185</v>
      </c>
      <c r="D664" s="52" t="s">
        <v>186</v>
      </c>
      <c r="G664" s="40"/>
    </row>
    <row r="665" spans="1:7" x14ac:dyDescent="0.25">
      <c r="D665" s="45"/>
      <c r="G665" s="40"/>
    </row>
    <row r="666" spans="1:7" ht="23.25" x14ac:dyDescent="0.25">
      <c r="A666" s="6">
        <v>1</v>
      </c>
      <c r="B666" s="6" t="s">
        <v>187</v>
      </c>
      <c r="C666" s="12" t="s">
        <v>34</v>
      </c>
      <c r="D666" s="15" t="s">
        <v>188</v>
      </c>
      <c r="E666" s="46">
        <f>VLOOKUP(B666,PREU_FEINA!$K$11:$L$1247,2,0)</f>
        <v>0</v>
      </c>
      <c r="F666" s="14">
        <v>2370.84</v>
      </c>
      <c r="G666" s="47">
        <f>ROUND(ROUND(E666,2)*ROUND(F666,3),2)</f>
        <v>0</v>
      </c>
    </row>
    <row r="667" spans="1:7" x14ac:dyDescent="0.25">
      <c r="D667" s="52" t="s">
        <v>22</v>
      </c>
      <c r="E667" s="10"/>
      <c r="F667" s="10"/>
      <c r="G667" s="48">
        <f>SUM(G666:G666)</f>
        <v>0</v>
      </c>
    </row>
    <row r="668" spans="1:7" x14ac:dyDescent="0.25">
      <c r="D668" s="45"/>
      <c r="G668" s="40"/>
    </row>
    <row r="669" spans="1:7" x14ac:dyDescent="0.25">
      <c r="B669" s="10" t="s">
        <v>5</v>
      </c>
      <c r="C669" s="11" t="s">
        <v>6</v>
      </c>
      <c r="D669" s="52" t="s">
        <v>7</v>
      </c>
      <c r="G669" s="40"/>
    </row>
    <row r="670" spans="1:7" x14ac:dyDescent="0.25">
      <c r="B670" s="10" t="s">
        <v>8</v>
      </c>
      <c r="C670" s="11" t="s">
        <v>227</v>
      </c>
      <c r="D670" s="52" t="s">
        <v>228</v>
      </c>
      <c r="G670" s="40"/>
    </row>
    <row r="671" spans="1:7" x14ac:dyDescent="0.25">
      <c r="B671" s="10" t="s">
        <v>11</v>
      </c>
      <c r="C671" s="11" t="s">
        <v>129</v>
      </c>
      <c r="D671" s="52" t="s">
        <v>229</v>
      </c>
      <c r="G671" s="40"/>
    </row>
    <row r="672" spans="1:7" x14ac:dyDescent="0.25">
      <c r="B672" s="10" t="s">
        <v>14</v>
      </c>
      <c r="C672" s="11" t="s">
        <v>179</v>
      </c>
      <c r="D672" s="52" t="s">
        <v>180</v>
      </c>
      <c r="G672" s="40"/>
    </row>
    <row r="673" spans="1:7" x14ac:dyDescent="0.25">
      <c r="D673" s="45"/>
      <c r="G673" s="40"/>
    </row>
    <row r="674" spans="1:7" ht="23.25" x14ac:dyDescent="0.25">
      <c r="A674" s="6">
        <v>1</v>
      </c>
      <c r="B674" s="6" t="s">
        <v>181</v>
      </c>
      <c r="C674" s="12" t="s">
        <v>34</v>
      </c>
      <c r="D674" s="15" t="s">
        <v>182</v>
      </c>
      <c r="E674" s="46">
        <f>VLOOKUP(B674,PREU_FEINA!$K$11:$L$1247,2,0)</f>
        <v>0</v>
      </c>
      <c r="F674" s="14">
        <v>60107.3</v>
      </c>
      <c r="G674" s="47">
        <f>ROUND(ROUND(E674,2)*ROUND(F674,3),2)</f>
        <v>0</v>
      </c>
    </row>
    <row r="675" spans="1:7" x14ac:dyDescent="0.25">
      <c r="D675" s="52" t="s">
        <v>22</v>
      </c>
      <c r="E675" s="10"/>
      <c r="F675" s="10"/>
      <c r="G675" s="48">
        <f>SUM(G674:G674)</f>
        <v>0</v>
      </c>
    </row>
    <row r="676" spans="1:7" x14ac:dyDescent="0.25">
      <c r="D676" s="45"/>
      <c r="G676" s="40"/>
    </row>
    <row r="677" spans="1:7" x14ac:dyDescent="0.25">
      <c r="B677" s="10" t="s">
        <v>5</v>
      </c>
      <c r="C677" s="11" t="s">
        <v>6</v>
      </c>
      <c r="D677" s="52" t="s">
        <v>7</v>
      </c>
      <c r="G677" s="40"/>
    </row>
    <row r="678" spans="1:7" x14ac:dyDescent="0.25">
      <c r="B678" s="10" t="s">
        <v>8</v>
      </c>
      <c r="C678" s="11" t="s">
        <v>227</v>
      </c>
      <c r="D678" s="52" t="s">
        <v>228</v>
      </c>
      <c r="G678" s="40"/>
    </row>
    <row r="679" spans="1:7" x14ac:dyDescent="0.25">
      <c r="B679" s="10" t="s">
        <v>11</v>
      </c>
      <c r="C679" s="11" t="s">
        <v>129</v>
      </c>
      <c r="D679" s="52" t="s">
        <v>229</v>
      </c>
      <c r="G679" s="40"/>
    </row>
    <row r="680" spans="1:7" x14ac:dyDescent="0.25">
      <c r="B680" s="10" t="s">
        <v>14</v>
      </c>
      <c r="C680" s="11" t="s">
        <v>174</v>
      </c>
      <c r="D680" s="52" t="s">
        <v>220</v>
      </c>
      <c r="G680" s="40"/>
    </row>
    <row r="681" spans="1:7" x14ac:dyDescent="0.25">
      <c r="D681" s="45"/>
      <c r="G681" s="40"/>
    </row>
    <row r="682" spans="1:7" ht="34.5" x14ac:dyDescent="0.25">
      <c r="A682" s="6">
        <v>1</v>
      </c>
      <c r="B682" s="6" t="s">
        <v>176</v>
      </c>
      <c r="C682" s="12" t="s">
        <v>34</v>
      </c>
      <c r="D682" s="15" t="s">
        <v>177</v>
      </c>
      <c r="E682" s="46">
        <f>VLOOKUP(B682,PREU_FEINA!$K$11:$L$1247,2,0)</f>
        <v>0</v>
      </c>
      <c r="F682" s="14">
        <v>4995.12</v>
      </c>
      <c r="G682" s="47">
        <f>ROUND(ROUND(E682,2)*ROUND(F682,3),2)</f>
        <v>0</v>
      </c>
    </row>
    <row r="683" spans="1:7" x14ac:dyDescent="0.25">
      <c r="D683" s="52" t="s">
        <v>22</v>
      </c>
      <c r="E683" s="10"/>
      <c r="F683" s="10"/>
      <c r="G683" s="48">
        <f>SUM(G682:G682)</f>
        <v>0</v>
      </c>
    </row>
    <row r="684" spans="1:7" x14ac:dyDescent="0.25">
      <c r="D684" s="45"/>
      <c r="G684" s="40"/>
    </row>
    <row r="685" spans="1:7" x14ac:dyDescent="0.25">
      <c r="B685" s="10" t="s">
        <v>5</v>
      </c>
      <c r="C685" s="11" t="s">
        <v>6</v>
      </c>
      <c r="D685" s="52" t="s">
        <v>7</v>
      </c>
      <c r="G685" s="40"/>
    </row>
    <row r="686" spans="1:7" x14ac:dyDescent="0.25">
      <c r="B686" s="10" t="s">
        <v>8</v>
      </c>
      <c r="C686" s="11" t="s">
        <v>230</v>
      </c>
      <c r="D686" s="52" t="s">
        <v>231</v>
      </c>
      <c r="G686" s="40"/>
    </row>
    <row r="687" spans="1:7" x14ac:dyDescent="0.25">
      <c r="B687" s="10" t="s">
        <v>11</v>
      </c>
      <c r="C687" s="11" t="s">
        <v>232</v>
      </c>
      <c r="D687" s="52" t="s">
        <v>233</v>
      </c>
      <c r="G687" s="40"/>
    </row>
    <row r="688" spans="1:7" x14ac:dyDescent="0.25">
      <c r="B688" s="10" t="s">
        <v>14</v>
      </c>
      <c r="C688" s="11" t="s">
        <v>185</v>
      </c>
      <c r="D688" s="52" t="s">
        <v>186</v>
      </c>
      <c r="G688" s="40"/>
    </row>
    <row r="689" spans="1:7" x14ac:dyDescent="0.25">
      <c r="D689" s="45"/>
      <c r="G689" s="40"/>
    </row>
    <row r="690" spans="1:7" ht="23.25" x14ac:dyDescent="0.25">
      <c r="A690" s="6">
        <v>1</v>
      </c>
      <c r="B690" s="6" t="s">
        <v>187</v>
      </c>
      <c r="C690" s="12" t="s">
        <v>34</v>
      </c>
      <c r="D690" s="15" t="s">
        <v>188</v>
      </c>
      <c r="E690" s="46">
        <f>VLOOKUP(B690,PREU_FEINA!$K$11:$L$1247,2,0)</f>
        <v>0</v>
      </c>
      <c r="F690" s="14">
        <v>2421.37</v>
      </c>
      <c r="G690" s="47">
        <f>ROUND(ROUND(E690,2)*ROUND(F690,3),2)</f>
        <v>0</v>
      </c>
    </row>
    <row r="691" spans="1:7" x14ac:dyDescent="0.25">
      <c r="D691" s="52" t="s">
        <v>22</v>
      </c>
      <c r="E691" s="10"/>
      <c r="F691" s="10"/>
      <c r="G691" s="48">
        <f>SUM(G690:G690)</f>
        <v>0</v>
      </c>
    </row>
    <row r="692" spans="1:7" x14ac:dyDescent="0.25">
      <c r="D692" s="45"/>
      <c r="G692" s="40"/>
    </row>
    <row r="693" spans="1:7" x14ac:dyDescent="0.25">
      <c r="B693" s="10" t="s">
        <v>5</v>
      </c>
      <c r="C693" s="11" t="s">
        <v>6</v>
      </c>
      <c r="D693" s="52" t="s">
        <v>7</v>
      </c>
      <c r="G693" s="40"/>
    </row>
    <row r="694" spans="1:7" x14ac:dyDescent="0.25">
      <c r="B694" s="10" t="s">
        <v>8</v>
      </c>
      <c r="C694" s="11" t="s">
        <v>234</v>
      </c>
      <c r="D694" s="52" t="s">
        <v>235</v>
      </c>
      <c r="G694" s="40"/>
    </row>
    <row r="695" spans="1:7" x14ac:dyDescent="0.25">
      <c r="B695" s="10" t="s">
        <v>11</v>
      </c>
      <c r="C695" s="11" t="s">
        <v>140</v>
      </c>
      <c r="D695" s="52" t="s">
        <v>235</v>
      </c>
      <c r="G695" s="40"/>
    </row>
    <row r="696" spans="1:7" x14ac:dyDescent="0.25">
      <c r="B696" s="10" t="s">
        <v>14</v>
      </c>
      <c r="C696" s="11" t="s">
        <v>170</v>
      </c>
      <c r="D696" s="52" t="s">
        <v>171</v>
      </c>
      <c r="G696" s="40"/>
    </row>
    <row r="697" spans="1:7" x14ac:dyDescent="0.25">
      <c r="D697" s="45"/>
      <c r="G697" s="40"/>
    </row>
    <row r="698" spans="1:7" ht="23.25" x14ac:dyDescent="0.25">
      <c r="A698" s="6">
        <v>1</v>
      </c>
      <c r="B698" s="6" t="s">
        <v>172</v>
      </c>
      <c r="C698" s="12" t="s">
        <v>34</v>
      </c>
      <c r="D698" s="15" t="s">
        <v>173</v>
      </c>
      <c r="E698" s="46">
        <f>VLOOKUP(B698,PREU_FEINA!$K$11:$L$1247,2,0)</f>
        <v>0</v>
      </c>
      <c r="F698" s="14">
        <v>65647.5</v>
      </c>
      <c r="G698" s="47">
        <f>ROUND(ROUND(E698,2)*ROUND(F698,3),2)</f>
        <v>0</v>
      </c>
    </row>
    <row r="699" spans="1:7" x14ac:dyDescent="0.25">
      <c r="D699" s="52" t="s">
        <v>22</v>
      </c>
      <c r="E699" s="10"/>
      <c r="F699" s="10"/>
      <c r="G699" s="48">
        <f>SUM(G698:G698)</f>
        <v>0</v>
      </c>
    </row>
    <row r="700" spans="1:7" x14ac:dyDescent="0.25">
      <c r="D700" s="45"/>
      <c r="G700" s="40"/>
    </row>
    <row r="701" spans="1:7" x14ac:dyDescent="0.25">
      <c r="B701" s="10" t="s">
        <v>5</v>
      </c>
      <c r="C701" s="11" t="s">
        <v>6</v>
      </c>
      <c r="D701" s="52" t="s">
        <v>7</v>
      </c>
      <c r="G701" s="40"/>
    </row>
    <row r="702" spans="1:7" x14ac:dyDescent="0.25">
      <c r="B702" s="10" t="s">
        <v>8</v>
      </c>
      <c r="C702" s="11" t="s">
        <v>234</v>
      </c>
      <c r="D702" s="52" t="s">
        <v>235</v>
      </c>
      <c r="G702" s="40"/>
    </row>
    <row r="703" spans="1:7" x14ac:dyDescent="0.25">
      <c r="B703" s="10" t="s">
        <v>11</v>
      </c>
      <c r="C703" s="11" t="s">
        <v>140</v>
      </c>
      <c r="D703" s="52" t="s">
        <v>235</v>
      </c>
      <c r="G703" s="40"/>
    </row>
    <row r="704" spans="1:7" x14ac:dyDescent="0.25">
      <c r="B704" s="10" t="s">
        <v>14</v>
      </c>
      <c r="C704" s="11" t="s">
        <v>179</v>
      </c>
      <c r="D704" s="52" t="s">
        <v>180</v>
      </c>
      <c r="G704" s="40"/>
    </row>
    <row r="705" spans="1:7" x14ac:dyDescent="0.25">
      <c r="D705" s="45"/>
      <c r="G705" s="40"/>
    </row>
    <row r="706" spans="1:7" ht="23.25" x14ac:dyDescent="0.25">
      <c r="A706" s="6">
        <v>1</v>
      </c>
      <c r="B706" s="6" t="s">
        <v>181</v>
      </c>
      <c r="C706" s="12" t="s">
        <v>34</v>
      </c>
      <c r="D706" s="15" t="s">
        <v>182</v>
      </c>
      <c r="E706" s="46">
        <f>VLOOKUP(B706,PREU_FEINA!$K$11:$L$1247,2,0)</f>
        <v>0</v>
      </c>
      <c r="F706" s="14">
        <v>33798</v>
      </c>
      <c r="G706" s="47">
        <f>ROUND(ROUND(E706,2)*ROUND(F706,3),2)</f>
        <v>0</v>
      </c>
    </row>
    <row r="707" spans="1:7" x14ac:dyDescent="0.25">
      <c r="D707" s="52" t="s">
        <v>22</v>
      </c>
      <c r="E707" s="10"/>
      <c r="F707" s="10"/>
      <c r="G707" s="48">
        <f>SUM(G706:G706)</f>
        <v>0</v>
      </c>
    </row>
    <row r="708" spans="1:7" x14ac:dyDescent="0.25">
      <c r="D708" s="45"/>
      <c r="G708" s="40"/>
    </row>
    <row r="709" spans="1:7" x14ac:dyDescent="0.25">
      <c r="B709" s="10" t="s">
        <v>5</v>
      </c>
      <c r="C709" s="11" t="s">
        <v>6</v>
      </c>
      <c r="D709" s="52" t="s">
        <v>7</v>
      </c>
      <c r="G709" s="40"/>
    </row>
    <row r="710" spans="1:7" x14ac:dyDescent="0.25">
      <c r="B710" s="10" t="s">
        <v>8</v>
      </c>
      <c r="C710" s="11" t="s">
        <v>234</v>
      </c>
      <c r="D710" s="52" t="s">
        <v>235</v>
      </c>
      <c r="G710" s="40"/>
    </row>
    <row r="711" spans="1:7" x14ac:dyDescent="0.25">
      <c r="B711" s="10" t="s">
        <v>11</v>
      </c>
      <c r="C711" s="11" t="s">
        <v>140</v>
      </c>
      <c r="D711" s="52" t="s">
        <v>235</v>
      </c>
      <c r="G711" s="40"/>
    </row>
    <row r="712" spans="1:7" x14ac:dyDescent="0.25">
      <c r="B712" s="10" t="s">
        <v>14</v>
      </c>
      <c r="C712" s="11" t="s">
        <v>174</v>
      </c>
      <c r="D712" s="52" t="s">
        <v>220</v>
      </c>
      <c r="G712" s="40"/>
    </row>
    <row r="713" spans="1:7" x14ac:dyDescent="0.25">
      <c r="D713" s="45"/>
      <c r="G713" s="40"/>
    </row>
    <row r="714" spans="1:7" ht="34.5" x14ac:dyDescent="0.25">
      <c r="A714" s="6">
        <v>1</v>
      </c>
      <c r="B714" s="6" t="s">
        <v>176</v>
      </c>
      <c r="C714" s="12" t="s">
        <v>34</v>
      </c>
      <c r="D714" s="15" t="s">
        <v>177</v>
      </c>
      <c r="E714" s="46">
        <f>VLOOKUP(B714,PREU_FEINA!$K$11:$L$1247,2,0)</f>
        <v>0</v>
      </c>
      <c r="F714" s="14">
        <v>13908.06</v>
      </c>
      <c r="G714" s="47">
        <f>ROUND(ROUND(E714,2)*ROUND(F714,3),2)</f>
        <v>0</v>
      </c>
    </row>
    <row r="715" spans="1:7" x14ac:dyDescent="0.25">
      <c r="D715" s="52" t="s">
        <v>22</v>
      </c>
      <c r="E715" s="10"/>
      <c r="F715" s="10"/>
      <c r="G715" s="48">
        <f>SUM(G714:G714)</f>
        <v>0</v>
      </c>
    </row>
    <row r="716" spans="1:7" x14ac:dyDescent="0.25">
      <c r="D716" s="45"/>
      <c r="G716" s="40"/>
    </row>
    <row r="717" spans="1:7" x14ac:dyDescent="0.25">
      <c r="B717" s="10" t="s">
        <v>5</v>
      </c>
      <c r="C717" s="11" t="s">
        <v>6</v>
      </c>
      <c r="D717" s="52" t="s">
        <v>7</v>
      </c>
      <c r="G717" s="40"/>
    </row>
    <row r="718" spans="1:7" x14ac:dyDescent="0.25">
      <c r="B718" s="10" t="s">
        <v>8</v>
      </c>
      <c r="C718" s="11" t="s">
        <v>236</v>
      </c>
      <c r="D718" s="52" t="s">
        <v>237</v>
      </c>
      <c r="G718" s="40"/>
    </row>
    <row r="719" spans="1:7" x14ac:dyDescent="0.25">
      <c r="B719" s="10" t="s">
        <v>11</v>
      </c>
      <c r="C719" s="11" t="s">
        <v>238</v>
      </c>
      <c r="D719" s="52" t="s">
        <v>239</v>
      </c>
      <c r="G719" s="40"/>
    </row>
    <row r="720" spans="1:7" x14ac:dyDescent="0.25">
      <c r="B720" s="10" t="s">
        <v>14</v>
      </c>
      <c r="C720" s="11" t="s">
        <v>170</v>
      </c>
      <c r="D720" s="52" t="s">
        <v>171</v>
      </c>
      <c r="G720" s="40"/>
    </row>
    <row r="721" spans="1:7" x14ac:dyDescent="0.25">
      <c r="D721" s="45"/>
      <c r="G721" s="40"/>
    </row>
    <row r="722" spans="1:7" ht="23.25" x14ac:dyDescent="0.25">
      <c r="A722" s="6">
        <v>1</v>
      </c>
      <c r="B722" s="6" t="s">
        <v>172</v>
      </c>
      <c r="C722" s="12" t="s">
        <v>34</v>
      </c>
      <c r="D722" s="15" t="s">
        <v>173</v>
      </c>
      <c r="E722" s="46">
        <f>VLOOKUP(B722,PREU_FEINA!$K$11:$L$1247,2,0)</f>
        <v>0</v>
      </c>
      <c r="F722" s="14">
        <v>45794.64</v>
      </c>
      <c r="G722" s="47">
        <f>ROUND(ROUND(E722,2)*ROUND(F722,3),2)</f>
        <v>0</v>
      </c>
    </row>
    <row r="723" spans="1:7" x14ac:dyDescent="0.25">
      <c r="D723" s="52" t="s">
        <v>22</v>
      </c>
      <c r="E723" s="10"/>
      <c r="F723" s="10"/>
      <c r="G723" s="48">
        <f>SUM(G722:G722)</f>
        <v>0</v>
      </c>
    </row>
    <row r="724" spans="1:7" x14ac:dyDescent="0.25">
      <c r="D724" s="45"/>
      <c r="G724" s="40"/>
    </row>
    <row r="725" spans="1:7" x14ac:dyDescent="0.25">
      <c r="B725" s="10" t="s">
        <v>5</v>
      </c>
      <c r="C725" s="11" t="s">
        <v>6</v>
      </c>
      <c r="D725" s="52" t="s">
        <v>7</v>
      </c>
      <c r="G725" s="40"/>
    </row>
    <row r="726" spans="1:7" x14ac:dyDescent="0.25">
      <c r="B726" s="10" t="s">
        <v>8</v>
      </c>
      <c r="C726" s="11" t="s">
        <v>236</v>
      </c>
      <c r="D726" s="52" t="s">
        <v>237</v>
      </c>
      <c r="G726" s="40"/>
    </row>
    <row r="727" spans="1:7" x14ac:dyDescent="0.25">
      <c r="B727" s="10" t="s">
        <v>11</v>
      </c>
      <c r="C727" s="11" t="s">
        <v>238</v>
      </c>
      <c r="D727" s="52" t="s">
        <v>239</v>
      </c>
      <c r="G727" s="40"/>
    </row>
    <row r="728" spans="1:7" x14ac:dyDescent="0.25">
      <c r="B728" s="10" t="s">
        <v>14</v>
      </c>
      <c r="C728" s="11" t="s">
        <v>174</v>
      </c>
      <c r="D728" s="52" t="s">
        <v>220</v>
      </c>
      <c r="G728" s="40"/>
    </row>
    <row r="729" spans="1:7" x14ac:dyDescent="0.25">
      <c r="D729" s="45"/>
      <c r="G729" s="40"/>
    </row>
    <row r="730" spans="1:7" ht="34.5" x14ac:dyDescent="0.25">
      <c r="A730" s="6">
        <v>1</v>
      </c>
      <c r="B730" s="6" t="s">
        <v>176</v>
      </c>
      <c r="C730" s="12" t="s">
        <v>34</v>
      </c>
      <c r="D730" s="15" t="s">
        <v>177</v>
      </c>
      <c r="E730" s="46">
        <f>VLOOKUP(B730,PREU_FEINA!$K$11:$L$1247,2,0)</f>
        <v>0</v>
      </c>
      <c r="F730" s="14">
        <v>5399.36</v>
      </c>
      <c r="G730" s="47">
        <f>ROUND(ROUND(E730,2)*ROUND(F730,3),2)</f>
        <v>0</v>
      </c>
    </row>
    <row r="731" spans="1:7" x14ac:dyDescent="0.25">
      <c r="D731" s="52" t="s">
        <v>22</v>
      </c>
      <c r="E731" s="10"/>
      <c r="F731" s="10"/>
      <c r="G731" s="48">
        <f>SUM(G730:G730)</f>
        <v>0</v>
      </c>
    </row>
    <row r="732" spans="1:7" x14ac:dyDescent="0.25">
      <c r="D732" s="45"/>
      <c r="G732" s="40"/>
    </row>
    <row r="733" spans="1:7" x14ac:dyDescent="0.25">
      <c r="B733" s="10" t="s">
        <v>5</v>
      </c>
      <c r="C733" s="11" t="s">
        <v>6</v>
      </c>
      <c r="D733" s="52" t="s">
        <v>7</v>
      </c>
      <c r="G733" s="40"/>
    </row>
    <row r="734" spans="1:7" x14ac:dyDescent="0.25">
      <c r="B734" s="10" t="s">
        <v>8</v>
      </c>
      <c r="C734" s="11" t="s">
        <v>240</v>
      </c>
      <c r="D734" s="52" t="s">
        <v>241</v>
      </c>
      <c r="G734" s="40"/>
    </row>
    <row r="735" spans="1:7" x14ac:dyDescent="0.25">
      <c r="B735" s="10" t="s">
        <v>11</v>
      </c>
      <c r="C735" s="11" t="s">
        <v>6</v>
      </c>
      <c r="D735" s="52" t="s">
        <v>242</v>
      </c>
      <c r="G735" s="40"/>
    </row>
    <row r="736" spans="1:7" x14ac:dyDescent="0.25">
      <c r="B736" s="10" t="s">
        <v>14</v>
      </c>
      <c r="C736" s="11" t="s">
        <v>170</v>
      </c>
      <c r="D736" s="52" t="s">
        <v>171</v>
      </c>
      <c r="G736" s="40"/>
    </row>
    <row r="737" spans="1:7" x14ac:dyDescent="0.25">
      <c r="D737" s="45"/>
      <c r="G737" s="40"/>
    </row>
    <row r="738" spans="1:7" ht="23.25" x14ac:dyDescent="0.25">
      <c r="A738" s="6">
        <v>1</v>
      </c>
      <c r="B738" s="6" t="s">
        <v>172</v>
      </c>
      <c r="C738" s="12" t="s">
        <v>34</v>
      </c>
      <c r="D738" s="15" t="s">
        <v>173</v>
      </c>
      <c r="E738" s="46">
        <f>VLOOKUP(B738,PREU_FEINA!$K$11:$L$1247,2,0)</f>
        <v>0</v>
      </c>
      <c r="F738" s="14">
        <v>90006</v>
      </c>
      <c r="G738" s="47">
        <f>ROUND(ROUND(E738,2)*ROUND(F738,3),2)</f>
        <v>0</v>
      </c>
    </row>
    <row r="739" spans="1:7" x14ac:dyDescent="0.25">
      <c r="D739" s="52" t="s">
        <v>22</v>
      </c>
      <c r="E739" s="10"/>
      <c r="F739" s="10"/>
      <c r="G739" s="48">
        <f>SUM(G738:G738)</f>
        <v>0</v>
      </c>
    </row>
    <row r="740" spans="1:7" x14ac:dyDescent="0.25">
      <c r="D740" s="45"/>
      <c r="G740" s="40"/>
    </row>
    <row r="741" spans="1:7" x14ac:dyDescent="0.25">
      <c r="B741" s="10" t="s">
        <v>5</v>
      </c>
      <c r="C741" s="11" t="s">
        <v>6</v>
      </c>
      <c r="D741" s="52" t="s">
        <v>7</v>
      </c>
      <c r="G741" s="40"/>
    </row>
    <row r="742" spans="1:7" x14ac:dyDescent="0.25">
      <c r="B742" s="10" t="s">
        <v>8</v>
      </c>
      <c r="C742" s="11" t="s">
        <v>240</v>
      </c>
      <c r="D742" s="52" t="s">
        <v>241</v>
      </c>
      <c r="G742" s="40"/>
    </row>
    <row r="743" spans="1:7" x14ac:dyDescent="0.25">
      <c r="B743" s="10" t="s">
        <v>11</v>
      </c>
      <c r="C743" s="11" t="s">
        <v>6</v>
      </c>
      <c r="D743" s="52" t="s">
        <v>242</v>
      </c>
      <c r="G743" s="40"/>
    </row>
    <row r="744" spans="1:7" x14ac:dyDescent="0.25">
      <c r="B744" s="10" t="s">
        <v>14</v>
      </c>
      <c r="C744" s="11" t="s">
        <v>174</v>
      </c>
      <c r="D744" s="52" t="s">
        <v>183</v>
      </c>
      <c r="G744" s="40"/>
    </row>
    <row r="745" spans="1:7" x14ac:dyDescent="0.25">
      <c r="D745" s="45"/>
      <c r="G745" s="40"/>
    </row>
    <row r="746" spans="1:7" ht="34.5" x14ac:dyDescent="0.25">
      <c r="A746" s="6">
        <v>1</v>
      </c>
      <c r="B746" s="6" t="s">
        <v>176</v>
      </c>
      <c r="C746" s="12" t="s">
        <v>34</v>
      </c>
      <c r="D746" s="15" t="s">
        <v>177</v>
      </c>
      <c r="E746" s="46">
        <f>VLOOKUP(B746,PREU_FEINA!$K$11:$L$1247,2,0)</f>
        <v>0</v>
      </c>
      <c r="F746" s="14">
        <v>13584.62</v>
      </c>
      <c r="G746" s="47">
        <f>ROUND(ROUND(E746,2)*ROUND(F746,3),2)</f>
        <v>0</v>
      </c>
    </row>
    <row r="747" spans="1:7" x14ac:dyDescent="0.25">
      <c r="D747" s="52" t="s">
        <v>22</v>
      </c>
      <c r="E747" s="10"/>
      <c r="F747" s="10"/>
      <c r="G747" s="48">
        <f>SUM(G746:G746)</f>
        <v>0</v>
      </c>
    </row>
    <row r="748" spans="1:7" x14ac:dyDescent="0.25">
      <c r="G748" s="40"/>
    </row>
    <row r="749" spans="1:7" x14ac:dyDescent="0.25">
      <c r="D749" s="16" t="s">
        <v>526</v>
      </c>
      <c r="G749" s="49">
        <f>SUM(G9:G748)/2</f>
        <v>0</v>
      </c>
    </row>
    <row r="752" spans="1:7" ht="18.75" x14ac:dyDescent="0.3">
      <c r="B752" s="7"/>
      <c r="C752" s="7"/>
      <c r="D752" s="8" t="s">
        <v>523</v>
      </c>
      <c r="E752" s="7"/>
      <c r="F752" s="7"/>
      <c r="G752" s="7"/>
    </row>
    <row r="754" spans="1:7" x14ac:dyDescent="0.25">
      <c r="E754" s="58" t="s">
        <v>2</v>
      </c>
      <c r="F754" s="58" t="s">
        <v>3</v>
      </c>
      <c r="G754" s="58" t="s">
        <v>4</v>
      </c>
    </row>
    <row r="756" spans="1:7" x14ac:dyDescent="0.25">
      <c r="B756" s="10" t="s">
        <v>5</v>
      </c>
      <c r="C756" s="11" t="s">
        <v>6</v>
      </c>
      <c r="D756" s="10" t="s">
        <v>524</v>
      </c>
    </row>
    <row r="757" spans="1:7" x14ac:dyDescent="0.25">
      <c r="B757" s="10" t="s">
        <v>8</v>
      </c>
      <c r="C757" s="11" t="s">
        <v>9</v>
      </c>
      <c r="D757" s="10" t="s">
        <v>10</v>
      </c>
    </row>
    <row r="759" spans="1:7" x14ac:dyDescent="0.25">
      <c r="A759" s="13">
        <v>1</v>
      </c>
      <c r="B759" s="13" t="s">
        <v>520</v>
      </c>
      <c r="C759" s="12" t="s">
        <v>518</v>
      </c>
      <c r="D759" s="13" t="s">
        <v>521</v>
      </c>
      <c r="E759" s="46">
        <f>VLOOKUP(B759,PREU_FEINA!$K$11:$L$1274,2,0)</f>
        <v>0</v>
      </c>
      <c r="F759" s="14">
        <v>3600</v>
      </c>
      <c r="G759" s="47">
        <f>ROUND(ROUND(E759,2)*ROUND(F759,3),2)</f>
        <v>0</v>
      </c>
    </row>
    <row r="760" spans="1:7" x14ac:dyDescent="0.25">
      <c r="D760" s="10" t="s">
        <v>22</v>
      </c>
      <c r="E760" s="10"/>
      <c r="F760" s="10"/>
      <c r="G760" s="48">
        <f>SUM(G759:G759)</f>
        <v>0</v>
      </c>
    </row>
    <row r="761" spans="1:7" x14ac:dyDescent="0.25">
      <c r="G761" s="40"/>
    </row>
    <row r="762" spans="1:7" x14ac:dyDescent="0.25">
      <c r="B762" s="10" t="s">
        <v>5</v>
      </c>
      <c r="C762" s="11" t="s">
        <v>6</v>
      </c>
      <c r="D762" s="10" t="s">
        <v>524</v>
      </c>
      <c r="G762" s="40"/>
    </row>
    <row r="763" spans="1:7" x14ac:dyDescent="0.25">
      <c r="B763" s="10" t="s">
        <v>8</v>
      </c>
      <c r="C763" s="11" t="s">
        <v>167</v>
      </c>
      <c r="D763" s="10" t="s">
        <v>168</v>
      </c>
      <c r="G763" s="40"/>
    </row>
    <row r="764" spans="1:7" x14ac:dyDescent="0.25">
      <c r="B764" s="10" t="s">
        <v>11</v>
      </c>
      <c r="C764" s="11" t="s">
        <v>31</v>
      </c>
      <c r="D764" s="10" t="s">
        <v>169</v>
      </c>
      <c r="G764" s="40"/>
    </row>
    <row r="765" spans="1:7" x14ac:dyDescent="0.25">
      <c r="G765" s="40"/>
    </row>
    <row r="766" spans="1:7" x14ac:dyDescent="0.25">
      <c r="A766" s="13">
        <v>1</v>
      </c>
      <c r="B766" s="13" t="s">
        <v>517</v>
      </c>
      <c r="C766" s="12" t="s">
        <v>518</v>
      </c>
      <c r="D766" s="13" t="s">
        <v>519</v>
      </c>
      <c r="E766" s="46">
        <f>VLOOKUP(B766,PREU_FEINA!$K$11:$L$1274,2,0)</f>
        <v>0</v>
      </c>
      <c r="F766" s="14">
        <v>642.54</v>
      </c>
      <c r="G766" s="47">
        <f>ROUND(ROUND(E766,2)*ROUND(F766,3),2)</f>
        <v>0</v>
      </c>
    </row>
    <row r="767" spans="1:7" x14ac:dyDescent="0.25">
      <c r="D767" s="10" t="s">
        <v>22</v>
      </c>
      <c r="E767" s="10"/>
      <c r="F767" s="10"/>
      <c r="G767" s="48">
        <f>SUM(G766:G766)</f>
        <v>0</v>
      </c>
    </row>
    <row r="768" spans="1:7" x14ac:dyDescent="0.25">
      <c r="G768" s="40"/>
    </row>
    <row r="769" spans="1:7" x14ac:dyDescent="0.25">
      <c r="B769" s="10" t="s">
        <v>5</v>
      </c>
      <c r="C769" s="11" t="s">
        <v>6</v>
      </c>
      <c r="D769" s="10" t="s">
        <v>524</v>
      </c>
      <c r="G769" s="40"/>
    </row>
    <row r="770" spans="1:7" x14ac:dyDescent="0.25">
      <c r="B770" s="10" t="s">
        <v>8</v>
      </c>
      <c r="C770" s="11" t="s">
        <v>167</v>
      </c>
      <c r="D770" s="10" t="s">
        <v>168</v>
      </c>
      <c r="G770" s="40"/>
    </row>
    <row r="771" spans="1:7" x14ac:dyDescent="0.25">
      <c r="B771" s="10" t="s">
        <v>11</v>
      </c>
      <c r="C771" s="11" t="s">
        <v>36</v>
      </c>
      <c r="D771" s="10" t="s">
        <v>178</v>
      </c>
      <c r="G771" s="40"/>
    </row>
    <row r="772" spans="1:7" x14ac:dyDescent="0.25">
      <c r="G772" s="40"/>
    </row>
    <row r="773" spans="1:7" x14ac:dyDescent="0.25">
      <c r="A773" s="13">
        <v>1</v>
      </c>
      <c r="B773" s="13" t="s">
        <v>517</v>
      </c>
      <c r="C773" s="12" t="s">
        <v>518</v>
      </c>
      <c r="D773" s="13" t="s">
        <v>519</v>
      </c>
      <c r="E773" s="46">
        <f>VLOOKUP(B773,PREU_FEINA!$K$11:$L$1274,2,0)</f>
        <v>0</v>
      </c>
      <c r="F773" s="14">
        <v>8340.5400000000009</v>
      </c>
      <c r="G773" s="47">
        <f>ROUND(ROUND(E773,2)*ROUND(F773,3),2)</f>
        <v>0</v>
      </c>
    </row>
    <row r="774" spans="1:7" x14ac:dyDescent="0.25">
      <c r="D774" s="10" t="s">
        <v>22</v>
      </c>
      <c r="E774" s="10"/>
      <c r="F774" s="10"/>
      <c r="G774" s="48">
        <f>SUM(G773:G773)</f>
        <v>0</v>
      </c>
    </row>
    <row r="776" spans="1:7" x14ac:dyDescent="0.25">
      <c r="B776" s="10" t="s">
        <v>5</v>
      </c>
      <c r="C776" s="11" t="s">
        <v>6</v>
      </c>
      <c r="D776" s="10" t="s">
        <v>524</v>
      </c>
    </row>
    <row r="777" spans="1:7" x14ac:dyDescent="0.25">
      <c r="B777" s="10" t="s">
        <v>8</v>
      </c>
      <c r="C777" s="11" t="s">
        <v>167</v>
      </c>
      <c r="D777" s="10" t="s">
        <v>168</v>
      </c>
    </row>
    <row r="778" spans="1:7" x14ac:dyDescent="0.25">
      <c r="B778" s="10" t="s">
        <v>11</v>
      </c>
      <c r="C778" s="11" t="s">
        <v>40</v>
      </c>
      <c r="D778" s="10" t="s">
        <v>184</v>
      </c>
    </row>
    <row r="780" spans="1:7" x14ac:dyDescent="0.25">
      <c r="A780" s="13">
        <v>1</v>
      </c>
      <c r="B780" s="13" t="s">
        <v>517</v>
      </c>
      <c r="C780" s="12" t="s">
        <v>518</v>
      </c>
      <c r="D780" s="13" t="s">
        <v>519</v>
      </c>
      <c r="E780" s="46">
        <f>VLOOKUP(B780,PREU_FEINA!$K$11:$L$1274,2,0)</f>
        <v>0</v>
      </c>
      <c r="F780" s="14">
        <v>569.28</v>
      </c>
      <c r="G780" s="47">
        <f>ROUND(ROUND(E780,2)*ROUND(F780,3),2)</f>
        <v>0</v>
      </c>
    </row>
    <row r="781" spans="1:7" x14ac:dyDescent="0.25">
      <c r="D781" s="10" t="s">
        <v>22</v>
      </c>
      <c r="E781" s="10"/>
      <c r="F781" s="10"/>
      <c r="G781" s="48">
        <f>SUM(G780:G780)</f>
        <v>0</v>
      </c>
    </row>
    <row r="782" spans="1:7" x14ac:dyDescent="0.25">
      <c r="G782" s="40"/>
    </row>
    <row r="783" spans="1:7" x14ac:dyDescent="0.25">
      <c r="B783" s="10" t="s">
        <v>5</v>
      </c>
      <c r="C783" s="11" t="s">
        <v>6</v>
      </c>
      <c r="D783" s="10" t="s">
        <v>524</v>
      </c>
      <c r="G783" s="40"/>
    </row>
    <row r="784" spans="1:7" x14ac:dyDescent="0.25">
      <c r="B784" s="10" t="s">
        <v>8</v>
      </c>
      <c r="C784" s="11" t="s">
        <v>167</v>
      </c>
      <c r="D784" s="10" t="s">
        <v>168</v>
      </c>
      <c r="G784" s="40"/>
    </row>
    <row r="785" spans="1:7" x14ac:dyDescent="0.25">
      <c r="B785" s="10" t="s">
        <v>11</v>
      </c>
      <c r="C785" s="11" t="s">
        <v>44</v>
      </c>
      <c r="D785" s="10" t="s">
        <v>189</v>
      </c>
      <c r="G785" s="40"/>
    </row>
    <row r="786" spans="1:7" x14ac:dyDescent="0.25">
      <c r="G786" s="40"/>
    </row>
    <row r="787" spans="1:7" x14ac:dyDescent="0.25">
      <c r="A787" s="13">
        <v>1</v>
      </c>
      <c r="B787" s="13" t="s">
        <v>517</v>
      </c>
      <c r="C787" s="12" t="s">
        <v>518</v>
      </c>
      <c r="D787" s="13" t="s">
        <v>519</v>
      </c>
      <c r="E787" s="46">
        <f>VLOOKUP(B787,PREU_FEINA!$K$11:$L$1274,2,0)</f>
        <v>0</v>
      </c>
      <c r="F787" s="14">
        <v>11178.199000000001</v>
      </c>
      <c r="G787" s="47">
        <f>ROUND(ROUND(E787,2)*ROUND(F787,3),2)</f>
        <v>0</v>
      </c>
    </row>
    <row r="788" spans="1:7" x14ac:dyDescent="0.25">
      <c r="D788" s="10" t="s">
        <v>22</v>
      </c>
      <c r="E788" s="10"/>
      <c r="F788" s="10"/>
      <c r="G788" s="48">
        <f>SUM(G787:G787)</f>
        <v>0</v>
      </c>
    </row>
    <row r="789" spans="1:7" x14ac:dyDescent="0.25">
      <c r="G789" s="40"/>
    </row>
    <row r="790" spans="1:7" x14ac:dyDescent="0.25">
      <c r="B790" s="10" t="s">
        <v>5</v>
      </c>
      <c r="C790" s="11" t="s">
        <v>6</v>
      </c>
      <c r="D790" s="10" t="s">
        <v>524</v>
      </c>
      <c r="G790" s="40"/>
    </row>
    <row r="791" spans="1:7" x14ac:dyDescent="0.25">
      <c r="B791" s="10" t="s">
        <v>8</v>
      </c>
      <c r="C791" s="11" t="s">
        <v>167</v>
      </c>
      <c r="D791" s="10" t="s">
        <v>168</v>
      </c>
      <c r="G791" s="40"/>
    </row>
    <row r="792" spans="1:7" x14ac:dyDescent="0.25">
      <c r="B792" s="10" t="s">
        <v>11</v>
      </c>
      <c r="C792" s="11" t="s">
        <v>70</v>
      </c>
      <c r="D792" s="10" t="s">
        <v>194</v>
      </c>
      <c r="G792" s="40"/>
    </row>
    <row r="793" spans="1:7" x14ac:dyDescent="0.25">
      <c r="G793" s="40"/>
    </row>
    <row r="794" spans="1:7" x14ac:dyDescent="0.25">
      <c r="A794" s="13">
        <v>1</v>
      </c>
      <c r="B794" s="13" t="s">
        <v>517</v>
      </c>
      <c r="C794" s="12" t="s">
        <v>518</v>
      </c>
      <c r="D794" s="13" t="s">
        <v>519</v>
      </c>
      <c r="E794" s="46">
        <f>VLOOKUP(B794,PREU_FEINA!$K$11:$L$1274,2,0)</f>
        <v>0</v>
      </c>
      <c r="F794" s="14">
        <v>4916.34</v>
      </c>
      <c r="G794" s="47">
        <f>ROUND(ROUND(E794,2)*ROUND(F794,3),2)</f>
        <v>0</v>
      </c>
    </row>
    <row r="795" spans="1:7" x14ac:dyDescent="0.25">
      <c r="D795" s="10" t="s">
        <v>22</v>
      </c>
      <c r="E795" s="10"/>
      <c r="F795" s="10"/>
      <c r="G795" s="48">
        <f>SUM(G794:G794)</f>
        <v>0</v>
      </c>
    </row>
    <row r="796" spans="1:7" x14ac:dyDescent="0.25">
      <c r="G796" s="40"/>
    </row>
    <row r="797" spans="1:7" x14ac:dyDescent="0.25">
      <c r="B797" s="10" t="s">
        <v>5</v>
      </c>
      <c r="C797" s="11" t="s">
        <v>6</v>
      </c>
      <c r="D797" s="10" t="s">
        <v>524</v>
      </c>
      <c r="G797" s="40"/>
    </row>
    <row r="798" spans="1:7" x14ac:dyDescent="0.25">
      <c r="B798" s="10" t="s">
        <v>8</v>
      </c>
      <c r="C798" s="11" t="s">
        <v>167</v>
      </c>
      <c r="D798" s="10" t="s">
        <v>168</v>
      </c>
      <c r="G798" s="40"/>
    </row>
    <row r="799" spans="1:7" x14ac:dyDescent="0.25">
      <c r="B799" s="10" t="s">
        <v>11</v>
      </c>
      <c r="C799" s="11" t="s">
        <v>76</v>
      </c>
      <c r="D799" s="10" t="s">
        <v>198</v>
      </c>
      <c r="G799" s="40"/>
    </row>
    <row r="800" spans="1:7" x14ac:dyDescent="0.25">
      <c r="G800" s="40"/>
    </row>
    <row r="801" spans="1:7" x14ac:dyDescent="0.25">
      <c r="A801" s="13">
        <v>1</v>
      </c>
      <c r="B801" s="13" t="s">
        <v>517</v>
      </c>
      <c r="C801" s="12" t="s">
        <v>518</v>
      </c>
      <c r="D801" s="13" t="s">
        <v>519</v>
      </c>
      <c r="E801" s="46">
        <f>VLOOKUP(B801,PREU_FEINA!$K$11:$L$1274,2,0)</f>
        <v>0</v>
      </c>
      <c r="F801" s="14">
        <v>9916.4</v>
      </c>
      <c r="G801" s="47">
        <f>ROUND(ROUND(E801,2)*ROUND(F801,3),2)</f>
        <v>0</v>
      </c>
    </row>
    <row r="802" spans="1:7" x14ac:dyDescent="0.25">
      <c r="D802" s="10" t="s">
        <v>22</v>
      </c>
      <c r="E802" s="10"/>
      <c r="F802" s="10"/>
      <c r="G802" s="48">
        <f>SUM(G801:G801)</f>
        <v>0</v>
      </c>
    </row>
    <row r="803" spans="1:7" x14ac:dyDescent="0.25">
      <c r="G803" s="40"/>
    </row>
    <row r="804" spans="1:7" x14ac:dyDescent="0.25">
      <c r="B804" s="10" t="s">
        <v>5</v>
      </c>
      <c r="C804" s="11" t="s">
        <v>6</v>
      </c>
      <c r="D804" s="10" t="s">
        <v>524</v>
      </c>
      <c r="G804" s="40"/>
    </row>
    <row r="805" spans="1:7" x14ac:dyDescent="0.25">
      <c r="B805" s="10" t="s">
        <v>8</v>
      </c>
      <c r="C805" s="11" t="s">
        <v>199</v>
      </c>
      <c r="D805" s="10" t="s">
        <v>200</v>
      </c>
      <c r="G805" s="40"/>
    </row>
    <row r="806" spans="1:7" x14ac:dyDescent="0.25">
      <c r="B806" s="10" t="s">
        <v>11</v>
      </c>
      <c r="C806" s="11" t="s">
        <v>170</v>
      </c>
      <c r="D806" s="10" t="s">
        <v>201</v>
      </c>
      <c r="G806" s="40"/>
    </row>
    <row r="807" spans="1:7" x14ac:dyDescent="0.25">
      <c r="G807" s="40"/>
    </row>
    <row r="808" spans="1:7" x14ac:dyDescent="0.25">
      <c r="A808" s="13">
        <v>1</v>
      </c>
      <c r="B808" s="13" t="s">
        <v>517</v>
      </c>
      <c r="C808" s="12" t="s">
        <v>518</v>
      </c>
      <c r="D808" s="13" t="s">
        <v>519</v>
      </c>
      <c r="E808" s="46">
        <f>VLOOKUP(B808,PREU_FEINA!$K$11:$L$1274,2,0)</f>
        <v>0</v>
      </c>
      <c r="F808" s="14">
        <v>5037.0320000000002</v>
      </c>
      <c r="G808" s="47">
        <f>ROUND(ROUND(E808,2)*ROUND(F808,3),2)</f>
        <v>0</v>
      </c>
    </row>
    <row r="809" spans="1:7" x14ac:dyDescent="0.25">
      <c r="D809" s="10" t="s">
        <v>22</v>
      </c>
      <c r="E809" s="10"/>
      <c r="F809" s="10"/>
      <c r="G809" s="48">
        <f>SUM(G808:G808)</f>
        <v>0</v>
      </c>
    </row>
    <row r="810" spans="1:7" x14ac:dyDescent="0.25">
      <c r="G810" s="40"/>
    </row>
    <row r="811" spans="1:7" x14ac:dyDescent="0.25">
      <c r="B811" s="10" t="s">
        <v>5</v>
      </c>
      <c r="C811" s="11" t="s">
        <v>6</v>
      </c>
      <c r="D811" s="10" t="s">
        <v>524</v>
      </c>
      <c r="G811" s="40"/>
    </row>
    <row r="812" spans="1:7" x14ac:dyDescent="0.25">
      <c r="B812" s="10" t="s">
        <v>8</v>
      </c>
      <c r="C812" s="11" t="s">
        <v>199</v>
      </c>
      <c r="D812" s="10" t="s">
        <v>200</v>
      </c>
      <c r="G812" s="40"/>
    </row>
    <row r="813" spans="1:7" x14ac:dyDescent="0.25">
      <c r="B813" s="10" t="s">
        <v>11</v>
      </c>
      <c r="C813" s="11" t="s">
        <v>179</v>
      </c>
      <c r="D813" s="10" t="s">
        <v>209</v>
      </c>
      <c r="G813" s="40"/>
    </row>
    <row r="814" spans="1:7" x14ac:dyDescent="0.25">
      <c r="G814" s="40"/>
    </row>
    <row r="815" spans="1:7" x14ac:dyDescent="0.25">
      <c r="A815" s="13">
        <v>1</v>
      </c>
      <c r="B815" s="13" t="s">
        <v>517</v>
      </c>
      <c r="C815" s="12" t="s">
        <v>518</v>
      </c>
      <c r="D815" s="13" t="s">
        <v>519</v>
      </c>
      <c r="E815" s="46">
        <f>VLOOKUP(B815,PREU_FEINA!$K$11:$L$1274,2,0)</f>
        <v>0</v>
      </c>
      <c r="F815" s="14">
        <v>9625.4079999999994</v>
      </c>
      <c r="G815" s="47">
        <f>ROUND(ROUND(E815,2)*ROUND(F815,3),2)</f>
        <v>0</v>
      </c>
    </row>
    <row r="816" spans="1:7" x14ac:dyDescent="0.25">
      <c r="D816" s="10" t="s">
        <v>22</v>
      </c>
      <c r="E816" s="10"/>
      <c r="F816" s="10"/>
      <c r="G816" s="48">
        <f>SUM(G815:G815)</f>
        <v>0</v>
      </c>
    </row>
    <row r="817" spans="1:7" x14ac:dyDescent="0.25">
      <c r="G817" s="40"/>
    </row>
    <row r="818" spans="1:7" x14ac:dyDescent="0.25">
      <c r="B818" s="10" t="s">
        <v>5</v>
      </c>
      <c r="C818" s="11" t="s">
        <v>6</v>
      </c>
      <c r="D818" s="10" t="s">
        <v>524</v>
      </c>
      <c r="G818" s="40"/>
    </row>
    <row r="819" spans="1:7" x14ac:dyDescent="0.25">
      <c r="B819" s="10" t="s">
        <v>8</v>
      </c>
      <c r="C819" s="11" t="s">
        <v>199</v>
      </c>
      <c r="D819" s="10" t="s">
        <v>200</v>
      </c>
      <c r="G819" s="40"/>
    </row>
    <row r="820" spans="1:7" x14ac:dyDescent="0.25">
      <c r="B820" s="10" t="s">
        <v>11</v>
      </c>
      <c r="C820" s="11" t="s">
        <v>174</v>
      </c>
      <c r="D820" s="10" t="s">
        <v>210</v>
      </c>
      <c r="G820" s="40"/>
    </row>
    <row r="821" spans="1:7" x14ac:dyDescent="0.25">
      <c r="G821" s="40"/>
    </row>
    <row r="822" spans="1:7" x14ac:dyDescent="0.25">
      <c r="A822" s="13">
        <v>1</v>
      </c>
      <c r="B822" s="13" t="s">
        <v>517</v>
      </c>
      <c r="C822" s="12" t="s">
        <v>518</v>
      </c>
      <c r="D822" s="13" t="s">
        <v>519</v>
      </c>
      <c r="E822" s="46">
        <f>VLOOKUP(B822,PREU_FEINA!$K$11:$L$1274,2,0)</f>
        <v>0</v>
      </c>
      <c r="F822" s="14">
        <v>4080.06</v>
      </c>
      <c r="G822" s="47">
        <f>ROUND(ROUND(E822,2)*ROUND(F822,3),2)</f>
        <v>0</v>
      </c>
    </row>
    <row r="823" spans="1:7" x14ac:dyDescent="0.25">
      <c r="D823" s="10" t="s">
        <v>22</v>
      </c>
      <c r="E823" s="10"/>
      <c r="F823" s="10"/>
      <c r="G823" s="48">
        <f>SUM(G822:G822)</f>
        <v>0</v>
      </c>
    </row>
    <row r="824" spans="1:7" x14ac:dyDescent="0.25">
      <c r="G824" s="40"/>
    </row>
    <row r="825" spans="1:7" x14ac:dyDescent="0.25">
      <c r="B825" s="10" t="s">
        <v>5</v>
      </c>
      <c r="C825" s="11" t="s">
        <v>6</v>
      </c>
      <c r="D825" s="10" t="s">
        <v>524</v>
      </c>
      <c r="G825" s="40"/>
    </row>
    <row r="826" spans="1:7" x14ac:dyDescent="0.25">
      <c r="B826" s="10" t="s">
        <v>8</v>
      </c>
      <c r="C826" s="11" t="s">
        <v>211</v>
      </c>
      <c r="D826" s="10" t="s">
        <v>212</v>
      </c>
      <c r="G826" s="40"/>
    </row>
    <row r="827" spans="1:7" x14ac:dyDescent="0.25">
      <c r="B827" s="10" t="s">
        <v>11</v>
      </c>
      <c r="C827" s="11" t="s">
        <v>86</v>
      </c>
      <c r="D827" s="10" t="s">
        <v>213</v>
      </c>
      <c r="G827" s="40"/>
    </row>
    <row r="828" spans="1:7" x14ac:dyDescent="0.25">
      <c r="G828" s="40"/>
    </row>
    <row r="829" spans="1:7" x14ac:dyDescent="0.25">
      <c r="A829" s="13">
        <v>1</v>
      </c>
      <c r="B829" s="13" t="s">
        <v>517</v>
      </c>
      <c r="C829" s="12" t="s">
        <v>518</v>
      </c>
      <c r="D829" s="13" t="s">
        <v>519</v>
      </c>
      <c r="E829" s="46">
        <f>VLOOKUP(B829,PREU_FEINA!$K$11:$L$1274,2,0)</f>
        <v>0</v>
      </c>
      <c r="F829" s="14">
        <v>1794.48</v>
      </c>
      <c r="G829" s="47">
        <f>ROUND(ROUND(E829,2)*ROUND(F829,3),2)</f>
        <v>0</v>
      </c>
    </row>
    <row r="830" spans="1:7" x14ac:dyDescent="0.25">
      <c r="D830" s="10" t="s">
        <v>22</v>
      </c>
      <c r="E830" s="10"/>
      <c r="F830" s="10"/>
      <c r="G830" s="48">
        <f>SUM(G829:G829)</f>
        <v>0</v>
      </c>
    </row>
    <row r="831" spans="1:7" x14ac:dyDescent="0.25">
      <c r="G831" s="40"/>
    </row>
    <row r="832" spans="1:7" x14ac:dyDescent="0.25">
      <c r="B832" s="10" t="s">
        <v>5</v>
      </c>
      <c r="C832" s="11" t="s">
        <v>6</v>
      </c>
      <c r="D832" s="10" t="s">
        <v>524</v>
      </c>
      <c r="G832" s="40"/>
    </row>
    <row r="833" spans="1:7" x14ac:dyDescent="0.25">
      <c r="B833" s="10" t="s">
        <v>8</v>
      </c>
      <c r="C833" s="11" t="s">
        <v>211</v>
      </c>
      <c r="D833" s="10" t="s">
        <v>212</v>
      </c>
      <c r="G833" s="40"/>
    </row>
    <row r="834" spans="1:7" x14ac:dyDescent="0.25">
      <c r="B834" s="10" t="s">
        <v>11</v>
      </c>
      <c r="C834" s="11" t="s">
        <v>90</v>
      </c>
      <c r="D834" s="10" t="s">
        <v>214</v>
      </c>
      <c r="G834" s="40"/>
    </row>
    <row r="835" spans="1:7" x14ac:dyDescent="0.25">
      <c r="G835" s="40"/>
    </row>
    <row r="836" spans="1:7" x14ac:dyDescent="0.25">
      <c r="A836" s="13">
        <v>1</v>
      </c>
      <c r="B836" s="13" t="s">
        <v>517</v>
      </c>
      <c r="C836" s="12" t="s">
        <v>518</v>
      </c>
      <c r="D836" s="13" t="s">
        <v>519</v>
      </c>
      <c r="E836" s="46">
        <f>VLOOKUP(B836,PREU_FEINA!$K$11:$L$1274,2,0)</f>
        <v>0</v>
      </c>
      <c r="F836" s="14">
        <v>1990.88</v>
      </c>
      <c r="G836" s="47">
        <f>ROUND(ROUND(E836,2)*ROUND(F836,3),2)</f>
        <v>0</v>
      </c>
    </row>
    <row r="837" spans="1:7" x14ac:dyDescent="0.25">
      <c r="D837" s="10" t="s">
        <v>22</v>
      </c>
      <c r="E837" s="10"/>
      <c r="F837" s="10"/>
      <c r="G837" s="48">
        <f>SUM(G836:G836)</f>
        <v>0</v>
      </c>
    </row>
    <row r="838" spans="1:7" x14ac:dyDescent="0.25">
      <c r="G838" s="40"/>
    </row>
    <row r="839" spans="1:7" x14ac:dyDescent="0.25">
      <c r="B839" s="10" t="s">
        <v>5</v>
      </c>
      <c r="C839" s="11" t="s">
        <v>6</v>
      </c>
      <c r="D839" s="10" t="s">
        <v>524</v>
      </c>
      <c r="G839" s="40"/>
    </row>
    <row r="840" spans="1:7" x14ac:dyDescent="0.25">
      <c r="B840" s="10" t="s">
        <v>8</v>
      </c>
      <c r="C840" s="11" t="s">
        <v>215</v>
      </c>
      <c r="D840" s="10" t="s">
        <v>216</v>
      </c>
      <c r="G840" s="40"/>
    </row>
    <row r="841" spans="1:7" x14ac:dyDescent="0.25">
      <c r="B841" s="10" t="s">
        <v>11</v>
      </c>
      <c r="C841" s="11" t="s">
        <v>47</v>
      </c>
      <c r="D841" s="10" t="s">
        <v>216</v>
      </c>
      <c r="G841" s="40"/>
    </row>
    <row r="842" spans="1:7" x14ac:dyDescent="0.25">
      <c r="G842" s="40"/>
    </row>
    <row r="843" spans="1:7" x14ac:dyDescent="0.25">
      <c r="A843" s="13">
        <v>1</v>
      </c>
      <c r="B843" s="13" t="s">
        <v>517</v>
      </c>
      <c r="C843" s="12" t="s">
        <v>518</v>
      </c>
      <c r="D843" s="13" t="s">
        <v>519</v>
      </c>
      <c r="E843" s="46">
        <f>VLOOKUP(B843,PREU_FEINA!$K$11:$L$1274,2,0)</f>
        <v>0</v>
      </c>
      <c r="F843" s="14">
        <v>510.73200000000003</v>
      </c>
      <c r="G843" s="47">
        <f>ROUND(ROUND(E843,2)*ROUND(F843,3),2)</f>
        <v>0</v>
      </c>
    </row>
    <row r="844" spans="1:7" x14ac:dyDescent="0.25">
      <c r="D844" s="10" t="s">
        <v>22</v>
      </c>
      <c r="E844" s="10"/>
      <c r="F844" s="10"/>
      <c r="G844" s="48">
        <f>SUM(G843:G843)</f>
        <v>0</v>
      </c>
    </row>
    <row r="845" spans="1:7" x14ac:dyDescent="0.25">
      <c r="G845" s="40"/>
    </row>
    <row r="846" spans="1:7" x14ac:dyDescent="0.25">
      <c r="B846" s="10" t="s">
        <v>5</v>
      </c>
      <c r="C846" s="11" t="s">
        <v>6</v>
      </c>
      <c r="D846" s="10" t="s">
        <v>524</v>
      </c>
      <c r="G846" s="40"/>
    </row>
    <row r="847" spans="1:7" x14ac:dyDescent="0.25">
      <c r="B847" s="10" t="s">
        <v>8</v>
      </c>
      <c r="C847" s="11" t="s">
        <v>218</v>
      </c>
      <c r="D847" s="10" t="s">
        <v>219</v>
      </c>
      <c r="G847" s="40"/>
    </row>
    <row r="848" spans="1:7" x14ac:dyDescent="0.25">
      <c r="B848" s="10" t="s">
        <v>11</v>
      </c>
      <c r="C848" s="11" t="s">
        <v>185</v>
      </c>
      <c r="D848" s="10" t="s">
        <v>219</v>
      </c>
      <c r="G848" s="40"/>
    </row>
    <row r="849" spans="1:7" x14ac:dyDescent="0.25">
      <c r="G849" s="40"/>
    </row>
    <row r="850" spans="1:7" x14ac:dyDescent="0.25">
      <c r="A850" s="13">
        <v>1</v>
      </c>
      <c r="B850" s="13" t="s">
        <v>517</v>
      </c>
      <c r="C850" s="12" t="s">
        <v>518</v>
      </c>
      <c r="D850" s="13" t="s">
        <v>519</v>
      </c>
      <c r="E850" s="46">
        <f>VLOOKUP(B850,PREU_FEINA!$K$11:$L$1274,2,0)</f>
        <v>0</v>
      </c>
      <c r="F850" s="14">
        <v>5905.64</v>
      </c>
      <c r="G850" s="47">
        <f>ROUND(ROUND(E850,2)*ROUND(F850,3),2)</f>
        <v>0</v>
      </c>
    </row>
    <row r="851" spans="1:7" x14ac:dyDescent="0.25">
      <c r="D851" s="10" t="s">
        <v>22</v>
      </c>
      <c r="E851" s="10"/>
      <c r="F851" s="10"/>
      <c r="G851" s="48">
        <f>SUM(G850:G850)</f>
        <v>0</v>
      </c>
    </row>
    <row r="852" spans="1:7" x14ac:dyDescent="0.25">
      <c r="G852" s="40"/>
    </row>
    <row r="853" spans="1:7" x14ac:dyDescent="0.25">
      <c r="B853" s="10" t="s">
        <v>5</v>
      </c>
      <c r="C853" s="11" t="s">
        <v>6</v>
      </c>
      <c r="D853" s="10" t="s">
        <v>524</v>
      </c>
      <c r="G853" s="40"/>
    </row>
    <row r="854" spans="1:7" x14ac:dyDescent="0.25">
      <c r="B854" s="10" t="s">
        <v>8</v>
      </c>
      <c r="C854" s="11" t="s">
        <v>218</v>
      </c>
      <c r="D854" s="10" t="s">
        <v>219</v>
      </c>
      <c r="G854" s="40"/>
    </row>
    <row r="855" spans="1:7" x14ac:dyDescent="0.25">
      <c r="B855" s="10" t="s">
        <v>11</v>
      </c>
      <c r="C855" s="11" t="s">
        <v>221</v>
      </c>
      <c r="D855" s="10" t="s">
        <v>222</v>
      </c>
      <c r="G855" s="40"/>
    </row>
    <row r="856" spans="1:7" x14ac:dyDescent="0.25">
      <c r="G856" s="40"/>
    </row>
    <row r="857" spans="1:7" x14ac:dyDescent="0.25">
      <c r="A857" s="13">
        <v>1</v>
      </c>
      <c r="B857" s="13" t="s">
        <v>517</v>
      </c>
      <c r="C857" s="12" t="s">
        <v>518</v>
      </c>
      <c r="D857" s="13" t="s">
        <v>519</v>
      </c>
      <c r="E857" s="46">
        <f>VLOOKUP(B857,PREU_FEINA!$K$11:$L$1274,2,0)</f>
        <v>0</v>
      </c>
      <c r="F857" s="14">
        <v>1118.26</v>
      </c>
      <c r="G857" s="47">
        <f>ROUND(ROUND(E857,2)*ROUND(F857,3),2)</f>
        <v>0</v>
      </c>
    </row>
    <row r="858" spans="1:7" x14ac:dyDescent="0.25">
      <c r="D858" s="10" t="s">
        <v>22</v>
      </c>
      <c r="E858" s="10"/>
      <c r="F858" s="10"/>
      <c r="G858" s="48">
        <f>SUM(G857:G857)</f>
        <v>0</v>
      </c>
    </row>
    <row r="859" spans="1:7" x14ac:dyDescent="0.25">
      <c r="G859" s="40"/>
    </row>
    <row r="860" spans="1:7" x14ac:dyDescent="0.25">
      <c r="B860" s="10" t="s">
        <v>5</v>
      </c>
      <c r="C860" s="11" t="s">
        <v>6</v>
      </c>
      <c r="D860" s="10" t="s">
        <v>524</v>
      </c>
      <c r="G860" s="40"/>
    </row>
    <row r="861" spans="1:7" x14ac:dyDescent="0.25">
      <c r="B861" s="10" t="s">
        <v>8</v>
      </c>
      <c r="C861" s="11" t="s">
        <v>218</v>
      </c>
      <c r="D861" s="10" t="s">
        <v>219</v>
      </c>
      <c r="G861" s="40"/>
    </row>
    <row r="862" spans="1:7" x14ac:dyDescent="0.25">
      <c r="B862" s="10" t="s">
        <v>11</v>
      </c>
      <c r="C862" s="11" t="s">
        <v>223</v>
      </c>
      <c r="D862" s="10" t="s">
        <v>224</v>
      </c>
      <c r="G862" s="40"/>
    </row>
    <row r="863" spans="1:7" x14ac:dyDescent="0.25">
      <c r="G863" s="40"/>
    </row>
    <row r="864" spans="1:7" x14ac:dyDescent="0.25">
      <c r="A864" s="13">
        <v>1</v>
      </c>
      <c r="B864" s="13" t="s">
        <v>517</v>
      </c>
      <c r="C864" s="12" t="s">
        <v>518</v>
      </c>
      <c r="D864" s="13" t="s">
        <v>519</v>
      </c>
      <c r="E864" s="46">
        <f>VLOOKUP(B864,PREU_FEINA!$K$11:$L$1274,2,0)</f>
        <v>0</v>
      </c>
      <c r="F864" s="14">
        <v>604.899</v>
      </c>
      <c r="G864" s="47">
        <f>ROUND(ROUND(E864,2)*ROUND(F864,3),2)</f>
        <v>0</v>
      </c>
    </row>
    <row r="865" spans="1:7" x14ac:dyDescent="0.25">
      <c r="D865" s="10" t="s">
        <v>22</v>
      </c>
      <c r="E865" s="10"/>
      <c r="F865" s="10"/>
      <c r="G865" s="48">
        <f>SUM(G864:G864)</f>
        <v>0</v>
      </c>
    </row>
    <row r="866" spans="1:7" x14ac:dyDescent="0.25">
      <c r="G866" s="40"/>
    </row>
    <row r="867" spans="1:7" x14ac:dyDescent="0.25">
      <c r="B867" s="10" t="s">
        <v>5</v>
      </c>
      <c r="C867" s="11" t="s">
        <v>6</v>
      </c>
      <c r="D867" s="10" t="s">
        <v>524</v>
      </c>
      <c r="G867" s="40"/>
    </row>
    <row r="868" spans="1:7" x14ac:dyDescent="0.25">
      <c r="B868" s="10" t="s">
        <v>8</v>
      </c>
      <c r="C868" s="11" t="s">
        <v>218</v>
      </c>
      <c r="D868" s="10" t="s">
        <v>219</v>
      </c>
      <c r="G868" s="40"/>
    </row>
    <row r="869" spans="1:7" x14ac:dyDescent="0.25">
      <c r="B869" s="10" t="s">
        <v>11</v>
      </c>
      <c r="C869" s="11" t="s">
        <v>225</v>
      </c>
      <c r="D869" s="10" t="s">
        <v>226</v>
      </c>
      <c r="G869" s="40"/>
    </row>
    <row r="870" spans="1:7" x14ac:dyDescent="0.25">
      <c r="G870" s="40"/>
    </row>
    <row r="871" spans="1:7" x14ac:dyDescent="0.25">
      <c r="A871" s="13">
        <v>1</v>
      </c>
      <c r="B871" s="13" t="s">
        <v>517</v>
      </c>
      <c r="C871" s="12" t="s">
        <v>518</v>
      </c>
      <c r="D871" s="13" t="s">
        <v>519</v>
      </c>
      <c r="E871" s="46">
        <f>VLOOKUP(B871,PREU_FEINA!$K$11:$L$1274,2,0)</f>
        <v>0</v>
      </c>
      <c r="F871" s="14">
        <v>47.415999999999997</v>
      </c>
      <c r="G871" s="47">
        <f>ROUND(ROUND(E871,2)*ROUND(F871,3),2)</f>
        <v>0</v>
      </c>
    </row>
    <row r="872" spans="1:7" x14ac:dyDescent="0.25">
      <c r="D872" s="10" t="s">
        <v>22</v>
      </c>
      <c r="E872" s="10"/>
      <c r="F872" s="10"/>
      <c r="G872" s="48">
        <f>SUM(G871:G871)</f>
        <v>0</v>
      </c>
    </row>
    <row r="873" spans="1:7" x14ac:dyDescent="0.25">
      <c r="G873" s="40"/>
    </row>
    <row r="874" spans="1:7" x14ac:dyDescent="0.25">
      <c r="B874" s="10" t="s">
        <v>5</v>
      </c>
      <c r="C874" s="11" t="s">
        <v>6</v>
      </c>
      <c r="D874" s="10" t="s">
        <v>524</v>
      </c>
      <c r="G874" s="40"/>
    </row>
    <row r="875" spans="1:7" x14ac:dyDescent="0.25">
      <c r="B875" s="10" t="s">
        <v>8</v>
      </c>
      <c r="C875" s="11" t="s">
        <v>227</v>
      </c>
      <c r="D875" s="10" t="s">
        <v>228</v>
      </c>
      <c r="G875" s="40"/>
    </row>
    <row r="876" spans="1:7" x14ac:dyDescent="0.25">
      <c r="B876" s="10" t="s">
        <v>11</v>
      </c>
      <c r="C876" s="11" t="s">
        <v>129</v>
      </c>
      <c r="D876" s="10" t="s">
        <v>229</v>
      </c>
      <c r="G876" s="40"/>
    </row>
    <row r="877" spans="1:7" x14ac:dyDescent="0.25">
      <c r="G877" s="40"/>
    </row>
    <row r="878" spans="1:7" x14ac:dyDescent="0.25">
      <c r="A878" s="13">
        <v>1</v>
      </c>
      <c r="B878" s="13" t="s">
        <v>517</v>
      </c>
      <c r="C878" s="12" t="s">
        <v>518</v>
      </c>
      <c r="D878" s="13" t="s">
        <v>519</v>
      </c>
      <c r="E878" s="46">
        <f>VLOOKUP(B878,PREU_FEINA!$K$11:$L$1274,2,0)</f>
        <v>0</v>
      </c>
      <c r="F878" s="14">
        <v>1832.604</v>
      </c>
      <c r="G878" s="47">
        <f>ROUND(ROUND(E878,2)*ROUND(F878,3),2)</f>
        <v>0</v>
      </c>
    </row>
    <row r="879" spans="1:7" x14ac:dyDescent="0.25">
      <c r="D879" s="10" t="s">
        <v>22</v>
      </c>
      <c r="E879" s="10"/>
      <c r="F879" s="10"/>
      <c r="G879" s="48">
        <f>SUM(G878:G878)</f>
        <v>0</v>
      </c>
    </row>
    <row r="880" spans="1:7" x14ac:dyDescent="0.25">
      <c r="G880" s="40"/>
    </row>
    <row r="881" spans="1:7" x14ac:dyDescent="0.25">
      <c r="B881" s="10" t="s">
        <v>5</v>
      </c>
      <c r="C881" s="11" t="s">
        <v>6</v>
      </c>
      <c r="D881" s="10" t="s">
        <v>524</v>
      </c>
      <c r="G881" s="40"/>
    </row>
    <row r="882" spans="1:7" x14ac:dyDescent="0.25">
      <c r="B882" s="10" t="s">
        <v>8</v>
      </c>
      <c r="C882" s="11" t="s">
        <v>230</v>
      </c>
      <c r="D882" s="10" t="s">
        <v>231</v>
      </c>
      <c r="G882" s="40"/>
    </row>
    <row r="883" spans="1:7" x14ac:dyDescent="0.25">
      <c r="B883" s="10" t="s">
        <v>11</v>
      </c>
      <c r="C883" s="11" t="s">
        <v>232</v>
      </c>
      <c r="D883" s="10" t="s">
        <v>233</v>
      </c>
      <c r="G883" s="40"/>
    </row>
    <row r="884" spans="1:7" x14ac:dyDescent="0.25">
      <c r="G884" s="40"/>
    </row>
    <row r="885" spans="1:7" x14ac:dyDescent="0.25">
      <c r="A885" s="13">
        <v>1</v>
      </c>
      <c r="B885" s="13" t="s">
        <v>517</v>
      </c>
      <c r="C885" s="12" t="s">
        <v>518</v>
      </c>
      <c r="D885" s="13" t="s">
        <v>519</v>
      </c>
      <c r="E885" s="46">
        <f>VLOOKUP(B885,PREU_FEINA!$K$11:$L$1274,2,0)</f>
        <v>0</v>
      </c>
      <c r="F885" s="14">
        <v>36.320999999999998</v>
      </c>
      <c r="G885" s="47">
        <f>ROUND(ROUND(E885,2)*ROUND(F885,3),2)</f>
        <v>0</v>
      </c>
    </row>
    <row r="886" spans="1:7" x14ac:dyDescent="0.25">
      <c r="D886" s="10" t="s">
        <v>22</v>
      </c>
      <c r="E886" s="10"/>
      <c r="F886" s="10"/>
      <c r="G886" s="48">
        <f>SUM(G885:G885)</f>
        <v>0</v>
      </c>
    </row>
    <row r="887" spans="1:7" x14ac:dyDescent="0.25">
      <c r="G887" s="40"/>
    </row>
    <row r="888" spans="1:7" x14ac:dyDescent="0.25">
      <c r="B888" s="10" t="s">
        <v>5</v>
      </c>
      <c r="C888" s="11" t="s">
        <v>6</v>
      </c>
      <c r="D888" s="10" t="s">
        <v>524</v>
      </c>
      <c r="G888" s="40"/>
    </row>
    <row r="889" spans="1:7" x14ac:dyDescent="0.25">
      <c r="B889" s="10" t="s">
        <v>8</v>
      </c>
      <c r="C889" s="11" t="s">
        <v>234</v>
      </c>
      <c r="D889" s="10" t="s">
        <v>235</v>
      </c>
      <c r="G889" s="40"/>
    </row>
    <row r="890" spans="1:7" x14ac:dyDescent="0.25">
      <c r="B890" s="10" t="s">
        <v>11</v>
      </c>
      <c r="C890" s="11" t="s">
        <v>140</v>
      </c>
      <c r="D890" s="10" t="s">
        <v>235</v>
      </c>
      <c r="G890" s="40"/>
    </row>
    <row r="891" spans="1:7" x14ac:dyDescent="0.25">
      <c r="G891" s="40"/>
    </row>
    <row r="892" spans="1:7" x14ac:dyDescent="0.25">
      <c r="A892" s="13">
        <v>1</v>
      </c>
      <c r="B892" s="13" t="s">
        <v>517</v>
      </c>
      <c r="C892" s="12" t="s">
        <v>518</v>
      </c>
      <c r="D892" s="13" t="s">
        <v>519</v>
      </c>
      <c r="E892" s="46">
        <f>VLOOKUP(B892,PREU_FEINA!$K$11:$L$1274,2,0)</f>
        <v>0</v>
      </c>
      <c r="F892" s="14">
        <v>7995.48</v>
      </c>
      <c r="G892" s="47">
        <f>ROUND(ROUND(E892,2)*ROUND(F892,3),2)</f>
        <v>0</v>
      </c>
    </row>
    <row r="893" spans="1:7" x14ac:dyDescent="0.25">
      <c r="D893" s="10" t="s">
        <v>22</v>
      </c>
      <c r="E893" s="10"/>
      <c r="F893" s="10"/>
      <c r="G893" s="48">
        <f>SUM(G892:G892)</f>
        <v>0</v>
      </c>
    </row>
    <row r="894" spans="1:7" x14ac:dyDescent="0.25">
      <c r="G894" s="40"/>
    </row>
    <row r="895" spans="1:7" x14ac:dyDescent="0.25">
      <c r="B895" s="10" t="s">
        <v>5</v>
      </c>
      <c r="C895" s="11" t="s">
        <v>6</v>
      </c>
      <c r="D895" s="10" t="s">
        <v>524</v>
      </c>
      <c r="G895" s="40"/>
    </row>
    <row r="896" spans="1:7" x14ac:dyDescent="0.25">
      <c r="B896" s="10" t="s">
        <v>8</v>
      </c>
      <c r="C896" s="11" t="s">
        <v>236</v>
      </c>
      <c r="D896" s="10" t="s">
        <v>237</v>
      </c>
      <c r="G896" s="40"/>
    </row>
    <row r="897" spans="1:7" x14ac:dyDescent="0.25">
      <c r="B897" s="10" t="s">
        <v>11</v>
      </c>
      <c r="C897" s="11" t="s">
        <v>238</v>
      </c>
      <c r="D897" s="10" t="s">
        <v>239</v>
      </c>
      <c r="G897" s="40"/>
    </row>
    <row r="898" spans="1:7" x14ac:dyDescent="0.25">
      <c r="G898" s="40"/>
    </row>
    <row r="899" spans="1:7" x14ac:dyDescent="0.25">
      <c r="A899" s="13">
        <v>1</v>
      </c>
      <c r="B899" s="13" t="s">
        <v>517</v>
      </c>
      <c r="C899" s="12" t="s">
        <v>518</v>
      </c>
      <c r="D899" s="13" t="s">
        <v>519</v>
      </c>
      <c r="E899" s="46">
        <f>VLOOKUP(B899,PREU_FEINA!$K$11:$L$1274,2,0)</f>
        <v>0</v>
      </c>
      <c r="F899" s="14">
        <v>6776.12</v>
      </c>
      <c r="G899" s="47">
        <f>ROUND(ROUND(E899,2)*ROUND(F899,3),2)</f>
        <v>0</v>
      </c>
    </row>
    <row r="900" spans="1:7" x14ac:dyDescent="0.25">
      <c r="D900" s="10" t="s">
        <v>22</v>
      </c>
      <c r="E900" s="10"/>
      <c r="F900" s="10"/>
      <c r="G900" s="48">
        <f>SUM(G899:G899)</f>
        <v>0</v>
      </c>
    </row>
    <row r="901" spans="1:7" x14ac:dyDescent="0.25">
      <c r="G901" s="40"/>
    </row>
    <row r="902" spans="1:7" x14ac:dyDescent="0.25">
      <c r="B902" s="10" t="s">
        <v>5</v>
      </c>
      <c r="C902" s="11" t="s">
        <v>6</v>
      </c>
      <c r="D902" s="10" t="s">
        <v>524</v>
      </c>
      <c r="G902" s="40"/>
    </row>
    <row r="903" spans="1:7" x14ac:dyDescent="0.25">
      <c r="B903" s="10" t="s">
        <v>8</v>
      </c>
      <c r="C903" s="11" t="s">
        <v>240</v>
      </c>
      <c r="D903" s="10" t="s">
        <v>241</v>
      </c>
      <c r="G903" s="40"/>
    </row>
    <row r="904" spans="1:7" x14ac:dyDescent="0.25">
      <c r="B904" s="10" t="s">
        <v>11</v>
      </c>
      <c r="C904" s="11" t="s">
        <v>6</v>
      </c>
      <c r="D904" s="10" t="s">
        <v>242</v>
      </c>
      <c r="G904" s="40"/>
    </row>
    <row r="905" spans="1:7" x14ac:dyDescent="0.25">
      <c r="G905" s="40"/>
    </row>
    <row r="906" spans="1:7" x14ac:dyDescent="0.25">
      <c r="A906" s="13">
        <v>1</v>
      </c>
      <c r="B906" s="13" t="s">
        <v>517</v>
      </c>
      <c r="C906" s="12" t="s">
        <v>518</v>
      </c>
      <c r="D906" s="13" t="s">
        <v>519</v>
      </c>
      <c r="E906" s="46">
        <f>VLOOKUP(B906,PREU_FEINA!$K$11:$L$1274,2,0)</f>
        <v>0</v>
      </c>
      <c r="F906" s="14">
        <v>2058.192</v>
      </c>
      <c r="G906" s="47">
        <f>ROUND(ROUND(E906,2)*ROUND(F906,3),2)</f>
        <v>0</v>
      </c>
    </row>
    <row r="907" spans="1:7" x14ac:dyDescent="0.25">
      <c r="D907" s="10" t="s">
        <v>22</v>
      </c>
      <c r="E907" s="10"/>
      <c r="F907" s="10"/>
      <c r="G907" s="48">
        <f>SUM(G906:G906)</f>
        <v>0</v>
      </c>
    </row>
    <row r="908" spans="1:7" x14ac:dyDescent="0.25">
      <c r="G908" s="40"/>
    </row>
    <row r="909" spans="1:7" x14ac:dyDescent="0.25">
      <c r="D909" s="16" t="s">
        <v>525</v>
      </c>
      <c r="G909" s="49">
        <f>SUM(G755:G908)/2</f>
        <v>0</v>
      </c>
    </row>
  </sheetData>
  <sheetProtection algorithmName="SHA-512" hashValue="ki0IxP28pf5U23P6Ca6KevVVcPV2vMEPh9v1EkCYNct1RR5FStrQqPM0GPt2UXp7EiNV91cx0u+3xqEUpP9CHQ==" saltValue="LlIL4IZ8/shud2ReOjygYA==" spinCount="100000" sheet="1" objects="1" scenarios="1"/>
  <mergeCells count="4">
    <mergeCell ref="D1:G1"/>
    <mergeCell ref="D2:G2"/>
    <mergeCell ref="D3:G3"/>
    <mergeCell ref="D4:G4"/>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6"/>
  <sheetViews>
    <sheetView workbookViewId="0">
      <selection activeCell="B1" sqref="B1:I1"/>
    </sheetView>
  </sheetViews>
  <sheetFormatPr defaultRowHeight="15" x14ac:dyDescent="0.25"/>
  <cols>
    <col min="9" max="9" width="22" customWidth="1"/>
  </cols>
  <sheetData>
    <row r="1" spans="2:9" x14ac:dyDescent="0.25">
      <c r="B1" s="77" t="s">
        <v>534</v>
      </c>
      <c r="C1" s="77"/>
      <c r="D1" s="77"/>
      <c r="E1" s="77"/>
      <c r="F1" s="77"/>
      <c r="G1" s="77"/>
      <c r="H1" s="77"/>
      <c r="I1" s="77"/>
    </row>
    <row r="3" spans="2:9" ht="18.75" x14ac:dyDescent="0.3">
      <c r="B3" s="76" t="str">
        <f>+'T-SMP'!D3</f>
        <v>Nom empresa</v>
      </c>
      <c r="C3" s="76"/>
      <c r="D3" s="76"/>
      <c r="E3" s="76"/>
    </row>
    <row r="5" spans="2:9" x14ac:dyDescent="0.25">
      <c r="B5" s="16" t="s">
        <v>526</v>
      </c>
    </row>
    <row r="7" spans="2:9" x14ac:dyDescent="0.25">
      <c r="H7" s="23" t="s">
        <v>528</v>
      </c>
      <c r="I7" s="59">
        <f>+'T-PRES'!G749</f>
        <v>0</v>
      </c>
    </row>
    <row r="8" spans="2:9" x14ac:dyDescent="0.25">
      <c r="H8" s="23" t="s">
        <v>513</v>
      </c>
      <c r="I8" s="40">
        <f>+I7*0.05</f>
        <v>0</v>
      </c>
    </row>
    <row r="9" spans="2:9" x14ac:dyDescent="0.25">
      <c r="H9" s="23"/>
      <c r="I9" s="40"/>
    </row>
    <row r="10" spans="2:9" x14ac:dyDescent="0.25">
      <c r="H10" s="23" t="s">
        <v>527</v>
      </c>
      <c r="I10" s="40">
        <f>+I8+I7</f>
        <v>0</v>
      </c>
    </row>
    <row r="11" spans="2:9" x14ac:dyDescent="0.25">
      <c r="I11" s="40"/>
    </row>
    <row r="12" spans="2:9" x14ac:dyDescent="0.25">
      <c r="H12" s="23" t="s">
        <v>514</v>
      </c>
      <c r="I12" s="40">
        <f>+I10*0.05</f>
        <v>0</v>
      </c>
    </row>
    <row r="13" spans="2:9" x14ac:dyDescent="0.25">
      <c r="E13" s="61"/>
      <c r="F13" s="61"/>
      <c r="G13" s="61"/>
      <c r="H13" s="62" t="s">
        <v>515</v>
      </c>
      <c r="I13" s="63">
        <f>+I10*0.06</f>
        <v>0</v>
      </c>
    </row>
    <row r="14" spans="2:9" x14ac:dyDescent="0.25">
      <c r="H14" s="23"/>
      <c r="I14" s="40">
        <f>+I13+I12+I10</f>
        <v>0</v>
      </c>
    </row>
    <row r="15" spans="2:9" x14ac:dyDescent="0.25">
      <c r="H15" s="23"/>
      <c r="I15" s="40"/>
    </row>
    <row r="16" spans="2:9" x14ac:dyDescent="0.25">
      <c r="E16" s="61"/>
      <c r="F16" s="61"/>
      <c r="G16" s="61"/>
      <c r="H16" s="62" t="s">
        <v>516</v>
      </c>
      <c r="I16" s="63">
        <f>+I14*0.21</f>
        <v>0</v>
      </c>
    </row>
    <row r="17" spans="2:9" x14ac:dyDescent="0.25">
      <c r="H17" s="60" t="s">
        <v>22</v>
      </c>
      <c r="I17" s="49">
        <f>+I16+I14</f>
        <v>0</v>
      </c>
    </row>
    <row r="20" spans="2:9" x14ac:dyDescent="0.25">
      <c r="B20" s="16" t="s">
        <v>525</v>
      </c>
    </row>
    <row r="22" spans="2:9" x14ac:dyDescent="0.25">
      <c r="H22" s="23" t="s">
        <v>528</v>
      </c>
      <c r="I22" s="59">
        <f>+'T-PRES'!G909</f>
        <v>0</v>
      </c>
    </row>
    <row r="23" spans="2:9" x14ac:dyDescent="0.25">
      <c r="H23" s="23" t="s">
        <v>513</v>
      </c>
      <c r="I23" s="40">
        <f>+I22*0.05</f>
        <v>0</v>
      </c>
    </row>
    <row r="24" spans="2:9" x14ac:dyDescent="0.25">
      <c r="H24" s="23"/>
      <c r="I24" s="40"/>
    </row>
    <row r="25" spans="2:9" x14ac:dyDescent="0.25">
      <c r="H25" s="23" t="s">
        <v>527</v>
      </c>
      <c r="I25" s="40">
        <f>+I23+I22</f>
        <v>0</v>
      </c>
    </row>
    <row r="26" spans="2:9" x14ac:dyDescent="0.25">
      <c r="I26" s="40"/>
    </row>
    <row r="27" spans="2:9" x14ac:dyDescent="0.25">
      <c r="H27" s="23" t="s">
        <v>514</v>
      </c>
      <c r="I27" s="40">
        <f>+I25*0.05</f>
        <v>0</v>
      </c>
    </row>
    <row r="28" spans="2:9" x14ac:dyDescent="0.25">
      <c r="G28" s="61"/>
      <c r="H28" s="62" t="s">
        <v>515</v>
      </c>
      <c r="I28" s="63">
        <f>+I25*0.06</f>
        <v>0</v>
      </c>
    </row>
    <row r="29" spans="2:9" x14ac:dyDescent="0.25">
      <c r="H29" s="23"/>
      <c r="I29" s="40">
        <f>+I28+I27+I25</f>
        <v>0</v>
      </c>
    </row>
    <row r="30" spans="2:9" x14ac:dyDescent="0.25">
      <c r="H30" s="23"/>
      <c r="I30" s="40"/>
    </row>
    <row r="31" spans="2:9" x14ac:dyDescent="0.25">
      <c r="G31" s="61"/>
      <c r="H31" s="62" t="s">
        <v>529</v>
      </c>
      <c r="I31" s="63">
        <f>+I29*0.1</f>
        <v>0</v>
      </c>
    </row>
    <row r="32" spans="2:9" x14ac:dyDescent="0.25">
      <c r="H32" s="60" t="s">
        <v>22</v>
      </c>
      <c r="I32" s="49">
        <f>+I31+I29</f>
        <v>0</v>
      </c>
    </row>
    <row r="35" spans="8:9" ht="15.75" x14ac:dyDescent="0.25">
      <c r="H35" s="53" t="s">
        <v>530</v>
      </c>
      <c r="I35" s="64">
        <f>+I29+I14</f>
        <v>0</v>
      </c>
    </row>
    <row r="36" spans="8:9" ht="15.75" x14ac:dyDescent="0.25">
      <c r="H36" s="53" t="s">
        <v>531</v>
      </c>
      <c r="I36" s="64">
        <f>+I32+I17</f>
        <v>0</v>
      </c>
    </row>
  </sheetData>
  <sheetProtection algorithmName="SHA-512" hashValue="oNttChJnuJW0FxHdBVwBM1rAWXQbQn9duB7xIqMZKCq8vA/sqIkJ3T9tfNP3qiM96h9cyJ+3895zJ/B3l+/9cQ==" saltValue="CX1e1csJf7WZ1QNXJ2fxxw==" spinCount="100000" sheet="1" objects="1" scenarios="1"/>
  <mergeCells count="2">
    <mergeCell ref="B3:E3"/>
    <mergeCell ref="B1:I1"/>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INSTRUCCIONS</vt:lpstr>
      <vt:lpstr>T-SMP</vt:lpstr>
      <vt:lpstr>PREU_FEINA</vt:lpstr>
      <vt:lpstr>T-PRES</vt:lpstr>
      <vt:lpstr>RESUM PRESSUPOST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zak</cp:lastModifiedBy>
  <cp:lastPrinted>2024-12-19T08:20:48Z</cp:lastPrinted>
  <dcterms:created xsi:type="dcterms:W3CDTF">2024-12-18T12:28:06Z</dcterms:created>
  <dcterms:modified xsi:type="dcterms:W3CDTF">2024-12-19T12:46:17Z</dcterms:modified>
</cp:coreProperties>
</file>