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76" tabRatio="611" activeTab="2"/>
  </bookViews>
  <sheets>
    <sheet name="RESUM PUNTS" sheetId="9" r:id="rId1"/>
    <sheet name="Full1" sheetId="6" state="hidden" r:id="rId2"/>
    <sheet name="digital" sheetId="8" r:id="rId3"/>
  </sheets>
  <definedNames>
    <definedName name="_xlnm._FilterDatabase" localSheetId="2" hidden="1">digital!$A$48:$AW$68</definedName>
    <definedName name="_xlnm.Print_Area" localSheetId="2">digital!$A$1:$J$108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O13" i="8"/>
  <c r="M13" i="8"/>
  <c r="N13" i="8" s="1"/>
  <c r="O16" i="8"/>
  <c r="M16" i="8"/>
  <c r="N16" i="8" s="1"/>
  <c r="O20" i="8" l="1"/>
  <c r="M20" i="8"/>
  <c r="N20" i="8" s="1"/>
  <c r="O67" i="8" l="1"/>
  <c r="N67" i="8"/>
  <c r="M67" i="8"/>
  <c r="O65" i="8"/>
  <c r="N65" i="8"/>
  <c r="M65" i="8"/>
  <c r="O64" i="8"/>
  <c r="N64" i="8"/>
  <c r="M64" i="8"/>
  <c r="O63" i="8"/>
  <c r="N63" i="8"/>
  <c r="M63" i="8"/>
  <c r="O52" i="8"/>
  <c r="N52" i="8"/>
  <c r="M52" i="8"/>
  <c r="O35" i="8"/>
  <c r="N35" i="8"/>
  <c r="M35" i="8"/>
  <c r="O22" i="8" l="1"/>
  <c r="M22" i="8"/>
  <c r="N22" i="8" s="1"/>
  <c r="M14" i="8" l="1"/>
  <c r="N14" i="8" s="1"/>
  <c r="O14" i="8"/>
  <c r="M72" i="8" l="1"/>
  <c r="N72" i="8" s="1"/>
  <c r="M74" i="8" l="1"/>
  <c r="M73" i="8"/>
  <c r="N73" i="8" l="1"/>
  <c r="N74" i="8"/>
  <c r="O92" i="8" l="1"/>
  <c r="M92" i="8"/>
  <c r="N92" i="8" s="1"/>
  <c r="O88" i="8"/>
  <c r="M88" i="8"/>
  <c r="N88" i="8" s="1"/>
  <c r="O84" i="8"/>
  <c r="M84" i="8"/>
  <c r="N84" i="8" s="1"/>
  <c r="O83" i="8"/>
  <c r="M83" i="8"/>
  <c r="N83" i="8" s="1"/>
  <c r="O82" i="8"/>
  <c r="M82" i="8"/>
  <c r="N82" i="8" s="1"/>
  <c r="O78" i="8"/>
  <c r="M78" i="8"/>
  <c r="N78" i="8" s="1"/>
  <c r="O68" i="8"/>
  <c r="N68" i="8"/>
  <c r="M68" i="8"/>
  <c r="O66" i="8"/>
  <c r="N66" i="8"/>
  <c r="M66" i="8"/>
  <c r="O62" i="8"/>
  <c r="N62" i="8"/>
  <c r="M62" i="8"/>
  <c r="O61" i="8"/>
  <c r="N61" i="8"/>
  <c r="M61" i="8"/>
  <c r="O60" i="8"/>
  <c r="N60" i="8"/>
  <c r="M60" i="8"/>
  <c r="O59" i="8"/>
  <c r="N59" i="8"/>
  <c r="M59" i="8"/>
  <c r="O58" i="8"/>
  <c r="N58" i="8"/>
  <c r="M58" i="8"/>
  <c r="O57" i="8"/>
  <c r="N57" i="8"/>
  <c r="M57" i="8"/>
  <c r="O56" i="8"/>
  <c r="N56" i="8"/>
  <c r="M56" i="8"/>
  <c r="O55" i="8"/>
  <c r="N55" i="8"/>
  <c r="M55" i="8"/>
  <c r="O54" i="8"/>
  <c r="N54" i="8"/>
  <c r="M54" i="8"/>
  <c r="O53" i="8"/>
  <c r="N53" i="8"/>
  <c r="M53" i="8"/>
  <c r="O51" i="8"/>
  <c r="N51" i="8"/>
  <c r="M51" i="8"/>
  <c r="O50" i="8"/>
  <c r="N50" i="8"/>
  <c r="M50" i="8"/>
  <c r="O49" i="8"/>
  <c r="N49" i="8"/>
  <c r="M49" i="8"/>
  <c r="O45" i="8"/>
  <c r="N45" i="8"/>
  <c r="M45" i="8"/>
  <c r="O44" i="8"/>
  <c r="N44" i="8"/>
  <c r="M44" i="8"/>
  <c r="O43" i="8"/>
  <c r="N43" i="8"/>
  <c r="M43" i="8"/>
  <c r="O42" i="8"/>
  <c r="N42" i="8"/>
  <c r="M42" i="8"/>
  <c r="O41" i="8"/>
  <c r="N41" i="8"/>
  <c r="M41" i="8"/>
  <c r="O40" i="8"/>
  <c r="N40" i="8"/>
  <c r="M40" i="8"/>
  <c r="O39" i="8"/>
  <c r="N39" i="8"/>
  <c r="M39" i="8"/>
  <c r="O38" i="8"/>
  <c r="N38" i="8"/>
  <c r="M38" i="8"/>
  <c r="O37" i="8"/>
  <c r="N37" i="8"/>
  <c r="M37" i="8"/>
  <c r="O36" i="8"/>
  <c r="N36" i="8"/>
  <c r="M36" i="8"/>
  <c r="O34" i="8"/>
  <c r="N34" i="8"/>
  <c r="M34" i="8"/>
  <c r="O33" i="8"/>
  <c r="N33" i="8"/>
  <c r="M33" i="8"/>
  <c r="O32" i="8"/>
  <c r="N32" i="8"/>
  <c r="M32" i="8"/>
  <c r="O31" i="8"/>
  <c r="N31" i="8"/>
  <c r="M31" i="8"/>
  <c r="O30" i="8"/>
  <c r="N30" i="8"/>
  <c r="M30" i="8"/>
  <c r="O29" i="8"/>
  <c r="N29" i="8"/>
  <c r="M29" i="8"/>
  <c r="O25" i="8"/>
  <c r="M25" i="8"/>
  <c r="N25" i="8" s="1"/>
  <c r="O24" i="8"/>
  <c r="M24" i="8"/>
  <c r="N24" i="8" s="1"/>
  <c r="O23" i="8"/>
  <c r="M23" i="8"/>
  <c r="N23" i="8" s="1"/>
  <c r="O21" i="8"/>
  <c r="M21" i="8"/>
  <c r="N21" i="8" s="1"/>
  <c r="O19" i="8"/>
  <c r="M19" i="8"/>
  <c r="N19" i="8" s="1"/>
  <c r="O18" i="8"/>
  <c r="M18" i="8"/>
  <c r="N18" i="8" s="1"/>
  <c r="O17" i="8"/>
  <c r="M17" i="8"/>
  <c r="N17" i="8" s="1"/>
  <c r="O15" i="8"/>
  <c r="M15" i="8"/>
  <c r="N15" i="8" s="1"/>
  <c r="O12" i="8"/>
  <c r="M12" i="8"/>
  <c r="N12" i="8" s="1"/>
  <c r="O11" i="8"/>
  <c r="M11" i="8"/>
  <c r="N11" i="8" s="1"/>
  <c r="O10" i="8"/>
  <c r="M10" i="8"/>
  <c r="N10" i="8" s="1"/>
  <c r="O9" i="8"/>
  <c r="M9" i="8"/>
  <c r="N9" i="8" s="1"/>
  <c r="O8" i="8"/>
  <c r="M8" i="8"/>
  <c r="N8" i="8" s="1"/>
  <c r="E55" i="6"/>
  <c r="E54" i="6"/>
  <c r="E50" i="6"/>
  <c r="E49" i="6"/>
  <c r="E47" i="6"/>
  <c r="E46" i="6"/>
  <c r="E38" i="6"/>
  <c r="E37" i="6"/>
  <c r="E22" i="6"/>
  <c r="D6" i="9" l="1"/>
  <c r="D7" i="9" l="1"/>
</calcChain>
</file>

<file path=xl/sharedStrings.xml><?xml version="1.0" encoding="utf-8"?>
<sst xmlns="http://schemas.openxmlformats.org/spreadsheetml/2006/main" count="611" uniqueCount="179">
  <si>
    <t>punts</t>
  </si>
  <si>
    <t>DIGITAL</t>
  </si>
  <si>
    <t>TOTAL</t>
  </si>
  <si>
    <t>Suport</t>
  </si>
  <si>
    <t>Tipologia de compra
i Format</t>
  </si>
  <si>
    <t>Tarifa 2022</t>
  </si>
  <si>
    <t>Tarifa 2023*</t>
  </si>
  <si>
    <t>Catalunya Ràdio</t>
  </si>
  <si>
    <t>Preu Net 1 ins. Falca 20" (extrapolable)* Dl-Dv (7h-10h)</t>
  </si>
  <si>
    <t>(omplir)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</si>
  <si>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</si>
  <si>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</si>
  <si>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</si>
  <si>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</si>
  <si>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</si>
  <si>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</si>
  <si>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</si>
  <si>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</si>
  <si>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</si>
  <si>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</si>
  <si>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</si>
  <si>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</si>
  <si>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</si>
  <si>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</si>
  <si>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</si>
  <si>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</si>
  <si>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</si>
  <si>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</si>
  <si>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</si>
  <si>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</si>
  <si>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</si>
  <si>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</si>
  <si>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Dial Cat.</t>
  </si>
  <si>
    <t>Preu Net 1 ins. Falca 20" (extrapolable)* Dl-Dv (11h-23h)</t>
  </si>
  <si>
    <t>Los 40 Classic Cat.</t>
  </si>
  <si>
    <t>Europa FM Cat.</t>
  </si>
  <si>
    <t>Preu Net 1 ins. Falca 20" (extrapolable)* Dl-Dv (14h-17h)</t>
  </si>
  <si>
    <t>Onda Cero Cat.</t>
  </si>
  <si>
    <t>Preu Net 1 ins. Falca 20" (extrapolable)* Dl-Dv (14-15h)</t>
  </si>
  <si>
    <t>Melodia FM Cat.</t>
  </si>
  <si>
    <t>Preu Net 1 ins. Falca 20" (extrapolable)* Dl-Dv (10h-22h)</t>
  </si>
  <si>
    <t>Cadena 100 Cat.</t>
  </si>
  <si>
    <t>Preu Net 1 ins. Falca 20" (extrapolable)* Ds (9h-14h)</t>
  </si>
  <si>
    <t>Cope Cat.</t>
  </si>
  <si>
    <t>Preu Net 1 ins. Falca 20" (extrapolable)* Herrera en la Cope</t>
  </si>
  <si>
    <t>Rock FM Cat.</t>
  </si>
  <si>
    <t>Preu Net 1 ins. Falca 20" (extrapolable)* Dl-Dv (6h-14,30h)</t>
  </si>
  <si>
    <t>Ràdio Tele Taxi</t>
  </si>
  <si>
    <t>Kiss FM Cat.</t>
  </si>
  <si>
    <t>Preu Net 1 ins. Falca 20" (extrapolable)* Dl-Dv (11h-15h)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</si>
  <si>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</si>
  <si>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</si>
  <si>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</si>
  <si>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</si>
  <si>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</si>
  <si>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Exp...........</t>
  </si>
  <si>
    <t>(empresa)</t>
  </si>
  <si>
    <t>PUNTS</t>
  </si>
  <si>
    <t>FORMATS CONVENCIONALS* - Preu o Cost detallat a l'Acord Marc</t>
  </si>
  <si>
    <t>Adsmurai
SL</t>
  </si>
  <si>
    <t>Medialog Communications SL</t>
  </si>
  <si>
    <t>Nothingad Comunicació
SL</t>
  </si>
  <si>
    <t>Proximia Havas SLU</t>
  </si>
  <si>
    <t>Publicis Media Spain
SL</t>
  </si>
  <si>
    <t>Rebold Marketing
SLU</t>
  </si>
  <si>
    <t>Punts</t>
  </si>
  <si>
    <t>IP</t>
  </si>
  <si>
    <t>Preu o Cost
Acord Marc</t>
  </si>
  <si>
    <t>Preu o Cost NET Expedient*</t>
  </si>
  <si>
    <t xml:space="preserve">Oferta </t>
  </si>
  <si>
    <t>Valor a comparar</t>
  </si>
  <si>
    <t>Webs grup CCMA</t>
  </si>
  <si>
    <t>IP Cat.</t>
  </si>
  <si>
    <t>CPM* Net Video In-Stream</t>
  </si>
  <si>
    <t>... €</t>
  </si>
  <si>
    <t>...€</t>
  </si>
  <si>
    <t>Spotify</t>
  </si>
  <si>
    <t>CPM* Net Falca+Cover</t>
  </si>
  <si>
    <t>Compra Programàtica</t>
  </si>
  <si>
    <t>CPM* Net Formats display IAB</t>
  </si>
  <si>
    <t>CPM* Net Video Preroll</t>
  </si>
  <si>
    <t>Facebook</t>
  </si>
  <si>
    <t>CPM* Net Page Post Photo segmentació 3 nivells*</t>
  </si>
  <si>
    <t>CPM* Net Page Post Video segmentació 3 nivells*</t>
  </si>
  <si>
    <t>CPV* Net Page Post Video segmentació 3 nivells*</t>
  </si>
  <si>
    <t>Instagram</t>
  </si>
  <si>
    <t>CPM* Net Story segmentació 3 nivells*</t>
  </si>
  <si>
    <t>X (Twitter)</t>
  </si>
  <si>
    <t>CPM* Net Promoted Tweet segmentació 3 nivells*</t>
  </si>
  <si>
    <t>CPM* Net Video Card segmentació 3 nivells*</t>
  </si>
  <si>
    <t>CPV* Net Video Card segmentació 3 nivells*</t>
  </si>
  <si>
    <t>Linkedin</t>
  </si>
  <si>
    <t>CPC* Net Sponsored Updates segmentació 3 nivells*</t>
  </si>
  <si>
    <t>Google</t>
  </si>
  <si>
    <t>CPC* Net Enllaç Patrocinat segmentació 3 nivells:</t>
  </si>
  <si>
    <t>CPM* Net Google Ads segmentació 3 nivells:</t>
  </si>
  <si>
    <t>Youtube</t>
  </si>
  <si>
    <t>CPM* Net Preroll segmentació 3 nivells*</t>
  </si>
  <si>
    <t>FORMATS CONVENCIONALS* - Descompte detallat a l'Acord Marc</t>
  </si>
  <si>
    <t>Descompte
Acord Marc</t>
  </si>
  <si>
    <t>Descompte
Expedient*</t>
  </si>
  <si>
    <t>Descompte mínim per a la resta de FORMATS CONVENCIONALS*</t>
  </si>
  <si>
    <t>...%</t>
  </si>
  <si>
    <t>Webs grup GODÓ</t>
  </si>
  <si>
    <t>Descompte mínim per a qualsevol dels FORMATS CONVENCIONALS*</t>
  </si>
  <si>
    <t>Webs grup PRENSA IBÉRICA*</t>
  </si>
  <si>
    <t>Webs grup HERMES</t>
  </si>
  <si>
    <t>Webs  grup ARA</t>
  </si>
  <si>
    <t>Webs grup PRISA</t>
  </si>
  <si>
    <t>Webs grup FLAIX</t>
  </si>
  <si>
    <t>Webs grup VOCENTO</t>
  </si>
  <si>
    <t>Webs grup UNIDAD EDITORIAL</t>
  </si>
  <si>
    <t>Webs de LaRazon.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</si>
  <si>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</si>
  <si>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</si>
  <si>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</si>
  <si>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</si>
  <si>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</si>
  <si>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</si>
  <si>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</si>
  <si>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FORMATS CONVENCIONALS* - Descompte ALTRES</t>
  </si>
  <si>
    <t>Webs de CronicaGlobal.</t>
  </si>
  <si>
    <t>Webs d'ElDiario.</t>
  </si>
  <si>
    <t>Webs d'El Grup TIRABOL</t>
  </si>
  <si>
    <t>Webs d'ElConfidencial.</t>
  </si>
  <si>
    <t>TheNewBcnPost.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</si>
  <si>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</si>
  <si>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</si>
  <si>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</si>
  <si>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</si>
  <si>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</si>
  <si>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</si>
  <si>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</si>
  <si>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</si>
  <si>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DiariMes.</t>
  </si>
  <si>
    <t>El Crític</t>
  </si>
  <si>
    <t>TimeOut</t>
  </si>
  <si>
    <t>TotBarcelona</t>
  </si>
  <si>
    <t>LiniaXarxa.</t>
  </si>
  <si>
    <t>Adolescents</t>
  </si>
  <si>
    <t>Qualsevol site, xarxa social, cercador, exclusivista, influencer, plataforma i dispositiu d'àmbit català, espanyol i internacional</t>
  </si>
  <si>
    <t>-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</si>
  <si>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</si>
  <si>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t>FORMATS/SITES/SEGMENTACIONS diverses</t>
  </si>
  <si>
    <t>Preu NET Expedient*</t>
  </si>
  <si>
    <t>Tik Tok</t>
  </si>
  <si>
    <t>CPM* Net Spark Ads segmentació 3 nivells*</t>
  </si>
  <si>
    <t>Twitch</t>
  </si>
  <si>
    <t>CPM* Net Video Preroll/Midroll segmentació 3 nivells*</t>
  </si>
  <si>
    <t>CPM* Net Reels segmentació 3 nivells*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</si>
  <si>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</si>
  <si>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</si>
  <si>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</si>
  <si>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</si>
  <si>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</si>
  <si>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</si>
  <si>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</si>
  <si>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</si>
  <si>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</si>
  <si>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</si>
  <si>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</si>
  <si>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</si>
  <si>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FORMATS CONVENCIONALS* - Comissió d'agència</t>
  </si>
  <si>
    <t xml:space="preserve">C.Ag.Màx. Acord Marc </t>
  </si>
  <si>
    <t>C.Ag. Expedient</t>
  </si>
  <si>
    <t>Comissió d'agència FORMATS CONVENCIONALS* Digital</t>
  </si>
  <si>
    <t>FORMATS/ACCIONS ESPECIALS* - Comissió d'Agència</t>
  </si>
  <si>
    <t>Comissió d'agència FORMATS/ACCIONS ESPECIALS* Digital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</si>
  <si>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</si>
  <si>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</si>
  <si>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</si>
  <si>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</si>
  <si>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</si>
  <si>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</si>
  <si>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</si>
  <si>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</si>
  <si>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</si>
  <si>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- Cal omplir totes les caselles en TARONJA (referents a l'Acord Marc) i en GROC (referents a l'Expedient actual).</t>
  </si>
  <si>
    <t xml:space="preserve">- En cap cas es podran aplicar les dues comssions d'agència (Formats Convencionals i Formats/Accions Especials) simultàniament.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</si>
</sst>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#,##0.000\ &quot;€&quot;"/>
    <numFmt numFmtId="168" formatCode="0.0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solid">
        <fgColor indexed="65"/>
        <bgColor indexed="64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lightTrellis">
        <fgColor theme="6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8" fillId="0" borderId="0"/>
  </cellStyleXfs>
  <cellXfs count="228">
    <xf numFmtId="0" fontId="0" fillId="0" borderId="0" xfId="0"/>
    <xf numFmtId="0" fontId="4" fillId="3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165" fontId="16" fillId="5" borderId="1" xfId="0" applyNumberFormat="1" applyFont="1" applyFill="1" applyBorder="1" applyAlignment="1">
      <alignment vertical="top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9" fillId="2" borderId="4" xfId="0" applyFont="1" applyFill="1" applyBorder="1" applyAlignment="1">
      <alignment horizontal="center" vertical="center" wrapText="1"/>
    </xf>
    <xf numFmtId="10" fontId="10" fillId="2" borderId="4" xfId="2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 wrapText="1"/>
    </xf>
    <xf numFmtId="44" fontId="20" fillId="2" borderId="4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9" fillId="2" borderId="4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164" fontId="22" fillId="5" borderId="4" xfId="1" quotePrefix="1" applyNumberFormat="1" applyFont="1" applyFill="1" applyBorder="1" applyAlignment="1">
      <alignment horizontal="right" vertical="top" wrapText="1"/>
    </xf>
    <xf numFmtId="164" fontId="23" fillId="6" borderId="4" xfId="1" applyNumberFormat="1" applyFont="1" applyFill="1" applyBorder="1" applyAlignment="1">
      <alignment horizontal="right" vertical="top" wrapText="1"/>
    </xf>
    <xf numFmtId="0" fontId="19" fillId="2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19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/>
    <xf numFmtId="0" fontId="15" fillId="2" borderId="0" xfId="0" applyFont="1" applyFill="1" applyAlignment="1">
      <alignment vertical="center"/>
    </xf>
    <xf numFmtId="44" fontId="13" fillId="5" borderId="2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6" fillId="2" borderId="0" xfId="0" applyFont="1" applyFill="1" applyAlignment="1">
      <alignment vertical="center" wrapText="1"/>
    </xf>
    <xf numFmtId="164" fontId="10" fillId="2" borderId="4" xfId="1" applyNumberFormat="1" applyFont="1" applyFill="1" applyBorder="1" applyAlignment="1">
      <alignment horizontal="center" vertical="center" wrapText="1"/>
    </xf>
    <xf numFmtId="10" fontId="20" fillId="2" borderId="4" xfId="2" applyNumberFormat="1" applyFont="1" applyFill="1" applyBorder="1" applyAlignment="1">
      <alignment horizontal="center" vertical="center" wrapText="1"/>
    </xf>
    <xf numFmtId="10" fontId="22" fillId="5" borderId="4" xfId="2" applyNumberFormat="1" applyFont="1" applyFill="1" applyBorder="1" applyAlignment="1">
      <alignment horizontal="center" vertical="top"/>
    </xf>
    <xf numFmtId="10" fontId="23" fillId="6" borderId="4" xfId="2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10" fontId="26" fillId="2" borderId="0" xfId="0" applyNumberFormat="1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/>
    </xf>
    <xf numFmtId="10" fontId="27" fillId="2" borderId="0" xfId="2" applyNumberFormat="1" applyFont="1" applyFill="1" applyBorder="1" applyAlignment="1">
      <alignment horizontal="center" vertical="center"/>
    </xf>
    <xf numFmtId="164" fontId="27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top"/>
    </xf>
    <xf numFmtId="165" fontId="16" fillId="8" borderId="1" xfId="0" applyNumberFormat="1" applyFont="1" applyFill="1" applyBorder="1" applyAlignment="1">
      <alignment vertical="top"/>
    </xf>
    <xf numFmtId="0" fontId="15" fillId="8" borderId="5" xfId="0" applyFont="1" applyFill="1" applyBorder="1" applyAlignment="1">
      <alignment horizontal="center" vertical="top" wrapText="1"/>
    </xf>
    <xf numFmtId="164" fontId="15" fillId="8" borderId="2" xfId="0" applyNumberFormat="1" applyFont="1" applyFill="1" applyBorder="1" applyAlignment="1">
      <alignment horizontal="right" vertical="top" wrapText="1"/>
    </xf>
    <xf numFmtId="10" fontId="16" fillId="8" borderId="3" xfId="0" applyNumberFormat="1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10" fontId="20" fillId="2" borderId="4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7" fillId="0" borderId="0" xfId="0" applyFont="1"/>
    <xf numFmtId="0" fontId="1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0" fontId="20" fillId="2" borderId="0" xfId="1" applyNumberFormat="1" applyFont="1" applyFill="1" applyBorder="1" applyAlignment="1">
      <alignment horizontal="center" vertical="center"/>
    </xf>
    <xf numFmtId="10" fontId="20" fillId="2" borderId="0" xfId="1" quotePrefix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top"/>
    </xf>
    <xf numFmtId="0" fontId="28" fillId="2" borderId="0" xfId="0" applyFont="1" applyFill="1" applyAlignment="1">
      <alignment vertical="top"/>
    </xf>
    <xf numFmtId="0" fontId="4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top" wrapText="1"/>
    </xf>
    <xf numFmtId="44" fontId="19" fillId="2" borderId="0" xfId="1" applyFont="1" applyFill="1" applyAlignment="1">
      <alignment vertical="center"/>
    </xf>
    <xf numFmtId="0" fontId="10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17" fillId="2" borderId="4" xfId="0" applyFont="1" applyFill="1" applyBorder="1" applyAlignment="1">
      <alignment horizontal="left" vertical="top" wrapText="1"/>
    </xf>
    <xf numFmtId="164" fontId="17" fillId="7" borderId="4" xfId="1" quotePrefix="1" applyNumberFormat="1" applyFont="1" applyFill="1" applyBorder="1" applyAlignment="1">
      <alignment horizontal="right" vertical="top"/>
    </xf>
    <xf numFmtId="10" fontId="4" fillId="2" borderId="0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165" fontId="12" fillId="2" borderId="1" xfId="0" applyNumberFormat="1" applyFont="1" applyFill="1" applyBorder="1" applyAlignment="1">
      <alignment horizontal="left" vertical="center" wrapText="1"/>
    </xf>
    <xf numFmtId="44" fontId="15" fillId="2" borderId="0" xfId="1" applyFont="1" applyFill="1" applyAlignment="1">
      <alignment vertical="center"/>
    </xf>
    <xf numFmtId="44" fontId="15" fillId="2" borderId="0" xfId="1" applyFont="1" applyFill="1" applyBorder="1" applyAlignment="1">
      <alignment vertical="center" wrapText="1"/>
    </xf>
    <xf numFmtId="44" fontId="14" fillId="2" borderId="0" xfId="1" quotePrefix="1" applyFont="1" applyFill="1" applyBorder="1" applyAlignment="1">
      <alignment horizontal="right" vertical="center" wrapText="1"/>
    </xf>
    <xf numFmtId="0" fontId="15" fillId="2" borderId="0" xfId="0" applyFont="1" applyFill="1"/>
    <xf numFmtId="164" fontId="18" fillId="2" borderId="0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2" fillId="5" borderId="3" xfId="0" applyFont="1" applyFill="1" applyBorder="1" applyAlignment="1">
      <alignment horizontal="center" vertical="center" wrapText="1"/>
    </xf>
    <xf numFmtId="0" fontId="0" fillId="2" borderId="0" xfId="0" applyFill="1"/>
    <xf numFmtId="44" fontId="6" fillId="2" borderId="0" xfId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/>
    </xf>
    <xf numFmtId="164" fontId="17" fillId="7" borderId="4" xfId="0" quotePrefix="1" applyNumberFormat="1" applyFont="1" applyFill="1" applyBorder="1" applyAlignment="1">
      <alignment horizontal="center" vertical="center"/>
    </xf>
    <xf numFmtId="164" fontId="17" fillId="7" borderId="4" xfId="0" quotePrefix="1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vertical="top"/>
    </xf>
    <xf numFmtId="0" fontId="15" fillId="8" borderId="5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0" fontId="9" fillId="4" borderId="2" xfId="0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165" fontId="16" fillId="8" borderId="5" xfId="0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center" wrapText="1"/>
    </xf>
    <xf numFmtId="165" fontId="16" fillId="8" borderId="2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7" fillId="2" borderId="4" xfId="0" quotePrefix="1" applyFont="1" applyFill="1" applyBorder="1" applyAlignment="1">
      <alignment horizontal="center" vertical="center" wrapText="1"/>
    </xf>
    <xf numFmtId="0" fontId="17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9" borderId="0" xfId="0" applyFill="1"/>
    <xf numFmtId="0" fontId="31" fillId="9" borderId="0" xfId="0" applyFont="1" applyFill="1"/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0" fontId="7" fillId="9" borderId="0" xfId="0" applyFont="1" applyFill="1" applyAlignment="1">
      <alignment horizontal="left" vertical="center" wrapText="1"/>
    </xf>
    <xf numFmtId="0" fontId="0" fillId="9" borderId="0" xfId="0" applyFill="1" applyAlignment="1">
      <alignment vertical="center"/>
    </xf>
    <xf numFmtId="0" fontId="2" fillId="9" borderId="0" xfId="0" applyFont="1" applyFill="1" applyAlignment="1">
      <alignment vertical="center"/>
    </xf>
    <xf numFmtId="44" fontId="10" fillId="9" borderId="0" xfId="1" applyFont="1" applyFill="1" applyBorder="1" applyAlignment="1">
      <alignment horizontal="center" vertical="center"/>
    </xf>
    <xf numFmtId="164" fontId="10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166" fontId="3" fillId="9" borderId="0" xfId="0" applyNumberFormat="1" applyFont="1" applyFill="1" applyAlignment="1">
      <alignment vertical="center"/>
    </xf>
    <xf numFmtId="44" fontId="2" fillId="9" borderId="0" xfId="1" applyFont="1" applyFill="1" applyAlignment="1">
      <alignment vertical="center" wrapText="1"/>
    </xf>
    <xf numFmtId="0" fontId="10" fillId="9" borderId="4" xfId="0" applyFont="1" applyFill="1" applyBorder="1" applyAlignment="1">
      <alignment horizontal="center" vertical="center" wrapText="1"/>
    </xf>
    <xf numFmtId="164" fontId="10" fillId="9" borderId="4" xfId="1" applyNumberFormat="1" applyFont="1" applyFill="1" applyBorder="1" applyAlignment="1">
      <alignment horizontal="center" vertical="center" wrapText="1"/>
    </xf>
    <xf numFmtId="0" fontId="17" fillId="9" borderId="0" xfId="0" applyFont="1" applyFill="1" applyAlignment="1">
      <alignment vertical="center"/>
    </xf>
    <xf numFmtId="10" fontId="36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165" fontId="17" fillId="9" borderId="0" xfId="0" applyNumberFormat="1" applyFont="1" applyFill="1" applyAlignment="1">
      <alignment horizontal="center" vertical="top"/>
    </xf>
    <xf numFmtId="0" fontId="17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0" fontId="17" fillId="9" borderId="0" xfId="0" applyFont="1" applyFill="1"/>
    <xf numFmtId="44" fontId="15" fillId="9" borderId="0" xfId="1" applyFont="1" applyFill="1" applyBorder="1" applyAlignment="1">
      <alignment vertical="center"/>
    </xf>
    <xf numFmtId="0" fontId="15" fillId="9" borderId="0" xfId="0" applyFont="1" applyFill="1" applyAlignment="1">
      <alignment vertical="center"/>
    </xf>
    <xf numFmtId="44" fontId="23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164" fontId="6" fillId="9" borderId="0" xfId="1" applyNumberFormat="1" applyFont="1" applyFill="1" applyBorder="1" applyAlignment="1">
      <alignment horizontal="right" vertical="center"/>
    </xf>
    <xf numFmtId="0" fontId="24" fillId="9" borderId="0" xfId="0" applyFont="1" applyFill="1" applyAlignment="1">
      <alignment vertical="center"/>
    </xf>
    <xf numFmtId="10" fontId="28" fillId="9" borderId="0" xfId="2" applyNumberFormat="1" applyFont="1" applyFill="1" applyBorder="1" applyAlignment="1">
      <alignment horizontal="center" vertical="center"/>
    </xf>
    <xf numFmtId="44" fontId="24" fillId="9" borderId="0" xfId="1" applyFont="1" applyFill="1" applyBorder="1" applyAlignment="1">
      <alignment vertical="center"/>
    </xf>
    <xf numFmtId="10" fontId="37" fillId="9" borderId="0" xfId="1" applyNumberFormat="1" applyFont="1" applyFill="1" applyBorder="1" applyAlignment="1">
      <alignment horizontal="center" vertical="center"/>
    </xf>
    <xf numFmtId="0" fontId="24" fillId="9" borderId="0" xfId="0" applyFont="1" applyFill="1" applyAlignment="1">
      <alignment vertical="top"/>
    </xf>
    <xf numFmtId="44" fontId="2" fillId="9" borderId="0" xfId="1" applyFont="1" applyFill="1" applyAlignment="1">
      <alignment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7" fillId="12" borderId="0" xfId="0" applyFont="1" applyFill="1"/>
    <xf numFmtId="0" fontId="19" fillId="9" borderId="0" xfId="0" applyFont="1" applyFill="1" applyAlignment="1">
      <alignment horizontal="left" vertical="top" wrapText="1"/>
    </xf>
    <xf numFmtId="44" fontId="17" fillId="9" borderId="0" xfId="1" applyFont="1" applyFill="1" applyAlignment="1">
      <alignment vertical="top"/>
    </xf>
    <xf numFmtId="10" fontId="6" fillId="9" borderId="2" xfId="2" applyNumberFormat="1" applyFont="1" applyFill="1" applyBorder="1" applyAlignment="1">
      <alignment horizontal="left" vertical="top"/>
    </xf>
    <xf numFmtId="4" fontId="6" fillId="9" borderId="2" xfId="1" applyNumberFormat="1" applyFont="1" applyFill="1" applyBorder="1" applyAlignment="1">
      <alignment horizontal="left" vertical="top"/>
    </xf>
    <xf numFmtId="0" fontId="29" fillId="9" borderId="0" xfId="0" applyFont="1" applyFill="1" applyAlignment="1">
      <alignment vertical="center"/>
    </xf>
    <xf numFmtId="0" fontId="29" fillId="9" borderId="0" xfId="0" applyFont="1" applyFill="1" applyAlignment="1">
      <alignment horizontal="left" vertical="center" wrapText="1"/>
    </xf>
    <xf numFmtId="164" fontId="23" fillId="9" borderId="0" xfId="1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9" fillId="9" borderId="0" xfId="0" quotePrefix="1" applyFont="1" applyFill="1" applyAlignment="1">
      <alignment vertical="top"/>
    </xf>
    <xf numFmtId="44" fontId="41" fillId="9" borderId="0" xfId="1" applyFont="1" applyFill="1" applyBorder="1" applyAlignment="1">
      <alignment vertical="center" wrapText="1"/>
    </xf>
    <xf numFmtId="44" fontId="34" fillId="9" borderId="0" xfId="1" applyFont="1" applyFill="1" applyBorder="1" applyAlignment="1">
      <alignment vertical="center" wrapText="1"/>
    </xf>
    <xf numFmtId="0" fontId="38" fillId="9" borderId="0" xfId="0" applyFont="1" applyFill="1" applyAlignment="1">
      <alignment horizontal="center" vertical="center" wrapText="1"/>
    </xf>
    <xf numFmtId="0" fontId="38" fillId="9" borderId="0" xfId="0" applyFont="1" applyFill="1" applyAlignment="1">
      <alignment vertical="center" wrapText="1"/>
    </xf>
    <xf numFmtId="164" fontId="39" fillId="9" borderId="0" xfId="1" applyNumberFormat="1" applyFont="1" applyFill="1" applyBorder="1" applyAlignment="1">
      <alignment horizontal="center" vertical="center" wrapText="1"/>
    </xf>
    <xf numFmtId="10" fontId="40" fillId="9" borderId="0" xfId="2" applyNumberFormat="1" applyFont="1" applyFill="1" applyBorder="1" applyAlignment="1">
      <alignment horizontal="center" vertical="center"/>
    </xf>
    <xf numFmtId="44" fontId="42" fillId="9" borderId="0" xfId="1" applyFont="1" applyFill="1" applyBorder="1" applyAlignment="1">
      <alignment horizontal="right" vertical="top"/>
    </xf>
    <xf numFmtId="44" fontId="44" fillId="9" borderId="0" xfId="1" applyFont="1" applyFill="1" applyBorder="1" applyAlignment="1">
      <alignment horizontal="right" vertical="top"/>
    </xf>
    <xf numFmtId="164" fontId="34" fillId="9" borderId="0" xfId="1" applyNumberFormat="1" applyFont="1" applyFill="1" applyBorder="1" applyAlignment="1">
      <alignment horizontal="right" vertical="top"/>
    </xf>
    <xf numFmtId="44" fontId="45" fillId="9" borderId="0" xfId="1" applyFont="1" applyFill="1" applyBorder="1" applyAlignment="1">
      <alignment horizontal="right" vertical="top"/>
    </xf>
    <xf numFmtId="0" fontId="31" fillId="9" borderId="0" xfId="0" applyFont="1" applyFill="1" applyAlignment="1">
      <alignment vertical="top" wrapText="1"/>
    </xf>
    <xf numFmtId="0" fontId="43" fillId="2" borderId="0" xfId="0" applyFont="1" applyFill="1"/>
    <xf numFmtId="164" fontId="6" fillId="6" borderId="4" xfId="2" applyNumberFormat="1" applyFont="1" applyFill="1" applyBorder="1" applyAlignment="1">
      <alignment horizontal="right" vertical="top"/>
    </xf>
    <xf numFmtId="164" fontId="35" fillId="9" borderId="4" xfId="1" quotePrefix="1" applyNumberFormat="1" applyFont="1" applyFill="1" applyBorder="1" applyAlignment="1">
      <alignment horizontal="right" vertical="top" wrapText="1"/>
    </xf>
    <xf numFmtId="10" fontId="35" fillId="9" borderId="4" xfId="1" quotePrefix="1" applyNumberFormat="1" applyFont="1" applyFill="1" applyBorder="1" applyAlignment="1">
      <alignment horizontal="center" vertical="top" wrapText="1"/>
    </xf>
    <xf numFmtId="10" fontId="35" fillId="9" borderId="4" xfId="2" applyNumberFormat="1" applyFont="1" applyFill="1" applyBorder="1" applyAlignment="1">
      <alignment horizontal="center" vertical="top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vertical="center"/>
    </xf>
    <xf numFmtId="44" fontId="2" fillId="13" borderId="0" xfId="1" applyFont="1" applyFill="1" applyAlignment="1">
      <alignment vertical="center" wrapText="1"/>
    </xf>
    <xf numFmtId="44" fontId="2" fillId="13" borderId="0" xfId="1" applyFont="1" applyFill="1" applyBorder="1" applyAlignment="1">
      <alignment horizontal="right" vertical="top" wrapText="1"/>
    </xf>
    <xf numFmtId="0" fontId="0" fillId="14" borderId="0" xfId="0" applyFill="1"/>
    <xf numFmtId="165" fontId="16" fillId="2" borderId="1" xfId="0" applyNumberFormat="1" applyFont="1" applyFill="1" applyBorder="1" applyAlignment="1">
      <alignment vertical="top"/>
    </xf>
    <xf numFmtId="44" fontId="2" fillId="9" borderId="0" xfId="1" applyFont="1" applyFill="1" applyBorder="1" applyAlignment="1">
      <alignment vertical="center"/>
    </xf>
    <xf numFmtId="165" fontId="16" fillId="2" borderId="2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vertical="center" wrapText="1"/>
    </xf>
    <xf numFmtId="44" fontId="41" fillId="9" borderId="0" xfId="1" applyFont="1" applyFill="1" applyBorder="1" applyAlignment="1">
      <alignment vertical="center"/>
    </xf>
    <xf numFmtId="44" fontId="39" fillId="9" borderId="0" xfId="1" applyFont="1" applyFill="1" applyBorder="1" applyAlignment="1">
      <alignment horizontal="right" vertical="center"/>
    </xf>
    <xf numFmtId="0" fontId="46" fillId="2" borderId="0" xfId="0" applyFont="1" applyFill="1" applyAlignment="1">
      <alignment vertical="top"/>
    </xf>
    <xf numFmtId="165" fontId="0" fillId="2" borderId="0" xfId="1" applyNumberFormat="1" applyFont="1" applyFill="1"/>
    <xf numFmtId="165" fontId="29" fillId="2" borderId="0" xfId="1" applyNumberFormat="1" applyFont="1" applyFill="1" applyAlignment="1">
      <alignment vertical="center"/>
    </xf>
    <xf numFmtId="165" fontId="15" fillId="2" borderId="0" xfId="1" applyNumberFormat="1" applyFont="1" applyFill="1" applyBorder="1" applyAlignment="1">
      <alignment vertical="center"/>
    </xf>
    <xf numFmtId="165" fontId="15" fillId="2" borderId="0" xfId="1" applyNumberFormat="1" applyFont="1" applyFill="1" applyAlignment="1">
      <alignment vertical="center"/>
    </xf>
    <xf numFmtId="165" fontId="18" fillId="2" borderId="4" xfId="1" applyNumberFormat="1" applyFont="1" applyFill="1" applyBorder="1" applyAlignment="1">
      <alignment horizontal="center" vertical="center" wrapText="1"/>
    </xf>
    <xf numFmtId="165" fontId="21" fillId="2" borderId="4" xfId="1" applyNumberFormat="1" applyFont="1" applyFill="1" applyBorder="1" applyAlignment="1">
      <alignment horizontal="center" vertical="top"/>
    </xf>
    <xf numFmtId="165" fontId="30" fillId="2" borderId="0" xfId="1" applyNumberFormat="1" applyFont="1" applyFill="1" applyBorder="1" applyAlignment="1">
      <alignment horizontal="center" vertical="center"/>
    </xf>
    <xf numFmtId="165" fontId="21" fillId="2" borderId="0" xfId="1" applyNumberFormat="1" applyFont="1" applyFill="1" applyBorder="1" applyAlignment="1">
      <alignment horizontal="center" vertical="center"/>
    </xf>
    <xf numFmtId="165" fontId="17" fillId="2" borderId="0" xfId="1" applyNumberFormat="1" applyFont="1" applyFill="1" applyBorder="1" applyAlignment="1">
      <alignment vertical="center"/>
    </xf>
    <xf numFmtId="165" fontId="26" fillId="2" borderId="0" xfId="1" applyNumberFormat="1" applyFont="1" applyFill="1" applyBorder="1" applyAlignment="1">
      <alignment horizontal="center" vertical="center"/>
    </xf>
    <xf numFmtId="165" fontId="15" fillId="2" borderId="0" xfId="1" applyNumberFormat="1" applyFont="1" applyFill="1" applyBorder="1" applyAlignment="1">
      <alignment vertical="top"/>
    </xf>
    <xf numFmtId="165" fontId="18" fillId="2" borderId="1" xfId="1" applyNumberFormat="1" applyFont="1" applyFill="1" applyBorder="1" applyAlignment="1">
      <alignment horizontal="center" vertical="center" wrapText="1"/>
    </xf>
    <xf numFmtId="165" fontId="22" fillId="2" borderId="0" xfId="1" applyNumberFormat="1" applyFont="1" applyFill="1" applyBorder="1" applyAlignment="1">
      <alignment horizontal="center" vertical="center"/>
    </xf>
    <xf numFmtId="167" fontId="35" fillId="15" borderId="4" xfId="1" quotePrefix="1" applyNumberFormat="1" applyFont="1" applyFill="1" applyBorder="1" applyAlignment="1">
      <alignment horizontal="right" vertical="top" wrapText="1"/>
    </xf>
    <xf numFmtId="44" fontId="20" fillId="16" borderId="4" xfId="1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left" vertical="center"/>
    </xf>
    <xf numFmtId="165" fontId="11" fillId="16" borderId="4" xfId="1" applyNumberFormat="1" applyFont="1" applyFill="1" applyBorder="1" applyAlignment="1">
      <alignment horizontal="center" vertical="center"/>
    </xf>
    <xf numFmtId="165" fontId="8" fillId="16" borderId="4" xfId="1" applyNumberFormat="1" applyFont="1" applyFill="1" applyBorder="1" applyAlignment="1">
      <alignment horizontal="center" vertical="center"/>
    </xf>
    <xf numFmtId="168" fontId="35" fillId="15" borderId="4" xfId="1" quotePrefix="1" applyNumberFormat="1" applyFont="1" applyFill="1" applyBorder="1" applyAlignment="1">
      <alignment horizontal="center" vertical="top" wrapText="1"/>
    </xf>
    <xf numFmtId="44" fontId="25" fillId="5" borderId="3" xfId="1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2" fontId="47" fillId="13" borderId="0" xfId="0" applyNumberFormat="1" applyFont="1" applyFill="1" applyAlignment="1">
      <alignment horizontal="left" vertical="center"/>
    </xf>
    <xf numFmtId="2" fontId="47" fillId="9" borderId="0" xfId="0" applyNumberFormat="1" applyFont="1" applyFill="1" applyAlignment="1">
      <alignment horizontal="left"/>
    </xf>
    <xf numFmtId="49" fontId="33" fillId="15" borderId="4" xfId="0" applyNumberFormat="1" applyFont="1" applyFill="1" applyBorder="1" applyAlignment="1">
      <alignment horizontal="center" vertical="center" wrapText="1"/>
    </xf>
    <xf numFmtId="49" fontId="33" fillId="9" borderId="4" xfId="0" applyNumberFormat="1" applyFont="1" applyFill="1" applyBorder="1" applyAlignment="1">
      <alignment horizontal="center" vertical="center" wrapText="1"/>
    </xf>
    <xf numFmtId="167" fontId="35" fillId="17" borderId="4" xfId="1" quotePrefix="1" applyNumberFormat="1" applyFont="1" applyFill="1" applyBorder="1" applyAlignment="1">
      <alignment horizontal="right" vertical="top" wrapText="1"/>
    </xf>
    <xf numFmtId="165" fontId="21" fillId="0" borderId="4" xfId="1" applyNumberFormat="1" applyFont="1" applyFill="1" applyBorder="1" applyAlignment="1">
      <alignment horizontal="center" vertical="top"/>
    </xf>
    <xf numFmtId="0" fontId="19" fillId="0" borderId="4" xfId="0" applyFont="1" applyBorder="1" applyAlignment="1">
      <alignment vertical="top" wrapText="1"/>
    </xf>
    <xf numFmtId="167" fontId="35" fillId="9" borderId="4" xfId="1" quotePrefix="1" applyNumberFormat="1" applyFont="1" applyFill="1" applyBorder="1" applyAlignment="1">
      <alignment horizontal="right" vertical="top" wrapText="1"/>
    </xf>
    <xf numFmtId="0" fontId="1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9" fillId="2" borderId="0" xfId="0" quotePrefix="1" applyFont="1" applyFill="1" applyAlignment="1">
      <alignment vertical="top"/>
    </xf>
    <xf numFmtId="0" fontId="19" fillId="2" borderId="0" xfId="0" quotePrefix="1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/>
    </xf>
  </cellXfs>
  <cellStyles count="6">
    <cellStyle name="Moneda" xfId="1" builtinId="4"/>
    <cellStyle name="Moneda 2" xfId="3"/>
    <cellStyle name="Normal" xfId="0" builtinId="0"/>
    <cellStyle name="Normal 2" xfId="4"/>
    <cellStyle name="Normal 3" xfId="5"/>
    <cellStyle name="Percentatge" xfId="2" builtinId="5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7"/>
  <sheetViews>
    <sheetView zoomScaleNormal="100" workbookViewId="0">
      <selection activeCell="D7" sqref="D7"/>
    </sheetView>
  </sheetViews>
  <sheetFormatPr defaultColWidth="8.88671875" defaultRowHeight="14.4" x14ac:dyDescent="0.3"/>
  <cols>
    <col min="1" max="16384" width="8.88671875" style="88"/>
  </cols>
  <sheetData>
    <row r="5" spans="3:4" x14ac:dyDescent="0.3">
      <c r="C5" s="207" t="s">
        <v>0</v>
      </c>
    </row>
    <row r="6" spans="3:4" x14ac:dyDescent="0.3">
      <c r="C6" s="208" t="s">
        <v>1</v>
      </c>
      <c r="D6" s="209">
        <f>digital!H4</f>
        <v>100.00000000000003</v>
      </c>
    </row>
    <row r="7" spans="3:4" x14ac:dyDescent="0.3">
      <c r="C7" s="207" t="s">
        <v>2</v>
      </c>
      <c r="D7" s="210">
        <f>SUM(D6:D6)</f>
        <v>100.00000000000003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9"/>
  <sheetViews>
    <sheetView topLeftCell="A61" workbookViewId="0">
      <selection activeCell="C3" sqref="C3:F69"/>
    </sheetView>
  </sheetViews>
  <sheetFormatPr defaultColWidth="8.88671875" defaultRowHeight="14.4" x14ac:dyDescent="0.3"/>
  <cols>
    <col min="3" max="4" width="23.5546875" customWidth="1"/>
    <col min="5" max="6" width="10.88671875" customWidth="1"/>
  </cols>
  <sheetData>
    <row r="3" spans="3:6" ht="20.399999999999999" x14ac:dyDescent="0.3">
      <c r="C3" s="18" t="s">
        <v>3</v>
      </c>
      <c r="D3" s="19" t="s">
        <v>4</v>
      </c>
      <c r="E3" s="37" t="s">
        <v>5</v>
      </c>
      <c r="F3" s="37" t="s">
        <v>6</v>
      </c>
    </row>
    <row r="4" spans="3:6" ht="20.399999999999999" x14ac:dyDescent="0.3">
      <c r="C4" s="69" t="s">
        <v>7</v>
      </c>
      <c r="D4" s="67" t="s">
        <v>8</v>
      </c>
      <c r="E4" s="70">
        <v>884</v>
      </c>
      <c r="F4" s="175" t="s">
        <v>9</v>
      </c>
    </row>
    <row r="5" spans="3:6" ht="20.399999999999999" x14ac:dyDescent="0.3">
      <c r="C5" s="69" t="s">
        <v>7</v>
      </c>
      <c r="D5" s="67" t="s">
        <v>10</v>
      </c>
      <c r="E5" s="70">
        <v>420</v>
      </c>
      <c r="F5" s="175" t="s">
        <v>9</v>
      </c>
    </row>
    <row r="6" spans="3:6" x14ac:dyDescent="0.3">
      <c r="C6" s="69"/>
      <c r="D6" s="71"/>
      <c r="E6" s="72"/>
      <c r="F6" s="72"/>
    </row>
    <row r="7" spans="3:6" ht="20.399999999999999" x14ac:dyDescent="0.3">
      <c r="C7" s="69" t="s">
        <v>11</v>
      </c>
      <c r="D7" s="67" t="s">
        <v>12</v>
      </c>
      <c r="E7" s="70">
        <v>276</v>
      </c>
      <c r="F7" s="175" t="s">
        <v>9</v>
      </c>
    </row>
    <row r="8" spans="3:6" x14ac:dyDescent="0.3">
      <c r="C8" s="69"/>
      <c r="D8" s="71"/>
      <c r="E8" s="72"/>
      <c r="F8" s="72"/>
    </row>
    <row r="9" spans="3:6" ht="20.399999999999999" x14ac:dyDescent="0.3">
      <c r="C9" s="69" t="s">
        <v>13</v>
      </c>
      <c r="D9" s="67" t="s">
        <v>12</v>
      </c>
      <c r="E9" s="70">
        <v>104</v>
      </c>
      <c r="F9" s="175" t="s">
        <v>9</v>
      </c>
    </row>
    <row r="10" spans="3:6" x14ac:dyDescent="0.3">
      <c r="C10" s="69"/>
      <c r="D10" s="71"/>
      <c r="E10" s="72"/>
      <c r="F10" s="72"/>
    </row>
    <row r="11" spans="3:6" ht="20.399999999999999" x14ac:dyDescent="0.3">
      <c r="C11" s="69" t="s">
        <v>14</v>
      </c>
      <c r="D11" s="67" t="s">
        <v>12</v>
      </c>
      <c r="E11" s="70">
        <v>120</v>
      </c>
      <c r="F11" s="175" t="s">
        <v>9</v>
      </c>
    </row>
    <row r="12" spans="3:6" x14ac:dyDescent="0.3">
      <c r="C12" s="69"/>
      <c r="D12" s="71"/>
      <c r="E12" s="72"/>
      <c r="F12" s="72"/>
    </row>
    <row r="13" spans="3:6" ht="30.6" x14ac:dyDescent="0.3">
      <c r="C13" s="69" t="s">
        <v>15</v>
      </c>
      <c r="D13" s="67" t="s">
        <v>16</v>
      </c>
      <c r="E13" s="70">
        <v>2200</v>
      </c>
      <c r="F13" s="175" t="s">
        <v>9</v>
      </c>
    </row>
    <row r="14" spans="3:6" ht="40.799999999999997" x14ac:dyDescent="0.3">
      <c r="C14" s="69" t="s">
        <v>15</v>
      </c>
      <c r="D14" s="67" t="s">
        <v>17</v>
      </c>
      <c r="E14" s="70">
        <v>1475</v>
      </c>
      <c r="F14" s="175" t="s">
        <v>9</v>
      </c>
    </row>
    <row r="15" spans="3:6" x14ac:dyDescent="0.3">
      <c r="C15" s="69"/>
      <c r="D15" s="71"/>
      <c r="E15" s="72"/>
      <c r="F15" s="72"/>
    </row>
    <row r="16" spans="3:6" ht="20.399999999999999" x14ac:dyDescent="0.3">
      <c r="C16" s="69" t="s">
        <v>18</v>
      </c>
      <c r="D16" s="67" t="s">
        <v>19</v>
      </c>
      <c r="E16" s="70">
        <v>485</v>
      </c>
      <c r="F16" s="175" t="s">
        <v>9</v>
      </c>
    </row>
    <row r="17" spans="3:6" ht="20.399999999999999" x14ac:dyDescent="0.3">
      <c r="C17" s="69" t="s">
        <v>18</v>
      </c>
      <c r="D17" s="67" t="s">
        <v>20</v>
      </c>
      <c r="E17" s="70">
        <v>270</v>
      </c>
      <c r="F17" s="175" t="s">
        <v>9</v>
      </c>
    </row>
    <row r="18" spans="3:6" x14ac:dyDescent="0.3">
      <c r="C18" s="69"/>
      <c r="D18" s="71"/>
      <c r="E18" s="72"/>
      <c r="F18" s="72"/>
    </row>
    <row r="19" spans="3:6" ht="30.6" x14ac:dyDescent="0.3">
      <c r="C19" s="69" t="s">
        <v>21</v>
      </c>
      <c r="D19" s="67" t="s">
        <v>22</v>
      </c>
      <c r="E19" s="70">
        <v>570</v>
      </c>
      <c r="F19" s="175" t="s">
        <v>9</v>
      </c>
    </row>
    <row r="20" spans="3:6" ht="20.399999999999999" x14ac:dyDescent="0.3">
      <c r="C20" s="69" t="s">
        <v>21</v>
      </c>
      <c r="D20" s="67" t="s">
        <v>20</v>
      </c>
      <c r="E20" s="70">
        <v>325</v>
      </c>
      <c r="F20" s="175" t="s">
        <v>9</v>
      </c>
    </row>
    <row r="21" spans="3:6" x14ac:dyDescent="0.3">
      <c r="C21" s="69"/>
      <c r="D21" s="71"/>
      <c r="E21" s="72"/>
      <c r="F21" s="72"/>
    </row>
    <row r="22" spans="3:6" ht="20.399999999999999" x14ac:dyDescent="0.3">
      <c r="C22" s="69" t="s">
        <v>23</v>
      </c>
      <c r="D22" s="67" t="s">
        <v>24</v>
      </c>
      <c r="E22" s="70">
        <f>444</f>
        <v>444</v>
      </c>
      <c r="F22" s="175" t="s">
        <v>9</v>
      </c>
    </row>
    <row r="23" spans="3:6" ht="20.399999999999999" x14ac:dyDescent="0.3">
      <c r="C23" s="69" t="s">
        <v>23</v>
      </c>
      <c r="D23" s="67" t="s">
        <v>20</v>
      </c>
      <c r="E23" s="70">
        <v>287</v>
      </c>
      <c r="F23" s="175" t="s">
        <v>9</v>
      </c>
    </row>
    <row r="24" spans="3:6" x14ac:dyDescent="0.3">
      <c r="C24" s="69"/>
      <c r="D24" s="71"/>
      <c r="E24" s="72"/>
      <c r="F24" s="72"/>
    </row>
    <row r="25" spans="3:6" ht="20.399999999999999" x14ac:dyDescent="0.3">
      <c r="C25" s="69" t="s">
        <v>25</v>
      </c>
      <c r="D25" s="67" t="s">
        <v>26</v>
      </c>
      <c r="E25" s="70">
        <v>1320</v>
      </c>
      <c r="F25" s="175" t="s">
        <v>9</v>
      </c>
    </row>
    <row r="26" spans="3:6" ht="20.399999999999999" x14ac:dyDescent="0.3">
      <c r="C26" s="69" t="s">
        <v>25</v>
      </c>
      <c r="D26" s="67" t="s">
        <v>27</v>
      </c>
      <c r="E26" s="70">
        <v>440</v>
      </c>
      <c r="F26" s="175" t="s">
        <v>9</v>
      </c>
    </row>
    <row r="27" spans="3:6" x14ac:dyDescent="0.3">
      <c r="C27" s="69"/>
      <c r="D27" s="71"/>
      <c r="E27" s="72"/>
      <c r="F27" s="72"/>
    </row>
    <row r="28" spans="3:6" ht="20.399999999999999" x14ac:dyDescent="0.3">
      <c r="C28" s="69" t="s">
        <v>28</v>
      </c>
      <c r="D28" s="67" t="s">
        <v>29</v>
      </c>
      <c r="E28" s="70">
        <v>349</v>
      </c>
      <c r="F28" s="175" t="s">
        <v>9</v>
      </c>
    </row>
    <row r="29" spans="3:6" ht="20.399999999999999" x14ac:dyDescent="0.3">
      <c r="C29" s="69" t="s">
        <v>28</v>
      </c>
      <c r="D29" s="67" t="s">
        <v>20</v>
      </c>
      <c r="E29" s="70">
        <v>229</v>
      </c>
      <c r="F29" s="175" t="s">
        <v>9</v>
      </c>
    </row>
    <row r="30" spans="3:6" x14ac:dyDescent="0.3">
      <c r="C30" s="69"/>
      <c r="D30" s="71"/>
      <c r="E30" s="72"/>
      <c r="F30" s="72"/>
    </row>
    <row r="31" spans="3:6" ht="20.399999999999999" x14ac:dyDescent="0.3">
      <c r="C31" s="69" t="s">
        <v>30</v>
      </c>
      <c r="D31" s="67" t="s">
        <v>24</v>
      </c>
      <c r="E31" s="70">
        <v>743</v>
      </c>
      <c r="F31" s="175" t="s">
        <v>9</v>
      </c>
    </row>
    <row r="32" spans="3:6" ht="20.399999999999999" x14ac:dyDescent="0.3">
      <c r="C32" s="69" t="s">
        <v>30</v>
      </c>
      <c r="D32" s="67" t="s">
        <v>31</v>
      </c>
      <c r="E32" s="70">
        <v>572</v>
      </c>
      <c r="F32" s="175" t="s">
        <v>9</v>
      </c>
    </row>
    <row r="33" spans="3:6" x14ac:dyDescent="0.3">
      <c r="C33" s="69"/>
      <c r="D33" s="71"/>
      <c r="E33" s="72"/>
      <c r="F33" s="72"/>
    </row>
    <row r="34" spans="3:6" ht="20.399999999999999" x14ac:dyDescent="0.3">
      <c r="C34" s="69" t="s">
        <v>32</v>
      </c>
      <c r="D34" s="67" t="s">
        <v>24</v>
      </c>
      <c r="E34" s="70">
        <v>273</v>
      </c>
      <c r="F34" s="175" t="s">
        <v>9</v>
      </c>
    </row>
    <row r="35" spans="3:6" ht="20.399999999999999" x14ac:dyDescent="0.3">
      <c r="C35" s="69" t="s">
        <v>32</v>
      </c>
      <c r="D35" s="67" t="s">
        <v>33</v>
      </c>
      <c r="E35" s="70">
        <v>273</v>
      </c>
      <c r="F35" s="175" t="s">
        <v>9</v>
      </c>
    </row>
    <row r="36" spans="3:6" x14ac:dyDescent="0.3">
      <c r="C36" s="69"/>
      <c r="D36" s="71"/>
      <c r="E36" s="72"/>
      <c r="F36" s="72"/>
    </row>
    <row r="37" spans="3:6" ht="20.399999999999999" x14ac:dyDescent="0.3">
      <c r="C37" s="69" t="s">
        <v>34</v>
      </c>
      <c r="D37" s="67" t="s">
        <v>19</v>
      </c>
      <c r="E37" s="70">
        <f>228+33+26+29+40</f>
        <v>356</v>
      </c>
      <c r="F37" s="175" t="s">
        <v>9</v>
      </c>
    </row>
    <row r="38" spans="3:6" ht="20.399999999999999" x14ac:dyDescent="0.3">
      <c r="C38" s="69" t="s">
        <v>34</v>
      </c>
      <c r="D38" s="67" t="s">
        <v>31</v>
      </c>
      <c r="E38" s="70">
        <f>163+30+24+23+36</f>
        <v>276</v>
      </c>
      <c r="F38" s="175" t="s">
        <v>9</v>
      </c>
    </row>
    <row r="39" spans="3:6" x14ac:dyDescent="0.3">
      <c r="C39" s="69"/>
      <c r="D39" s="71"/>
      <c r="E39" s="72"/>
      <c r="F39" s="72"/>
    </row>
    <row r="40" spans="3:6" ht="20.399999999999999" x14ac:dyDescent="0.3">
      <c r="C40" s="69" t="s">
        <v>35</v>
      </c>
      <c r="D40" s="67" t="s">
        <v>19</v>
      </c>
      <c r="E40" s="70">
        <v>632</v>
      </c>
      <c r="F40" s="175" t="s">
        <v>9</v>
      </c>
    </row>
    <row r="41" spans="3:6" ht="20.399999999999999" x14ac:dyDescent="0.3">
      <c r="C41" s="69" t="s">
        <v>35</v>
      </c>
      <c r="D41" s="67" t="s">
        <v>36</v>
      </c>
      <c r="E41" s="70">
        <v>454</v>
      </c>
      <c r="F41" s="175" t="s">
        <v>9</v>
      </c>
    </row>
    <row r="42" spans="3:6" x14ac:dyDescent="0.3">
      <c r="C42" s="69"/>
      <c r="D42" s="71"/>
      <c r="E42" s="72"/>
      <c r="F42" s="72"/>
    </row>
    <row r="43" spans="3:6" ht="20.399999999999999" x14ac:dyDescent="0.3">
      <c r="C43" s="69" t="s">
        <v>37</v>
      </c>
      <c r="D43" s="67" t="s">
        <v>19</v>
      </c>
      <c r="E43" s="70">
        <v>1000</v>
      </c>
      <c r="F43" s="175" t="s">
        <v>9</v>
      </c>
    </row>
    <row r="44" spans="3:6" ht="20.399999999999999" x14ac:dyDescent="0.3">
      <c r="C44" s="69" t="s">
        <v>37</v>
      </c>
      <c r="D44" s="67" t="s">
        <v>38</v>
      </c>
      <c r="E44" s="70">
        <v>719</v>
      </c>
      <c r="F44" s="175" t="s">
        <v>9</v>
      </c>
    </row>
    <row r="45" spans="3:6" x14ac:dyDescent="0.3">
      <c r="C45" s="69"/>
      <c r="D45" s="71"/>
      <c r="E45" s="72"/>
      <c r="F45" s="72"/>
    </row>
    <row r="46" spans="3:6" ht="20.399999999999999" x14ac:dyDescent="0.3">
      <c r="C46" s="69" t="s">
        <v>39</v>
      </c>
      <c r="D46" s="67" t="s">
        <v>8</v>
      </c>
      <c r="E46" s="70">
        <f>70+13+13</f>
        <v>96</v>
      </c>
      <c r="F46" s="175" t="s">
        <v>9</v>
      </c>
    </row>
    <row r="47" spans="3:6" ht="20.399999999999999" x14ac:dyDescent="0.3">
      <c r="C47" s="69" t="s">
        <v>39</v>
      </c>
      <c r="D47" s="67" t="s">
        <v>40</v>
      </c>
      <c r="E47" s="70">
        <f>64+12+12</f>
        <v>88</v>
      </c>
      <c r="F47" s="175" t="s">
        <v>9</v>
      </c>
    </row>
    <row r="48" spans="3:6" x14ac:dyDescent="0.3">
      <c r="C48" s="69"/>
      <c r="D48" s="71"/>
      <c r="E48" s="72"/>
      <c r="F48" s="72"/>
    </row>
    <row r="49" spans="3:6" ht="20.399999999999999" x14ac:dyDescent="0.3">
      <c r="C49" s="69" t="s">
        <v>41</v>
      </c>
      <c r="D49" s="67" t="s">
        <v>24</v>
      </c>
      <c r="E49" s="70">
        <f>436+70+88+54</f>
        <v>648</v>
      </c>
      <c r="F49" s="175" t="s">
        <v>9</v>
      </c>
    </row>
    <row r="50" spans="3:6" ht="20.399999999999999" x14ac:dyDescent="0.3">
      <c r="C50" s="69" t="s">
        <v>41</v>
      </c>
      <c r="D50" s="67" t="s">
        <v>42</v>
      </c>
      <c r="E50" s="70">
        <f>324+42+52+36</f>
        <v>454</v>
      </c>
      <c r="F50" s="175" t="s">
        <v>9</v>
      </c>
    </row>
    <row r="51" spans="3:6" x14ac:dyDescent="0.3">
      <c r="C51" s="69"/>
      <c r="D51" s="71"/>
      <c r="E51" s="72"/>
      <c r="F51" s="72"/>
    </row>
    <row r="52" spans="3:6" ht="20.399999999999999" x14ac:dyDescent="0.3">
      <c r="C52" s="69" t="s">
        <v>43</v>
      </c>
      <c r="D52" s="67" t="s">
        <v>44</v>
      </c>
      <c r="E52" s="70">
        <v>2446</v>
      </c>
      <c r="F52" s="175" t="s">
        <v>9</v>
      </c>
    </row>
    <row r="53" spans="3:6" x14ac:dyDescent="0.3">
      <c r="C53" s="69"/>
      <c r="D53" s="71"/>
      <c r="E53" s="72"/>
      <c r="F53" s="72"/>
    </row>
    <row r="54" spans="3:6" ht="20.399999999999999" x14ac:dyDescent="0.3">
      <c r="C54" s="69" t="s">
        <v>45</v>
      </c>
      <c r="D54" s="67" t="s">
        <v>46</v>
      </c>
      <c r="E54" s="70">
        <f>200+44+66+32</f>
        <v>342</v>
      </c>
      <c r="F54" s="175" t="s">
        <v>9</v>
      </c>
    </row>
    <row r="55" spans="3:6" ht="20.399999999999999" x14ac:dyDescent="0.3">
      <c r="C55" s="69" t="s">
        <v>45</v>
      </c>
      <c r="D55" s="67" t="s">
        <v>20</v>
      </c>
      <c r="E55" s="70">
        <f>148+36+48+26</f>
        <v>258</v>
      </c>
      <c r="F55" s="175" t="s">
        <v>9</v>
      </c>
    </row>
    <row r="56" spans="3:6" x14ac:dyDescent="0.3">
      <c r="C56" s="69"/>
      <c r="D56" s="71"/>
      <c r="E56" s="72"/>
      <c r="F56" s="72"/>
    </row>
    <row r="57" spans="3:6" ht="20.399999999999999" x14ac:dyDescent="0.3">
      <c r="C57" s="69" t="s">
        <v>47</v>
      </c>
      <c r="D57" s="67" t="s">
        <v>12</v>
      </c>
      <c r="E57" s="70">
        <v>275</v>
      </c>
      <c r="F57" s="175" t="s">
        <v>9</v>
      </c>
    </row>
    <row r="58" spans="3:6" x14ac:dyDescent="0.3">
      <c r="C58" s="69"/>
      <c r="D58" s="71"/>
      <c r="E58" s="72"/>
      <c r="F58" s="72"/>
    </row>
    <row r="59" spans="3:6" ht="20.399999999999999" x14ac:dyDescent="0.3">
      <c r="C59" s="69" t="s">
        <v>48</v>
      </c>
      <c r="D59" s="67" t="s">
        <v>24</v>
      </c>
      <c r="E59" s="70">
        <v>225</v>
      </c>
      <c r="F59" s="175" t="s">
        <v>9</v>
      </c>
    </row>
    <row r="60" spans="3:6" ht="20.399999999999999" x14ac:dyDescent="0.3">
      <c r="C60" s="69" t="s">
        <v>48</v>
      </c>
      <c r="D60" s="67" t="s">
        <v>49</v>
      </c>
      <c r="E60" s="70">
        <v>185</v>
      </c>
      <c r="F60" s="175" t="s">
        <v>9</v>
      </c>
    </row>
    <row r="61" spans="3:6" x14ac:dyDescent="0.3">
      <c r="C61" s="69"/>
      <c r="D61" s="71"/>
      <c r="E61" s="72"/>
      <c r="F61" s="72"/>
    </row>
    <row r="62" spans="3:6" ht="20.399999999999999" x14ac:dyDescent="0.3">
      <c r="C62" s="69" t="s">
        <v>50</v>
      </c>
      <c r="D62" s="67" t="s">
        <v>51</v>
      </c>
      <c r="E62" s="70">
        <v>95.78</v>
      </c>
      <c r="F62" s="175" t="s">
        <v>9</v>
      </c>
    </row>
    <row r="63" spans="3:6" x14ac:dyDescent="0.3">
      <c r="C63" s="69"/>
      <c r="D63" s="71"/>
      <c r="E63" s="72"/>
      <c r="F63" s="72"/>
    </row>
    <row r="64" spans="3:6" ht="20.399999999999999" x14ac:dyDescent="0.3">
      <c r="C64" s="69" t="s">
        <v>52</v>
      </c>
      <c r="D64" s="67" t="s">
        <v>8</v>
      </c>
      <c r="E64" s="70">
        <v>185</v>
      </c>
      <c r="F64" s="175" t="s">
        <v>9</v>
      </c>
    </row>
    <row r="65" spans="3:6" ht="20.399999999999999" x14ac:dyDescent="0.3">
      <c r="C65" s="69" t="s">
        <v>52</v>
      </c>
      <c r="D65" s="67" t="s">
        <v>53</v>
      </c>
      <c r="E65" s="70">
        <v>216</v>
      </c>
      <c r="F65" s="175" t="s">
        <v>9</v>
      </c>
    </row>
    <row r="66" spans="3:6" x14ac:dyDescent="0.3">
      <c r="C66" s="69"/>
      <c r="D66" s="71"/>
      <c r="E66" s="72"/>
      <c r="F66" s="72"/>
    </row>
    <row r="67" spans="3:6" x14ac:dyDescent="0.3">
      <c r="C67" s="69"/>
      <c r="D67" s="71"/>
      <c r="E67" s="72"/>
      <c r="F67" s="72"/>
    </row>
    <row r="68" spans="3:6" ht="20.399999999999999" x14ac:dyDescent="0.3">
      <c r="C68" s="69" t="s">
        <v>54</v>
      </c>
      <c r="D68" s="67" t="s">
        <v>12</v>
      </c>
      <c r="E68" s="70">
        <v>91</v>
      </c>
      <c r="F68" s="175" t="s">
        <v>9</v>
      </c>
    </row>
    <row r="69" spans="3:6" x14ac:dyDescent="0.3">
      <c r="C69" s="69"/>
      <c r="D69" s="71"/>
      <c r="E69" s="72"/>
      <c r="F69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4"/>
  <sheetViews>
    <sheetView tabSelected="1" topLeftCell="A13" zoomScaleNormal="100" workbookViewId="0">
      <selection activeCell="E28" sqref="E28"/>
    </sheetView>
  </sheetViews>
  <sheetFormatPr defaultColWidth="8.88671875" defaultRowHeight="14.4" x14ac:dyDescent="0.3"/>
  <cols>
    <col min="1" max="2" width="4.5546875" customWidth="1"/>
    <col min="3" max="3" width="2.5546875" customWidth="1"/>
    <col min="4" max="4" width="4.5546875" style="193" customWidth="1"/>
    <col min="5" max="5" width="23.109375" customWidth="1"/>
    <col min="6" max="6" width="4.44140625" style="105" bestFit="1" customWidth="1"/>
    <col min="7" max="7" width="19.109375" customWidth="1"/>
    <col min="8" max="9" width="8.5546875" customWidth="1"/>
    <col min="10" max="10" width="2.5546875" customWidth="1"/>
    <col min="11" max="11" width="10.88671875" style="185" customWidth="1"/>
    <col min="12" max="12" width="10.88671875" customWidth="1"/>
    <col min="13" max="15" width="8.88671875" customWidth="1"/>
    <col min="16" max="16" width="3.5546875" customWidth="1"/>
    <col min="17" max="17" width="8.5546875" style="174" customWidth="1"/>
    <col min="18" max="18" width="13.33203125" style="174" customWidth="1"/>
    <col min="19" max="22" width="8.5546875" style="174" customWidth="1"/>
    <col min="23" max="23" width="8.88671875" customWidth="1"/>
    <col min="24" max="49" width="8.88671875" style="88"/>
  </cols>
  <sheetData>
    <row r="1" spans="1:49" s="88" customFormat="1" x14ac:dyDescent="0.3">
      <c r="A1" s="111"/>
      <c r="B1" s="181"/>
      <c r="D1" s="193"/>
      <c r="F1" s="110"/>
      <c r="K1" s="214"/>
      <c r="L1" s="215"/>
      <c r="M1" s="114"/>
      <c r="N1" s="115"/>
      <c r="O1" s="116"/>
      <c r="P1" s="157"/>
      <c r="Q1" s="157"/>
      <c r="R1" s="157"/>
      <c r="S1" s="157"/>
      <c r="T1" s="157"/>
      <c r="U1" s="157"/>
      <c r="V1" s="157"/>
      <c r="W1" s="111"/>
    </row>
    <row r="2" spans="1:49" s="78" customFormat="1" ht="15" customHeight="1" x14ac:dyDescent="0.2">
      <c r="A2" s="113"/>
      <c r="B2" s="181"/>
      <c r="C2" s="2"/>
      <c r="D2" s="194"/>
      <c r="E2" s="1" t="s">
        <v>55</v>
      </c>
      <c r="F2" s="66"/>
      <c r="G2" s="66"/>
      <c r="H2" s="66"/>
      <c r="I2" s="9"/>
      <c r="J2" s="2"/>
      <c r="K2" s="214"/>
      <c r="L2" s="215"/>
      <c r="M2" s="114"/>
      <c r="N2" s="115"/>
      <c r="O2" s="116"/>
      <c r="P2" s="157"/>
      <c r="Q2" s="157"/>
      <c r="R2" s="157"/>
      <c r="S2" s="157"/>
      <c r="T2" s="157"/>
      <c r="U2" s="157"/>
      <c r="V2" s="157"/>
      <c r="W2" s="117"/>
    </row>
    <row r="3" spans="1:49" s="33" customFormat="1" ht="15" customHeight="1" x14ac:dyDescent="0.2">
      <c r="A3" s="118"/>
      <c r="B3" s="182"/>
      <c r="C3" s="6"/>
      <c r="D3" s="195"/>
      <c r="E3" s="3" t="s">
        <v>56</v>
      </c>
      <c r="F3" s="96"/>
      <c r="G3" s="75"/>
      <c r="H3" s="4"/>
      <c r="I3" s="5"/>
      <c r="J3" s="6"/>
      <c r="K3" s="214"/>
      <c r="L3" s="215"/>
      <c r="M3" s="119"/>
      <c r="N3" s="120"/>
      <c r="O3" s="121"/>
      <c r="P3" s="139"/>
      <c r="Q3" s="139"/>
      <c r="R3" s="139"/>
      <c r="S3" s="139"/>
      <c r="T3" s="139"/>
      <c r="U3" s="139"/>
      <c r="V3" s="139"/>
      <c r="W3" s="117"/>
    </row>
    <row r="4" spans="1:49" s="33" customFormat="1" ht="15" customHeight="1" x14ac:dyDescent="0.2">
      <c r="A4" s="113"/>
      <c r="B4" s="181"/>
      <c r="C4" s="10"/>
      <c r="D4" s="196"/>
      <c r="E4" s="79" t="s">
        <v>1</v>
      </c>
      <c r="F4" s="97"/>
      <c r="G4" s="7"/>
      <c r="H4" s="8">
        <f>SUM(D8:D93)</f>
        <v>100.00000000000003</v>
      </c>
      <c r="I4" s="9" t="s">
        <v>57</v>
      </c>
      <c r="J4" s="10"/>
      <c r="K4" s="214"/>
      <c r="L4" s="215"/>
      <c r="M4" s="122"/>
      <c r="N4" s="123"/>
      <c r="O4" s="124"/>
      <c r="P4" s="139"/>
      <c r="Q4" s="139"/>
      <c r="R4" s="139"/>
      <c r="S4" s="139"/>
      <c r="T4" s="139"/>
      <c r="U4" s="139"/>
      <c r="V4" s="139"/>
      <c r="W4" s="117"/>
    </row>
    <row r="5" spans="1:49" s="33" customFormat="1" ht="15" customHeight="1" x14ac:dyDescent="0.2">
      <c r="A5" s="113"/>
      <c r="B5" s="181"/>
      <c r="C5" s="10"/>
      <c r="D5" s="196"/>
      <c r="E5" s="11"/>
      <c r="F5" s="77"/>
      <c r="G5" s="11"/>
      <c r="H5" s="74"/>
      <c r="I5" s="80"/>
      <c r="J5" s="10"/>
      <c r="K5" s="214"/>
      <c r="L5" s="215"/>
      <c r="M5" s="122"/>
      <c r="N5" s="123"/>
      <c r="O5" s="124"/>
      <c r="P5" s="158"/>
      <c r="Q5" s="158"/>
      <c r="R5" s="158"/>
      <c r="S5" s="158"/>
      <c r="T5" s="158"/>
      <c r="U5" s="158"/>
      <c r="V5" s="158"/>
      <c r="W5" s="117"/>
    </row>
    <row r="6" spans="1:49" s="33" customFormat="1" ht="15" customHeight="1" x14ac:dyDescent="0.2">
      <c r="A6" s="118"/>
      <c r="B6" s="182"/>
      <c r="C6" s="16"/>
      <c r="D6" s="196"/>
      <c r="E6" s="12" t="s">
        <v>58</v>
      </c>
      <c r="F6" s="98"/>
      <c r="G6" s="13"/>
      <c r="H6" s="14"/>
      <c r="I6" s="15"/>
      <c r="J6" s="16"/>
      <c r="K6" s="214"/>
      <c r="L6" s="215"/>
      <c r="M6" s="118"/>
      <c r="N6" s="118"/>
      <c r="O6" s="118"/>
      <c r="P6" s="139"/>
      <c r="Q6" s="216" t="s">
        <v>59</v>
      </c>
      <c r="R6" s="217" t="s">
        <v>60</v>
      </c>
      <c r="S6" s="216" t="s">
        <v>61</v>
      </c>
      <c r="T6" s="216" t="s">
        <v>62</v>
      </c>
      <c r="U6" s="216" t="s">
        <v>63</v>
      </c>
      <c r="V6" s="216" t="s">
        <v>64</v>
      </c>
      <c r="W6" s="117"/>
    </row>
    <row r="7" spans="1:49" s="17" customFormat="1" ht="30.6" x14ac:dyDescent="0.2">
      <c r="A7" s="126"/>
      <c r="B7" s="183"/>
      <c r="C7" s="22"/>
      <c r="D7" s="197" t="s">
        <v>65</v>
      </c>
      <c r="E7" s="18" t="s">
        <v>3</v>
      </c>
      <c r="F7" s="18" t="s">
        <v>66</v>
      </c>
      <c r="G7" s="19" t="s">
        <v>4</v>
      </c>
      <c r="H7" s="20" t="s">
        <v>67</v>
      </c>
      <c r="I7" s="21" t="s">
        <v>68</v>
      </c>
      <c r="J7" s="22"/>
      <c r="K7" s="214"/>
      <c r="L7" s="215"/>
      <c r="M7" s="127" t="s">
        <v>69</v>
      </c>
      <c r="N7" s="128" t="s">
        <v>70</v>
      </c>
      <c r="O7" s="125"/>
      <c r="P7" s="139"/>
      <c r="Q7" s="130" t="s">
        <v>67</v>
      </c>
      <c r="R7" s="130" t="s">
        <v>67</v>
      </c>
      <c r="S7" s="130" t="s">
        <v>67</v>
      </c>
      <c r="T7" s="130" t="s">
        <v>67</v>
      </c>
      <c r="U7" s="130" t="s">
        <v>67</v>
      </c>
      <c r="V7" s="130" t="s">
        <v>67</v>
      </c>
      <c r="W7" s="129"/>
    </row>
    <row r="8" spans="1:49" s="29" customFormat="1" ht="20.399999999999999" x14ac:dyDescent="0.2">
      <c r="A8" s="131"/>
      <c r="B8" s="184"/>
      <c r="C8" s="28"/>
      <c r="D8" s="198">
        <v>1.6</v>
      </c>
      <c r="E8" s="24" t="s">
        <v>71</v>
      </c>
      <c r="F8" s="106" t="s">
        <v>72</v>
      </c>
      <c r="G8" s="25" t="s">
        <v>73</v>
      </c>
      <c r="H8" s="26" t="s">
        <v>74</v>
      </c>
      <c r="I8" s="27" t="s">
        <v>75</v>
      </c>
      <c r="J8" s="28"/>
      <c r="K8" s="214"/>
      <c r="L8" s="215"/>
      <c r="M8" s="132" t="str">
        <f t="shared" ref="M8:M25" si="0">I8</f>
        <v>...€</v>
      </c>
      <c r="N8" s="133" t="str">
        <f>M8</f>
        <v>...€</v>
      </c>
      <c r="O8" s="134" t="e">
        <f t="shared" ref="O8:O25" si="1">I8-H8</f>
        <v>#VALUE!</v>
      </c>
      <c r="P8" s="139"/>
      <c r="Q8" s="176">
        <v>12.5</v>
      </c>
      <c r="R8" s="176">
        <v>13.5</v>
      </c>
      <c r="S8" s="176">
        <v>13.5</v>
      </c>
      <c r="T8" s="176">
        <v>13.5</v>
      </c>
      <c r="U8" s="176">
        <v>13.5</v>
      </c>
      <c r="V8" s="218">
        <v>12.824999999999999</v>
      </c>
      <c r="W8" s="135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49" s="29" customFormat="1" ht="20.399999999999999" x14ac:dyDescent="0.2">
      <c r="A9" s="131"/>
      <c r="B9" s="184"/>
      <c r="C9" s="28"/>
      <c r="D9" s="219">
        <v>0.8</v>
      </c>
      <c r="E9" s="24" t="s">
        <v>76</v>
      </c>
      <c r="F9" s="106" t="s">
        <v>72</v>
      </c>
      <c r="G9" s="25" t="s">
        <v>77</v>
      </c>
      <c r="H9" s="26" t="s">
        <v>74</v>
      </c>
      <c r="I9" s="27" t="s">
        <v>75</v>
      </c>
      <c r="J9" s="28"/>
      <c r="K9" s="214"/>
      <c r="L9" s="215"/>
      <c r="M9" s="132" t="str">
        <f t="shared" si="0"/>
        <v>...€</v>
      </c>
      <c r="N9" s="133" t="str">
        <f t="shared" ref="N9:N25" si="2">M9</f>
        <v>...€</v>
      </c>
      <c r="O9" s="134" t="e">
        <f t="shared" si="1"/>
        <v>#VALUE!</v>
      </c>
      <c r="P9" s="139"/>
      <c r="Q9" s="176">
        <v>12</v>
      </c>
      <c r="R9" s="176">
        <v>4.75</v>
      </c>
      <c r="S9" s="176">
        <v>6</v>
      </c>
      <c r="T9" s="176">
        <v>4.4000000000000004</v>
      </c>
      <c r="U9" s="176">
        <v>4.8</v>
      </c>
      <c r="V9" s="176">
        <v>3.2</v>
      </c>
      <c r="W9" s="135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49" s="29" customFormat="1" ht="20.399999999999999" x14ac:dyDescent="0.2">
      <c r="A10" s="131"/>
      <c r="B10" s="184"/>
      <c r="C10" s="28"/>
      <c r="D10" s="219">
        <v>2.8</v>
      </c>
      <c r="E10" s="24" t="s">
        <v>78</v>
      </c>
      <c r="F10" s="106" t="s">
        <v>72</v>
      </c>
      <c r="G10" s="25" t="s">
        <v>79</v>
      </c>
      <c r="H10" s="26" t="s">
        <v>74</v>
      </c>
      <c r="I10" s="27" t="s">
        <v>75</v>
      </c>
      <c r="J10" s="28"/>
      <c r="K10" s="214"/>
      <c r="L10" s="215"/>
      <c r="M10" s="132" t="str">
        <f t="shared" si="0"/>
        <v>...€</v>
      </c>
      <c r="N10" s="133" t="str">
        <f t="shared" si="2"/>
        <v>...€</v>
      </c>
      <c r="O10" s="134" t="e">
        <f t="shared" si="1"/>
        <v>#VALUE!</v>
      </c>
      <c r="P10" s="139"/>
      <c r="Q10" s="176">
        <v>3.5</v>
      </c>
      <c r="R10" s="176">
        <v>3</v>
      </c>
      <c r="S10" s="176">
        <v>0.65</v>
      </c>
      <c r="T10" s="176">
        <v>3</v>
      </c>
      <c r="U10" s="176">
        <v>6.43</v>
      </c>
      <c r="V10" s="176">
        <v>0.75</v>
      </c>
      <c r="W10" s="139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49" s="29" customFormat="1" ht="20.399999999999999" x14ac:dyDescent="0.2">
      <c r="A11" s="131"/>
      <c r="B11" s="184"/>
      <c r="C11" s="28"/>
      <c r="D11" s="198">
        <v>1.5</v>
      </c>
      <c r="E11" s="24" t="s">
        <v>78</v>
      </c>
      <c r="F11" s="106" t="s">
        <v>72</v>
      </c>
      <c r="G11" s="25" t="s">
        <v>80</v>
      </c>
      <c r="H11" s="26" t="s">
        <v>74</v>
      </c>
      <c r="I11" s="27" t="s">
        <v>75</v>
      </c>
      <c r="J11" s="28"/>
      <c r="K11" s="214"/>
      <c r="L11" s="215"/>
      <c r="M11" s="132" t="str">
        <f t="shared" si="0"/>
        <v>...€</v>
      </c>
      <c r="N11" s="133" t="str">
        <f t="shared" si="2"/>
        <v>...€</v>
      </c>
      <c r="O11" s="134" t="e">
        <f t="shared" si="1"/>
        <v>#VALUE!</v>
      </c>
      <c r="P11" s="139"/>
      <c r="Q11" s="176">
        <v>12.5</v>
      </c>
      <c r="R11" s="176">
        <v>3.5</v>
      </c>
      <c r="S11" s="176">
        <v>1.2</v>
      </c>
      <c r="T11" s="176">
        <v>10.75</v>
      </c>
      <c r="U11" s="176">
        <v>11.4</v>
      </c>
      <c r="V11" s="176">
        <v>2.7</v>
      </c>
      <c r="W11" s="129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</row>
    <row r="12" spans="1:49" s="23" customFormat="1" ht="20.399999999999999" x14ac:dyDescent="0.2">
      <c r="A12" s="131"/>
      <c r="B12" s="184"/>
      <c r="C12" s="28"/>
      <c r="D12" s="198">
        <v>2</v>
      </c>
      <c r="E12" s="24" t="s">
        <v>81</v>
      </c>
      <c r="F12" s="106" t="s">
        <v>72</v>
      </c>
      <c r="G12" s="25" t="s">
        <v>82</v>
      </c>
      <c r="H12" s="26" t="s">
        <v>74</v>
      </c>
      <c r="I12" s="27" t="s">
        <v>75</v>
      </c>
      <c r="J12" s="28"/>
      <c r="K12" s="214"/>
      <c r="L12" s="215"/>
      <c r="M12" s="132" t="str">
        <f t="shared" si="0"/>
        <v>...€</v>
      </c>
      <c r="N12" s="133" t="str">
        <f t="shared" si="2"/>
        <v>...€</v>
      </c>
      <c r="O12" s="134" t="e">
        <f t="shared" si="1"/>
        <v>#VALUE!</v>
      </c>
      <c r="P12" s="139"/>
      <c r="Q12" s="176">
        <v>1.7</v>
      </c>
      <c r="R12" s="176">
        <v>1.35</v>
      </c>
      <c r="S12" s="176">
        <v>0.44999999999999996</v>
      </c>
      <c r="T12" s="176">
        <v>1.5</v>
      </c>
      <c r="U12" s="176">
        <v>1.7</v>
      </c>
      <c r="V12" s="218">
        <v>1.9950000000000001</v>
      </c>
      <c r="W12" s="135"/>
    </row>
    <row r="13" spans="1:49" s="64" customFormat="1" ht="20.399999999999999" x14ac:dyDescent="0.2">
      <c r="A13" s="131"/>
      <c r="B13" s="184"/>
      <c r="C13" s="28"/>
      <c r="D13" s="198">
        <v>2.8</v>
      </c>
      <c r="E13" s="24" t="s">
        <v>81</v>
      </c>
      <c r="F13" s="106" t="s">
        <v>72</v>
      </c>
      <c r="G13" s="25" t="s">
        <v>83</v>
      </c>
      <c r="H13" s="26" t="s">
        <v>74</v>
      </c>
      <c r="I13" s="27" t="s">
        <v>75</v>
      </c>
      <c r="J13" s="28"/>
      <c r="K13" s="214"/>
      <c r="L13" s="215"/>
      <c r="M13" s="132" t="str">
        <f t="shared" ref="M13" si="3">I13</f>
        <v>...€</v>
      </c>
      <c r="N13" s="133" t="str">
        <f t="shared" ref="N13" si="4">M13</f>
        <v>...€</v>
      </c>
      <c r="O13" s="134" t="e">
        <f t="shared" ref="O13" si="5">I13-H13</f>
        <v>#VALUE!</v>
      </c>
      <c r="P13" s="139"/>
      <c r="Q13" s="176">
        <v>2.2999999999999998</v>
      </c>
      <c r="R13" s="176">
        <v>1.35</v>
      </c>
      <c r="S13" s="176">
        <v>0.44999999999999996</v>
      </c>
      <c r="T13" s="176">
        <v>1.5</v>
      </c>
      <c r="U13" s="176">
        <v>1.8</v>
      </c>
      <c r="V13" s="176">
        <v>0.95</v>
      </c>
      <c r="W13" s="135"/>
    </row>
    <row r="14" spans="1:49" s="64" customFormat="1" ht="20.399999999999999" x14ac:dyDescent="0.2">
      <c r="A14" s="131"/>
      <c r="B14" s="184"/>
      <c r="C14" s="28"/>
      <c r="D14" s="198">
        <v>3.5</v>
      </c>
      <c r="E14" s="24" t="s">
        <v>81</v>
      </c>
      <c r="F14" s="106" t="s">
        <v>72</v>
      </c>
      <c r="G14" s="25" t="s">
        <v>84</v>
      </c>
      <c r="H14" s="26" t="s">
        <v>74</v>
      </c>
      <c r="I14" s="27" t="s">
        <v>75</v>
      </c>
      <c r="J14" s="28"/>
      <c r="K14" s="214"/>
      <c r="L14" s="215"/>
      <c r="M14" s="132" t="str">
        <f t="shared" si="0"/>
        <v>...€</v>
      </c>
      <c r="N14" s="133" t="str">
        <f t="shared" si="2"/>
        <v>...€</v>
      </c>
      <c r="O14" s="134" t="e">
        <f t="shared" si="1"/>
        <v>#VALUE!</v>
      </c>
      <c r="P14" s="139"/>
      <c r="Q14" s="176">
        <v>0.03</v>
      </c>
      <c r="R14" s="176">
        <v>0.02</v>
      </c>
      <c r="S14" s="176">
        <v>0.03</v>
      </c>
      <c r="T14" s="176">
        <v>0.02</v>
      </c>
      <c r="U14" s="176">
        <v>0.01</v>
      </c>
      <c r="V14" s="221">
        <v>2.5000000000000001E-2</v>
      </c>
      <c r="W14" s="135"/>
    </row>
    <row r="15" spans="1:49" s="64" customFormat="1" ht="20.399999999999999" x14ac:dyDescent="0.2">
      <c r="A15" s="131"/>
      <c r="B15" s="184"/>
      <c r="C15" s="28"/>
      <c r="D15" s="198">
        <v>2</v>
      </c>
      <c r="E15" s="24" t="s">
        <v>85</v>
      </c>
      <c r="F15" s="106" t="s">
        <v>72</v>
      </c>
      <c r="G15" s="25" t="s">
        <v>82</v>
      </c>
      <c r="H15" s="26" t="s">
        <v>74</v>
      </c>
      <c r="I15" s="27" t="s">
        <v>75</v>
      </c>
      <c r="J15" s="28"/>
      <c r="K15" s="214"/>
      <c r="L15" s="215"/>
      <c r="M15" s="132" t="str">
        <f t="shared" si="0"/>
        <v>...€</v>
      </c>
      <c r="N15" s="133" t="str">
        <f t="shared" si="2"/>
        <v>...€</v>
      </c>
      <c r="O15" s="134" t="e">
        <f t="shared" si="1"/>
        <v>#VALUE!</v>
      </c>
      <c r="P15" s="139"/>
      <c r="Q15" s="176">
        <v>1.7</v>
      </c>
      <c r="R15" s="176">
        <v>1.35</v>
      </c>
      <c r="S15" s="176">
        <v>0.44999999999999996</v>
      </c>
      <c r="T15" s="176">
        <v>1.5</v>
      </c>
      <c r="U15" s="176">
        <v>1.95</v>
      </c>
      <c r="V15" s="176">
        <v>1.75</v>
      </c>
      <c r="W15" s="135"/>
    </row>
    <row r="16" spans="1:49" s="64" customFormat="1" ht="20.399999999999999" x14ac:dyDescent="0.2">
      <c r="A16" s="131"/>
      <c r="B16" s="184"/>
      <c r="C16" s="28"/>
      <c r="D16" s="198">
        <v>3</v>
      </c>
      <c r="E16" s="24" t="s">
        <v>85</v>
      </c>
      <c r="F16" s="106" t="s">
        <v>72</v>
      </c>
      <c r="G16" s="25" t="s">
        <v>83</v>
      </c>
      <c r="H16" s="26" t="s">
        <v>74</v>
      </c>
      <c r="I16" s="27" t="s">
        <v>75</v>
      </c>
      <c r="J16" s="28"/>
      <c r="K16" s="214"/>
      <c r="L16" s="215"/>
      <c r="M16" s="132" t="str">
        <f t="shared" ref="M16" si="6">I16</f>
        <v>...€</v>
      </c>
      <c r="N16" s="133" t="str">
        <f t="shared" ref="N16" si="7">M16</f>
        <v>...€</v>
      </c>
      <c r="O16" s="134" t="e">
        <f t="shared" ref="O16" si="8">I16-H16</f>
        <v>#VALUE!</v>
      </c>
      <c r="P16" s="139"/>
      <c r="Q16" s="176">
        <v>2.2999999999999998</v>
      </c>
      <c r="R16" s="176">
        <v>1.35</v>
      </c>
      <c r="S16" s="176">
        <v>0.44999999999999996</v>
      </c>
      <c r="T16" s="176">
        <v>1.5</v>
      </c>
      <c r="U16" s="176">
        <v>1</v>
      </c>
      <c r="V16" s="176">
        <v>2.5</v>
      </c>
      <c r="W16" s="135"/>
    </row>
    <row r="17" spans="1:49" s="64" customFormat="1" ht="20.399999999999999" x14ac:dyDescent="0.2">
      <c r="A17" s="131"/>
      <c r="B17" s="184"/>
      <c r="C17" s="28"/>
      <c r="D17" s="198">
        <v>3</v>
      </c>
      <c r="E17" s="24" t="s">
        <v>85</v>
      </c>
      <c r="F17" s="106" t="s">
        <v>72</v>
      </c>
      <c r="G17" s="25" t="s">
        <v>84</v>
      </c>
      <c r="H17" s="26" t="s">
        <v>74</v>
      </c>
      <c r="I17" s="27" t="s">
        <v>75</v>
      </c>
      <c r="J17" s="28"/>
      <c r="K17" s="214"/>
      <c r="L17" s="215"/>
      <c r="M17" s="132" t="str">
        <f t="shared" si="0"/>
        <v>...€</v>
      </c>
      <c r="N17" s="133" t="str">
        <f t="shared" si="2"/>
        <v>...€</v>
      </c>
      <c r="O17" s="134" t="e">
        <f t="shared" si="1"/>
        <v>#VALUE!</v>
      </c>
      <c r="P17" s="139"/>
      <c r="Q17" s="176">
        <v>0.03</v>
      </c>
      <c r="R17" s="176">
        <v>0.02</v>
      </c>
      <c r="S17" s="176">
        <v>0.03</v>
      </c>
      <c r="T17" s="176">
        <v>0.02</v>
      </c>
      <c r="U17" s="176">
        <v>0.01</v>
      </c>
      <c r="V17" s="176">
        <v>0.02</v>
      </c>
      <c r="W17" s="135"/>
    </row>
    <row r="18" spans="1:49" s="65" customFormat="1" ht="20.399999999999999" x14ac:dyDescent="0.2">
      <c r="A18" s="131"/>
      <c r="B18" s="184"/>
      <c r="C18" s="28"/>
      <c r="D18" s="219">
        <v>4.5</v>
      </c>
      <c r="E18" s="24" t="s">
        <v>85</v>
      </c>
      <c r="F18" s="106" t="s">
        <v>72</v>
      </c>
      <c r="G18" s="25" t="s">
        <v>86</v>
      </c>
      <c r="H18" s="26" t="s">
        <v>74</v>
      </c>
      <c r="I18" s="27" t="s">
        <v>75</v>
      </c>
      <c r="J18" s="28"/>
      <c r="K18" s="214"/>
      <c r="L18" s="215"/>
      <c r="M18" s="132" t="str">
        <f t="shared" si="0"/>
        <v>...€</v>
      </c>
      <c r="N18" s="133" t="str">
        <f t="shared" si="2"/>
        <v>...€</v>
      </c>
      <c r="O18" s="134" t="e">
        <f t="shared" si="1"/>
        <v>#VALUE!</v>
      </c>
      <c r="P18" s="139"/>
      <c r="Q18" s="176">
        <v>0.8</v>
      </c>
      <c r="R18" s="176">
        <v>1.35</v>
      </c>
      <c r="S18" s="176">
        <v>0.44999999999999996</v>
      </c>
      <c r="T18" s="176">
        <v>0.8</v>
      </c>
      <c r="U18" s="176">
        <v>0.85</v>
      </c>
      <c r="V18" s="218">
        <v>1.3149999999999999</v>
      </c>
      <c r="W18" s="135"/>
    </row>
    <row r="19" spans="1:49" s="64" customFormat="1" ht="20.399999999999999" x14ac:dyDescent="0.2">
      <c r="A19" s="131"/>
      <c r="B19" s="184"/>
      <c r="C19" s="28"/>
      <c r="D19" s="219">
        <v>3.2</v>
      </c>
      <c r="E19" s="24" t="s">
        <v>87</v>
      </c>
      <c r="F19" s="106" t="s">
        <v>72</v>
      </c>
      <c r="G19" s="25" t="s">
        <v>88</v>
      </c>
      <c r="H19" s="26" t="s">
        <v>74</v>
      </c>
      <c r="I19" s="27" t="s">
        <v>75</v>
      </c>
      <c r="J19" s="28"/>
      <c r="K19" s="214"/>
      <c r="L19" s="215"/>
      <c r="M19" s="132" t="str">
        <f t="shared" si="0"/>
        <v>...€</v>
      </c>
      <c r="N19" s="133" t="str">
        <f t="shared" si="2"/>
        <v>...€</v>
      </c>
      <c r="O19" s="134" t="e">
        <f t="shared" si="1"/>
        <v>#VALUE!</v>
      </c>
      <c r="P19" s="139"/>
      <c r="Q19" s="176">
        <v>2.2999999999999998</v>
      </c>
      <c r="R19" s="176">
        <v>1.35</v>
      </c>
      <c r="S19" s="176">
        <v>0.44999999999999996</v>
      </c>
      <c r="T19" s="176">
        <v>2.2999999999999998</v>
      </c>
      <c r="U19" s="176">
        <v>1.95</v>
      </c>
      <c r="V19" s="176">
        <v>9.09</v>
      </c>
      <c r="W19" s="135"/>
    </row>
    <row r="20" spans="1:49" s="23" customFormat="1" ht="20.399999999999999" x14ac:dyDescent="0.2">
      <c r="A20" s="131"/>
      <c r="B20" s="184"/>
      <c r="C20" s="28"/>
      <c r="D20" s="219">
        <v>2</v>
      </c>
      <c r="E20" s="24" t="s">
        <v>87</v>
      </c>
      <c r="F20" s="106" t="s">
        <v>72</v>
      </c>
      <c r="G20" s="25" t="s">
        <v>89</v>
      </c>
      <c r="H20" s="26" t="s">
        <v>74</v>
      </c>
      <c r="I20" s="27" t="s">
        <v>75</v>
      </c>
      <c r="J20" s="28"/>
      <c r="K20" s="214"/>
      <c r="L20" s="215"/>
      <c r="M20" s="132" t="str">
        <f t="shared" ref="M20" si="9">I20</f>
        <v>...€</v>
      </c>
      <c r="N20" s="133" t="str">
        <f t="shared" ref="N20" si="10">M20</f>
        <v>...€</v>
      </c>
      <c r="O20" s="134" t="e">
        <f t="shared" ref="O20" si="11">I20-H20</f>
        <v>#VALUE!</v>
      </c>
      <c r="P20" s="139"/>
      <c r="Q20" s="176">
        <v>2.2999999999999998</v>
      </c>
      <c r="R20" s="176">
        <v>1.35</v>
      </c>
      <c r="S20" s="176">
        <v>0.60000000000000009</v>
      </c>
      <c r="T20" s="176">
        <v>2.2999999999999998</v>
      </c>
      <c r="U20" s="176">
        <v>1.33</v>
      </c>
      <c r="V20" s="176">
        <v>8.33</v>
      </c>
      <c r="W20" s="135"/>
    </row>
    <row r="21" spans="1:49" s="23" customFormat="1" ht="20.399999999999999" x14ac:dyDescent="0.2">
      <c r="A21" s="131"/>
      <c r="B21" s="184"/>
      <c r="C21" s="28"/>
      <c r="D21" s="219">
        <v>2</v>
      </c>
      <c r="E21" s="24" t="s">
        <v>87</v>
      </c>
      <c r="F21" s="106" t="s">
        <v>72</v>
      </c>
      <c r="G21" s="25" t="s">
        <v>90</v>
      </c>
      <c r="H21" s="26" t="s">
        <v>74</v>
      </c>
      <c r="I21" s="27" t="s">
        <v>75</v>
      </c>
      <c r="J21" s="28"/>
      <c r="K21" s="214"/>
      <c r="L21" s="215"/>
      <c r="M21" s="132" t="str">
        <f t="shared" si="0"/>
        <v>...€</v>
      </c>
      <c r="N21" s="133" t="str">
        <f t="shared" si="2"/>
        <v>...€</v>
      </c>
      <c r="O21" s="134" t="e">
        <f t="shared" si="1"/>
        <v>#VALUE!</v>
      </c>
      <c r="P21" s="139"/>
      <c r="Q21" s="176">
        <v>0.03</v>
      </c>
      <c r="R21" s="176">
        <v>0.02</v>
      </c>
      <c r="S21" s="176">
        <v>0.03</v>
      </c>
      <c r="T21" s="176">
        <v>0.03</v>
      </c>
      <c r="U21" s="221">
        <v>3.0000000000000001E-3</v>
      </c>
      <c r="V21" s="176">
        <v>0.03</v>
      </c>
      <c r="W21" s="135"/>
    </row>
    <row r="22" spans="1:49" s="23" customFormat="1" ht="20.399999999999999" x14ac:dyDescent="0.2">
      <c r="A22" s="131"/>
      <c r="B22" s="184"/>
      <c r="C22" s="28"/>
      <c r="D22" s="219">
        <v>2</v>
      </c>
      <c r="E22" s="24" t="s">
        <v>91</v>
      </c>
      <c r="F22" s="106" t="s">
        <v>72</v>
      </c>
      <c r="G22" s="25" t="s">
        <v>92</v>
      </c>
      <c r="H22" s="26" t="s">
        <v>74</v>
      </c>
      <c r="I22" s="27" t="s">
        <v>75</v>
      </c>
      <c r="J22" s="28"/>
      <c r="K22" s="214"/>
      <c r="L22" s="215"/>
      <c r="M22" s="132" t="str">
        <f t="shared" ref="M22" si="12">I22</f>
        <v>...€</v>
      </c>
      <c r="N22" s="133" t="str">
        <f t="shared" ref="N22" si="13">M22</f>
        <v>...€</v>
      </c>
      <c r="O22" s="134" t="e">
        <f t="shared" ref="O22" si="14">I22-H22</f>
        <v>#VALUE!</v>
      </c>
      <c r="P22" s="139"/>
      <c r="Q22" s="176">
        <v>2.5</v>
      </c>
      <c r="R22" s="176">
        <v>3.5</v>
      </c>
      <c r="S22" s="176">
        <v>0.4</v>
      </c>
      <c r="T22" s="176">
        <v>2.5</v>
      </c>
      <c r="U22" s="176">
        <v>2</v>
      </c>
      <c r="V22" s="176">
        <v>3.19</v>
      </c>
      <c r="W22" s="135"/>
    </row>
    <row r="23" spans="1:49" s="29" customFormat="1" ht="20.399999999999999" x14ac:dyDescent="0.2">
      <c r="A23" s="131"/>
      <c r="B23" s="184"/>
      <c r="C23" s="28"/>
      <c r="D23" s="219">
        <v>0.7</v>
      </c>
      <c r="E23" s="24" t="s">
        <v>93</v>
      </c>
      <c r="F23" s="106" t="s">
        <v>72</v>
      </c>
      <c r="G23" s="25" t="s">
        <v>94</v>
      </c>
      <c r="H23" s="26" t="s">
        <v>74</v>
      </c>
      <c r="I23" s="27" t="s">
        <v>75</v>
      </c>
      <c r="J23" s="28"/>
      <c r="K23" s="214"/>
      <c r="L23" s="215"/>
      <c r="M23" s="132" t="str">
        <f t="shared" si="0"/>
        <v>...€</v>
      </c>
      <c r="N23" s="133" t="str">
        <f t="shared" si="2"/>
        <v>...€</v>
      </c>
      <c r="O23" s="134" t="e">
        <f t="shared" si="1"/>
        <v>#VALUE!</v>
      </c>
      <c r="P23" s="139"/>
      <c r="Q23" s="176">
        <v>0.15</v>
      </c>
      <c r="R23" s="176">
        <v>0.4</v>
      </c>
      <c r="S23" s="176">
        <v>0.5</v>
      </c>
      <c r="T23" s="176">
        <v>0.15</v>
      </c>
      <c r="U23" s="176">
        <v>0.37</v>
      </c>
      <c r="V23" s="176">
        <v>0.21</v>
      </c>
      <c r="W23" s="135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</row>
    <row r="24" spans="1:49" s="29" customFormat="1" ht="20.399999999999999" x14ac:dyDescent="0.2">
      <c r="A24" s="131"/>
      <c r="B24" s="184"/>
      <c r="C24" s="28"/>
      <c r="D24" s="219">
        <v>0.7</v>
      </c>
      <c r="E24" s="24" t="s">
        <v>93</v>
      </c>
      <c r="F24" s="106" t="s">
        <v>72</v>
      </c>
      <c r="G24" s="25" t="s">
        <v>95</v>
      </c>
      <c r="H24" s="26" t="s">
        <v>74</v>
      </c>
      <c r="I24" s="27" t="s">
        <v>75</v>
      </c>
      <c r="J24" s="28"/>
      <c r="K24" s="214"/>
      <c r="L24" s="215"/>
      <c r="M24" s="132" t="str">
        <f t="shared" si="0"/>
        <v>...€</v>
      </c>
      <c r="N24" s="133" t="str">
        <f t="shared" si="2"/>
        <v>...€</v>
      </c>
      <c r="O24" s="134" t="e">
        <f t="shared" si="1"/>
        <v>#VALUE!</v>
      </c>
      <c r="P24" s="139"/>
      <c r="Q24" s="176">
        <v>0.1</v>
      </c>
      <c r="R24" s="176">
        <v>1.1499999999999999</v>
      </c>
      <c r="S24" s="176">
        <v>2</v>
      </c>
      <c r="T24" s="176">
        <v>0.7</v>
      </c>
      <c r="U24" s="176">
        <v>3</v>
      </c>
      <c r="V24" s="176">
        <v>15.4</v>
      </c>
      <c r="W24" s="135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</row>
    <row r="25" spans="1:49" s="59" customFormat="1" ht="20.399999999999999" x14ac:dyDescent="0.2">
      <c r="A25" s="131"/>
      <c r="B25" s="184"/>
      <c r="C25" s="28"/>
      <c r="D25" s="198">
        <v>5</v>
      </c>
      <c r="E25" s="24" t="s">
        <v>96</v>
      </c>
      <c r="F25" s="106" t="s">
        <v>72</v>
      </c>
      <c r="G25" s="25" t="s">
        <v>97</v>
      </c>
      <c r="H25" s="26" t="s">
        <v>74</v>
      </c>
      <c r="I25" s="27" t="s">
        <v>75</v>
      </c>
      <c r="J25" s="28"/>
      <c r="K25" s="214"/>
      <c r="L25" s="215"/>
      <c r="M25" s="132" t="str">
        <f t="shared" si="0"/>
        <v>...€</v>
      </c>
      <c r="N25" s="133" t="str">
        <f t="shared" si="2"/>
        <v>...€</v>
      </c>
      <c r="O25" s="134" t="e">
        <f t="shared" si="1"/>
        <v>#VALUE!</v>
      </c>
      <c r="P25" s="139"/>
      <c r="Q25" s="176">
        <v>12</v>
      </c>
      <c r="R25" s="176">
        <v>6.5</v>
      </c>
      <c r="S25" s="176">
        <v>0.18</v>
      </c>
      <c r="T25" s="176">
        <v>5</v>
      </c>
      <c r="U25" s="176">
        <v>3</v>
      </c>
      <c r="V25" s="176">
        <v>1.33</v>
      </c>
      <c r="W25" s="135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s="83" customFormat="1" ht="15" customHeight="1" x14ac:dyDescent="0.3">
      <c r="A26" s="131"/>
      <c r="B26" s="184"/>
      <c r="C26" s="28"/>
      <c r="D26" s="199"/>
      <c r="E26" s="36"/>
      <c r="F26" s="99"/>
      <c r="G26" s="11"/>
      <c r="H26" s="81"/>
      <c r="I26" s="82"/>
      <c r="J26" s="28"/>
      <c r="K26" s="214"/>
      <c r="L26" s="215"/>
      <c r="M26" s="136"/>
      <c r="N26" s="136"/>
      <c r="O26" s="136"/>
      <c r="P26" s="136"/>
      <c r="Q26" s="163"/>
      <c r="R26" s="163"/>
      <c r="S26" s="163"/>
      <c r="T26" s="163"/>
      <c r="U26" s="163"/>
      <c r="V26" s="163"/>
      <c r="W26" s="137"/>
    </row>
    <row r="27" spans="1:49" s="33" customFormat="1" ht="15" customHeight="1" x14ac:dyDescent="0.2">
      <c r="A27" s="131"/>
      <c r="B27" s="184"/>
      <c r="C27" s="28"/>
      <c r="D27" s="196"/>
      <c r="E27" s="12" t="s">
        <v>98</v>
      </c>
      <c r="F27" s="98"/>
      <c r="G27" s="13"/>
      <c r="H27" s="34"/>
      <c r="I27" s="213"/>
      <c r="J27" s="22"/>
      <c r="K27" s="214"/>
      <c r="L27" s="215"/>
      <c r="M27" s="118"/>
      <c r="N27" s="118"/>
      <c r="O27" s="118"/>
      <c r="P27" s="136"/>
      <c r="Q27" s="216" t="s">
        <v>59</v>
      </c>
      <c r="R27" s="217" t="s">
        <v>60</v>
      </c>
      <c r="S27" s="216" t="s">
        <v>61</v>
      </c>
      <c r="T27" s="216" t="s">
        <v>62</v>
      </c>
      <c r="U27" s="216" t="s">
        <v>63</v>
      </c>
      <c r="V27" s="216" t="s">
        <v>64</v>
      </c>
      <c r="W27" s="139"/>
    </row>
    <row r="28" spans="1:49" s="17" customFormat="1" ht="20.399999999999999" x14ac:dyDescent="0.2">
      <c r="A28" s="131"/>
      <c r="B28" s="184"/>
      <c r="C28" s="28"/>
      <c r="D28" s="197"/>
      <c r="E28" s="18" t="s">
        <v>3</v>
      </c>
      <c r="F28" s="18" t="s">
        <v>66</v>
      </c>
      <c r="G28" s="19" t="s">
        <v>4</v>
      </c>
      <c r="H28" s="20" t="s">
        <v>99</v>
      </c>
      <c r="I28" s="38" t="s">
        <v>100</v>
      </c>
      <c r="J28" s="28"/>
      <c r="K28" s="214"/>
      <c r="L28" s="215"/>
      <c r="M28" s="127" t="s">
        <v>69</v>
      </c>
      <c r="N28" s="128" t="s">
        <v>70</v>
      </c>
      <c r="O28" s="136"/>
      <c r="P28" s="136"/>
      <c r="Q28" s="130" t="s">
        <v>99</v>
      </c>
      <c r="R28" s="130" t="s">
        <v>99</v>
      </c>
      <c r="S28" s="130" t="s">
        <v>99</v>
      </c>
      <c r="T28" s="130" t="s">
        <v>99</v>
      </c>
      <c r="U28" s="130" t="s">
        <v>99</v>
      </c>
      <c r="V28" s="130" t="s">
        <v>99</v>
      </c>
      <c r="W28" s="129"/>
    </row>
    <row r="29" spans="1:49" s="29" customFormat="1" ht="30.6" x14ac:dyDescent="0.2">
      <c r="A29" s="131"/>
      <c r="B29" s="184"/>
      <c r="C29" s="28"/>
      <c r="D29" s="198">
        <v>0.7</v>
      </c>
      <c r="E29" s="24" t="s">
        <v>71</v>
      </c>
      <c r="F29" s="106" t="s">
        <v>72</v>
      </c>
      <c r="G29" s="25" t="s">
        <v>101</v>
      </c>
      <c r="H29" s="39" t="s">
        <v>102</v>
      </c>
      <c r="I29" s="40" t="s">
        <v>102</v>
      </c>
      <c r="J29" s="28"/>
      <c r="K29" s="214"/>
      <c r="L29" s="215"/>
      <c r="M29" s="141" t="str">
        <f t="shared" ref="M29:M45" si="15">I29</f>
        <v>...%</v>
      </c>
      <c r="N29" s="142" t="e">
        <f t="shared" ref="N29:N45" si="16">1-(1*I29)</f>
        <v>#VALUE!</v>
      </c>
      <c r="O29" s="134" t="e">
        <f t="shared" ref="O29:O45" si="17">I29-H29</f>
        <v>#VALUE!</v>
      </c>
      <c r="P29" s="154"/>
      <c r="Q29" s="177">
        <v>0.88</v>
      </c>
      <c r="R29" s="177">
        <v>0.75</v>
      </c>
      <c r="S29" s="177">
        <v>0.5</v>
      </c>
      <c r="T29" s="177">
        <v>0.86499999999999999</v>
      </c>
      <c r="U29" s="177">
        <v>0.88</v>
      </c>
      <c r="V29" s="177">
        <v>0.8</v>
      </c>
      <c r="W29" s="135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</row>
    <row r="30" spans="1:49" s="29" customFormat="1" ht="30.6" x14ac:dyDescent="0.2">
      <c r="A30" s="131"/>
      <c r="B30" s="184"/>
      <c r="C30" s="28"/>
      <c r="D30" s="198">
        <v>3.9</v>
      </c>
      <c r="E30" s="24" t="s">
        <v>103</v>
      </c>
      <c r="F30" s="106" t="s">
        <v>72</v>
      </c>
      <c r="G30" s="25" t="s">
        <v>104</v>
      </c>
      <c r="H30" s="39" t="s">
        <v>102</v>
      </c>
      <c r="I30" s="40" t="s">
        <v>102</v>
      </c>
      <c r="J30" s="28"/>
      <c r="K30" s="214"/>
      <c r="L30" s="215"/>
      <c r="M30" s="141" t="str">
        <f t="shared" si="15"/>
        <v>...%</v>
      </c>
      <c r="N30" s="142" t="e">
        <f t="shared" si="16"/>
        <v>#VALUE!</v>
      </c>
      <c r="O30" s="134" t="e">
        <f t="shared" si="17"/>
        <v>#VALUE!</v>
      </c>
      <c r="P30" s="135"/>
      <c r="Q30" s="177">
        <v>0.88</v>
      </c>
      <c r="R30" s="177">
        <v>0.9</v>
      </c>
      <c r="S30" s="177">
        <v>0.9</v>
      </c>
      <c r="T30" s="177">
        <v>0.90500000000000003</v>
      </c>
      <c r="U30" s="177">
        <v>0.9</v>
      </c>
      <c r="V30" s="177">
        <v>0.90400000000000003</v>
      </c>
      <c r="W30" s="144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</row>
    <row r="31" spans="1:49" s="29" customFormat="1" ht="30.6" x14ac:dyDescent="0.2">
      <c r="A31" s="131"/>
      <c r="B31" s="184"/>
      <c r="C31" s="28"/>
      <c r="D31" s="198">
        <v>3.5</v>
      </c>
      <c r="E31" s="24" t="s">
        <v>105</v>
      </c>
      <c r="F31" s="106" t="s">
        <v>72</v>
      </c>
      <c r="G31" s="25" t="s">
        <v>104</v>
      </c>
      <c r="H31" s="39" t="s">
        <v>102</v>
      </c>
      <c r="I31" s="40" t="s">
        <v>102</v>
      </c>
      <c r="J31" s="28"/>
      <c r="K31" s="214"/>
      <c r="L31" s="215"/>
      <c r="M31" s="141" t="str">
        <f t="shared" si="15"/>
        <v>...%</v>
      </c>
      <c r="N31" s="142" t="e">
        <f t="shared" si="16"/>
        <v>#VALUE!</v>
      </c>
      <c r="O31" s="134" t="e">
        <f t="shared" si="17"/>
        <v>#VALUE!</v>
      </c>
      <c r="P31" s="135"/>
      <c r="Q31" s="177">
        <v>0.65</v>
      </c>
      <c r="R31" s="177">
        <v>0.61</v>
      </c>
      <c r="S31" s="177">
        <v>0.68200000000000005</v>
      </c>
      <c r="T31" s="177">
        <v>0.51</v>
      </c>
      <c r="U31" s="177">
        <v>0.62</v>
      </c>
      <c r="V31" s="177">
        <v>0.61599999999999999</v>
      </c>
      <c r="W31" s="129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</row>
    <row r="32" spans="1:49" s="29" customFormat="1" ht="30.6" x14ac:dyDescent="0.2">
      <c r="A32" s="131"/>
      <c r="B32" s="184"/>
      <c r="C32" s="28"/>
      <c r="D32" s="198">
        <v>2.5</v>
      </c>
      <c r="E32" s="35" t="s">
        <v>106</v>
      </c>
      <c r="F32" s="106" t="s">
        <v>72</v>
      </c>
      <c r="G32" s="25" t="s">
        <v>104</v>
      </c>
      <c r="H32" s="39" t="s">
        <v>102</v>
      </c>
      <c r="I32" s="40" t="s">
        <v>102</v>
      </c>
      <c r="J32" s="28"/>
      <c r="K32" s="214"/>
      <c r="L32" s="215"/>
      <c r="M32" s="141" t="str">
        <f t="shared" si="15"/>
        <v>...%</v>
      </c>
      <c r="N32" s="142" t="e">
        <f t="shared" si="16"/>
        <v>#VALUE!</v>
      </c>
      <c r="O32" s="134" t="e">
        <f t="shared" si="17"/>
        <v>#VALUE!</v>
      </c>
      <c r="P32" s="135"/>
      <c r="Q32" s="177">
        <v>0.5</v>
      </c>
      <c r="R32" s="177">
        <v>0.4</v>
      </c>
      <c r="S32" s="177">
        <v>0.4</v>
      </c>
      <c r="T32" s="177">
        <v>0.4</v>
      </c>
      <c r="U32" s="177">
        <v>0.4</v>
      </c>
      <c r="V32" s="177">
        <v>0.43</v>
      </c>
      <c r="W32" s="148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1:49" s="29" customFormat="1" ht="30.6" x14ac:dyDescent="0.2">
      <c r="A33" s="131"/>
      <c r="B33" s="184"/>
      <c r="C33" s="28"/>
      <c r="D33" s="198">
        <v>2</v>
      </c>
      <c r="E33" s="35" t="s">
        <v>107</v>
      </c>
      <c r="F33" s="106" t="s">
        <v>72</v>
      </c>
      <c r="G33" s="25" t="s">
        <v>104</v>
      </c>
      <c r="H33" s="39" t="s">
        <v>102</v>
      </c>
      <c r="I33" s="40" t="s">
        <v>102</v>
      </c>
      <c r="J33" s="28"/>
      <c r="K33" s="214"/>
      <c r="L33" s="215"/>
      <c r="M33" s="141" t="str">
        <f t="shared" si="15"/>
        <v>...%</v>
      </c>
      <c r="N33" s="142" t="e">
        <f t="shared" si="16"/>
        <v>#VALUE!</v>
      </c>
      <c r="O33" s="134" t="e">
        <f t="shared" si="17"/>
        <v>#VALUE!</v>
      </c>
      <c r="P33" s="135"/>
      <c r="Q33" s="177">
        <v>0.77</v>
      </c>
      <c r="R33" s="177">
        <v>0.75</v>
      </c>
      <c r="S33" s="177">
        <v>0.77</v>
      </c>
      <c r="T33" s="177">
        <v>0.77459999999999996</v>
      </c>
      <c r="U33" s="177">
        <v>0.77</v>
      </c>
      <c r="V33" s="177">
        <v>0.77459999999999996</v>
      </c>
      <c r="W33" s="135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1:49" s="29" customFormat="1" ht="30.6" x14ac:dyDescent="0.2">
      <c r="A34" s="131"/>
      <c r="B34" s="184"/>
      <c r="C34" s="28"/>
      <c r="D34" s="198">
        <v>2</v>
      </c>
      <c r="E34" s="24" t="s">
        <v>108</v>
      </c>
      <c r="F34" s="106" t="s">
        <v>72</v>
      </c>
      <c r="G34" s="25" t="s">
        <v>104</v>
      </c>
      <c r="H34" s="39" t="s">
        <v>102</v>
      </c>
      <c r="I34" s="40" t="s">
        <v>102</v>
      </c>
      <c r="J34" s="28"/>
      <c r="K34" s="214"/>
      <c r="L34" s="215"/>
      <c r="M34" s="141" t="str">
        <f t="shared" si="15"/>
        <v>...%</v>
      </c>
      <c r="N34" s="142" t="e">
        <f t="shared" si="16"/>
        <v>#VALUE!</v>
      </c>
      <c r="O34" s="134" t="e">
        <f t="shared" si="17"/>
        <v>#VALUE!</v>
      </c>
      <c r="P34" s="135"/>
      <c r="Q34" s="177">
        <v>0.7</v>
      </c>
      <c r="R34" s="177">
        <v>0.88</v>
      </c>
      <c r="S34" s="177">
        <v>0.88</v>
      </c>
      <c r="T34" s="177">
        <v>0.88959999999999995</v>
      </c>
      <c r="U34" s="177">
        <v>0.89</v>
      </c>
      <c r="V34" s="177">
        <v>0.86499999999999999</v>
      </c>
      <c r="W34" s="135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1:49" s="29" customFormat="1" ht="30.6" x14ac:dyDescent="0.2">
      <c r="A35" s="131"/>
      <c r="B35" s="184"/>
      <c r="C35" s="28"/>
      <c r="D35" s="198">
        <v>1.5</v>
      </c>
      <c r="E35" s="220" t="s">
        <v>109</v>
      </c>
      <c r="F35" s="106" t="s">
        <v>72</v>
      </c>
      <c r="G35" s="25" t="s">
        <v>104</v>
      </c>
      <c r="H35" s="39" t="s">
        <v>102</v>
      </c>
      <c r="I35" s="40" t="s">
        <v>102</v>
      </c>
      <c r="J35" s="28"/>
      <c r="K35" s="214"/>
      <c r="L35" s="215"/>
      <c r="M35" s="141" t="str">
        <f t="shared" ref="M35" si="18">I35</f>
        <v>...%</v>
      </c>
      <c r="N35" s="142" t="e">
        <f t="shared" ref="N35" si="19">1-(1*I35)</f>
        <v>#VALUE!</v>
      </c>
      <c r="O35" s="134" t="e">
        <f t="shared" ref="O35" si="20">I35-H35</f>
        <v>#VALUE!</v>
      </c>
      <c r="P35" s="135"/>
      <c r="Q35" s="177">
        <v>0.85</v>
      </c>
      <c r="R35" s="177">
        <v>0.85</v>
      </c>
      <c r="S35" s="177">
        <v>0.85</v>
      </c>
      <c r="T35" s="177">
        <v>0.85</v>
      </c>
      <c r="U35" s="177">
        <v>0.85</v>
      </c>
      <c r="V35" s="177">
        <v>0.85450000000000004</v>
      </c>
      <c r="W35" s="135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</row>
    <row r="36" spans="1:49" s="29" customFormat="1" ht="30.6" x14ac:dyDescent="0.2">
      <c r="A36" s="131"/>
      <c r="B36" s="184"/>
      <c r="C36" s="28"/>
      <c r="D36" s="198">
        <v>0.4</v>
      </c>
      <c r="E36" s="35" t="s">
        <v>110</v>
      </c>
      <c r="F36" s="106" t="s">
        <v>72</v>
      </c>
      <c r="G36" s="25" t="s">
        <v>104</v>
      </c>
      <c r="H36" s="39" t="s">
        <v>102</v>
      </c>
      <c r="I36" s="40" t="s">
        <v>102</v>
      </c>
      <c r="J36" s="28"/>
      <c r="K36" s="214"/>
      <c r="L36" s="215"/>
      <c r="M36" s="141" t="str">
        <f t="shared" si="15"/>
        <v>...%</v>
      </c>
      <c r="N36" s="142" t="e">
        <f t="shared" si="16"/>
        <v>#VALUE!</v>
      </c>
      <c r="O36" s="134" t="e">
        <f t="shared" si="17"/>
        <v>#VALUE!</v>
      </c>
      <c r="P36" s="135"/>
      <c r="Q36" s="177">
        <v>0.94</v>
      </c>
      <c r="R36" s="177">
        <v>0.93500000000000005</v>
      </c>
      <c r="S36" s="177">
        <v>0.95</v>
      </c>
      <c r="T36" s="211">
        <v>0.94475000000000009</v>
      </c>
      <c r="U36" s="177">
        <v>0.93500000000000005</v>
      </c>
      <c r="V36" s="177">
        <v>0.94199999999999995</v>
      </c>
      <c r="W36" s="135"/>
      <c r="X36" s="192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</row>
    <row r="37" spans="1:49" s="29" customFormat="1" ht="30.6" x14ac:dyDescent="0.2">
      <c r="A37" s="131"/>
      <c r="B37" s="184"/>
      <c r="C37" s="28"/>
      <c r="D37" s="198">
        <v>1.3</v>
      </c>
      <c r="E37" s="95" t="s">
        <v>111</v>
      </c>
      <c r="F37" s="106" t="s">
        <v>72</v>
      </c>
      <c r="G37" s="25" t="s">
        <v>104</v>
      </c>
      <c r="H37" s="39" t="s">
        <v>102</v>
      </c>
      <c r="I37" s="40" t="s">
        <v>102</v>
      </c>
      <c r="J37" s="28"/>
      <c r="K37" s="214"/>
      <c r="L37" s="215"/>
      <c r="M37" s="141" t="str">
        <f t="shared" si="15"/>
        <v>...%</v>
      </c>
      <c r="N37" s="142" t="e">
        <f t="shared" si="16"/>
        <v>#VALUE!</v>
      </c>
      <c r="O37" s="134" t="e">
        <f t="shared" si="17"/>
        <v>#VALUE!</v>
      </c>
      <c r="P37" s="135"/>
      <c r="Q37" s="177">
        <v>0.91</v>
      </c>
      <c r="R37" s="177">
        <v>0.9</v>
      </c>
      <c r="S37" s="177">
        <v>0.9</v>
      </c>
      <c r="T37" s="177">
        <v>0.91</v>
      </c>
      <c r="U37" s="177">
        <v>0.9</v>
      </c>
      <c r="V37" s="177">
        <v>0.91</v>
      </c>
      <c r="W37" s="135"/>
      <c r="X37" s="192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</row>
    <row r="38" spans="1:49" s="29" customFormat="1" ht="30.6" x14ac:dyDescent="0.2">
      <c r="A38" s="131"/>
      <c r="B38" s="184"/>
      <c r="C38" s="28"/>
      <c r="D38" s="198">
        <v>0.2</v>
      </c>
      <c r="E38" s="24" t="s">
        <v>112</v>
      </c>
      <c r="F38" s="106" t="s">
        <v>72</v>
      </c>
      <c r="G38" s="25" t="s">
        <v>104</v>
      </c>
      <c r="H38" s="39" t="s">
        <v>102</v>
      </c>
      <c r="I38" s="40" t="s">
        <v>102</v>
      </c>
      <c r="J38" s="28"/>
      <c r="K38" s="214"/>
      <c r="L38" s="215"/>
      <c r="M38" s="141" t="str">
        <f t="shared" si="15"/>
        <v>...%</v>
      </c>
      <c r="N38" s="142" t="e">
        <f t="shared" si="16"/>
        <v>#VALUE!</v>
      </c>
      <c r="O38" s="134" t="e">
        <f t="shared" si="17"/>
        <v>#VALUE!</v>
      </c>
      <c r="P38" s="135"/>
      <c r="Q38" s="177">
        <v>0.85</v>
      </c>
      <c r="R38" s="177">
        <v>0.7</v>
      </c>
      <c r="S38" s="177">
        <v>0.8</v>
      </c>
      <c r="T38" s="177">
        <v>0.93440000000000001</v>
      </c>
      <c r="U38" s="177">
        <v>0.7</v>
      </c>
      <c r="V38" s="177">
        <v>0.98399999999999999</v>
      </c>
      <c r="W38" s="135"/>
      <c r="X38" s="192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1:49" s="29" customFormat="1" ht="30.6" x14ac:dyDescent="0.2">
      <c r="A39" s="131"/>
      <c r="B39" s="184"/>
      <c r="C39" s="28"/>
      <c r="D39" s="198">
        <v>1.4</v>
      </c>
      <c r="E39" s="24" t="s">
        <v>113</v>
      </c>
      <c r="F39" s="106" t="s">
        <v>72</v>
      </c>
      <c r="G39" s="25" t="s">
        <v>104</v>
      </c>
      <c r="H39" s="39" t="s">
        <v>102</v>
      </c>
      <c r="I39" s="40" t="s">
        <v>102</v>
      </c>
      <c r="J39" s="28"/>
      <c r="K39" s="214"/>
      <c r="L39" s="215"/>
      <c r="M39" s="141" t="str">
        <f t="shared" si="15"/>
        <v>...%</v>
      </c>
      <c r="N39" s="142" t="e">
        <f t="shared" si="16"/>
        <v>#VALUE!</v>
      </c>
      <c r="O39" s="134" t="e">
        <f t="shared" si="17"/>
        <v>#VALUE!</v>
      </c>
      <c r="P39" s="135"/>
      <c r="Q39" s="177">
        <v>0.89</v>
      </c>
      <c r="R39" s="177">
        <v>0.92</v>
      </c>
      <c r="S39" s="177">
        <v>0.93500000000000005</v>
      </c>
      <c r="T39" s="177">
        <v>0.9415</v>
      </c>
      <c r="U39" s="177">
        <v>0.92</v>
      </c>
      <c r="V39" s="177">
        <v>0.93700000000000006</v>
      </c>
      <c r="W39" s="135"/>
      <c r="X39" s="192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1:49" s="29" customFormat="1" ht="30.6" x14ac:dyDescent="0.2">
      <c r="A40" s="131"/>
      <c r="B40" s="184"/>
      <c r="C40" s="28"/>
      <c r="D40" s="198">
        <v>1.2</v>
      </c>
      <c r="E40" s="24" t="s">
        <v>114</v>
      </c>
      <c r="F40" s="106" t="s">
        <v>72</v>
      </c>
      <c r="G40" s="25" t="s">
        <v>104</v>
      </c>
      <c r="H40" s="39" t="s">
        <v>102</v>
      </c>
      <c r="I40" s="40" t="s">
        <v>102</v>
      </c>
      <c r="J40" s="28"/>
      <c r="K40" s="214"/>
      <c r="L40" s="215"/>
      <c r="M40" s="141" t="str">
        <f t="shared" si="15"/>
        <v>...%</v>
      </c>
      <c r="N40" s="142" t="e">
        <f t="shared" si="16"/>
        <v>#VALUE!</v>
      </c>
      <c r="O40" s="134" t="e">
        <f t="shared" si="17"/>
        <v>#VALUE!</v>
      </c>
      <c r="P40" s="135"/>
      <c r="Q40" s="177">
        <v>0.89</v>
      </c>
      <c r="R40" s="177">
        <v>0.91</v>
      </c>
      <c r="S40" s="177">
        <v>0.92</v>
      </c>
      <c r="T40" s="177">
        <v>0.91759999999999997</v>
      </c>
      <c r="U40" s="177">
        <v>0.91959999999999997</v>
      </c>
      <c r="V40" s="177">
        <v>0.94</v>
      </c>
      <c r="W40" s="135"/>
      <c r="X40" s="192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1:49" s="29" customFormat="1" ht="30.6" x14ac:dyDescent="0.2">
      <c r="A41" s="131"/>
      <c r="B41" s="184"/>
      <c r="C41" s="28"/>
      <c r="D41" s="198">
        <v>1.9</v>
      </c>
      <c r="E41" s="24" t="s">
        <v>115</v>
      </c>
      <c r="F41" s="106" t="s">
        <v>72</v>
      </c>
      <c r="G41" s="25" t="s">
        <v>104</v>
      </c>
      <c r="H41" s="39" t="s">
        <v>102</v>
      </c>
      <c r="I41" s="40" t="s">
        <v>102</v>
      </c>
      <c r="J41" s="28"/>
      <c r="K41" s="214"/>
      <c r="L41" s="215"/>
      <c r="M41" s="141" t="str">
        <f t="shared" si="15"/>
        <v>...%</v>
      </c>
      <c r="N41" s="142" t="e">
        <f t="shared" si="16"/>
        <v>#VALUE!</v>
      </c>
      <c r="O41" s="134" t="e">
        <f t="shared" si="17"/>
        <v>#VALUE!</v>
      </c>
      <c r="P41" s="135"/>
      <c r="Q41" s="177">
        <v>0.3</v>
      </c>
      <c r="R41" s="177">
        <v>0.8</v>
      </c>
      <c r="S41" s="177">
        <v>0.8</v>
      </c>
      <c r="T41" s="177">
        <v>0.78749999999999998</v>
      </c>
      <c r="U41" s="177">
        <v>0.82</v>
      </c>
      <c r="V41" s="177">
        <v>0.84</v>
      </c>
      <c r="W41" s="135"/>
      <c r="X41" s="192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1:49" s="29" customFormat="1" ht="30.6" x14ac:dyDescent="0.2">
      <c r="A42" s="131"/>
      <c r="B42" s="184"/>
      <c r="C42" s="28"/>
      <c r="D42" s="198">
        <v>1.9</v>
      </c>
      <c r="E42" s="24" t="s">
        <v>116</v>
      </c>
      <c r="F42" s="106" t="s">
        <v>72</v>
      </c>
      <c r="G42" s="25" t="s">
        <v>104</v>
      </c>
      <c r="H42" s="39" t="s">
        <v>102</v>
      </c>
      <c r="I42" s="40" t="s">
        <v>102</v>
      </c>
      <c r="J42" s="28"/>
      <c r="K42" s="214"/>
      <c r="L42" s="215"/>
      <c r="M42" s="141" t="str">
        <f t="shared" si="15"/>
        <v>...%</v>
      </c>
      <c r="N42" s="142" t="e">
        <f t="shared" si="16"/>
        <v>#VALUE!</v>
      </c>
      <c r="O42" s="134" t="e">
        <f t="shared" si="17"/>
        <v>#VALUE!</v>
      </c>
      <c r="P42" s="135"/>
      <c r="Q42" s="177">
        <v>0.8</v>
      </c>
      <c r="R42" s="177">
        <v>0.8</v>
      </c>
      <c r="S42" s="177">
        <v>0.8</v>
      </c>
      <c r="T42" s="177">
        <v>0.8</v>
      </c>
      <c r="U42" s="177">
        <v>0.8</v>
      </c>
      <c r="V42" s="177">
        <v>0.82</v>
      </c>
      <c r="W42" s="135"/>
      <c r="X42" s="192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</row>
    <row r="43" spans="1:49" s="29" customFormat="1" ht="30.6" x14ac:dyDescent="0.2">
      <c r="A43" s="131"/>
      <c r="B43" s="184"/>
      <c r="C43" s="28"/>
      <c r="D43" s="198">
        <v>1.7</v>
      </c>
      <c r="E43" s="24" t="s">
        <v>117</v>
      </c>
      <c r="F43" s="106" t="s">
        <v>72</v>
      </c>
      <c r="G43" s="25" t="s">
        <v>104</v>
      </c>
      <c r="H43" s="39" t="s">
        <v>102</v>
      </c>
      <c r="I43" s="40" t="s">
        <v>102</v>
      </c>
      <c r="J43" s="28"/>
      <c r="K43" s="214"/>
      <c r="L43" s="215"/>
      <c r="M43" s="141" t="str">
        <f t="shared" si="15"/>
        <v>...%</v>
      </c>
      <c r="N43" s="142" t="e">
        <f t="shared" si="16"/>
        <v>#VALUE!</v>
      </c>
      <c r="O43" s="134" t="e">
        <f t="shared" si="17"/>
        <v>#VALUE!</v>
      </c>
      <c r="P43" s="135"/>
      <c r="Q43" s="177">
        <v>0.65</v>
      </c>
      <c r="R43" s="177">
        <v>0.65</v>
      </c>
      <c r="S43" s="177">
        <v>0.65</v>
      </c>
      <c r="T43" s="177">
        <v>0.65</v>
      </c>
      <c r="U43" s="177">
        <v>0.65</v>
      </c>
      <c r="V43" s="177">
        <v>0.66749999999999998</v>
      </c>
      <c r="W43" s="135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</row>
    <row r="44" spans="1:49" s="29" customFormat="1" ht="30.6" x14ac:dyDescent="0.2">
      <c r="A44" s="131"/>
      <c r="B44" s="184"/>
      <c r="C44" s="28"/>
      <c r="D44" s="198">
        <v>1.7</v>
      </c>
      <c r="E44" s="24" t="s">
        <v>118</v>
      </c>
      <c r="F44" s="106" t="s">
        <v>72</v>
      </c>
      <c r="G44" s="25" t="s">
        <v>104</v>
      </c>
      <c r="H44" s="39" t="s">
        <v>102</v>
      </c>
      <c r="I44" s="40" t="s">
        <v>102</v>
      </c>
      <c r="J44" s="28"/>
      <c r="K44" s="214"/>
      <c r="L44" s="215"/>
      <c r="M44" s="141" t="str">
        <f t="shared" si="15"/>
        <v>...%</v>
      </c>
      <c r="N44" s="142" t="e">
        <f t="shared" si="16"/>
        <v>#VALUE!</v>
      </c>
      <c r="O44" s="134" t="e">
        <f t="shared" si="17"/>
        <v>#VALUE!</v>
      </c>
      <c r="P44" s="135"/>
      <c r="Q44" s="177">
        <v>0.22</v>
      </c>
      <c r="R44" s="177">
        <v>0.2989</v>
      </c>
      <c r="S44" s="177">
        <v>0.25</v>
      </c>
      <c r="T44" s="177">
        <v>0.32</v>
      </c>
      <c r="U44" s="177">
        <v>0.3</v>
      </c>
      <c r="V44" s="177">
        <v>0.25900000000000001</v>
      </c>
      <c r="W44" s="135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1:49" s="29" customFormat="1" ht="30.6" x14ac:dyDescent="0.2">
      <c r="A45" s="131"/>
      <c r="B45" s="184"/>
      <c r="C45" s="28"/>
      <c r="D45" s="198">
        <v>1.7</v>
      </c>
      <c r="E45" s="24" t="s">
        <v>119</v>
      </c>
      <c r="F45" s="106" t="s">
        <v>72</v>
      </c>
      <c r="G45" s="25" t="s">
        <v>104</v>
      </c>
      <c r="H45" s="39" t="s">
        <v>102</v>
      </c>
      <c r="I45" s="40" t="s">
        <v>102</v>
      </c>
      <c r="J45" s="28"/>
      <c r="K45" s="214"/>
      <c r="L45" s="215"/>
      <c r="M45" s="141" t="str">
        <f t="shared" si="15"/>
        <v>...%</v>
      </c>
      <c r="N45" s="142" t="e">
        <f t="shared" si="16"/>
        <v>#VALUE!</v>
      </c>
      <c r="O45" s="134" t="e">
        <f t="shared" si="17"/>
        <v>#VALUE!</v>
      </c>
      <c r="P45" s="135"/>
      <c r="Q45" s="177">
        <v>0.3</v>
      </c>
      <c r="R45" s="177">
        <v>0.85</v>
      </c>
      <c r="S45" s="177">
        <v>0.3</v>
      </c>
      <c r="T45" s="177">
        <v>0.3</v>
      </c>
      <c r="U45" s="177">
        <v>0.3</v>
      </c>
      <c r="V45" s="177">
        <v>0.33500000000000002</v>
      </c>
      <c r="W45" s="135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1:49" s="32" customFormat="1" ht="15" customHeight="1" x14ac:dyDescent="0.2">
      <c r="A46" s="131"/>
      <c r="B46" s="184"/>
      <c r="C46" s="28"/>
      <c r="D46" s="200"/>
      <c r="E46" s="30"/>
      <c r="F46" s="58"/>
      <c r="G46" s="31"/>
      <c r="H46" s="89"/>
      <c r="I46" s="89"/>
      <c r="J46" s="28"/>
      <c r="K46" s="214"/>
      <c r="L46" s="215"/>
      <c r="M46" s="187"/>
      <c r="N46" s="187"/>
      <c r="O46" s="149"/>
      <c r="P46" s="137"/>
      <c r="Q46" s="164"/>
      <c r="R46" s="164"/>
      <c r="S46" s="164"/>
      <c r="T46" s="164"/>
      <c r="U46" s="164"/>
      <c r="V46" s="164"/>
      <c r="W46" s="135"/>
      <c r="X46" s="23"/>
      <c r="Y46" s="23"/>
      <c r="Z46" s="23"/>
    </row>
    <row r="47" spans="1:49" s="33" customFormat="1" ht="15" customHeight="1" x14ac:dyDescent="0.2">
      <c r="A47" s="131"/>
      <c r="B47" s="184"/>
      <c r="C47" s="28"/>
      <c r="D47" s="195"/>
      <c r="E47" s="12" t="s">
        <v>120</v>
      </c>
      <c r="F47" s="98"/>
      <c r="G47" s="13"/>
      <c r="H47" s="13"/>
      <c r="I47" s="212"/>
      <c r="J47" s="28"/>
      <c r="K47" s="214"/>
      <c r="L47" s="215"/>
      <c r="M47" s="118"/>
      <c r="N47" s="118"/>
      <c r="O47" s="118"/>
      <c r="P47" s="138"/>
      <c r="Q47" s="216" t="s">
        <v>59</v>
      </c>
      <c r="R47" s="217" t="s">
        <v>60</v>
      </c>
      <c r="S47" s="216" t="s">
        <v>61</v>
      </c>
      <c r="T47" s="216" t="s">
        <v>62</v>
      </c>
      <c r="U47" s="216" t="s">
        <v>63</v>
      </c>
      <c r="V47" s="216" t="s">
        <v>64</v>
      </c>
      <c r="W47" s="135"/>
      <c r="X47" s="23"/>
      <c r="Y47" s="23"/>
      <c r="Z47" s="23"/>
    </row>
    <row r="48" spans="1:49" s="17" customFormat="1" ht="20.399999999999999" x14ac:dyDescent="0.2">
      <c r="A48" s="131"/>
      <c r="B48" s="184"/>
      <c r="C48" s="28"/>
      <c r="D48" s="197"/>
      <c r="E48" s="18" t="s">
        <v>3</v>
      </c>
      <c r="F48" s="18" t="s">
        <v>66</v>
      </c>
      <c r="G48" s="19" t="s">
        <v>4</v>
      </c>
      <c r="H48" s="20" t="s">
        <v>99</v>
      </c>
      <c r="I48" s="38" t="s">
        <v>100</v>
      </c>
      <c r="J48" s="28"/>
      <c r="K48" s="214"/>
      <c r="L48" s="215"/>
      <c r="M48" s="127" t="s">
        <v>69</v>
      </c>
      <c r="N48" s="128" t="s">
        <v>70</v>
      </c>
      <c r="O48" s="149"/>
      <c r="P48" s="140"/>
      <c r="Q48" s="130" t="s">
        <v>99</v>
      </c>
      <c r="R48" s="130" t="s">
        <v>99</v>
      </c>
      <c r="S48" s="130" t="s">
        <v>99</v>
      </c>
      <c r="T48" s="130" t="s">
        <v>99</v>
      </c>
      <c r="U48" s="130" t="s">
        <v>99</v>
      </c>
      <c r="V48" s="130" t="s">
        <v>99</v>
      </c>
      <c r="W48" s="135"/>
      <c r="X48" s="23"/>
      <c r="Y48" s="23"/>
      <c r="Z48" s="23"/>
    </row>
    <row r="49" spans="1:49" s="29" customFormat="1" ht="30.6" x14ac:dyDescent="0.2">
      <c r="A49" s="131"/>
      <c r="B49" s="184"/>
      <c r="C49" s="28"/>
      <c r="D49" s="219">
        <v>0.5</v>
      </c>
      <c r="E49" s="24" t="s">
        <v>121</v>
      </c>
      <c r="F49" s="106" t="s">
        <v>72</v>
      </c>
      <c r="G49" s="25" t="s">
        <v>104</v>
      </c>
      <c r="H49" s="39" t="s">
        <v>102</v>
      </c>
      <c r="I49" s="40" t="s">
        <v>102</v>
      </c>
      <c r="J49" s="28"/>
      <c r="K49" s="214"/>
      <c r="L49" s="215"/>
      <c r="M49" s="141" t="str">
        <f t="shared" ref="M49:M68" si="21">I49</f>
        <v>...%</v>
      </c>
      <c r="N49" s="142" t="e">
        <f t="shared" ref="N49:N68" si="22">1-(1*I49)</f>
        <v>#VALUE!</v>
      </c>
      <c r="O49" s="134" t="e">
        <f t="shared" ref="O49:O68" si="23">I49-H49</f>
        <v>#VALUE!</v>
      </c>
      <c r="P49" s="135"/>
      <c r="Q49" s="177">
        <v>5.0000000000000001E-3</v>
      </c>
      <c r="R49" s="177">
        <v>0.02</v>
      </c>
      <c r="S49" s="177">
        <v>5.0000000000000001E-3</v>
      </c>
      <c r="T49" s="177">
        <v>0.02</v>
      </c>
      <c r="U49" s="177">
        <v>0.02</v>
      </c>
      <c r="V49" s="177">
        <v>5.0000000000000001E-3</v>
      </c>
      <c r="W49" s="135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</row>
    <row r="50" spans="1:49" s="29" customFormat="1" ht="30.6" x14ac:dyDescent="0.2">
      <c r="A50" s="131"/>
      <c r="B50" s="184"/>
      <c r="C50" s="28"/>
      <c r="D50" s="219">
        <v>1.1000000000000001</v>
      </c>
      <c r="E50" s="24" t="s">
        <v>122</v>
      </c>
      <c r="F50" s="106" t="s">
        <v>72</v>
      </c>
      <c r="G50" s="25" t="s">
        <v>104</v>
      </c>
      <c r="H50" s="39" t="s">
        <v>102</v>
      </c>
      <c r="I50" s="40" t="s">
        <v>102</v>
      </c>
      <c r="J50" s="28"/>
      <c r="K50" s="214"/>
      <c r="L50" s="215"/>
      <c r="M50" s="141" t="str">
        <f t="shared" si="21"/>
        <v>...%</v>
      </c>
      <c r="N50" s="142" t="e">
        <f t="shared" si="22"/>
        <v>#VALUE!</v>
      </c>
      <c r="O50" s="134" t="e">
        <f t="shared" si="23"/>
        <v>#VALUE!</v>
      </c>
      <c r="P50" s="135"/>
      <c r="Q50" s="177">
        <v>5.0000000000000001E-3</v>
      </c>
      <c r="R50" s="177">
        <v>0.02</v>
      </c>
      <c r="S50" s="177">
        <v>5.0000000000000001E-3</v>
      </c>
      <c r="T50" s="177">
        <v>0.02</v>
      </c>
      <c r="U50" s="177">
        <v>0.02</v>
      </c>
      <c r="V50" s="177">
        <v>5.0000000000000001E-3</v>
      </c>
      <c r="W50" s="135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</row>
    <row r="51" spans="1:49" s="29" customFormat="1" ht="30.6" x14ac:dyDescent="0.2">
      <c r="A51" s="131"/>
      <c r="B51" s="184"/>
      <c r="C51" s="28"/>
      <c r="D51" s="219">
        <v>1.2</v>
      </c>
      <c r="E51" s="24" t="s">
        <v>123</v>
      </c>
      <c r="F51" s="106" t="s">
        <v>72</v>
      </c>
      <c r="G51" s="25" t="s">
        <v>104</v>
      </c>
      <c r="H51" s="39" t="s">
        <v>102</v>
      </c>
      <c r="I51" s="40" t="s">
        <v>102</v>
      </c>
      <c r="J51" s="28"/>
      <c r="K51" s="214"/>
      <c r="L51" s="215"/>
      <c r="M51" s="141" t="str">
        <f t="shared" si="21"/>
        <v>...%</v>
      </c>
      <c r="N51" s="142" t="e">
        <f t="shared" si="22"/>
        <v>#VALUE!</v>
      </c>
      <c r="O51" s="134" t="e">
        <f t="shared" si="23"/>
        <v>#VALUE!</v>
      </c>
      <c r="P51" s="135"/>
      <c r="Q51" s="177">
        <v>5.0000000000000001E-3</v>
      </c>
      <c r="R51" s="177">
        <v>0.02</v>
      </c>
      <c r="S51" s="177">
        <v>5.0000000000000001E-3</v>
      </c>
      <c r="T51" s="177">
        <v>0.02</v>
      </c>
      <c r="U51" s="177">
        <v>0.02</v>
      </c>
      <c r="V51" s="177">
        <v>5.0000000000000001E-3</v>
      </c>
      <c r="W51" s="135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1:49" s="29" customFormat="1" ht="30.6" x14ac:dyDescent="0.2">
      <c r="A52" s="131"/>
      <c r="B52" s="184"/>
      <c r="C52" s="28"/>
      <c r="D52" s="219">
        <v>0.4</v>
      </c>
      <c r="E52" s="24" t="s">
        <v>124</v>
      </c>
      <c r="F52" s="106" t="s">
        <v>72</v>
      </c>
      <c r="G52" s="25" t="s">
        <v>104</v>
      </c>
      <c r="H52" s="39" t="s">
        <v>102</v>
      </c>
      <c r="I52" s="40" t="s">
        <v>102</v>
      </c>
      <c r="J52" s="28"/>
      <c r="K52" s="214"/>
      <c r="L52" s="215"/>
      <c r="M52" s="141" t="str">
        <f t="shared" ref="M52" si="24">I52</f>
        <v>...%</v>
      </c>
      <c r="N52" s="142" t="e">
        <f t="shared" ref="N52" si="25">1-(1*I52)</f>
        <v>#VALUE!</v>
      </c>
      <c r="O52" s="134" t="e">
        <f t="shared" ref="O52" si="26">I52-H52</f>
        <v>#VALUE!</v>
      </c>
      <c r="P52" s="135"/>
      <c r="Q52" s="177">
        <v>5.0000000000000001E-3</v>
      </c>
      <c r="R52" s="177">
        <v>0.02</v>
      </c>
      <c r="S52" s="177">
        <v>5.0000000000000001E-3</v>
      </c>
      <c r="T52" s="177">
        <v>0.02</v>
      </c>
      <c r="U52" s="177">
        <v>0.02</v>
      </c>
      <c r="V52" s="177">
        <v>5.0000000000000001E-3</v>
      </c>
      <c r="W52" s="135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1:49" s="29" customFormat="1" ht="30.6" x14ac:dyDescent="0.2">
      <c r="A53" s="131"/>
      <c r="B53" s="184"/>
      <c r="C53" s="28"/>
      <c r="D53" s="198">
        <v>0.3</v>
      </c>
      <c r="E53" s="24" t="s">
        <v>125</v>
      </c>
      <c r="F53" s="106" t="s">
        <v>72</v>
      </c>
      <c r="G53" s="25" t="s">
        <v>104</v>
      </c>
      <c r="H53" s="39" t="s">
        <v>102</v>
      </c>
      <c r="I53" s="40" t="s">
        <v>102</v>
      </c>
      <c r="J53" s="28"/>
      <c r="K53" s="214"/>
      <c r="L53" s="215"/>
      <c r="M53" s="141" t="str">
        <f t="shared" si="21"/>
        <v>...%</v>
      </c>
      <c r="N53" s="142" t="e">
        <f t="shared" si="22"/>
        <v>#VALUE!</v>
      </c>
      <c r="O53" s="134" t="e">
        <f t="shared" si="23"/>
        <v>#VALUE!</v>
      </c>
      <c r="P53" s="135"/>
      <c r="Q53" s="177">
        <v>5.0000000000000001E-3</v>
      </c>
      <c r="R53" s="177">
        <v>0.02</v>
      </c>
      <c r="S53" s="177">
        <v>5.0000000000000001E-3</v>
      </c>
      <c r="T53" s="177">
        <v>0.02</v>
      </c>
      <c r="U53" s="177">
        <v>0.02</v>
      </c>
      <c r="V53" s="177">
        <v>5.0000000000000001E-3</v>
      </c>
      <c r="W53" s="135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1:49" s="32" customFormat="1" ht="30.6" x14ac:dyDescent="0.2">
      <c r="A54" s="131"/>
      <c r="B54" s="184"/>
      <c r="C54" s="28"/>
      <c r="D54" s="198">
        <v>1.37</v>
      </c>
      <c r="E54" s="24" t="s">
        <v>126</v>
      </c>
      <c r="F54" s="106" t="s">
        <v>72</v>
      </c>
      <c r="G54" s="25" t="s">
        <v>104</v>
      </c>
      <c r="H54" s="39" t="s">
        <v>102</v>
      </c>
      <c r="I54" s="40" t="s">
        <v>102</v>
      </c>
      <c r="J54" s="28"/>
      <c r="K54" s="214"/>
      <c r="L54" s="215"/>
      <c r="M54" s="141" t="str">
        <f t="shared" si="21"/>
        <v>...%</v>
      </c>
      <c r="N54" s="142" t="e">
        <f t="shared" si="22"/>
        <v>#VALUE!</v>
      </c>
      <c r="O54" s="134" t="e">
        <f t="shared" si="23"/>
        <v>#VALUE!</v>
      </c>
      <c r="P54" s="137"/>
      <c r="Q54" s="177">
        <v>5.0000000000000001E-3</v>
      </c>
      <c r="R54" s="177">
        <v>0.02</v>
      </c>
      <c r="S54" s="177">
        <v>5.0000000000000001E-3</v>
      </c>
      <c r="T54" s="177">
        <v>0.02</v>
      </c>
      <c r="U54" s="177">
        <v>0.02</v>
      </c>
      <c r="V54" s="177">
        <v>5.0000000000000001E-3</v>
      </c>
      <c r="W54" s="135"/>
      <c r="X54" s="23"/>
      <c r="Y54" s="23"/>
      <c r="Z54" s="23"/>
      <c r="AH54" s="23"/>
      <c r="AI54" s="23"/>
    </row>
    <row r="55" spans="1:49" s="29" customFormat="1" ht="30.6" x14ac:dyDescent="0.2">
      <c r="A55" s="131"/>
      <c r="B55" s="184"/>
      <c r="C55" s="28"/>
      <c r="D55" s="198">
        <v>1</v>
      </c>
      <c r="E55" s="24" t="s">
        <v>127</v>
      </c>
      <c r="F55" s="106" t="s">
        <v>72</v>
      </c>
      <c r="G55" s="25" t="s">
        <v>104</v>
      </c>
      <c r="H55" s="39" t="s">
        <v>102</v>
      </c>
      <c r="I55" s="40" t="s">
        <v>102</v>
      </c>
      <c r="J55" s="28"/>
      <c r="K55" s="214"/>
      <c r="L55" s="215"/>
      <c r="M55" s="141" t="str">
        <f t="shared" si="21"/>
        <v>...%</v>
      </c>
      <c r="N55" s="142" t="e">
        <f t="shared" si="22"/>
        <v>#VALUE!</v>
      </c>
      <c r="O55" s="134" t="e">
        <f t="shared" si="23"/>
        <v>#VALUE!</v>
      </c>
      <c r="P55" s="135"/>
      <c r="Q55" s="177">
        <v>5.0000000000000001E-3</v>
      </c>
      <c r="R55" s="177">
        <v>0.02</v>
      </c>
      <c r="S55" s="177">
        <v>5.0000000000000001E-3</v>
      </c>
      <c r="T55" s="177">
        <v>0.02</v>
      </c>
      <c r="U55" s="177">
        <v>0.02</v>
      </c>
      <c r="V55" s="177">
        <v>5.0000000000000001E-3</v>
      </c>
      <c r="W55" s="135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1:49" s="17" customFormat="1" ht="30.6" x14ac:dyDescent="0.2">
      <c r="A56" s="131"/>
      <c r="B56" s="184"/>
      <c r="C56" s="28"/>
      <c r="D56" s="198">
        <v>1</v>
      </c>
      <c r="E56" s="24" t="s">
        <v>128</v>
      </c>
      <c r="F56" s="106" t="s">
        <v>72</v>
      </c>
      <c r="G56" s="25" t="s">
        <v>104</v>
      </c>
      <c r="H56" s="39" t="s">
        <v>102</v>
      </c>
      <c r="I56" s="40" t="s">
        <v>102</v>
      </c>
      <c r="J56" s="28"/>
      <c r="K56" s="214"/>
      <c r="L56" s="215"/>
      <c r="M56" s="141" t="str">
        <f t="shared" si="21"/>
        <v>...%</v>
      </c>
      <c r="N56" s="142" t="e">
        <f t="shared" si="22"/>
        <v>#VALUE!</v>
      </c>
      <c r="O56" s="134" t="e">
        <f t="shared" si="23"/>
        <v>#VALUE!</v>
      </c>
      <c r="P56" s="129"/>
      <c r="Q56" s="177">
        <v>5.0000000000000001E-3</v>
      </c>
      <c r="R56" s="177">
        <v>0.02</v>
      </c>
      <c r="S56" s="177">
        <v>5.0000000000000001E-3</v>
      </c>
      <c r="T56" s="177">
        <v>0.02</v>
      </c>
      <c r="U56" s="177">
        <v>0.02</v>
      </c>
      <c r="V56" s="177">
        <v>5.0000000000000001E-3</v>
      </c>
      <c r="W56" s="135"/>
      <c r="X56" s="23"/>
      <c r="Y56" s="23"/>
      <c r="Z56" s="23"/>
      <c r="AH56" s="23"/>
      <c r="AI56" s="23"/>
    </row>
    <row r="57" spans="1:49" s="29" customFormat="1" ht="30.6" x14ac:dyDescent="0.2">
      <c r="A57" s="131"/>
      <c r="B57" s="184"/>
      <c r="C57" s="28"/>
      <c r="D57" s="198">
        <v>0.9</v>
      </c>
      <c r="E57" s="24" t="s">
        <v>129</v>
      </c>
      <c r="F57" s="106" t="s">
        <v>72</v>
      </c>
      <c r="G57" s="25" t="s">
        <v>104</v>
      </c>
      <c r="H57" s="39" t="s">
        <v>102</v>
      </c>
      <c r="I57" s="40" t="s">
        <v>102</v>
      </c>
      <c r="J57" s="28"/>
      <c r="K57" s="214"/>
      <c r="L57" s="215"/>
      <c r="M57" s="141" t="str">
        <f t="shared" si="21"/>
        <v>...%</v>
      </c>
      <c r="N57" s="142" t="e">
        <f t="shared" si="22"/>
        <v>#VALUE!</v>
      </c>
      <c r="O57" s="134" t="e">
        <f t="shared" si="23"/>
        <v>#VALUE!</v>
      </c>
      <c r="P57" s="135"/>
      <c r="Q57" s="177">
        <v>5.0000000000000001E-3</v>
      </c>
      <c r="R57" s="177">
        <v>0.02</v>
      </c>
      <c r="S57" s="177">
        <v>5.0000000000000001E-3</v>
      </c>
      <c r="T57" s="177">
        <v>0.02</v>
      </c>
      <c r="U57" s="177">
        <v>0.02</v>
      </c>
      <c r="V57" s="177">
        <v>5.0000000000000001E-3</v>
      </c>
      <c r="W57" s="135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1:49" s="29" customFormat="1" ht="30.6" x14ac:dyDescent="0.2">
      <c r="A58" s="131"/>
      <c r="B58" s="184"/>
      <c r="C58" s="28"/>
      <c r="D58" s="198">
        <v>0.8</v>
      </c>
      <c r="E58" s="24" t="s">
        <v>130</v>
      </c>
      <c r="F58" s="106" t="s">
        <v>72</v>
      </c>
      <c r="G58" s="25" t="s">
        <v>104</v>
      </c>
      <c r="H58" s="39" t="s">
        <v>102</v>
      </c>
      <c r="I58" s="40" t="s">
        <v>102</v>
      </c>
      <c r="J58" s="28"/>
      <c r="K58" s="214"/>
      <c r="L58" s="215"/>
      <c r="M58" s="141" t="str">
        <f t="shared" si="21"/>
        <v>...%</v>
      </c>
      <c r="N58" s="142" t="e">
        <f t="shared" si="22"/>
        <v>#VALUE!</v>
      </c>
      <c r="O58" s="134" t="e">
        <f t="shared" si="23"/>
        <v>#VALUE!</v>
      </c>
      <c r="P58" s="135"/>
      <c r="Q58" s="177">
        <v>5.0000000000000001E-3</v>
      </c>
      <c r="R58" s="177">
        <v>0.02</v>
      </c>
      <c r="S58" s="177">
        <v>5.0000000000000001E-3</v>
      </c>
      <c r="T58" s="177">
        <v>0.02</v>
      </c>
      <c r="U58" s="177">
        <v>0.02</v>
      </c>
      <c r="V58" s="177">
        <v>5.0000000000000001E-3</v>
      </c>
      <c r="W58" s="135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1:49" s="29" customFormat="1" ht="30.6" x14ac:dyDescent="0.2">
      <c r="A59" s="131"/>
      <c r="B59" s="184"/>
      <c r="C59" s="28"/>
      <c r="D59" s="198">
        <v>0.8</v>
      </c>
      <c r="E59" s="24" t="s">
        <v>131</v>
      </c>
      <c r="F59" s="106" t="s">
        <v>72</v>
      </c>
      <c r="G59" s="25" t="s">
        <v>104</v>
      </c>
      <c r="H59" s="39" t="s">
        <v>102</v>
      </c>
      <c r="I59" s="40" t="s">
        <v>102</v>
      </c>
      <c r="J59" s="28"/>
      <c r="K59" s="214"/>
      <c r="L59" s="215"/>
      <c r="M59" s="141" t="str">
        <f t="shared" si="21"/>
        <v>...%</v>
      </c>
      <c r="N59" s="142" t="e">
        <f t="shared" si="22"/>
        <v>#VALUE!</v>
      </c>
      <c r="O59" s="134" t="e">
        <f t="shared" si="23"/>
        <v>#VALUE!</v>
      </c>
      <c r="P59" s="135"/>
      <c r="Q59" s="177">
        <v>5.0000000000000001E-3</v>
      </c>
      <c r="R59" s="177">
        <v>0.02</v>
      </c>
      <c r="S59" s="177">
        <v>5.0000000000000001E-3</v>
      </c>
      <c r="T59" s="177">
        <v>0.02</v>
      </c>
      <c r="U59" s="177">
        <v>0.02</v>
      </c>
      <c r="V59" s="177">
        <v>5.0000000000000001E-3</v>
      </c>
      <c r="W59" s="135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1:49" s="29" customFormat="1" ht="30.6" x14ac:dyDescent="0.2">
      <c r="A60" s="131"/>
      <c r="B60" s="184"/>
      <c r="C60" s="28"/>
      <c r="D60" s="198">
        <v>0.8</v>
      </c>
      <c r="E60" s="24" t="s">
        <v>132</v>
      </c>
      <c r="F60" s="106" t="s">
        <v>72</v>
      </c>
      <c r="G60" s="25" t="s">
        <v>104</v>
      </c>
      <c r="H60" s="39" t="s">
        <v>102</v>
      </c>
      <c r="I60" s="40" t="s">
        <v>102</v>
      </c>
      <c r="J60" s="28"/>
      <c r="K60" s="214"/>
      <c r="L60" s="215"/>
      <c r="M60" s="141" t="str">
        <f t="shared" si="21"/>
        <v>...%</v>
      </c>
      <c r="N60" s="142" t="e">
        <f t="shared" si="22"/>
        <v>#VALUE!</v>
      </c>
      <c r="O60" s="134" t="e">
        <f t="shared" si="23"/>
        <v>#VALUE!</v>
      </c>
      <c r="P60" s="135"/>
      <c r="Q60" s="177">
        <v>5.0000000000000001E-3</v>
      </c>
      <c r="R60" s="177">
        <v>0.02</v>
      </c>
      <c r="S60" s="177">
        <v>5.0000000000000001E-3</v>
      </c>
      <c r="T60" s="177">
        <v>0.02</v>
      </c>
      <c r="U60" s="177">
        <v>0.02</v>
      </c>
      <c r="V60" s="177">
        <v>5.0000000000000001E-3</v>
      </c>
      <c r="W60" s="135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1:49" s="29" customFormat="1" ht="30.6" x14ac:dyDescent="0.2">
      <c r="A61" s="131"/>
      <c r="B61" s="184"/>
      <c r="C61" s="28"/>
      <c r="D61" s="198">
        <v>0.8</v>
      </c>
      <c r="E61" s="24" t="s">
        <v>133</v>
      </c>
      <c r="F61" s="106" t="s">
        <v>72</v>
      </c>
      <c r="G61" s="25" t="s">
        <v>104</v>
      </c>
      <c r="H61" s="39" t="s">
        <v>102</v>
      </c>
      <c r="I61" s="40" t="s">
        <v>102</v>
      </c>
      <c r="J61" s="28"/>
      <c r="K61" s="214"/>
      <c r="L61" s="215"/>
      <c r="M61" s="141" t="str">
        <f t="shared" si="21"/>
        <v>...%</v>
      </c>
      <c r="N61" s="142" t="e">
        <f t="shared" si="22"/>
        <v>#VALUE!</v>
      </c>
      <c r="O61" s="134" t="e">
        <f t="shared" si="23"/>
        <v>#VALUE!</v>
      </c>
      <c r="P61" s="135"/>
      <c r="Q61" s="177">
        <v>5.0000000000000001E-3</v>
      </c>
      <c r="R61" s="177">
        <v>0.02</v>
      </c>
      <c r="S61" s="177">
        <v>5.0000000000000001E-3</v>
      </c>
      <c r="T61" s="177">
        <v>0.02</v>
      </c>
      <c r="U61" s="177">
        <v>0.02</v>
      </c>
      <c r="V61" s="177">
        <v>5.0000000000000001E-3</v>
      </c>
      <c r="W61" s="135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1:49" s="29" customFormat="1" ht="30.6" x14ac:dyDescent="0.2">
      <c r="A62" s="131"/>
      <c r="B62" s="184"/>
      <c r="C62" s="28"/>
      <c r="D62" s="198">
        <v>0.5</v>
      </c>
      <c r="E62" s="24" t="s">
        <v>134</v>
      </c>
      <c r="F62" s="106" t="s">
        <v>72</v>
      </c>
      <c r="G62" s="25" t="s">
        <v>104</v>
      </c>
      <c r="H62" s="39" t="s">
        <v>102</v>
      </c>
      <c r="I62" s="40" t="s">
        <v>102</v>
      </c>
      <c r="J62" s="28"/>
      <c r="K62" s="214"/>
      <c r="L62" s="215"/>
      <c r="M62" s="141" t="str">
        <f t="shared" si="21"/>
        <v>...%</v>
      </c>
      <c r="N62" s="142" t="e">
        <f t="shared" si="22"/>
        <v>#VALUE!</v>
      </c>
      <c r="O62" s="134" t="e">
        <f t="shared" si="23"/>
        <v>#VALUE!</v>
      </c>
      <c r="P62" s="135"/>
      <c r="Q62" s="177">
        <v>5.0000000000000001E-3</v>
      </c>
      <c r="R62" s="177">
        <v>0.02</v>
      </c>
      <c r="S62" s="177">
        <v>5.0000000000000001E-3</v>
      </c>
      <c r="T62" s="177">
        <v>0.02</v>
      </c>
      <c r="U62" s="177">
        <v>0.02</v>
      </c>
      <c r="V62" s="177">
        <v>5.0000000000000001E-3</v>
      </c>
      <c r="W62" s="135"/>
      <c r="X62" s="32"/>
      <c r="Y62" s="32"/>
      <c r="Z62" s="32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</row>
    <row r="63" spans="1:49" s="29" customFormat="1" ht="30.6" x14ac:dyDescent="0.2">
      <c r="A63" s="131"/>
      <c r="B63" s="184"/>
      <c r="C63" s="28"/>
      <c r="D63" s="198">
        <v>0.8</v>
      </c>
      <c r="E63" s="24" t="s">
        <v>135</v>
      </c>
      <c r="F63" s="106" t="s">
        <v>72</v>
      </c>
      <c r="G63" s="25" t="s">
        <v>104</v>
      </c>
      <c r="H63" s="39" t="s">
        <v>102</v>
      </c>
      <c r="I63" s="40" t="s">
        <v>102</v>
      </c>
      <c r="J63" s="28"/>
      <c r="K63" s="214"/>
      <c r="L63" s="215"/>
      <c r="M63" s="141" t="str">
        <f t="shared" ref="M63" si="27">I63</f>
        <v>...%</v>
      </c>
      <c r="N63" s="142" t="e">
        <f t="shared" ref="N63" si="28">1-(1*I63)</f>
        <v>#VALUE!</v>
      </c>
      <c r="O63" s="134" t="e">
        <f t="shared" ref="O63" si="29">I63-H63</f>
        <v>#VALUE!</v>
      </c>
      <c r="P63" s="135"/>
      <c r="Q63" s="177">
        <v>5.0000000000000001E-3</v>
      </c>
      <c r="R63" s="177">
        <v>0.02</v>
      </c>
      <c r="S63" s="177">
        <v>5.0000000000000001E-3</v>
      </c>
      <c r="T63" s="177">
        <v>0.02</v>
      </c>
      <c r="U63" s="177">
        <v>0.02</v>
      </c>
      <c r="V63" s="177">
        <v>5.0000000000000001E-3</v>
      </c>
      <c r="W63" s="135"/>
      <c r="X63" s="32"/>
      <c r="Y63" s="32"/>
      <c r="Z63" s="32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1:49" s="29" customFormat="1" ht="30.6" x14ac:dyDescent="0.2">
      <c r="A64" s="131"/>
      <c r="B64" s="184"/>
      <c r="C64" s="28"/>
      <c r="D64" s="198">
        <v>0.4</v>
      </c>
      <c r="E64" s="24" t="s">
        <v>136</v>
      </c>
      <c r="F64" s="106" t="s">
        <v>72</v>
      </c>
      <c r="G64" s="25" t="s">
        <v>104</v>
      </c>
      <c r="H64" s="39" t="s">
        <v>102</v>
      </c>
      <c r="I64" s="40" t="s">
        <v>102</v>
      </c>
      <c r="J64" s="28"/>
      <c r="K64" s="214"/>
      <c r="L64" s="215"/>
      <c r="M64" s="141" t="str">
        <f t="shared" ref="M64:M65" si="30">I64</f>
        <v>...%</v>
      </c>
      <c r="N64" s="142" t="e">
        <f t="shared" ref="N64:N65" si="31">1-(1*I64)</f>
        <v>#VALUE!</v>
      </c>
      <c r="O64" s="134" t="e">
        <f t="shared" ref="O64:O65" si="32">I64-H64</f>
        <v>#VALUE!</v>
      </c>
      <c r="P64" s="135"/>
      <c r="Q64" s="177">
        <v>5.0000000000000001E-3</v>
      </c>
      <c r="R64" s="177">
        <v>0.02</v>
      </c>
      <c r="S64" s="177">
        <v>5.0000000000000001E-3</v>
      </c>
      <c r="T64" s="177">
        <v>0.02</v>
      </c>
      <c r="U64" s="177">
        <v>0.02</v>
      </c>
      <c r="V64" s="177">
        <v>5.0000000000000001E-3</v>
      </c>
      <c r="W64" s="135"/>
      <c r="X64" s="32"/>
      <c r="Y64" s="32"/>
      <c r="Z64" s="32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1:49" s="29" customFormat="1" ht="30.6" x14ac:dyDescent="0.2">
      <c r="A65" s="131"/>
      <c r="B65" s="184"/>
      <c r="C65" s="28"/>
      <c r="D65" s="219">
        <v>0.1</v>
      </c>
      <c r="E65" s="24" t="s">
        <v>137</v>
      </c>
      <c r="F65" s="106" t="s">
        <v>72</v>
      </c>
      <c r="G65" s="25" t="s">
        <v>104</v>
      </c>
      <c r="H65" s="39" t="s">
        <v>102</v>
      </c>
      <c r="I65" s="40" t="s">
        <v>102</v>
      </c>
      <c r="J65" s="28"/>
      <c r="K65" s="214"/>
      <c r="L65" s="215"/>
      <c r="M65" s="141" t="str">
        <f t="shared" si="30"/>
        <v>...%</v>
      </c>
      <c r="N65" s="142" t="e">
        <f t="shared" si="31"/>
        <v>#VALUE!</v>
      </c>
      <c r="O65" s="134" t="e">
        <f t="shared" si="32"/>
        <v>#VALUE!</v>
      </c>
      <c r="P65" s="135"/>
      <c r="Q65" s="177">
        <v>5.0000000000000001E-3</v>
      </c>
      <c r="R65" s="177">
        <v>0.02</v>
      </c>
      <c r="S65" s="177">
        <v>5.0000000000000001E-3</v>
      </c>
      <c r="T65" s="177">
        <v>0.02</v>
      </c>
      <c r="U65" s="177">
        <v>0.02</v>
      </c>
      <c r="V65" s="177">
        <v>5.0000000000000001E-3</v>
      </c>
      <c r="W65" s="135"/>
      <c r="X65" s="32"/>
      <c r="Y65" s="32"/>
      <c r="Z65" s="32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1:49" s="29" customFormat="1" ht="30.6" x14ac:dyDescent="0.2">
      <c r="A66" s="131"/>
      <c r="B66" s="184"/>
      <c r="C66" s="28"/>
      <c r="D66" s="219">
        <v>2</v>
      </c>
      <c r="E66" s="24" t="s">
        <v>138</v>
      </c>
      <c r="F66" s="106" t="s">
        <v>72</v>
      </c>
      <c r="G66" s="25" t="s">
        <v>104</v>
      </c>
      <c r="H66" s="39" t="s">
        <v>102</v>
      </c>
      <c r="I66" s="40" t="s">
        <v>102</v>
      </c>
      <c r="J66" s="28"/>
      <c r="K66" s="214"/>
      <c r="L66" s="215"/>
      <c r="M66" s="141" t="str">
        <f t="shared" si="21"/>
        <v>...%</v>
      </c>
      <c r="N66" s="142" t="e">
        <f t="shared" si="22"/>
        <v>#VALUE!</v>
      </c>
      <c r="O66" s="134" t="e">
        <f t="shared" si="23"/>
        <v>#VALUE!</v>
      </c>
      <c r="P66" s="135"/>
      <c r="Q66" s="177">
        <v>5.0000000000000001E-3</v>
      </c>
      <c r="R66" s="177">
        <v>0.02</v>
      </c>
      <c r="S66" s="177">
        <v>5.0000000000000001E-3</v>
      </c>
      <c r="T66" s="177">
        <v>0.02</v>
      </c>
      <c r="U66" s="177">
        <v>0.02</v>
      </c>
      <c r="V66" s="177">
        <v>5.0000000000000001E-3</v>
      </c>
      <c r="W66" s="135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1:49" s="29" customFormat="1" ht="30.6" x14ac:dyDescent="0.2">
      <c r="A67" s="131"/>
      <c r="B67" s="184"/>
      <c r="C67" s="28"/>
      <c r="D67" s="219">
        <v>0.4</v>
      </c>
      <c r="E67" s="24" t="s">
        <v>139</v>
      </c>
      <c r="F67" s="106" t="s">
        <v>72</v>
      </c>
      <c r="G67" s="25" t="s">
        <v>104</v>
      </c>
      <c r="H67" s="39" t="s">
        <v>102</v>
      </c>
      <c r="I67" s="40" t="s">
        <v>102</v>
      </c>
      <c r="J67" s="28"/>
      <c r="K67" s="214"/>
      <c r="L67" s="215"/>
      <c r="M67" s="141" t="str">
        <f t="shared" si="21"/>
        <v>...%</v>
      </c>
      <c r="N67" s="142" t="e">
        <f t="shared" si="22"/>
        <v>#VALUE!</v>
      </c>
      <c r="O67" s="134" t="e">
        <f t="shared" si="23"/>
        <v>#VALUE!</v>
      </c>
      <c r="P67" s="135"/>
      <c r="Q67" s="177">
        <v>5.0000000000000001E-3</v>
      </c>
      <c r="R67" s="177">
        <v>0.02</v>
      </c>
      <c r="S67" s="177">
        <v>5.0000000000000001E-3</v>
      </c>
      <c r="T67" s="177">
        <v>0.02</v>
      </c>
      <c r="U67" s="177">
        <v>0.02</v>
      </c>
      <c r="V67" s="177">
        <v>5.0000000000000001E-3</v>
      </c>
      <c r="W67" s="135"/>
      <c r="X67" s="32"/>
      <c r="Y67" s="32"/>
      <c r="Z67" s="32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s="23" customFormat="1" ht="40.799999999999997" x14ac:dyDescent="0.2">
      <c r="A68" s="131"/>
      <c r="B68" s="184"/>
      <c r="C68" s="28"/>
      <c r="D68" s="219">
        <v>1</v>
      </c>
      <c r="E68" s="41" t="s">
        <v>140</v>
      </c>
      <c r="F68" s="107" t="s">
        <v>141</v>
      </c>
      <c r="G68" s="25" t="s">
        <v>142</v>
      </c>
      <c r="H68" s="39" t="s">
        <v>102</v>
      </c>
      <c r="I68" s="40" t="s">
        <v>102</v>
      </c>
      <c r="J68" s="28"/>
      <c r="K68" s="214"/>
      <c r="L68" s="215"/>
      <c r="M68" s="141" t="str">
        <f t="shared" si="21"/>
        <v>...%</v>
      </c>
      <c r="N68" s="142" t="e">
        <f t="shared" si="22"/>
        <v>#VALUE!</v>
      </c>
      <c r="O68" s="134" t="e">
        <f t="shared" si="23"/>
        <v>#VALUE!</v>
      </c>
      <c r="P68" s="135"/>
      <c r="Q68" s="177">
        <v>5.0000000000000001E-3</v>
      </c>
      <c r="R68" s="177">
        <v>0.02</v>
      </c>
      <c r="S68" s="177">
        <v>5.0000000000000001E-3</v>
      </c>
      <c r="T68" s="177">
        <v>0.02</v>
      </c>
      <c r="U68" s="177">
        <v>0.02</v>
      </c>
      <c r="V68" s="177">
        <v>5.0000000000000001E-3</v>
      </c>
      <c r="W68" s="135"/>
    </row>
    <row r="69" spans="1:49" s="42" customFormat="1" ht="15" customHeight="1" x14ac:dyDescent="0.2">
      <c r="A69" s="131"/>
      <c r="B69" s="184"/>
      <c r="C69" s="28"/>
      <c r="D69" s="201"/>
      <c r="E69" s="30"/>
      <c r="F69" s="58"/>
      <c r="G69" s="30"/>
      <c r="H69" s="58"/>
      <c r="I69" s="84"/>
      <c r="J69" s="28"/>
      <c r="K69" s="214"/>
      <c r="L69" s="215"/>
      <c r="M69" s="155"/>
      <c r="N69" s="156"/>
      <c r="O69" s="134"/>
      <c r="P69" s="159"/>
      <c r="Q69" s="165"/>
      <c r="R69" s="165"/>
      <c r="S69" s="165"/>
      <c r="T69" s="165"/>
      <c r="U69" s="165"/>
      <c r="V69" s="165"/>
      <c r="W69" s="135"/>
      <c r="X69" s="23"/>
      <c r="Y69" s="23"/>
      <c r="Z69" s="23"/>
    </row>
    <row r="70" spans="1:49" s="33" customFormat="1" ht="15" customHeight="1" x14ac:dyDescent="0.2">
      <c r="A70" s="131"/>
      <c r="B70" s="184"/>
      <c r="C70" s="28"/>
      <c r="D70" s="196"/>
      <c r="E70" s="186" t="s">
        <v>143</v>
      </c>
      <c r="F70" s="188"/>
      <c r="G70" s="76"/>
      <c r="H70" s="76"/>
      <c r="I70" s="189"/>
      <c r="J70" s="28"/>
      <c r="K70" s="214"/>
      <c r="L70" s="215"/>
      <c r="M70" s="118"/>
      <c r="N70" s="118"/>
      <c r="O70" s="118"/>
      <c r="P70" s="138"/>
      <c r="Q70" s="190"/>
      <c r="R70" s="190"/>
      <c r="S70" s="190"/>
      <c r="T70" s="190"/>
      <c r="U70" s="190"/>
      <c r="V70" s="190"/>
      <c r="W70" s="190"/>
      <c r="X70" s="23"/>
      <c r="Y70" s="23"/>
      <c r="Z70" s="23"/>
    </row>
    <row r="71" spans="1:49" s="17" customFormat="1" ht="20.399999999999999" x14ac:dyDescent="0.2">
      <c r="A71" s="131"/>
      <c r="B71" s="184"/>
      <c r="C71" s="28"/>
      <c r="D71" s="197" t="s">
        <v>65</v>
      </c>
      <c r="E71" s="18" t="s">
        <v>3</v>
      </c>
      <c r="F71" s="18" t="s">
        <v>66</v>
      </c>
      <c r="G71" s="19" t="s">
        <v>4</v>
      </c>
      <c r="H71" s="91" t="s">
        <v>141</v>
      </c>
      <c r="I71" s="21" t="s">
        <v>144</v>
      </c>
      <c r="J71" s="28"/>
      <c r="K71" s="214"/>
      <c r="L71" s="215"/>
      <c r="M71" s="127" t="s">
        <v>69</v>
      </c>
      <c r="N71" s="128" t="s">
        <v>70</v>
      </c>
      <c r="O71" s="149"/>
      <c r="P71" s="140"/>
      <c r="Q71" s="191"/>
      <c r="R71" s="191"/>
      <c r="S71" s="191"/>
      <c r="T71" s="191"/>
      <c r="U71" s="191"/>
      <c r="V71" s="191"/>
      <c r="W71" s="191"/>
      <c r="X71" s="23"/>
      <c r="Y71" s="23"/>
      <c r="Z71" s="23"/>
    </row>
    <row r="72" spans="1:49" s="17" customFormat="1" ht="24" customHeight="1" x14ac:dyDescent="0.2">
      <c r="A72" s="131"/>
      <c r="B72" s="184"/>
      <c r="C72" s="28"/>
      <c r="D72" s="198">
        <v>3</v>
      </c>
      <c r="E72" s="24" t="s">
        <v>145</v>
      </c>
      <c r="F72" s="106" t="s">
        <v>72</v>
      </c>
      <c r="G72" s="25" t="s">
        <v>146</v>
      </c>
      <c r="H72" s="92" t="s">
        <v>141</v>
      </c>
      <c r="I72" s="27" t="s">
        <v>75</v>
      </c>
      <c r="J72" s="28"/>
      <c r="K72" s="214"/>
      <c r="L72" s="215"/>
      <c r="M72" s="132" t="str">
        <f>I72</f>
        <v>...€</v>
      </c>
      <c r="N72" s="133" t="str">
        <f>M72</f>
        <v>...€</v>
      </c>
      <c r="O72" s="149"/>
      <c r="P72" s="140"/>
      <c r="Q72" s="191"/>
      <c r="R72" s="191"/>
      <c r="S72" s="191"/>
      <c r="T72" s="191"/>
      <c r="U72" s="191"/>
      <c r="V72" s="191"/>
      <c r="W72" s="191"/>
      <c r="X72" s="23"/>
      <c r="Y72" s="23"/>
      <c r="Z72" s="23"/>
    </row>
    <row r="73" spans="1:49" s="29" customFormat="1" ht="30.6" x14ac:dyDescent="0.2">
      <c r="A73" s="131"/>
      <c r="B73" s="184"/>
      <c r="C73" s="28"/>
      <c r="D73" s="198">
        <v>2.6</v>
      </c>
      <c r="E73" s="24" t="s">
        <v>147</v>
      </c>
      <c r="F73" s="106" t="s">
        <v>72</v>
      </c>
      <c r="G73" s="25" t="s">
        <v>148</v>
      </c>
      <c r="H73" s="92" t="s">
        <v>141</v>
      </c>
      <c r="I73" s="27" t="s">
        <v>75</v>
      </c>
      <c r="J73" s="28"/>
      <c r="K73" s="214"/>
      <c r="L73" s="215"/>
      <c r="M73" s="132" t="str">
        <f>I73</f>
        <v>...€</v>
      </c>
      <c r="N73" s="133" t="str">
        <f t="shared" ref="N73" si="33">M73</f>
        <v>...€</v>
      </c>
      <c r="O73" s="149"/>
      <c r="P73" s="139"/>
      <c r="Q73" s="191"/>
      <c r="R73" s="191"/>
      <c r="S73" s="191"/>
      <c r="T73" s="191"/>
      <c r="U73" s="191"/>
      <c r="V73" s="191"/>
      <c r="W73" s="191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1:49" s="17" customFormat="1" ht="24" customHeight="1" x14ac:dyDescent="0.2">
      <c r="A74" s="131"/>
      <c r="B74" s="184"/>
      <c r="C74" s="28"/>
      <c r="D74" s="198">
        <v>4.5</v>
      </c>
      <c r="E74" s="24" t="s">
        <v>85</v>
      </c>
      <c r="F74" s="106" t="s">
        <v>72</v>
      </c>
      <c r="G74" s="25" t="s">
        <v>149</v>
      </c>
      <c r="H74" s="92" t="s">
        <v>141</v>
      </c>
      <c r="I74" s="27" t="s">
        <v>75</v>
      </c>
      <c r="J74" s="28"/>
      <c r="K74" s="214"/>
      <c r="L74" s="215"/>
      <c r="M74" s="132" t="str">
        <f>I74</f>
        <v>...€</v>
      </c>
      <c r="N74" s="133" t="str">
        <f t="shared" ref="N74" si="34">M74</f>
        <v>...€</v>
      </c>
      <c r="O74" s="149"/>
      <c r="P74" s="140"/>
      <c r="Q74" s="140"/>
      <c r="R74" s="140"/>
      <c r="S74" s="140"/>
      <c r="T74" s="140"/>
      <c r="U74" s="140"/>
      <c r="V74" s="140"/>
      <c r="W74" s="140"/>
      <c r="X74" s="23"/>
      <c r="Y74" s="23"/>
      <c r="Z74" s="23"/>
    </row>
    <row r="75" spans="1:49" s="42" customFormat="1" ht="15" customHeight="1" x14ac:dyDescent="0.2">
      <c r="A75" s="131"/>
      <c r="B75" s="184"/>
      <c r="C75" s="28"/>
      <c r="D75" s="201"/>
      <c r="E75" s="30"/>
      <c r="F75" s="58"/>
      <c r="G75" s="30"/>
      <c r="H75" s="58"/>
      <c r="I75" s="84"/>
      <c r="J75" s="28"/>
      <c r="K75" s="214"/>
      <c r="L75" s="215"/>
      <c r="M75" s="155"/>
      <c r="N75" s="156"/>
      <c r="O75" s="134"/>
      <c r="P75" s="159"/>
      <c r="Q75" s="165"/>
      <c r="R75" s="165"/>
      <c r="S75" s="165"/>
      <c r="T75" s="165"/>
      <c r="U75" s="165"/>
      <c r="V75" s="165"/>
      <c r="W75" s="135"/>
      <c r="X75" s="23"/>
      <c r="Y75" s="23"/>
      <c r="Z75" s="23"/>
    </row>
    <row r="76" spans="1:49" s="86" customFormat="1" ht="15" customHeight="1" x14ac:dyDescent="0.2">
      <c r="A76" s="131"/>
      <c r="B76" s="184"/>
      <c r="C76" s="28"/>
      <c r="D76" s="201"/>
      <c r="E76" s="12" t="s">
        <v>150</v>
      </c>
      <c r="F76" s="98"/>
      <c r="G76" s="85"/>
      <c r="H76" s="14"/>
      <c r="I76" s="15"/>
      <c r="J76" s="28"/>
      <c r="K76" s="214"/>
      <c r="L76" s="215"/>
      <c r="M76" s="118"/>
      <c r="N76" s="118"/>
      <c r="O76" s="118"/>
      <c r="P76" s="139"/>
      <c r="Q76" s="216" t="s">
        <v>59</v>
      </c>
      <c r="R76" s="217" t="s">
        <v>60</v>
      </c>
      <c r="S76" s="216" t="s">
        <v>61</v>
      </c>
      <c r="T76" s="216" t="s">
        <v>62</v>
      </c>
      <c r="U76" s="216" t="s">
        <v>63</v>
      </c>
      <c r="V76" s="216" t="s">
        <v>64</v>
      </c>
      <c r="W76" s="135"/>
      <c r="X76" s="23"/>
      <c r="Y76" s="23"/>
      <c r="Z76" s="23"/>
    </row>
    <row r="77" spans="1:49" s="17" customFormat="1" ht="30.6" x14ac:dyDescent="0.2">
      <c r="A77" s="131"/>
      <c r="B77" s="184"/>
      <c r="C77" s="28"/>
      <c r="D77" s="197" t="s">
        <v>65</v>
      </c>
      <c r="E77" s="18" t="s">
        <v>3</v>
      </c>
      <c r="F77" s="108" t="s">
        <v>141</v>
      </c>
      <c r="G77" s="19" t="s">
        <v>4</v>
      </c>
      <c r="H77" s="20" t="s">
        <v>151</v>
      </c>
      <c r="I77" s="38" t="s">
        <v>152</v>
      </c>
      <c r="J77" s="28"/>
      <c r="K77" s="214"/>
      <c r="L77" s="215"/>
      <c r="M77" s="127" t="s">
        <v>69</v>
      </c>
      <c r="N77" s="128" t="s">
        <v>70</v>
      </c>
      <c r="O77" s="129"/>
      <c r="P77" s="139"/>
      <c r="Q77" s="130" t="s">
        <v>151</v>
      </c>
      <c r="R77" s="130" t="s">
        <v>151</v>
      </c>
      <c r="S77" s="130" t="s">
        <v>151</v>
      </c>
      <c r="T77" s="130" t="s">
        <v>151</v>
      </c>
      <c r="U77" s="130" t="s">
        <v>151</v>
      </c>
      <c r="V77" s="130" t="s">
        <v>151</v>
      </c>
      <c r="W77" s="135"/>
      <c r="X77" s="23"/>
      <c r="Y77" s="23"/>
      <c r="Z77" s="23"/>
    </row>
    <row r="78" spans="1:49" s="59" customFormat="1" ht="40.799999999999997" x14ac:dyDescent="0.2">
      <c r="A78" s="131"/>
      <c r="B78" s="184"/>
      <c r="C78" s="28"/>
      <c r="D78" s="219">
        <v>1</v>
      </c>
      <c r="E78" s="24" t="s">
        <v>153</v>
      </c>
      <c r="F78" s="109" t="s">
        <v>141</v>
      </c>
      <c r="G78" s="25" t="s">
        <v>154</v>
      </c>
      <c r="H78" s="39" t="s">
        <v>102</v>
      </c>
      <c r="I78" s="40" t="s">
        <v>102</v>
      </c>
      <c r="J78" s="28"/>
      <c r="K78" s="214"/>
      <c r="L78" s="215"/>
      <c r="M78" s="179" t="str">
        <f>I78</f>
        <v>...%</v>
      </c>
      <c r="N78" s="180" t="e">
        <f>1+(1*M78)</f>
        <v>#VALUE!</v>
      </c>
      <c r="O78" s="134" t="e">
        <f>I78-H78</f>
        <v>#VALUE!</v>
      </c>
      <c r="P78" s="139"/>
      <c r="Q78" s="177">
        <v>1E-3</v>
      </c>
      <c r="R78" s="177">
        <v>0</v>
      </c>
      <c r="S78" s="177">
        <v>0</v>
      </c>
      <c r="T78" s="177">
        <v>0</v>
      </c>
      <c r="U78" s="177">
        <v>1E-3</v>
      </c>
      <c r="V78" s="177">
        <v>2E-3</v>
      </c>
      <c r="W78" s="135"/>
      <c r="X78" s="23"/>
      <c r="Y78" s="23"/>
      <c r="Z78" s="23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s="59" customFormat="1" ht="15" customHeight="1" x14ac:dyDescent="0.2">
      <c r="A79" s="131"/>
      <c r="B79" s="184"/>
      <c r="C79" s="28"/>
      <c r="D79" s="201"/>
      <c r="E79" s="30"/>
      <c r="F79" s="58"/>
      <c r="G79" s="30"/>
      <c r="H79" s="30"/>
      <c r="I79" s="58"/>
      <c r="J79" s="28"/>
      <c r="K79" s="214"/>
      <c r="L79" s="215"/>
      <c r="M79" s="145"/>
      <c r="N79" s="143"/>
      <c r="O79" s="146"/>
      <c r="P79" s="159"/>
      <c r="Q79" s="166"/>
      <c r="R79" s="166"/>
      <c r="S79" s="166"/>
      <c r="T79" s="166"/>
      <c r="U79" s="166"/>
      <c r="V79" s="166"/>
      <c r="W79" s="135"/>
      <c r="X79" s="23"/>
      <c r="Y79" s="23"/>
      <c r="Z79" s="23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s="86" customFormat="1" ht="15" customHeight="1" x14ac:dyDescent="0.2">
      <c r="A80" s="131"/>
      <c r="B80" s="184"/>
      <c r="C80" s="28"/>
      <c r="D80" s="201"/>
      <c r="E80" s="12" t="s">
        <v>155</v>
      </c>
      <c r="F80" s="98"/>
      <c r="G80" s="85"/>
      <c r="H80" s="85"/>
      <c r="I80" s="87"/>
      <c r="J80" s="28"/>
      <c r="K80" s="214"/>
      <c r="L80" s="215"/>
      <c r="M80" s="118"/>
      <c r="N80" s="118"/>
      <c r="O80" s="118"/>
      <c r="P80" s="159"/>
      <c r="Q80" s="216" t="s">
        <v>59</v>
      </c>
      <c r="R80" s="217" t="s">
        <v>60</v>
      </c>
      <c r="S80" s="216" t="s">
        <v>61</v>
      </c>
      <c r="T80" s="216" t="s">
        <v>62</v>
      </c>
      <c r="U80" s="216" t="s">
        <v>63</v>
      </c>
      <c r="V80" s="216" t="s">
        <v>64</v>
      </c>
      <c r="W80" s="135"/>
      <c r="X80" s="23"/>
      <c r="Y80" s="23"/>
      <c r="Z80" s="23"/>
    </row>
    <row r="81" spans="1:49" s="59" customFormat="1" ht="30.6" x14ac:dyDescent="0.2">
      <c r="A81" s="131"/>
      <c r="B81" s="184"/>
      <c r="C81" s="28"/>
      <c r="D81" s="197" t="s">
        <v>65</v>
      </c>
      <c r="E81" s="18" t="s">
        <v>156</v>
      </c>
      <c r="F81" s="108" t="s">
        <v>141</v>
      </c>
      <c r="G81" s="19" t="s">
        <v>157</v>
      </c>
      <c r="H81" s="20" t="s">
        <v>67</v>
      </c>
      <c r="I81" s="21" t="s">
        <v>68</v>
      </c>
      <c r="J81" s="28"/>
      <c r="K81" s="214"/>
      <c r="L81" s="215"/>
      <c r="M81" s="127" t="s">
        <v>69</v>
      </c>
      <c r="N81" s="128" t="s">
        <v>70</v>
      </c>
      <c r="O81" s="125"/>
      <c r="P81" s="159"/>
      <c r="Q81" s="130" t="s">
        <v>67</v>
      </c>
      <c r="R81" s="130" t="s">
        <v>67</v>
      </c>
      <c r="S81" s="130" t="s">
        <v>67</v>
      </c>
      <c r="T81" s="130" t="s">
        <v>67</v>
      </c>
      <c r="U81" s="130" t="s">
        <v>67</v>
      </c>
      <c r="V81" s="130" t="s">
        <v>67</v>
      </c>
      <c r="W81" s="135"/>
      <c r="X81" s="23"/>
      <c r="Y81" s="23"/>
      <c r="Z81" s="23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s="32" customFormat="1" ht="20.399999999999999" x14ac:dyDescent="0.2">
      <c r="A82" s="131"/>
      <c r="B82" s="184"/>
      <c r="C82" s="28"/>
      <c r="D82" s="219">
        <v>0.01</v>
      </c>
      <c r="E82" s="24" t="s">
        <v>158</v>
      </c>
      <c r="F82" s="109" t="s">
        <v>141</v>
      </c>
      <c r="G82" s="25" t="s">
        <v>159</v>
      </c>
      <c r="H82" s="26" t="s">
        <v>75</v>
      </c>
      <c r="I82" s="27" t="s">
        <v>75</v>
      </c>
      <c r="J82" s="28"/>
      <c r="K82" s="214"/>
      <c r="L82" s="215"/>
      <c r="M82" s="132" t="str">
        <f>I82</f>
        <v>...€</v>
      </c>
      <c r="N82" s="133" t="str">
        <f>M82</f>
        <v>...€</v>
      </c>
      <c r="O82" s="134" t="e">
        <f>I82-H82</f>
        <v>#VALUE!</v>
      </c>
      <c r="P82" s="159"/>
      <c r="Q82" s="176">
        <v>0.4</v>
      </c>
      <c r="R82" s="206">
        <v>2.5000000000000001E-2</v>
      </c>
      <c r="S82" s="176">
        <v>0.04</v>
      </c>
      <c r="T82" s="176">
        <v>0.24</v>
      </c>
      <c r="U82" s="206">
        <v>0.13500000000000001</v>
      </c>
      <c r="V82" s="206">
        <v>1.4999999999999999E-2</v>
      </c>
      <c r="W82" s="135"/>
      <c r="X82" s="23"/>
      <c r="Y82" s="23"/>
      <c r="Z82" s="23"/>
    </row>
    <row r="83" spans="1:49" s="32" customFormat="1" ht="20.399999999999999" x14ac:dyDescent="0.2">
      <c r="A83" s="131"/>
      <c r="B83" s="184"/>
      <c r="C83" s="28"/>
      <c r="D83" s="219">
        <v>0.01</v>
      </c>
      <c r="E83" s="24" t="s">
        <v>158</v>
      </c>
      <c r="F83" s="109" t="s">
        <v>141</v>
      </c>
      <c r="G83" s="25" t="s">
        <v>160</v>
      </c>
      <c r="H83" s="26" t="s">
        <v>75</v>
      </c>
      <c r="I83" s="27" t="s">
        <v>75</v>
      </c>
      <c r="J83" s="28"/>
      <c r="K83" s="214"/>
      <c r="L83" s="215"/>
      <c r="M83" s="132" t="str">
        <f>I83</f>
        <v>...€</v>
      </c>
      <c r="N83" s="133" t="str">
        <f>M83</f>
        <v>...€</v>
      </c>
      <c r="O83" s="134" t="e">
        <f>I83-H83</f>
        <v>#VALUE!</v>
      </c>
      <c r="P83" s="159"/>
      <c r="Q83" s="176">
        <v>0.55000000000000004</v>
      </c>
      <c r="R83" s="176">
        <v>0.3</v>
      </c>
      <c r="S83" s="176">
        <v>0.2</v>
      </c>
      <c r="T83" s="176">
        <v>0.43</v>
      </c>
      <c r="U83" s="206">
        <v>0.40600000000000003</v>
      </c>
      <c r="V83" s="176">
        <v>0.1</v>
      </c>
      <c r="W83" s="135"/>
      <c r="X83" s="23"/>
      <c r="Y83" s="23"/>
      <c r="Z83" s="23"/>
    </row>
    <row r="84" spans="1:49" s="32" customFormat="1" ht="20.399999999999999" x14ac:dyDescent="0.2">
      <c r="A84" s="131"/>
      <c r="B84" s="184"/>
      <c r="C84" s="28"/>
      <c r="D84" s="219">
        <v>0.01</v>
      </c>
      <c r="E84" s="24" t="s">
        <v>158</v>
      </c>
      <c r="F84" s="109" t="s">
        <v>141</v>
      </c>
      <c r="G84" s="25" t="s">
        <v>161</v>
      </c>
      <c r="H84" s="26" t="s">
        <v>75</v>
      </c>
      <c r="I84" s="27" t="s">
        <v>75</v>
      </c>
      <c r="J84" s="28"/>
      <c r="K84" s="214"/>
      <c r="L84" s="215"/>
      <c r="M84" s="132" t="str">
        <f>I84</f>
        <v>...€</v>
      </c>
      <c r="N84" s="133" t="str">
        <f>M84</f>
        <v>...€</v>
      </c>
      <c r="O84" s="134" t="e">
        <f>I84-H84</f>
        <v>#VALUE!</v>
      </c>
      <c r="P84" s="159"/>
      <c r="Q84" s="176">
        <v>0.62</v>
      </c>
      <c r="R84" s="176">
        <v>0.35</v>
      </c>
      <c r="S84" s="176">
        <v>0.25</v>
      </c>
      <c r="T84" s="176">
        <v>0.43</v>
      </c>
      <c r="U84" s="206">
        <v>0.40600000000000003</v>
      </c>
      <c r="V84" s="206">
        <v>0.215</v>
      </c>
      <c r="W84" s="135"/>
      <c r="X84" s="23"/>
      <c r="Y84" s="23"/>
      <c r="Z84" s="23"/>
    </row>
    <row r="85" spans="1:49" s="42" customFormat="1" ht="15" customHeight="1" x14ac:dyDescent="0.2">
      <c r="A85" s="131"/>
      <c r="B85" s="184"/>
      <c r="C85" s="28"/>
      <c r="D85" s="202"/>
      <c r="E85" s="43"/>
      <c r="F85" s="100"/>
      <c r="G85" s="44"/>
      <c r="H85" s="45"/>
      <c r="I85" s="46"/>
      <c r="J85" s="28"/>
      <c r="K85" s="214"/>
      <c r="L85" s="215"/>
      <c r="M85" s="150"/>
      <c r="N85" s="151"/>
      <c r="O85" s="152"/>
      <c r="P85" s="159"/>
      <c r="Q85" s="167"/>
      <c r="R85" s="167"/>
      <c r="S85" s="167"/>
      <c r="T85" s="167"/>
      <c r="U85" s="167"/>
      <c r="V85" s="167"/>
      <c r="W85" s="135"/>
      <c r="X85" s="23"/>
      <c r="Y85" s="23"/>
      <c r="Z85" s="23"/>
    </row>
    <row r="86" spans="1:49" s="48" customFormat="1" ht="15" customHeight="1" x14ac:dyDescent="0.2">
      <c r="A86" s="131"/>
      <c r="B86" s="184"/>
      <c r="C86" s="28"/>
      <c r="D86" s="203"/>
      <c r="E86" s="49" t="s">
        <v>162</v>
      </c>
      <c r="F86" s="101"/>
      <c r="G86" s="50"/>
      <c r="H86" s="51"/>
      <c r="I86" s="52"/>
      <c r="J86" s="28"/>
      <c r="K86" s="214"/>
      <c r="L86" s="215"/>
      <c r="M86" s="118"/>
      <c r="N86" s="118"/>
      <c r="O86" s="118"/>
      <c r="P86" s="159"/>
      <c r="Q86" s="216" t="s">
        <v>59</v>
      </c>
      <c r="R86" s="217" t="s">
        <v>60</v>
      </c>
      <c r="S86" s="216" t="s">
        <v>61</v>
      </c>
      <c r="T86" s="216" t="s">
        <v>62</v>
      </c>
      <c r="U86" s="216" t="s">
        <v>63</v>
      </c>
      <c r="V86" s="216" t="s">
        <v>64</v>
      </c>
      <c r="W86" s="135"/>
      <c r="X86" s="23"/>
      <c r="Y86" s="23"/>
      <c r="Z86" s="23"/>
    </row>
    <row r="87" spans="1:49" s="17" customFormat="1" ht="20.399999999999999" x14ac:dyDescent="0.2">
      <c r="A87" s="131"/>
      <c r="B87" s="184"/>
      <c r="C87" s="28"/>
      <c r="D87" s="204" t="s">
        <v>65</v>
      </c>
      <c r="E87" s="57" t="s">
        <v>3</v>
      </c>
      <c r="F87" s="102"/>
      <c r="G87" s="53"/>
      <c r="H87" s="20" t="s">
        <v>163</v>
      </c>
      <c r="I87" s="54" t="s">
        <v>164</v>
      </c>
      <c r="J87" s="28"/>
      <c r="K87" s="214"/>
      <c r="L87" s="215"/>
      <c r="M87" s="127" t="s">
        <v>69</v>
      </c>
      <c r="N87" s="128" t="s">
        <v>70</v>
      </c>
      <c r="O87" s="129"/>
      <c r="P87" s="159"/>
      <c r="Q87" s="130" t="s">
        <v>163</v>
      </c>
      <c r="R87" s="130" t="s">
        <v>163</v>
      </c>
      <c r="S87" s="130" t="s">
        <v>163</v>
      </c>
      <c r="T87" s="130" t="s">
        <v>163</v>
      </c>
      <c r="U87" s="130" t="s">
        <v>163</v>
      </c>
      <c r="V87" s="130" t="s">
        <v>163</v>
      </c>
      <c r="W87" s="135"/>
      <c r="X87" s="23"/>
      <c r="Y87" s="23"/>
      <c r="Z87" s="23"/>
    </row>
    <row r="88" spans="1:49" s="23" customFormat="1" ht="15" customHeight="1" x14ac:dyDescent="0.2">
      <c r="A88" s="131"/>
      <c r="B88" s="184"/>
      <c r="C88" s="28"/>
      <c r="D88" s="219">
        <v>0.05</v>
      </c>
      <c r="E88" s="90" t="s">
        <v>165</v>
      </c>
      <c r="F88" s="93"/>
      <c r="G88" s="93"/>
      <c r="H88" s="39" t="s">
        <v>102</v>
      </c>
      <c r="I88" s="40" t="s">
        <v>102</v>
      </c>
      <c r="J88" s="28"/>
      <c r="K88" s="214"/>
      <c r="L88" s="215"/>
      <c r="M88" s="179" t="str">
        <f>I88</f>
        <v>...%</v>
      </c>
      <c r="N88" s="180" t="e">
        <f>1+(1*M88)</f>
        <v>#VALUE!</v>
      </c>
      <c r="O88" s="134" t="e">
        <f>I88-H88</f>
        <v>#VALUE!</v>
      </c>
      <c r="P88" s="159"/>
      <c r="Q88" s="178">
        <v>2.5000000000000001E-3</v>
      </c>
      <c r="R88" s="178">
        <v>0.01</v>
      </c>
      <c r="S88" s="178">
        <v>0.01</v>
      </c>
      <c r="T88" s="178">
        <v>0</v>
      </c>
      <c r="U88" s="178">
        <v>0.01</v>
      </c>
      <c r="V88" s="178">
        <v>0.01</v>
      </c>
      <c r="W88" s="135"/>
    </row>
    <row r="89" spans="1:49" s="42" customFormat="1" ht="15" customHeight="1" x14ac:dyDescent="0.2">
      <c r="A89" s="131"/>
      <c r="B89" s="184"/>
      <c r="C89" s="28"/>
      <c r="D89" s="202"/>
      <c r="E89" s="43"/>
      <c r="F89" s="100"/>
      <c r="G89" s="55"/>
      <c r="H89" s="73"/>
      <c r="I89" s="47"/>
      <c r="J89" s="28"/>
      <c r="K89" s="214"/>
      <c r="L89" s="215"/>
      <c r="M89" s="150"/>
      <c r="N89" s="151"/>
      <c r="O89" s="152"/>
      <c r="P89" s="159"/>
      <c r="Q89" s="168"/>
      <c r="R89" s="168"/>
      <c r="S89" s="168"/>
      <c r="T89" s="168"/>
      <c r="U89" s="168"/>
      <c r="V89" s="168"/>
      <c r="W89" s="135"/>
      <c r="X89" s="23"/>
      <c r="Y89" s="23"/>
      <c r="Z89" s="23"/>
    </row>
    <row r="90" spans="1:49" s="48" customFormat="1" ht="15" customHeight="1" x14ac:dyDescent="0.2">
      <c r="A90" s="131"/>
      <c r="B90" s="184"/>
      <c r="C90" s="28"/>
      <c r="D90" s="202"/>
      <c r="E90" s="49" t="s">
        <v>166</v>
      </c>
      <c r="F90" s="103"/>
      <c r="G90" s="56"/>
      <c r="H90" s="94"/>
      <c r="I90" s="52"/>
      <c r="J90" s="28"/>
      <c r="K90" s="214"/>
      <c r="L90" s="215"/>
      <c r="M90" s="118"/>
      <c r="N90" s="118"/>
      <c r="O90" s="118"/>
      <c r="P90" s="159"/>
      <c r="Q90" s="216" t="s">
        <v>59</v>
      </c>
      <c r="R90" s="217" t="s">
        <v>60</v>
      </c>
      <c r="S90" s="216" t="s">
        <v>61</v>
      </c>
      <c r="T90" s="216" t="s">
        <v>62</v>
      </c>
      <c r="U90" s="216" t="s">
        <v>63</v>
      </c>
      <c r="V90" s="216" t="s">
        <v>64</v>
      </c>
      <c r="W90" s="135"/>
      <c r="X90" s="23"/>
      <c r="Y90" s="23"/>
      <c r="Z90" s="23"/>
    </row>
    <row r="91" spans="1:49" s="17" customFormat="1" ht="20.399999999999999" x14ac:dyDescent="0.2">
      <c r="A91" s="131"/>
      <c r="B91" s="184"/>
      <c r="C91" s="28"/>
      <c r="D91" s="204" t="s">
        <v>65</v>
      </c>
      <c r="E91" s="57" t="s">
        <v>3</v>
      </c>
      <c r="F91" s="102"/>
      <c r="G91" s="53"/>
      <c r="H91" s="20" t="s">
        <v>163</v>
      </c>
      <c r="I91" s="54" t="s">
        <v>164</v>
      </c>
      <c r="J91" s="28"/>
      <c r="K91" s="214"/>
      <c r="L91" s="215"/>
      <c r="M91" s="127" t="s">
        <v>69</v>
      </c>
      <c r="N91" s="128" t="s">
        <v>70</v>
      </c>
      <c r="O91" s="129"/>
      <c r="P91" s="159"/>
      <c r="Q91" s="130" t="s">
        <v>163</v>
      </c>
      <c r="R91" s="130" t="s">
        <v>163</v>
      </c>
      <c r="S91" s="130" t="s">
        <v>163</v>
      </c>
      <c r="T91" s="130" t="s">
        <v>163</v>
      </c>
      <c r="U91" s="130" t="s">
        <v>163</v>
      </c>
      <c r="V91" s="130" t="s">
        <v>163</v>
      </c>
      <c r="W91" s="135"/>
      <c r="X91" s="23"/>
      <c r="Y91" s="23"/>
      <c r="Z91" s="23"/>
    </row>
    <row r="92" spans="1:49" s="23" customFormat="1" ht="15" customHeight="1" x14ac:dyDescent="0.2">
      <c r="A92" s="131"/>
      <c r="B92" s="184"/>
      <c r="C92" s="28"/>
      <c r="D92" s="219">
        <v>0.05</v>
      </c>
      <c r="E92" s="90" t="s">
        <v>167</v>
      </c>
      <c r="F92" s="93"/>
      <c r="G92" s="93"/>
      <c r="H92" s="39" t="s">
        <v>102</v>
      </c>
      <c r="I92" s="40" t="s">
        <v>102</v>
      </c>
      <c r="J92" s="28"/>
      <c r="K92" s="214"/>
      <c r="L92" s="215"/>
      <c r="M92" s="179" t="str">
        <f>I92</f>
        <v>...%</v>
      </c>
      <c r="N92" s="180" t="e">
        <f>1+(1*M92)</f>
        <v>#VALUE!</v>
      </c>
      <c r="O92" s="134" t="e">
        <f>I92-H92</f>
        <v>#VALUE!</v>
      </c>
      <c r="P92" s="159"/>
      <c r="Q92" s="178">
        <v>5.0000000000000001E-4</v>
      </c>
      <c r="R92" s="178">
        <v>0</v>
      </c>
      <c r="S92" s="178">
        <v>1E-3</v>
      </c>
      <c r="T92" s="178">
        <v>0</v>
      </c>
      <c r="U92" s="178">
        <v>1E-3</v>
      </c>
      <c r="V92" s="178">
        <v>5.0000000000000001E-4</v>
      </c>
      <c r="W92" s="135"/>
    </row>
    <row r="93" spans="1:49" s="17" customFormat="1" ht="15" customHeight="1" x14ac:dyDescent="0.2">
      <c r="A93" s="131"/>
      <c r="B93" s="184"/>
      <c r="C93" s="28"/>
      <c r="D93" s="205"/>
      <c r="E93" s="60"/>
      <c r="F93" s="104"/>
      <c r="G93" s="61"/>
      <c r="H93" s="62"/>
      <c r="I93" s="63"/>
      <c r="J93" s="28"/>
      <c r="K93" s="214"/>
      <c r="L93" s="215"/>
      <c r="M93" s="150"/>
      <c r="N93" s="151"/>
      <c r="O93" s="152"/>
      <c r="P93" s="159"/>
      <c r="Q93" s="147"/>
      <c r="R93" s="147"/>
      <c r="S93" s="147"/>
      <c r="T93" s="147"/>
      <c r="U93" s="147"/>
      <c r="V93" s="147"/>
      <c r="W93" s="135"/>
      <c r="X93" s="23"/>
      <c r="Y93" s="23"/>
      <c r="Z93" s="23"/>
    </row>
    <row r="94" spans="1:49" s="32" customFormat="1" ht="21.9" customHeight="1" x14ac:dyDescent="0.2">
      <c r="A94" s="131"/>
      <c r="B94" s="184"/>
      <c r="C94" s="28"/>
      <c r="D94" s="222" t="s">
        <v>168</v>
      </c>
      <c r="E94" s="222"/>
      <c r="F94" s="222"/>
      <c r="G94" s="222"/>
      <c r="H94" s="222"/>
      <c r="I94" s="222"/>
      <c r="J94" s="28"/>
      <c r="K94" s="214"/>
      <c r="L94" s="215"/>
      <c r="M94" s="150"/>
      <c r="N94" s="151"/>
      <c r="O94" s="152"/>
      <c r="P94" s="160"/>
      <c r="Q94" s="112"/>
      <c r="R94" s="112"/>
      <c r="S94" s="112"/>
      <c r="T94" s="112"/>
      <c r="U94" s="112"/>
      <c r="V94" s="112"/>
      <c r="W94" s="135"/>
      <c r="X94" s="23"/>
      <c r="Y94" s="23"/>
      <c r="Z94" s="23"/>
    </row>
    <row r="95" spans="1:49" s="32" customFormat="1" ht="21.9" customHeight="1" x14ac:dyDescent="0.2">
      <c r="A95" s="131"/>
      <c r="B95" s="184"/>
      <c r="C95" s="28"/>
      <c r="D95" s="222" t="s">
        <v>169</v>
      </c>
      <c r="E95" s="222"/>
      <c r="F95" s="222"/>
      <c r="G95" s="222"/>
      <c r="H95" s="222"/>
      <c r="I95" s="222"/>
      <c r="J95" s="28"/>
      <c r="K95" s="214"/>
      <c r="L95" s="215"/>
      <c r="M95" s="150"/>
      <c r="N95" s="151"/>
      <c r="O95" s="152"/>
      <c r="P95" s="153"/>
      <c r="Q95" s="112"/>
      <c r="R95" s="112"/>
      <c r="S95" s="112"/>
      <c r="T95" s="112"/>
      <c r="U95" s="112"/>
      <c r="V95" s="112"/>
      <c r="W95" s="135"/>
      <c r="X95" s="23"/>
      <c r="Y95" s="23"/>
      <c r="Z95" s="23"/>
    </row>
    <row r="96" spans="1:49" s="64" customFormat="1" ht="11.1" customHeight="1" x14ac:dyDescent="0.2">
      <c r="A96" s="131"/>
      <c r="B96" s="184"/>
      <c r="C96" s="28"/>
      <c r="D96" s="222" t="s">
        <v>170</v>
      </c>
      <c r="E96" s="222"/>
      <c r="F96" s="222"/>
      <c r="G96" s="222"/>
      <c r="H96" s="222"/>
      <c r="I96" s="222"/>
      <c r="J96" s="28"/>
      <c r="K96" s="214"/>
      <c r="L96" s="215"/>
      <c r="M96" s="150"/>
      <c r="N96" s="151"/>
      <c r="O96" s="152"/>
      <c r="P96" s="153"/>
      <c r="Q96" s="169"/>
      <c r="R96" s="170"/>
      <c r="S96" s="171"/>
      <c r="T96" s="172"/>
      <c r="U96" s="171"/>
      <c r="V96" s="172"/>
      <c r="W96" s="135"/>
      <c r="X96" s="23"/>
      <c r="Y96" s="23"/>
      <c r="Z96" s="23"/>
    </row>
    <row r="97" spans="1:26" s="65" customFormat="1" ht="11.1" customHeight="1" x14ac:dyDescent="0.2">
      <c r="A97" s="131"/>
      <c r="B97" s="184"/>
      <c r="C97" s="28"/>
      <c r="D97" s="223" t="s">
        <v>171</v>
      </c>
      <c r="E97" s="223"/>
      <c r="F97" s="223"/>
      <c r="G97" s="223"/>
      <c r="H97" s="223"/>
      <c r="I97" s="223"/>
      <c r="J97" s="28"/>
      <c r="K97" s="214"/>
      <c r="L97" s="215"/>
      <c r="M97" s="150"/>
      <c r="N97" s="151"/>
      <c r="O97" s="152"/>
      <c r="P97" s="153"/>
      <c r="Q97" s="169"/>
      <c r="R97" s="170"/>
      <c r="S97" s="171"/>
      <c r="T97" s="170"/>
      <c r="U97" s="171"/>
      <c r="V97" s="170"/>
      <c r="W97" s="135"/>
      <c r="X97" s="23"/>
      <c r="Y97" s="23"/>
      <c r="Z97" s="23"/>
    </row>
    <row r="98" spans="1:26" s="32" customFormat="1" ht="11.1" customHeight="1" x14ac:dyDescent="0.2">
      <c r="A98" s="131"/>
      <c r="B98" s="184"/>
      <c r="C98" s="28"/>
      <c r="D98" s="226" t="s">
        <v>172</v>
      </c>
      <c r="E98" s="226"/>
      <c r="F98" s="226"/>
      <c r="G98" s="226"/>
      <c r="H98" s="226"/>
      <c r="I98" s="226"/>
      <c r="J98" s="28"/>
      <c r="K98" s="214"/>
      <c r="L98" s="215"/>
      <c r="M98" s="150"/>
      <c r="N98" s="151"/>
      <c r="O98" s="152"/>
      <c r="P98" s="161"/>
      <c r="Q98" s="112"/>
      <c r="R98" s="112"/>
      <c r="S98" s="112"/>
      <c r="T98" s="112"/>
      <c r="U98" s="112"/>
      <c r="V98" s="112"/>
      <c r="W98" s="135"/>
      <c r="X98" s="23"/>
      <c r="Y98" s="23"/>
      <c r="Z98" s="23"/>
    </row>
    <row r="99" spans="1:26" s="32" customFormat="1" ht="11.1" customHeight="1" x14ac:dyDescent="0.2">
      <c r="A99" s="131"/>
      <c r="B99" s="184"/>
      <c r="C99" s="28"/>
      <c r="D99" s="226" t="s">
        <v>173</v>
      </c>
      <c r="E99" s="226"/>
      <c r="F99" s="226"/>
      <c r="G99" s="226"/>
      <c r="H99" s="226"/>
      <c r="I99" s="226"/>
      <c r="J99" s="28"/>
      <c r="K99" s="214"/>
      <c r="L99" s="215"/>
      <c r="M99" s="150"/>
      <c r="N99" s="151"/>
      <c r="O99" s="152"/>
      <c r="P99" s="161"/>
      <c r="Q99" s="112"/>
      <c r="R99" s="112"/>
      <c r="S99" s="112"/>
      <c r="T99" s="112"/>
      <c r="U99" s="112"/>
      <c r="V99" s="112"/>
      <c r="W99" s="135"/>
      <c r="X99" s="23"/>
      <c r="Y99" s="23"/>
      <c r="Z99" s="23"/>
    </row>
    <row r="100" spans="1:26" s="32" customFormat="1" ht="11.1" customHeight="1" x14ac:dyDescent="0.2">
      <c r="A100" s="131"/>
      <c r="B100" s="184"/>
      <c r="C100" s="28"/>
      <c r="D100" s="226" t="s">
        <v>174</v>
      </c>
      <c r="E100" s="226"/>
      <c r="F100" s="226"/>
      <c r="G100" s="226"/>
      <c r="H100" s="226"/>
      <c r="I100" s="226"/>
      <c r="J100" s="28"/>
      <c r="K100" s="214"/>
      <c r="L100" s="215"/>
      <c r="M100" s="150"/>
      <c r="N100" s="151"/>
      <c r="O100" s="152"/>
      <c r="P100" s="161"/>
      <c r="Q100" s="112"/>
      <c r="R100" s="112"/>
      <c r="S100" s="112"/>
      <c r="T100" s="112"/>
      <c r="U100" s="112"/>
      <c r="V100" s="112"/>
      <c r="W100" s="135"/>
      <c r="X100" s="23"/>
      <c r="Y100" s="23"/>
      <c r="Z100" s="23"/>
    </row>
    <row r="101" spans="1:26" s="32" customFormat="1" ht="11.1" customHeight="1" x14ac:dyDescent="0.2">
      <c r="A101" s="131"/>
      <c r="B101" s="184"/>
      <c r="C101" s="28"/>
      <c r="D101" s="226" t="s">
        <v>175</v>
      </c>
      <c r="E101" s="226"/>
      <c r="F101" s="226"/>
      <c r="G101" s="226"/>
      <c r="H101" s="226"/>
      <c r="I101" s="226"/>
      <c r="J101" s="28"/>
      <c r="K101" s="214"/>
      <c r="L101" s="215"/>
      <c r="M101" s="150"/>
      <c r="N101" s="151"/>
      <c r="O101" s="152"/>
      <c r="P101" s="161"/>
      <c r="Q101" s="112"/>
      <c r="R101" s="112"/>
      <c r="S101" s="112"/>
      <c r="T101" s="112"/>
      <c r="U101" s="112"/>
      <c r="V101" s="112"/>
      <c r="W101" s="135"/>
      <c r="X101" s="23"/>
      <c r="Y101" s="23"/>
      <c r="Z101" s="23"/>
    </row>
    <row r="102" spans="1:26" s="32" customFormat="1" ht="11.1" customHeight="1" x14ac:dyDescent="0.2">
      <c r="A102" s="131"/>
      <c r="B102" s="184"/>
      <c r="C102" s="28"/>
      <c r="D102" s="227" t="s">
        <v>176</v>
      </c>
      <c r="E102" s="227"/>
      <c r="F102" s="227"/>
      <c r="G102" s="227"/>
      <c r="H102" s="227"/>
      <c r="I102" s="227"/>
      <c r="J102" s="28"/>
      <c r="K102" s="214"/>
      <c r="L102" s="215"/>
      <c r="M102" s="150"/>
      <c r="N102" s="151"/>
      <c r="O102" s="152"/>
      <c r="P102" s="161"/>
      <c r="Q102" s="173"/>
      <c r="R102" s="173"/>
      <c r="S102" s="173"/>
      <c r="T102" s="173"/>
      <c r="U102" s="173"/>
      <c r="V102" s="173"/>
      <c r="W102" s="135"/>
      <c r="X102" s="23"/>
      <c r="Y102" s="23"/>
      <c r="Z102" s="23"/>
    </row>
    <row r="103" spans="1:26" s="32" customFormat="1" ht="12" customHeight="1" x14ac:dyDescent="0.2">
      <c r="A103" s="131"/>
      <c r="B103" s="184"/>
      <c r="C103" s="28"/>
      <c r="D103" s="224" t="s">
        <v>177</v>
      </c>
      <c r="E103" s="224"/>
      <c r="F103" s="224"/>
      <c r="G103" s="224"/>
      <c r="H103" s="224"/>
      <c r="I103" s="224"/>
      <c r="J103" s="28"/>
      <c r="K103" s="214"/>
      <c r="L103" s="215"/>
      <c r="M103" s="150"/>
      <c r="N103" s="151"/>
      <c r="O103" s="152"/>
      <c r="P103" s="162"/>
      <c r="Q103" s="112"/>
      <c r="R103" s="112"/>
      <c r="S103" s="112"/>
      <c r="T103" s="112"/>
      <c r="U103" s="112"/>
      <c r="V103" s="112"/>
      <c r="W103" s="135"/>
      <c r="X103" s="23"/>
      <c r="Y103" s="23"/>
      <c r="Z103" s="23"/>
    </row>
    <row r="104" spans="1:26" s="32" customFormat="1" ht="12" customHeight="1" x14ac:dyDescent="0.2">
      <c r="A104" s="131"/>
      <c r="B104" s="184"/>
      <c r="C104" s="28"/>
      <c r="D104" s="225" t="s">
        <v>178</v>
      </c>
      <c r="E104" s="225"/>
      <c r="F104" s="225"/>
      <c r="G104" s="225"/>
      <c r="H104" s="225"/>
      <c r="I104" s="225"/>
      <c r="J104" s="68"/>
      <c r="K104" s="214"/>
      <c r="L104" s="215"/>
      <c r="M104" s="150"/>
      <c r="N104" s="151"/>
      <c r="O104" s="152"/>
      <c r="P104" s="162"/>
      <c r="Q104" s="112"/>
      <c r="R104" s="112"/>
      <c r="S104" s="112"/>
      <c r="T104" s="112"/>
      <c r="U104" s="112"/>
      <c r="V104" s="112"/>
      <c r="W104" s="135"/>
      <c r="X104" s="23"/>
      <c r="Y104" s="23"/>
      <c r="Z104" s="23"/>
    </row>
    <row r="105" spans="1:26" s="88" customFormat="1" x14ac:dyDescent="0.3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23"/>
      <c r="Y105" s="23"/>
      <c r="Z105" s="23"/>
    </row>
    <row r="106" spans="1:26" s="88" customFormat="1" x14ac:dyDescent="0.3">
      <c r="D106" s="193"/>
      <c r="Q106" s="174"/>
      <c r="R106" s="174"/>
      <c r="S106" s="174"/>
      <c r="T106" s="174"/>
      <c r="U106" s="174"/>
      <c r="V106" s="174"/>
      <c r="X106" s="23"/>
      <c r="Y106" s="23"/>
      <c r="Z106" s="23"/>
    </row>
    <row r="107" spans="1:26" s="88" customFormat="1" x14ac:dyDescent="0.3">
      <c r="D107" s="193"/>
      <c r="Q107" s="174"/>
      <c r="R107" s="174"/>
      <c r="S107" s="174"/>
      <c r="T107" s="174"/>
      <c r="U107" s="174"/>
      <c r="V107" s="174"/>
      <c r="X107" s="23"/>
      <c r="Y107" s="23"/>
      <c r="Z107" s="23"/>
    </row>
    <row r="108" spans="1:26" s="88" customFormat="1" x14ac:dyDescent="0.3">
      <c r="D108" s="193"/>
      <c r="Q108" s="174"/>
      <c r="R108" s="174"/>
      <c r="S108" s="174"/>
      <c r="T108" s="174"/>
      <c r="U108" s="174"/>
      <c r="V108" s="174"/>
      <c r="X108" s="23"/>
      <c r="Y108" s="23"/>
      <c r="Z108" s="23"/>
    </row>
    <row r="109" spans="1:26" s="88" customFormat="1" x14ac:dyDescent="0.3">
      <c r="D109" s="193"/>
      <c r="Q109" s="174"/>
      <c r="R109" s="174"/>
      <c r="S109" s="174"/>
      <c r="T109" s="174"/>
      <c r="U109" s="174"/>
      <c r="V109" s="174"/>
      <c r="X109" s="23"/>
      <c r="Y109" s="23"/>
      <c r="Z109" s="23"/>
    </row>
    <row r="110" spans="1:26" s="88" customFormat="1" x14ac:dyDescent="0.3">
      <c r="D110" s="193"/>
      <c r="Q110" s="174"/>
      <c r="R110" s="174"/>
      <c r="S110" s="174"/>
      <c r="T110" s="174"/>
      <c r="U110" s="174"/>
      <c r="V110" s="174"/>
      <c r="X110" s="23"/>
      <c r="Y110" s="23"/>
      <c r="Z110" s="23"/>
    </row>
    <row r="111" spans="1:26" s="88" customFormat="1" x14ac:dyDescent="0.3">
      <c r="D111" s="193"/>
      <c r="Q111" s="174"/>
      <c r="R111" s="174"/>
      <c r="S111" s="174"/>
      <c r="T111" s="174"/>
      <c r="U111" s="174"/>
      <c r="V111" s="174"/>
      <c r="X111" s="23"/>
      <c r="Y111" s="23"/>
      <c r="Z111" s="23"/>
    </row>
    <row r="112" spans="1:26" s="88" customFormat="1" x14ac:dyDescent="0.3">
      <c r="D112" s="193"/>
      <c r="Q112" s="174"/>
      <c r="R112" s="174"/>
      <c r="S112" s="174"/>
      <c r="T112" s="174"/>
      <c r="U112" s="174"/>
      <c r="V112" s="174"/>
      <c r="X112" s="23"/>
      <c r="Y112" s="23"/>
      <c r="Z112" s="23"/>
    </row>
    <row r="113" spans="4:26" s="88" customFormat="1" x14ac:dyDescent="0.3">
      <c r="D113" s="193"/>
      <c r="Q113" s="174"/>
      <c r="R113" s="174"/>
      <c r="S113" s="174"/>
      <c r="T113" s="174"/>
      <c r="U113" s="174"/>
      <c r="V113" s="174"/>
      <c r="X113" s="23"/>
      <c r="Y113" s="23"/>
      <c r="Z113" s="23"/>
    </row>
    <row r="114" spans="4:26" s="88" customFormat="1" x14ac:dyDescent="0.3">
      <c r="D114" s="193"/>
      <c r="Q114" s="174"/>
      <c r="R114" s="174"/>
      <c r="S114" s="174"/>
      <c r="T114" s="174"/>
      <c r="U114" s="174"/>
      <c r="V114" s="174"/>
      <c r="X114" s="23"/>
      <c r="Y114" s="23"/>
      <c r="Z114" s="23"/>
    </row>
    <row r="115" spans="4:26" s="88" customFormat="1" x14ac:dyDescent="0.3">
      <c r="D115" s="193"/>
      <c r="F115" s="110"/>
      <c r="Q115" s="174"/>
      <c r="R115" s="174"/>
      <c r="S115" s="174"/>
      <c r="T115" s="174"/>
      <c r="U115" s="174"/>
      <c r="V115" s="174"/>
      <c r="X115" s="23"/>
      <c r="Y115" s="23"/>
      <c r="Z115" s="23"/>
    </row>
    <row r="116" spans="4:26" s="88" customFormat="1" x14ac:dyDescent="0.3">
      <c r="D116" s="193"/>
      <c r="F116" s="110"/>
      <c r="Q116" s="174"/>
      <c r="R116" s="174"/>
      <c r="S116" s="174"/>
      <c r="T116" s="174"/>
      <c r="U116" s="174"/>
      <c r="V116" s="174"/>
      <c r="X116" s="23"/>
      <c r="Y116" s="23"/>
      <c r="Z116" s="23"/>
    </row>
    <row r="117" spans="4:26" s="88" customFormat="1" x14ac:dyDescent="0.3">
      <c r="D117" s="193"/>
      <c r="Q117" s="174"/>
      <c r="R117" s="174"/>
      <c r="S117" s="174"/>
      <c r="T117" s="174"/>
      <c r="U117" s="174"/>
      <c r="V117" s="174"/>
      <c r="X117" s="23"/>
      <c r="Y117" s="23"/>
      <c r="Z117" s="23"/>
    </row>
    <row r="118" spans="4:26" s="88" customFormat="1" x14ac:dyDescent="0.3">
      <c r="D118" s="193"/>
      <c r="Q118" s="174"/>
      <c r="R118" s="174"/>
      <c r="S118" s="174"/>
      <c r="T118" s="174"/>
      <c r="U118" s="174"/>
      <c r="V118" s="174"/>
      <c r="X118" s="23"/>
      <c r="Y118" s="23"/>
      <c r="Z118" s="23"/>
    </row>
    <row r="119" spans="4:26" s="88" customFormat="1" x14ac:dyDescent="0.3">
      <c r="D119" s="193"/>
      <c r="Q119" s="174"/>
      <c r="R119" s="174"/>
      <c r="S119" s="174"/>
      <c r="T119" s="174"/>
      <c r="U119" s="174"/>
      <c r="V119" s="174"/>
      <c r="X119" s="23"/>
      <c r="Y119" s="23"/>
      <c r="Z119" s="23"/>
    </row>
    <row r="120" spans="4:26" s="88" customFormat="1" x14ac:dyDescent="0.3">
      <c r="D120" s="193"/>
      <c r="Q120" s="174"/>
      <c r="R120" s="174"/>
      <c r="S120" s="174"/>
      <c r="T120" s="174"/>
      <c r="U120" s="174"/>
      <c r="V120" s="174"/>
      <c r="X120" s="23"/>
      <c r="Y120" s="23"/>
      <c r="Z120" s="23"/>
    </row>
    <row r="121" spans="4:26" s="88" customFormat="1" x14ac:dyDescent="0.3">
      <c r="D121" s="193"/>
      <c r="Q121" s="174"/>
      <c r="R121" s="174"/>
      <c r="S121" s="174"/>
      <c r="T121" s="174"/>
      <c r="U121" s="174"/>
      <c r="V121" s="174"/>
      <c r="X121" s="23"/>
      <c r="Y121" s="23"/>
      <c r="Z121" s="23"/>
    </row>
    <row r="122" spans="4:26" s="88" customFormat="1" x14ac:dyDescent="0.3">
      <c r="D122" s="193"/>
      <c r="Q122" s="174"/>
      <c r="R122" s="174"/>
      <c r="S122" s="174"/>
      <c r="T122" s="174"/>
      <c r="U122" s="174"/>
      <c r="V122" s="174"/>
      <c r="X122" s="23"/>
      <c r="Y122" s="23"/>
      <c r="Z122" s="23"/>
    </row>
    <row r="123" spans="4:26" s="88" customFormat="1" x14ac:dyDescent="0.3">
      <c r="D123" s="193"/>
      <c r="Q123" s="174"/>
      <c r="R123" s="174"/>
      <c r="S123" s="174"/>
      <c r="T123" s="174"/>
      <c r="U123" s="174"/>
      <c r="V123" s="174"/>
      <c r="X123" s="23"/>
      <c r="Y123" s="23"/>
      <c r="Z123" s="23"/>
    </row>
    <row r="124" spans="4:26" s="88" customFormat="1" x14ac:dyDescent="0.3">
      <c r="D124" s="193"/>
      <c r="Q124" s="174"/>
      <c r="R124" s="174"/>
      <c r="S124" s="174"/>
      <c r="T124" s="174"/>
      <c r="U124" s="174"/>
      <c r="V124" s="174"/>
      <c r="X124" s="23"/>
      <c r="Y124" s="23"/>
      <c r="Z124" s="23"/>
    </row>
    <row r="125" spans="4:26" s="88" customFormat="1" x14ac:dyDescent="0.3">
      <c r="D125" s="193"/>
      <c r="Q125" s="174"/>
      <c r="R125" s="174"/>
      <c r="S125" s="174"/>
      <c r="T125" s="174"/>
      <c r="U125" s="174"/>
      <c r="V125" s="174"/>
      <c r="X125" s="42"/>
      <c r="Y125" s="42"/>
      <c r="Z125" s="42"/>
    </row>
    <row r="126" spans="4:26" x14ac:dyDescent="0.3">
      <c r="F126"/>
      <c r="X126" s="33"/>
      <c r="Y126" s="33"/>
      <c r="Z126" s="33"/>
    </row>
    <row r="127" spans="4:26" x14ac:dyDescent="0.3">
      <c r="F127"/>
      <c r="X127" s="17"/>
      <c r="Y127" s="17"/>
      <c r="Z127" s="17"/>
    </row>
    <row r="128" spans="4:26" x14ac:dyDescent="0.3">
      <c r="F128"/>
      <c r="X128" s="17"/>
      <c r="Y128" s="17"/>
      <c r="Z128" s="17"/>
    </row>
    <row r="129" spans="5:26" x14ac:dyDescent="0.3">
      <c r="X129" s="23"/>
      <c r="Y129" s="23"/>
      <c r="Z129" s="23"/>
    </row>
    <row r="130" spans="5:26" x14ac:dyDescent="0.3">
      <c r="F130"/>
      <c r="X130" s="23"/>
      <c r="Y130" s="23"/>
      <c r="Z130" s="23"/>
    </row>
    <row r="131" spans="5:26" x14ac:dyDescent="0.3">
      <c r="F131"/>
      <c r="X131" s="17"/>
      <c r="Y131" s="17"/>
      <c r="Z131" s="17"/>
    </row>
    <row r="132" spans="5:26" x14ac:dyDescent="0.3">
      <c r="F132"/>
      <c r="X132" s="42"/>
      <c r="Y132" s="42"/>
      <c r="Z132" s="42"/>
    </row>
    <row r="133" spans="5:26" x14ac:dyDescent="0.3">
      <c r="F133"/>
      <c r="X133" s="86"/>
      <c r="Y133" s="86"/>
      <c r="Z133" s="86"/>
    </row>
    <row r="134" spans="5:26" x14ac:dyDescent="0.3">
      <c r="F134"/>
      <c r="X134" s="17"/>
      <c r="Y134" s="17"/>
      <c r="Z134" s="17"/>
    </row>
    <row r="135" spans="5:26" x14ac:dyDescent="0.3">
      <c r="F135"/>
      <c r="X135" s="32"/>
      <c r="Y135" s="32"/>
      <c r="Z135" s="32"/>
    </row>
    <row r="136" spans="5:26" x14ac:dyDescent="0.3">
      <c r="F136"/>
      <c r="X136" s="32"/>
      <c r="Y136" s="32"/>
      <c r="Z136" s="32"/>
    </row>
    <row r="137" spans="5:26" x14ac:dyDescent="0.3">
      <c r="F137"/>
      <c r="X137" s="86"/>
      <c r="Y137" s="86"/>
      <c r="Z137" s="86"/>
    </row>
    <row r="138" spans="5:26" x14ac:dyDescent="0.3">
      <c r="F138"/>
      <c r="X138" s="32"/>
      <c r="Y138" s="32"/>
      <c r="Z138" s="32"/>
    </row>
    <row r="139" spans="5:26" x14ac:dyDescent="0.3">
      <c r="E139" s="17"/>
      <c r="F139" s="17"/>
      <c r="G139" s="17"/>
      <c r="X139" s="32"/>
      <c r="Y139" s="32"/>
      <c r="Z139" s="32"/>
    </row>
    <row r="140" spans="5:26" x14ac:dyDescent="0.3">
      <c r="E140" s="32"/>
      <c r="F140" s="32"/>
      <c r="G140" s="32"/>
      <c r="X140" s="32"/>
      <c r="Y140" s="32"/>
      <c r="Z140" s="32"/>
    </row>
    <row r="141" spans="5:26" x14ac:dyDescent="0.3">
      <c r="E141" s="32"/>
      <c r="F141" s="32"/>
      <c r="G141" s="32"/>
      <c r="X141" s="32"/>
      <c r="Y141" s="32"/>
      <c r="Z141" s="32"/>
    </row>
    <row r="142" spans="5:26" x14ac:dyDescent="0.3">
      <c r="X142" s="42"/>
      <c r="Y142" s="42"/>
      <c r="Z142" s="42"/>
    </row>
    <row r="143" spans="5:26" x14ac:dyDescent="0.3">
      <c r="X143" s="48"/>
      <c r="Y143" s="48"/>
      <c r="Z143" s="48"/>
    </row>
    <row r="144" spans="5:26" x14ac:dyDescent="0.3">
      <c r="X144" s="17"/>
      <c r="Y144" s="17"/>
      <c r="Z144" s="17"/>
    </row>
    <row r="145" spans="24:26" x14ac:dyDescent="0.3">
      <c r="X145" s="23"/>
      <c r="Y145" s="23"/>
      <c r="Z145" s="23"/>
    </row>
    <row r="146" spans="24:26" x14ac:dyDescent="0.3">
      <c r="X146" s="42"/>
      <c r="Y146" s="42"/>
      <c r="Z146" s="42"/>
    </row>
    <row r="147" spans="24:26" x14ac:dyDescent="0.3">
      <c r="X147" s="48"/>
      <c r="Y147" s="48"/>
      <c r="Z147" s="48"/>
    </row>
    <row r="148" spans="24:26" x14ac:dyDescent="0.3">
      <c r="X148" s="17"/>
      <c r="Y148" s="17"/>
      <c r="Z148" s="17"/>
    </row>
    <row r="149" spans="24:26" x14ac:dyDescent="0.3">
      <c r="X149" s="23"/>
      <c r="Y149" s="23"/>
      <c r="Z149" s="23"/>
    </row>
    <row r="150" spans="24:26" x14ac:dyDescent="0.3">
      <c r="X150" s="17"/>
      <c r="Y150" s="17"/>
      <c r="Z150" s="17"/>
    </row>
    <row r="151" spans="24:26" x14ac:dyDescent="0.3">
      <c r="X151" s="32"/>
      <c r="Y151" s="32"/>
      <c r="Z151" s="32"/>
    </row>
    <row r="152" spans="24:26" x14ac:dyDescent="0.3">
      <c r="X152" s="32"/>
      <c r="Y152" s="32"/>
      <c r="Z152" s="32"/>
    </row>
    <row r="153" spans="24:26" x14ac:dyDescent="0.3">
      <c r="X153" s="64"/>
      <c r="Y153" s="64"/>
      <c r="Z153" s="64"/>
    </row>
    <row r="154" spans="24:26" x14ac:dyDescent="0.3">
      <c r="X154" s="65"/>
      <c r="Y154" s="65"/>
      <c r="Z154" s="65"/>
    </row>
    <row r="155" spans="24:26" x14ac:dyDescent="0.3">
      <c r="X155" s="32"/>
      <c r="Y155" s="32"/>
      <c r="Z155" s="32"/>
    </row>
    <row r="156" spans="24:26" x14ac:dyDescent="0.3">
      <c r="X156" s="32"/>
      <c r="Y156" s="32"/>
      <c r="Z156" s="32"/>
    </row>
    <row r="157" spans="24:26" x14ac:dyDescent="0.3">
      <c r="X157" s="32"/>
      <c r="Y157" s="32"/>
      <c r="Z157" s="32"/>
    </row>
    <row r="158" spans="24:26" x14ac:dyDescent="0.3">
      <c r="X158" s="32"/>
      <c r="Y158" s="32"/>
      <c r="Z158" s="32"/>
    </row>
    <row r="159" spans="24:26" x14ac:dyDescent="0.3">
      <c r="X159" s="32"/>
      <c r="Y159" s="32"/>
      <c r="Z159" s="32"/>
    </row>
    <row r="160" spans="24:26" x14ac:dyDescent="0.3">
      <c r="X160" s="32"/>
      <c r="Y160" s="32"/>
      <c r="Z160" s="32"/>
    </row>
    <row r="161" spans="24:26" x14ac:dyDescent="0.3">
      <c r="X161" s="32"/>
      <c r="Y161" s="32"/>
      <c r="Z161" s="32"/>
    </row>
    <row r="162" spans="24:26" x14ac:dyDescent="0.3">
      <c r="X162" s="32"/>
      <c r="Y162" s="32"/>
      <c r="Z162" s="32"/>
    </row>
    <row r="163" spans="24:26" x14ac:dyDescent="0.3">
      <c r="X163" s="32"/>
      <c r="Y163" s="32"/>
      <c r="Z163" s="32"/>
    </row>
    <row r="164" spans="24:26" x14ac:dyDescent="0.3">
      <c r="X164" s="32"/>
      <c r="Y164" s="32"/>
      <c r="Z164" s="32"/>
    </row>
  </sheetData>
  <protectedRanges>
    <protectedRange sqref="P69 P75 P79:P93 Q85:V85" name="Interval3_1"/>
    <protectedRange sqref="I82:I84" name="Interval3_1_1"/>
    <protectedRange sqref="G82:G84" name="Interval4"/>
    <protectedRange sqref="L29:L32 L41" name="Interval3_1_2_1"/>
    <protectedRange sqref="K10:L10 K8:M8 K23:L23 M82:M84 M9:M25 M41:M42 M44" name="Interval3_1_1_1_1"/>
    <protectedRange sqref="K9:L9" name="Interval3_1_1_1_1_1"/>
    <protectedRange sqref="M78:M79 M88 M92" name="Interval3_1_3_1"/>
    <protectedRange sqref="M72 M74" name="Interval3_1_1_1_1_2"/>
    <protectedRange sqref="L73:M73" name="Interval3_1_1_1_1_2_1"/>
    <protectedRange sqref="I72 I74" name="Interval3_1_1_3_1"/>
    <protectedRange sqref="I73" name="Interval3_1_1_2_1_1"/>
    <protectedRange sqref="I8:I25" name="Interval3_1_1_2_1"/>
    <protectedRange sqref="A8:B8" name="Interval3_1_1_1_1_3"/>
    <protectedRange sqref="A105:W105 A9:B104" name="Interval3_1_1_1_1_1_1"/>
  </protectedRanges>
  <mergeCells count="11">
    <mergeCell ref="D104:I104"/>
    <mergeCell ref="D98:I98"/>
    <mergeCell ref="D99:I99"/>
    <mergeCell ref="D100:I100"/>
    <mergeCell ref="D101:I101"/>
    <mergeCell ref="D102:I102"/>
    <mergeCell ref="D94:I94"/>
    <mergeCell ref="D95:I95"/>
    <mergeCell ref="D96:I96"/>
    <mergeCell ref="D97:I97"/>
    <mergeCell ref="D103:I103"/>
  </mergeCells>
  <conditionalFormatting sqref="O23:O25 O8:O12 O21 O17:O19 O14:O15">
    <cfRule type="cellIs" dxfId="49" priority="256" operator="greaterThan">
      <formula>0</formula>
    </cfRule>
  </conditionalFormatting>
  <conditionalFormatting sqref="O55">
    <cfRule type="cellIs" dxfId="48" priority="200" operator="lessThan">
      <formula>0</formula>
    </cfRule>
  </conditionalFormatting>
  <conditionalFormatting sqref="O54">
    <cfRule type="cellIs" dxfId="47" priority="202" operator="lessThan">
      <formula>0</formula>
    </cfRule>
  </conditionalFormatting>
  <conditionalFormatting sqref="O83">
    <cfRule type="cellIs" dxfId="46" priority="178" operator="greaterThan">
      <formula>0</formula>
    </cfRule>
  </conditionalFormatting>
  <conditionalFormatting sqref="O29">
    <cfRule type="cellIs" dxfId="45" priority="255" operator="lessThan">
      <formula>0</formula>
    </cfRule>
  </conditionalFormatting>
  <conditionalFormatting sqref="O30">
    <cfRule type="cellIs" dxfId="44" priority="253" operator="lessThan">
      <formula>0</formula>
    </cfRule>
  </conditionalFormatting>
  <conditionalFormatting sqref="O31">
    <cfRule type="cellIs" dxfId="43" priority="250" operator="lessThan">
      <formula>0</formula>
    </cfRule>
  </conditionalFormatting>
  <conditionalFormatting sqref="O32">
    <cfRule type="cellIs" dxfId="42" priority="249" operator="lessThan">
      <formula>0</formula>
    </cfRule>
  </conditionalFormatting>
  <conditionalFormatting sqref="O33">
    <cfRule type="cellIs" dxfId="41" priority="248" operator="lessThan">
      <formula>0</formula>
    </cfRule>
  </conditionalFormatting>
  <conditionalFormatting sqref="O34">
    <cfRule type="cellIs" dxfId="40" priority="247" operator="lessThan">
      <formula>0</formula>
    </cfRule>
  </conditionalFormatting>
  <conditionalFormatting sqref="O36">
    <cfRule type="cellIs" dxfId="39" priority="243" operator="lessThan">
      <formula>0</formula>
    </cfRule>
  </conditionalFormatting>
  <conditionalFormatting sqref="O37">
    <cfRule type="cellIs" dxfId="38" priority="241" operator="lessThan">
      <formula>0</formula>
    </cfRule>
  </conditionalFormatting>
  <conditionalFormatting sqref="O38">
    <cfRule type="cellIs" dxfId="37" priority="239" operator="lessThan">
      <formula>0</formula>
    </cfRule>
  </conditionalFormatting>
  <conditionalFormatting sqref="O39">
    <cfRule type="cellIs" dxfId="36" priority="237" operator="lessThan">
      <formula>0</formula>
    </cfRule>
  </conditionalFormatting>
  <conditionalFormatting sqref="O40">
    <cfRule type="cellIs" dxfId="35" priority="235" operator="lessThan">
      <formula>0</formula>
    </cfRule>
  </conditionalFormatting>
  <conditionalFormatting sqref="O43">
    <cfRule type="cellIs" dxfId="34" priority="232" operator="lessThan">
      <formula>0</formula>
    </cfRule>
  </conditionalFormatting>
  <conditionalFormatting sqref="O45">
    <cfRule type="cellIs" dxfId="33" priority="228" operator="lessThan">
      <formula>0</formula>
    </cfRule>
  </conditionalFormatting>
  <conditionalFormatting sqref="O44">
    <cfRule type="cellIs" dxfId="32" priority="227" operator="lessThan">
      <formula>0</formula>
    </cfRule>
  </conditionalFormatting>
  <conditionalFormatting sqref="O49">
    <cfRule type="cellIs" dxfId="31" priority="216" operator="lessThan">
      <formula>0</formula>
    </cfRule>
  </conditionalFormatting>
  <conditionalFormatting sqref="O50">
    <cfRule type="cellIs" dxfId="30" priority="212" operator="lessThan">
      <formula>0</formula>
    </cfRule>
  </conditionalFormatting>
  <conditionalFormatting sqref="O56">
    <cfRule type="cellIs" dxfId="29" priority="198" operator="lessThan">
      <formula>0</formula>
    </cfRule>
  </conditionalFormatting>
  <conditionalFormatting sqref="O57">
    <cfRule type="cellIs" dxfId="28" priority="196" operator="lessThan">
      <formula>0</formula>
    </cfRule>
  </conditionalFormatting>
  <conditionalFormatting sqref="O58">
    <cfRule type="cellIs" dxfId="27" priority="194" operator="lessThan">
      <formula>0</formula>
    </cfRule>
  </conditionalFormatting>
  <conditionalFormatting sqref="O59">
    <cfRule type="cellIs" dxfId="26" priority="192" operator="lessThan">
      <formula>0</formula>
    </cfRule>
  </conditionalFormatting>
  <conditionalFormatting sqref="O60">
    <cfRule type="cellIs" dxfId="25" priority="190" operator="lessThan">
      <formula>0</formula>
    </cfRule>
  </conditionalFormatting>
  <conditionalFormatting sqref="O61">
    <cfRule type="cellIs" dxfId="24" priority="188" operator="lessThan">
      <formula>0</formula>
    </cfRule>
  </conditionalFormatting>
  <conditionalFormatting sqref="O68">
    <cfRule type="cellIs" dxfId="23" priority="183" operator="lessThan">
      <formula>0</formula>
    </cfRule>
  </conditionalFormatting>
  <conditionalFormatting sqref="O69">
    <cfRule type="cellIs" dxfId="22" priority="181" operator="lessThan">
      <formula>0</formula>
    </cfRule>
  </conditionalFormatting>
  <conditionalFormatting sqref="O78">
    <cfRule type="cellIs" dxfId="21" priority="182" operator="greaterThan">
      <formula>0</formula>
    </cfRule>
  </conditionalFormatting>
  <conditionalFormatting sqref="O88">
    <cfRule type="cellIs" dxfId="20" priority="180" operator="greaterThan">
      <formula>0</formula>
    </cfRule>
  </conditionalFormatting>
  <conditionalFormatting sqref="O82">
    <cfRule type="cellIs" dxfId="19" priority="179" operator="greaterThan">
      <formula>0</formula>
    </cfRule>
  </conditionalFormatting>
  <conditionalFormatting sqref="O84">
    <cfRule type="cellIs" dxfId="18" priority="177" operator="greaterThan">
      <formula>0</formula>
    </cfRule>
  </conditionalFormatting>
  <conditionalFormatting sqref="O92">
    <cfRule type="cellIs" dxfId="17" priority="175" operator="greaterThan">
      <formula>0</formula>
    </cfRule>
  </conditionalFormatting>
  <conditionalFormatting sqref="O42">
    <cfRule type="cellIs" dxfId="16" priority="164" operator="lessThan">
      <formula>0</formula>
    </cfRule>
  </conditionalFormatting>
  <conditionalFormatting sqref="O66">
    <cfRule type="cellIs" dxfId="15" priority="127" operator="lessThan">
      <formula>0</formula>
    </cfRule>
  </conditionalFormatting>
  <conditionalFormatting sqref="O51">
    <cfRule type="cellIs" dxfId="14" priority="94" operator="lessThan">
      <formula>0</formula>
    </cfRule>
  </conditionalFormatting>
  <conditionalFormatting sqref="O53">
    <cfRule type="cellIs" dxfId="13" priority="85" operator="lessThan">
      <formula>0</formula>
    </cfRule>
  </conditionalFormatting>
  <conditionalFormatting sqref="O62">
    <cfRule type="cellIs" dxfId="12" priority="84" operator="lessThan">
      <formula>0</formula>
    </cfRule>
  </conditionalFormatting>
  <conditionalFormatting sqref="O41">
    <cfRule type="cellIs" dxfId="11" priority="81" operator="lessThan">
      <formula>0</formula>
    </cfRule>
  </conditionalFormatting>
  <conditionalFormatting sqref="O75">
    <cfRule type="cellIs" dxfId="10" priority="21" operator="lessThan">
      <formula>0</formula>
    </cfRule>
  </conditionalFormatting>
  <conditionalFormatting sqref="O22">
    <cfRule type="cellIs" dxfId="9" priority="18" operator="greaterThan">
      <formula>0</formula>
    </cfRule>
  </conditionalFormatting>
  <conditionalFormatting sqref="O35">
    <cfRule type="cellIs" dxfId="8" priority="16" operator="lessThan">
      <formula>0</formula>
    </cfRule>
  </conditionalFormatting>
  <conditionalFormatting sqref="O52">
    <cfRule type="cellIs" dxfId="7" priority="15" operator="lessThan">
      <formula>0</formula>
    </cfRule>
  </conditionalFormatting>
  <conditionalFormatting sqref="O63">
    <cfRule type="cellIs" dxfId="6" priority="14" operator="lessThan">
      <formula>0</formula>
    </cfRule>
  </conditionalFormatting>
  <conditionalFormatting sqref="O64">
    <cfRule type="cellIs" dxfId="5" priority="12" operator="lessThan">
      <formula>0</formula>
    </cfRule>
  </conditionalFormatting>
  <conditionalFormatting sqref="O65">
    <cfRule type="cellIs" dxfId="4" priority="5" operator="lessThan">
      <formula>0</formula>
    </cfRule>
  </conditionalFormatting>
  <conditionalFormatting sqref="O67">
    <cfRule type="cellIs" dxfId="3" priority="4" operator="lessThan">
      <formula>0</formula>
    </cfRule>
  </conditionalFormatting>
  <conditionalFormatting sqref="O20">
    <cfRule type="cellIs" dxfId="2" priority="3" operator="greaterThan">
      <formula>0</formula>
    </cfRule>
  </conditionalFormatting>
  <conditionalFormatting sqref="O16">
    <cfRule type="cellIs" dxfId="1" priority="2" operator="greaterThan">
      <formula>0</formula>
    </cfRule>
  </conditionalFormatting>
  <conditionalFormatting sqref="O13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1E878-6BB9-4F83-9234-DC4573A2F855}">
  <ds:schemaRefs>
    <ds:schemaRef ds:uri="http://purl.org/dc/terms/"/>
    <ds:schemaRef ds:uri="http://schemas.openxmlformats.org/package/2006/metadata/core-properties"/>
    <ds:schemaRef ds:uri="http://purl.org/dc/dcmitype/"/>
    <ds:schemaRef ds:uri="d45d37dd-cd1f-4df7-948e-508059892175"/>
    <ds:schemaRef ds:uri="398be8b1-8559-458d-8f58-0e0ba463210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2a93d74-f6e3-48a0-863c-b69df431d8ab"/>
    <ds:schemaRef ds:uri="d6b45008-351b-4aea-a9c9-179a62b777c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RESUM PUNTS</vt:lpstr>
      <vt:lpstr>Full1</vt:lpstr>
      <vt:lpstr>digital</vt:lpstr>
      <vt:lpstr>digital!Àrea_d'impressió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2022-10-06T16:34:23Z</dcterms:created>
  <dcterms:modified xsi:type="dcterms:W3CDTF">2024-12-09T09:47:59Z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