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ègim Intern\Compres\CONTRACTACIÓ\C. CONTRACTES 2024\C-05-24 Servei neteja dependències municipals (G486)\Per penjar\"/>
    </mc:Choice>
  </mc:AlternateContent>
  <xr:revisionPtr revIDLastSave="0" documentId="8_{E1CB959A-8240-4AC6-A20E-6295865E95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sglos economic" sheetId="3" r:id="rId1"/>
    <sheet name="Preu Metre Cuadrat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4" i="3" l="1"/>
  <c r="F104" i="3" s="1"/>
  <c r="E105" i="3"/>
  <c r="F105" i="3" s="1"/>
  <c r="E106" i="3"/>
  <c r="F106" i="3" s="1"/>
  <c r="E107" i="3"/>
  <c r="F107" i="3" s="1"/>
  <c r="E108" i="3"/>
  <c r="F108" i="3" s="1"/>
  <c r="E109" i="3"/>
  <c r="F109" i="3" s="1"/>
  <c r="E110" i="3"/>
  <c r="F110" i="3" s="1"/>
  <c r="E103" i="3"/>
  <c r="F103" i="3" s="1"/>
  <c r="M49" i="8"/>
  <c r="M48" i="8"/>
  <c r="M46" i="8"/>
  <c r="L46" i="8"/>
  <c r="K46" i="8"/>
  <c r="J46" i="8"/>
  <c r="I46" i="8"/>
  <c r="H46" i="8"/>
  <c r="M45" i="8"/>
  <c r="L45" i="8"/>
  <c r="K45" i="8"/>
  <c r="J45" i="8"/>
  <c r="I45" i="8"/>
  <c r="H45" i="8"/>
  <c r="M44" i="8"/>
  <c r="L44" i="8"/>
  <c r="K44" i="8"/>
  <c r="J44" i="8"/>
  <c r="I44" i="8"/>
  <c r="H44" i="8"/>
  <c r="M43" i="8"/>
  <c r="L43" i="8"/>
  <c r="K43" i="8"/>
  <c r="J43" i="8"/>
  <c r="I43" i="8"/>
  <c r="H43" i="8"/>
  <c r="M42" i="8"/>
  <c r="L42" i="8"/>
  <c r="K42" i="8"/>
  <c r="J42" i="8"/>
  <c r="I42" i="8"/>
  <c r="H42" i="8"/>
  <c r="M41" i="8"/>
  <c r="L41" i="8"/>
  <c r="K41" i="8"/>
  <c r="J41" i="8"/>
  <c r="I41" i="8"/>
  <c r="H41" i="8"/>
  <c r="M40" i="8"/>
  <c r="L40" i="8"/>
  <c r="K40" i="8"/>
  <c r="J40" i="8"/>
  <c r="I40" i="8"/>
  <c r="H40" i="8"/>
  <c r="M39" i="8"/>
  <c r="N39" i="8" s="1"/>
  <c r="L39" i="8"/>
  <c r="K39" i="8"/>
  <c r="J39" i="8"/>
  <c r="I39" i="8"/>
  <c r="H39" i="8"/>
  <c r="M38" i="8"/>
  <c r="L38" i="8"/>
  <c r="K38" i="8"/>
  <c r="J38" i="8"/>
  <c r="I38" i="8"/>
  <c r="H38" i="8"/>
  <c r="M37" i="8"/>
  <c r="L37" i="8"/>
  <c r="K37" i="8"/>
  <c r="J37" i="8"/>
  <c r="I37" i="8"/>
  <c r="H37" i="8"/>
  <c r="M36" i="8"/>
  <c r="L36" i="8"/>
  <c r="K36" i="8"/>
  <c r="J36" i="8"/>
  <c r="I36" i="8"/>
  <c r="H36" i="8"/>
  <c r="M35" i="8"/>
  <c r="L35" i="8"/>
  <c r="K35" i="8"/>
  <c r="J35" i="8"/>
  <c r="I35" i="8"/>
  <c r="H35" i="8"/>
  <c r="M34" i="8"/>
  <c r="N34" i="8" s="1"/>
  <c r="L34" i="8"/>
  <c r="K34" i="8"/>
  <c r="J34" i="8"/>
  <c r="I34" i="8"/>
  <c r="H34" i="8"/>
  <c r="M33" i="8"/>
  <c r="L33" i="8"/>
  <c r="K33" i="8"/>
  <c r="J33" i="8"/>
  <c r="I33" i="8"/>
  <c r="H33" i="8"/>
  <c r="M32" i="8"/>
  <c r="L32" i="8"/>
  <c r="K32" i="8"/>
  <c r="J32" i="8"/>
  <c r="I32" i="8"/>
  <c r="H32" i="8"/>
  <c r="M31" i="8"/>
  <c r="L31" i="8"/>
  <c r="K31" i="8"/>
  <c r="J31" i="8"/>
  <c r="I31" i="8"/>
  <c r="H31" i="8"/>
  <c r="G27" i="8"/>
  <c r="M27" i="8" s="1"/>
  <c r="N49" i="8" s="1"/>
  <c r="G26" i="8"/>
  <c r="M26" i="8" s="1"/>
  <c r="N48" i="8" s="1"/>
  <c r="G24" i="8"/>
  <c r="L24" i="8" s="1"/>
  <c r="K23" i="8"/>
  <c r="G23" i="8"/>
  <c r="J23" i="8" s="1"/>
  <c r="G22" i="8"/>
  <c r="I22" i="8" s="1"/>
  <c r="G21" i="8"/>
  <c r="L21" i="8" s="1"/>
  <c r="G20" i="8"/>
  <c r="M20" i="8" s="1"/>
  <c r="N42" i="8" s="1"/>
  <c r="G19" i="8"/>
  <c r="L19" i="8" s="1"/>
  <c r="G18" i="8"/>
  <c r="M18" i="8" s="1"/>
  <c r="G17" i="8"/>
  <c r="M17" i="8" s="1"/>
  <c r="M16" i="8"/>
  <c r="G16" i="8"/>
  <c r="L16" i="8" s="1"/>
  <c r="M15" i="8"/>
  <c r="L15" i="8"/>
  <c r="G15" i="8"/>
  <c r="J15" i="8" s="1"/>
  <c r="G14" i="8"/>
  <c r="I14" i="8" s="1"/>
  <c r="M13" i="8"/>
  <c r="N35" i="8" s="1"/>
  <c r="K13" i="8"/>
  <c r="H13" i="8"/>
  <c r="G13" i="8"/>
  <c r="J13" i="8" s="1"/>
  <c r="M12" i="8"/>
  <c r="L12" i="8"/>
  <c r="G12" i="8"/>
  <c r="I12" i="8" s="1"/>
  <c r="J11" i="8"/>
  <c r="I11" i="8"/>
  <c r="H11" i="8"/>
  <c r="G11" i="8"/>
  <c r="M11" i="8" s="1"/>
  <c r="G10" i="8"/>
  <c r="M10" i="8" s="1"/>
  <c r="G9" i="8"/>
  <c r="M9" i="8" s="1"/>
  <c r="K14" i="8" l="1"/>
  <c r="J12" i="8"/>
  <c r="N40" i="8"/>
  <c r="K12" i="8"/>
  <c r="L13" i="8"/>
  <c r="K15" i="8"/>
  <c r="M24" i="8"/>
  <c r="N46" i="8" s="1"/>
  <c r="N31" i="8"/>
  <c r="J14" i="8"/>
  <c r="N38" i="8"/>
  <c r="H12" i="8"/>
  <c r="I13" i="8"/>
  <c r="L14" i="8"/>
  <c r="L23" i="8"/>
  <c r="N37" i="8"/>
  <c r="M14" i="8"/>
  <c r="N36" i="8" s="1"/>
  <c r="M23" i="8"/>
  <c r="N45" i="8" s="1"/>
  <c r="K22" i="8"/>
  <c r="L22" i="8"/>
  <c r="M22" i="8"/>
  <c r="N44" i="8" s="1"/>
  <c r="J22" i="8"/>
  <c r="J19" i="8"/>
  <c r="H21" i="8"/>
  <c r="H20" i="8"/>
  <c r="I21" i="8"/>
  <c r="K21" i="8"/>
  <c r="I20" i="8"/>
  <c r="J21" i="8"/>
  <c r="J20" i="8"/>
  <c r="H19" i="8"/>
  <c r="L20" i="8"/>
  <c r="M21" i="8"/>
  <c r="N43" i="8" s="1"/>
  <c r="K20" i="8"/>
  <c r="I19" i="8"/>
  <c r="N33" i="8"/>
  <c r="N32" i="8"/>
  <c r="H10" i="8"/>
  <c r="H18" i="8"/>
  <c r="I9" i="8"/>
  <c r="H17" i="8"/>
  <c r="J9" i="8"/>
  <c r="J10" i="8"/>
  <c r="K11" i="8"/>
  <c r="H16" i="8"/>
  <c r="I17" i="8"/>
  <c r="J18" i="8"/>
  <c r="K19" i="8"/>
  <c r="K9" i="8"/>
  <c r="L11" i="8"/>
  <c r="H15" i="8"/>
  <c r="J17" i="8"/>
  <c r="H23" i="8"/>
  <c r="I24" i="8"/>
  <c r="L9" i="8"/>
  <c r="L10" i="8"/>
  <c r="H14" i="8"/>
  <c r="I15" i="8"/>
  <c r="J16" i="8"/>
  <c r="K17" i="8"/>
  <c r="L18" i="8"/>
  <c r="M19" i="8"/>
  <c r="N41" i="8" s="1"/>
  <c r="H22" i="8"/>
  <c r="I23" i="8"/>
  <c r="J24" i="8"/>
  <c r="H9" i="8"/>
  <c r="I10" i="8"/>
  <c r="I18" i="8"/>
  <c r="H24" i="8"/>
  <c r="K10" i="8"/>
  <c r="I16" i="8"/>
  <c r="K18" i="8"/>
  <c r="K16" i="8"/>
  <c r="L17" i="8"/>
  <c r="K24" i="8"/>
  <c r="E41" i="3" l="1"/>
  <c r="F41" i="3" s="1"/>
  <c r="F39" i="3" l="1"/>
  <c r="E72" i="3" l="1"/>
  <c r="I110" i="3"/>
  <c r="H110" i="3" s="1"/>
  <c r="I109" i="3"/>
  <c r="I108" i="3"/>
  <c r="H108" i="3" s="1"/>
  <c r="I107" i="3"/>
  <c r="H107" i="3" s="1"/>
  <c r="I106" i="3"/>
  <c r="I105" i="3"/>
  <c r="I104" i="3"/>
  <c r="H104" i="3" s="1"/>
  <c r="I103" i="3"/>
  <c r="H103" i="3" s="1"/>
  <c r="J107" i="3" l="1"/>
  <c r="J106" i="3"/>
  <c r="J109" i="3"/>
  <c r="J108" i="3"/>
  <c r="H106" i="3"/>
  <c r="H109" i="3"/>
  <c r="J103" i="3"/>
  <c r="J105" i="3"/>
  <c r="J110" i="3"/>
  <c r="J104" i="3"/>
  <c r="H105" i="3"/>
  <c r="E37" i="3" l="1"/>
  <c r="F28" i="3" l="1"/>
  <c r="F27" i="3"/>
  <c r="F23" i="3"/>
  <c r="F26" i="3"/>
  <c r="F25" i="3"/>
  <c r="F24" i="3"/>
  <c r="F33" i="3"/>
  <c r="F34" i="3"/>
  <c r="D90" i="3"/>
  <c r="F30" i="3"/>
  <c r="F29" i="3"/>
  <c r="F22" i="3"/>
  <c r="F32" i="3"/>
  <c r="F15" i="3"/>
  <c r="F31" i="3"/>
  <c r="F14" i="3"/>
  <c r="F21" i="3"/>
  <c r="F13" i="3"/>
  <c r="F20" i="3"/>
  <c r="F11" i="3"/>
  <c r="F18" i="3"/>
  <c r="F35" i="3"/>
  <c r="F12" i="3"/>
  <c r="F19" i="3"/>
  <c r="F37" i="3"/>
  <c r="F17" i="3"/>
  <c r="F16" i="3"/>
  <c r="D88" i="3" l="1"/>
  <c r="E58" i="3"/>
  <c r="E61" i="3" s="1"/>
  <c r="E63" i="3" l="1"/>
  <c r="F56" i="3" s="1"/>
  <c r="F55" i="3" l="1"/>
  <c r="G37" i="3"/>
  <c r="F48" i="3"/>
  <c r="F46" i="3"/>
  <c r="F53" i="3"/>
  <c r="F58" i="3"/>
  <c r="F51" i="3"/>
  <c r="F49" i="3"/>
  <c r="F59" i="3"/>
  <c r="F60" i="3"/>
  <c r="F61" i="3"/>
  <c r="F54" i="3"/>
  <c r="F50" i="3"/>
  <c r="F47" i="3"/>
  <c r="F57" i="3"/>
  <c r="F62" i="3"/>
  <c r="F52" i="3"/>
  <c r="D87" i="3"/>
  <c r="D89" i="3" s="1"/>
  <c r="D92" i="3" s="1"/>
  <c r="E64" i="3"/>
  <c r="F63" i="3"/>
  <c r="G25" i="3" l="1"/>
  <c r="G11" i="3"/>
  <c r="G23" i="3"/>
  <c r="G24" i="3"/>
  <c r="G19" i="3"/>
  <c r="G15" i="3"/>
  <c r="G22" i="3"/>
  <c r="G20" i="3"/>
  <c r="G16" i="3"/>
  <c r="G17" i="3"/>
  <c r="G13" i="3"/>
  <c r="G14" i="3"/>
  <c r="G12" i="3"/>
  <c r="G18" i="3"/>
  <c r="G21" i="3"/>
  <c r="G26" i="3"/>
  <c r="E65" i="3"/>
  <c r="I37" i="3"/>
  <c r="H37" i="3" s="1"/>
  <c r="E75" i="3" l="1"/>
  <c r="E77" i="3" s="1"/>
  <c r="F76" i="3" s="1"/>
  <c r="F73" i="3" l="1"/>
  <c r="F74" i="3"/>
  <c r="G39" i="3"/>
  <c r="G41" i="3" s="1"/>
  <c r="F69" i="3"/>
  <c r="F72" i="3"/>
  <c r="F77" i="3"/>
  <c r="F70" i="3"/>
  <c r="F71" i="3"/>
  <c r="E78" i="3"/>
  <c r="E79" i="3" s="1"/>
  <c r="F75" i="3"/>
  <c r="I39" i="3" l="1"/>
  <c r="I15" i="3" l="1"/>
  <c r="H15" i="3" s="1"/>
  <c r="I25" i="3"/>
  <c r="H25" i="3" s="1"/>
  <c r="I26" i="3"/>
  <c r="H26" i="3" s="1"/>
  <c r="I16" i="3"/>
  <c r="H16" i="3" s="1"/>
  <c r="I21" i="3"/>
  <c r="H21" i="3" s="1"/>
  <c r="I24" i="3"/>
  <c r="H24" i="3" s="1"/>
  <c r="G31" i="3"/>
  <c r="I31" i="3" s="1"/>
  <c r="H31" i="3" s="1"/>
  <c r="I11" i="3"/>
  <c r="H11" i="3" s="1"/>
  <c r="G33" i="3"/>
  <c r="I33" i="3" s="1"/>
  <c r="H33" i="3" s="1"/>
  <c r="I22" i="3"/>
  <c r="H22" i="3" s="1"/>
  <c r="G34" i="3"/>
  <c r="I34" i="3" s="1"/>
  <c r="H34" i="3" s="1"/>
  <c r="I17" i="3"/>
  <c r="H17" i="3" s="1"/>
  <c r="I20" i="3"/>
  <c r="H20" i="3" s="1"/>
  <c r="I18" i="3"/>
  <c r="H18" i="3" s="1"/>
  <c r="G27" i="3"/>
  <c r="I27" i="3" s="1"/>
  <c r="H27" i="3" s="1"/>
  <c r="I13" i="3"/>
  <c r="H13" i="3" s="1"/>
  <c r="G32" i="3"/>
  <c r="I32" i="3" s="1"/>
  <c r="H32" i="3" s="1"/>
  <c r="G30" i="3"/>
  <c r="I30" i="3" s="1"/>
  <c r="H30" i="3" s="1"/>
  <c r="I12" i="3"/>
  <c r="H12" i="3" s="1"/>
  <c r="G29" i="3"/>
  <c r="I29" i="3" s="1"/>
  <c r="H29" i="3" s="1"/>
  <c r="G28" i="3"/>
  <c r="I28" i="3" s="1"/>
  <c r="H28" i="3" s="1"/>
  <c r="G35" i="3"/>
  <c r="I35" i="3" s="1"/>
  <c r="H35" i="3" s="1"/>
  <c r="I19" i="3"/>
  <c r="H19" i="3" s="1"/>
  <c r="I14" i="3"/>
  <c r="H14" i="3" s="1"/>
  <c r="I23" i="3"/>
  <c r="H23" i="3" s="1"/>
  <c r="H39" i="3"/>
  <c r="H41" i="3" s="1"/>
  <c r="I41" i="3"/>
</calcChain>
</file>

<file path=xl/sharedStrings.xml><?xml version="1.0" encoding="utf-8"?>
<sst xmlns="http://schemas.openxmlformats.org/spreadsheetml/2006/main" count="154" uniqueCount="111">
  <si>
    <t>Empresa:</t>
  </si>
  <si>
    <t>TOTAL SERVEI DE NETEJA</t>
  </si>
  <si>
    <t>Material higiènic</t>
  </si>
  <si>
    <t>Data:</t>
  </si>
  <si>
    <t>dd/mm/aaaa</t>
  </si>
  <si>
    <t>Desglossament econòmic de la oferta</t>
  </si>
  <si>
    <t>Concepte</t>
  </si>
  <si>
    <t>Import</t>
  </si>
  <si>
    <t>Costos del personal operatiu de neteja</t>
  </si>
  <si>
    <t>Costos del personal especialista</t>
  </si>
  <si>
    <t>Amortització de maquinaria</t>
  </si>
  <si>
    <t>Productes de neteja</t>
  </si>
  <si>
    <t>Vestuari</t>
  </si>
  <si>
    <t>Suma costos del servei</t>
  </si>
  <si>
    <t>Costos d'estructura</t>
  </si>
  <si>
    <t>Benefici industrial</t>
  </si>
  <si>
    <t xml:space="preserve">Total any </t>
  </si>
  <si>
    <t>IVA</t>
  </si>
  <si>
    <t>Total any amb IVA</t>
  </si>
  <si>
    <t>Total costos</t>
  </si>
  <si>
    <t>Manteniment i reparacions</t>
  </si>
  <si>
    <t>Reposició d'equips i eines</t>
  </si>
  <si>
    <t>Costos d'explotació</t>
  </si>
  <si>
    <t>Costos del personal Responsable del centre</t>
  </si>
  <si>
    <t>Percentatge</t>
  </si>
  <si>
    <t>Cost Hora sense Maquinaria</t>
  </si>
  <si>
    <t>Amortització anual</t>
  </si>
  <si>
    <t>Oferta total</t>
  </si>
  <si>
    <t>Oferta sense amortització</t>
  </si>
  <si>
    <t>Hores any ofertades</t>
  </si>
  <si>
    <t>Desglossament preu hora de la oferta</t>
  </si>
  <si>
    <t>Preu Hora del servei</t>
  </si>
  <si>
    <t>Oferta per centres</t>
  </si>
  <si>
    <t>Bossa d'hores Anuals de lliure disposició</t>
  </si>
  <si>
    <t>Centres</t>
  </si>
  <si>
    <t>Hores any</t>
  </si>
  <si>
    <t>%</t>
  </si>
  <si>
    <t>Oferta anual</t>
  </si>
  <si>
    <t>Nom empresa ofertant</t>
  </si>
  <si>
    <t>Preu Maxim</t>
  </si>
  <si>
    <t xml:space="preserve">Preu IVA </t>
  </si>
  <si>
    <t>Baixada ofertada</t>
  </si>
  <si>
    <t>Treballs subcontractats</t>
  </si>
  <si>
    <t>Preu màxim hora netejadora i preu màxim hora especialista per a serveis extraordinaris</t>
  </si>
  <si>
    <t>Preu Maxim amb IVA</t>
  </si>
  <si>
    <t>Preu Ofertat Sense IVA</t>
  </si>
  <si>
    <t>Preu total Ofertat</t>
  </si>
  <si>
    <t>Preu hora netejador/a diürn:</t>
  </si>
  <si>
    <t>Preu Hora netejador/a Nocturn:</t>
  </si>
  <si>
    <t>Preu hora netejador/a Festiu diürn:</t>
  </si>
  <si>
    <t>Preu hora netejador/a festiu nocturn</t>
  </si>
  <si>
    <t>Preu hora especialista diürn</t>
  </si>
  <si>
    <t>Preu Hora especialista Nocturn</t>
  </si>
  <si>
    <t>Preu hora especialista Festiu diürn:</t>
  </si>
  <si>
    <t>Preu hora especialista festiu nocturn:</t>
  </si>
  <si>
    <t>Preu màxim metre quadrat per a futures ampliacions</t>
  </si>
  <si>
    <t>2 dies setmana</t>
  </si>
  <si>
    <t>3 dies setmana</t>
  </si>
  <si>
    <t>4 dies setmana</t>
  </si>
  <si>
    <t>5 dies setmana</t>
  </si>
  <si>
    <t>6 dies setmana</t>
  </si>
  <si>
    <t>Vestuaris (inclou dutxa o similar)</t>
  </si>
  <si>
    <r>
      <t>Preu M</t>
    </r>
    <r>
      <rPr>
        <sz val="11"/>
        <color theme="0"/>
        <rFont val="Calibri"/>
        <family val="2"/>
      </rPr>
      <t>² Mensual</t>
    </r>
  </si>
  <si>
    <t>% Baixada</t>
  </si>
  <si>
    <t>Total Amb IVA</t>
  </si>
  <si>
    <t>TOTAL Bossa d'Hores</t>
  </si>
  <si>
    <t>Desglossament Econòmic de la Oferta Bossa D'Hores</t>
  </si>
  <si>
    <t>Materials</t>
  </si>
  <si>
    <t>Bossa d'hores situacions extraòrdinaries</t>
  </si>
  <si>
    <t>Casa Consistorial + Policia Local</t>
  </si>
  <si>
    <t>Local Informàtica</t>
  </si>
  <si>
    <t>Jutjat de Pau</t>
  </si>
  <si>
    <t>Mòduls NOX</t>
  </si>
  <si>
    <t>Centre Cívic i Cultural</t>
  </si>
  <si>
    <t>Mòdul deixalleria</t>
  </si>
  <si>
    <t>Can Gavarra</t>
  </si>
  <si>
    <t>Biblioteca</t>
  </si>
  <si>
    <t>Nau de la brigada</t>
  </si>
  <si>
    <t>Local ACiDS</t>
  </si>
  <si>
    <t>Edifici El Roure</t>
  </si>
  <si>
    <t>Espai Jove El Casal</t>
  </si>
  <si>
    <t>Escola Roser Capdevila</t>
  </si>
  <si>
    <t>Escola Bressol Badabadoc</t>
  </si>
  <si>
    <t>Escola Bressol Ginesta</t>
  </si>
  <si>
    <t>Escola de la Vila (Pere Calders)</t>
  </si>
  <si>
    <t>Auditoria externa control de qualitat</t>
  </si>
  <si>
    <t>Annex 3 Distribució econòmica, Ajuntament de Polinyà</t>
  </si>
  <si>
    <r>
      <t>Annex 3. Preu M</t>
    </r>
    <r>
      <rPr>
        <b/>
        <sz val="20"/>
        <color theme="1"/>
        <rFont val="Calibri"/>
        <family val="2"/>
      </rPr>
      <t>²</t>
    </r>
    <r>
      <rPr>
        <b/>
        <sz val="20"/>
        <color theme="1"/>
        <rFont val="Calibri"/>
        <family val="2"/>
        <scheme val="minor"/>
      </rPr>
      <t>, Ajuntament de Polinyà</t>
    </r>
  </si>
  <si>
    <t>Superficie</t>
  </si>
  <si>
    <t>Ascensor</t>
  </si>
  <si>
    <t>Preu màxim mensual segons freqüències</t>
  </si>
  <si>
    <t>Preu metre quadrat día</t>
  </si>
  <si>
    <t>1 día setmana</t>
  </si>
  <si>
    <t>Oficines</t>
  </si>
  <si>
    <t>Vestuaris</t>
  </si>
  <si>
    <t>Lavabos</t>
  </si>
  <si>
    <t>Passadissos</t>
  </si>
  <si>
    <t>Magatzems</t>
  </si>
  <si>
    <t>Sales de reunions</t>
  </si>
  <si>
    <t>Aules de formació</t>
  </si>
  <si>
    <t>Escales</t>
  </si>
  <si>
    <t>Rehabilitació</t>
  </si>
  <si>
    <t>Consulta mèdica</t>
  </si>
  <si>
    <t>Habitació pacients amb lavabo</t>
  </si>
  <si>
    <t>Office, descans</t>
  </si>
  <si>
    <t>Sala d'espera</t>
  </si>
  <si>
    <t>Laboratori</t>
  </si>
  <si>
    <t>Vidres de fàcil accés (el preu és per a les dues cares del vidre)</t>
  </si>
  <si>
    <t>Vidres de difícil accès (amb perxa) (el preu és per a les dues cares del vidre)</t>
  </si>
  <si>
    <t>Preu metre quadrat dia</t>
  </si>
  <si>
    <t>Preu ofertat mensual segons freqüències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</si>
</sst>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0\ &quot;€&quot;_-;\-* #,##0.000\ &quot;€&quot;_-;_-* &quot;-&quot;??\ &quot;€&quot;_-;_-@_-"/>
    <numFmt numFmtId="166" formatCode="0.000%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2060"/>
      <name val="Arial"/>
      <family val="2"/>
    </font>
    <font>
      <sz val="14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0"/>
      <color theme="1"/>
      <name val="Verdana"/>
      <family val="2"/>
    </font>
    <font>
      <sz val="11"/>
      <color theme="0"/>
      <name val="Calibri"/>
      <family val="2"/>
    </font>
    <font>
      <b/>
      <sz val="20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 style="thin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/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</borders>
  <cellStyleXfs count="12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6" borderId="18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6" borderId="18" applyNumberFormat="0" applyFont="0" applyAlignment="0" applyProtection="0"/>
  </cellStyleXfs>
  <cellXfs count="153">
    <xf numFmtId="0" fontId="0" fillId="0" borderId="0" xfId="0"/>
    <xf numFmtId="10" fontId="5" fillId="7" borderId="19" xfId="8" applyNumberFormat="1" applyFont="1" applyFill="1" applyBorder="1" applyAlignment="1" applyProtection="1">
      <alignment horizontal="center" vertical="center" wrapText="1"/>
      <protection hidden="1"/>
    </xf>
    <xf numFmtId="44" fontId="5" fillId="7" borderId="19" xfId="6" applyFont="1" applyFill="1" applyBorder="1" applyAlignment="1" applyProtection="1">
      <alignment horizontal="center" vertical="center" wrapText="1"/>
      <protection hidden="1"/>
    </xf>
    <xf numFmtId="0" fontId="6" fillId="8" borderId="1" xfId="0" applyFont="1" applyFill="1" applyBorder="1" applyProtection="1">
      <protection locked="0"/>
    </xf>
    <xf numFmtId="0" fontId="6" fillId="8" borderId="2" xfId="0" applyFont="1" applyFill="1" applyBorder="1" applyProtection="1">
      <protection locked="0"/>
    </xf>
    <xf numFmtId="0" fontId="6" fillId="8" borderId="3" xfId="0" applyFont="1" applyFill="1" applyBorder="1" applyProtection="1">
      <protection locked="0"/>
    </xf>
    <xf numFmtId="44" fontId="7" fillId="5" borderId="4" xfId="4" applyNumberFormat="1" applyFont="1" applyBorder="1" applyProtection="1">
      <protection locked="0"/>
    </xf>
    <xf numFmtId="44" fontId="7" fillId="5" borderId="5" xfId="4" applyNumberFormat="1" applyFont="1" applyBorder="1" applyProtection="1">
      <protection locked="0"/>
    </xf>
    <xf numFmtId="44" fontId="7" fillId="5" borderId="6" xfId="4" applyNumberFormat="1" applyFont="1" applyBorder="1" applyProtection="1">
      <protection locked="0"/>
    </xf>
    <xf numFmtId="164" fontId="7" fillId="5" borderId="20" xfId="5" applyFont="1" applyFill="1" applyBorder="1" applyProtection="1">
      <protection locked="0"/>
    </xf>
    <xf numFmtId="0" fontId="0" fillId="0" borderId="0" xfId="0" applyProtection="1">
      <protection hidden="1"/>
    </xf>
    <xf numFmtId="0" fontId="8" fillId="7" borderId="1" xfId="0" applyFont="1" applyFill="1" applyBorder="1" applyProtection="1">
      <protection hidden="1"/>
    </xf>
    <xf numFmtId="0" fontId="8" fillId="0" borderId="8" xfId="0" applyFont="1" applyBorder="1" applyProtection="1">
      <protection hidden="1"/>
    </xf>
    <xf numFmtId="0" fontId="0" fillId="0" borderId="0" xfId="0" applyAlignment="1" applyProtection="1">
      <alignment horizontal="centerContinuous"/>
      <protection hidden="1"/>
    </xf>
    <xf numFmtId="3" fontId="2" fillId="0" borderId="21" xfId="6" applyNumberFormat="1" applyFont="1" applyFill="1" applyBorder="1" applyProtection="1">
      <protection hidden="1"/>
    </xf>
    <xf numFmtId="44" fontId="2" fillId="7" borderId="20" xfId="6" applyFont="1" applyFill="1" applyBorder="1" applyProtection="1">
      <protection hidden="1"/>
    </xf>
    <xf numFmtId="0" fontId="0" fillId="7" borderId="0" xfId="0" applyFill="1" applyProtection="1">
      <protection hidden="1"/>
    </xf>
    <xf numFmtId="0" fontId="9" fillId="9" borderId="2" xfId="0" applyFont="1" applyFill="1" applyBorder="1" applyAlignment="1" applyProtection="1">
      <alignment horizontal="center"/>
      <protection hidden="1"/>
    </xf>
    <xf numFmtId="0" fontId="0" fillId="7" borderId="9" xfId="0" applyFill="1" applyBorder="1" applyProtection="1">
      <protection hidden="1"/>
    </xf>
    <xf numFmtId="0" fontId="0" fillId="7" borderId="4" xfId="0" applyFill="1" applyBorder="1" applyProtection="1">
      <protection hidden="1"/>
    </xf>
    <xf numFmtId="10" fontId="2" fillId="7" borderId="10" xfId="8" applyNumberFormat="1" applyFont="1" applyFill="1" applyBorder="1" applyProtection="1">
      <protection hidden="1"/>
    </xf>
    <xf numFmtId="0" fontId="0" fillId="7" borderId="11" xfId="0" applyFill="1" applyBorder="1" applyProtection="1">
      <protection hidden="1"/>
    </xf>
    <xf numFmtId="0" fontId="0" fillId="7" borderId="5" xfId="0" applyFill="1" applyBorder="1" applyProtection="1">
      <protection hidden="1"/>
    </xf>
    <xf numFmtId="10" fontId="2" fillId="7" borderId="12" xfId="8" applyNumberFormat="1" applyFont="1" applyFill="1" applyBorder="1" applyProtection="1">
      <protection hidden="1"/>
    </xf>
    <xf numFmtId="0" fontId="0" fillId="7" borderId="13" xfId="0" applyFill="1" applyBorder="1" applyProtection="1">
      <protection hidden="1"/>
    </xf>
    <xf numFmtId="0" fontId="0" fillId="7" borderId="6" xfId="0" applyFill="1" applyBorder="1" applyProtection="1">
      <protection hidden="1"/>
    </xf>
    <xf numFmtId="0" fontId="0" fillId="7" borderId="14" xfId="0" applyFill="1" applyBorder="1" applyProtection="1">
      <protection hidden="1"/>
    </xf>
    <xf numFmtId="0" fontId="0" fillId="7" borderId="7" xfId="0" applyFill="1" applyBorder="1" applyProtection="1">
      <protection hidden="1"/>
    </xf>
    <xf numFmtId="10" fontId="2" fillId="7" borderId="15" xfId="8" applyNumberFormat="1" applyFont="1" applyFill="1" applyBorder="1" applyProtection="1">
      <protection hidden="1"/>
    </xf>
    <xf numFmtId="44" fontId="3" fillId="4" borderId="2" xfId="3" applyNumberFormat="1" applyBorder="1" applyProtection="1">
      <protection hidden="1"/>
    </xf>
    <xf numFmtId="10" fontId="3" fillId="4" borderId="10" xfId="3" applyNumberFormat="1" applyBorder="1" applyProtection="1">
      <protection hidden="1"/>
    </xf>
    <xf numFmtId="10" fontId="2" fillId="7" borderId="4" xfId="8" applyNumberFormat="1" applyFont="1" applyFill="1" applyBorder="1" applyProtection="1">
      <protection hidden="1"/>
    </xf>
    <xf numFmtId="10" fontId="2" fillId="7" borderId="7" xfId="8" applyNumberFormat="1" applyFont="1" applyFill="1" applyBorder="1" applyProtection="1">
      <protection hidden="1"/>
    </xf>
    <xf numFmtId="0" fontId="0" fillId="7" borderId="1" xfId="0" applyFill="1" applyBorder="1" applyProtection="1">
      <protection hidden="1"/>
    </xf>
    <xf numFmtId="0" fontId="0" fillId="7" borderId="2" xfId="0" applyFill="1" applyBorder="1" applyProtection="1">
      <protection hidden="1"/>
    </xf>
    <xf numFmtId="44" fontId="9" fillId="9" borderId="2" xfId="6" applyFont="1" applyFill="1" applyBorder="1" applyProtection="1">
      <protection hidden="1"/>
    </xf>
    <xf numFmtId="9" fontId="9" fillId="9" borderId="3" xfId="8" applyFont="1" applyFill="1" applyBorder="1" applyAlignment="1" applyProtection="1">
      <alignment horizontal="center"/>
      <protection hidden="1"/>
    </xf>
    <xf numFmtId="0" fontId="0" fillId="7" borderId="16" xfId="0" applyFill="1" applyBorder="1" applyAlignment="1" applyProtection="1">
      <alignment horizontal="right"/>
      <protection hidden="1"/>
    </xf>
    <xf numFmtId="9" fontId="0" fillId="7" borderId="16" xfId="0" applyNumberFormat="1" applyFill="1" applyBorder="1" applyProtection="1">
      <protection hidden="1"/>
    </xf>
    <xf numFmtId="44" fontId="2" fillId="7" borderId="16" xfId="6" applyFont="1" applyFill="1" applyBorder="1" applyProtection="1">
      <protection hidden="1"/>
    </xf>
    <xf numFmtId="0" fontId="10" fillId="3" borderId="0" xfId="2" applyFont="1" applyBorder="1" applyAlignment="1" applyProtection="1">
      <protection hidden="1"/>
    </xf>
    <xf numFmtId="44" fontId="10" fillId="3" borderId="7" xfId="2" applyNumberFormat="1" applyFont="1" applyBorder="1" applyProtection="1">
      <protection hidden="1"/>
    </xf>
    <xf numFmtId="44" fontId="2" fillId="0" borderId="0" xfId="6" applyFont="1" applyProtection="1">
      <protection hidden="1"/>
    </xf>
    <xf numFmtId="4" fontId="0" fillId="0" borderId="0" xfId="0" applyNumberFormat="1" applyProtection="1">
      <protection hidden="1"/>
    </xf>
    <xf numFmtId="44" fontId="8" fillId="0" borderId="0" xfId="6" applyFont="1" applyProtection="1">
      <protection hidden="1"/>
    </xf>
    <xf numFmtId="1" fontId="1" fillId="0" borderId="22" xfId="0" applyNumberFormat="1" applyFont="1" applyBorder="1" applyAlignment="1" applyProtection="1">
      <alignment horizontal="center" vertical="center"/>
      <protection hidden="1"/>
    </xf>
    <xf numFmtId="2" fontId="0" fillId="0" borderId="23" xfId="0" applyNumberFormat="1" applyBorder="1" applyAlignment="1" applyProtection="1">
      <alignment horizontal="left" vertical="center"/>
      <protection hidden="1"/>
    </xf>
    <xf numFmtId="4" fontId="13" fillId="7" borderId="19" xfId="7" applyNumberFormat="1" applyFont="1" applyFill="1" applyBorder="1" applyAlignment="1" applyProtection="1">
      <alignment horizontal="center" vertical="center" wrapText="1"/>
      <protection hidden="1"/>
    </xf>
    <xf numFmtId="2" fontId="0" fillId="0" borderId="0" xfId="0" applyNumberFormat="1" applyProtection="1">
      <protection hidden="1"/>
    </xf>
    <xf numFmtId="165" fontId="0" fillId="0" borderId="34" xfId="6" applyNumberFormat="1" applyFont="1" applyBorder="1" applyAlignment="1" applyProtection="1">
      <alignment horizontal="center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center"/>
    </xf>
    <xf numFmtId="0" fontId="3" fillId="3" borderId="30" xfId="2" applyBorder="1" applyAlignment="1" applyProtection="1">
      <alignment horizontal="center" vertical="center" wrapText="1"/>
    </xf>
    <xf numFmtId="0" fontId="3" fillId="3" borderId="31" xfId="2" applyBorder="1" applyAlignment="1" applyProtection="1">
      <alignment horizontal="center" vertical="center" wrapText="1"/>
    </xf>
    <xf numFmtId="0" fontId="3" fillId="3" borderId="32" xfId="2" applyBorder="1" applyAlignment="1" applyProtection="1">
      <alignment horizontal="center" vertical="center" wrapText="1"/>
    </xf>
    <xf numFmtId="165" fontId="3" fillId="3" borderId="8" xfId="2" applyNumberFormat="1" applyBorder="1" applyAlignment="1" applyProtection="1">
      <alignment vertical="center" wrapText="1"/>
    </xf>
    <xf numFmtId="0" fontId="3" fillId="3" borderId="8" xfId="2" applyBorder="1" applyAlignment="1" applyProtection="1">
      <alignment horizontal="center" vertical="center" wrapText="1"/>
    </xf>
    <xf numFmtId="0" fontId="3" fillId="3" borderId="38" xfId="2" applyBorder="1" applyAlignment="1" applyProtection="1">
      <alignment horizontal="center" vertical="center" wrapText="1"/>
    </xf>
    <xf numFmtId="165" fontId="4" fillId="5" borderId="34" xfId="4" applyNumberFormat="1" applyBorder="1" applyProtection="1">
      <protection locked="0"/>
    </xf>
    <xf numFmtId="166" fontId="0" fillId="0" borderId="34" xfId="8" applyNumberFormat="1" applyFont="1" applyBorder="1" applyProtection="1"/>
    <xf numFmtId="166" fontId="0" fillId="0" borderId="8" xfId="8" applyNumberFormat="1" applyFont="1" applyBorder="1" applyProtection="1"/>
    <xf numFmtId="9" fontId="0" fillId="0" borderId="0" xfId="8" applyFont="1" applyProtection="1"/>
    <xf numFmtId="0" fontId="0" fillId="0" borderId="0" xfId="0" applyAlignment="1" applyProtection="1">
      <alignment vertical="center"/>
      <protection hidden="1"/>
    </xf>
    <xf numFmtId="0" fontId="3" fillId="3" borderId="8" xfId="2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vertical="center"/>
      <protection hidden="1"/>
    </xf>
    <xf numFmtId="0" fontId="11" fillId="0" borderId="8" xfId="0" applyFont="1" applyBorder="1" applyAlignment="1" applyProtection="1">
      <alignment vertical="center"/>
      <protection hidden="1"/>
    </xf>
    <xf numFmtId="44" fontId="2" fillId="0" borderId="8" xfId="10" applyBorder="1" applyAlignment="1" applyProtection="1">
      <alignment horizontal="center" vertical="center"/>
      <protection hidden="1"/>
    </xf>
    <xf numFmtId="44" fontId="4" fillId="5" borderId="8" xfId="4" applyNumberFormat="1" applyBorder="1" applyAlignment="1" applyProtection="1">
      <alignment horizontal="center" vertical="center"/>
      <protection locked="0"/>
    </xf>
    <xf numFmtId="10" fontId="2" fillId="0" borderId="8" xfId="8" applyNumberForma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left" vertical="center"/>
      <protection hidden="1"/>
    </xf>
    <xf numFmtId="44" fontId="0" fillId="0" borderId="8" xfId="10" applyFont="1" applyBorder="1" applyAlignment="1" applyProtection="1">
      <alignment horizontal="center" vertical="center"/>
      <protection hidden="1"/>
    </xf>
    <xf numFmtId="165" fontId="0" fillId="0" borderId="34" xfId="6" applyNumberFormat="1" applyFont="1" applyBorder="1" applyProtection="1"/>
    <xf numFmtId="165" fontId="0" fillId="0" borderId="8" xfId="6" applyNumberFormat="1" applyFont="1" applyBorder="1" applyProtection="1"/>
    <xf numFmtId="44" fontId="2" fillId="7" borderId="20" xfId="6" applyFill="1" applyBorder="1" applyProtection="1">
      <protection hidden="1"/>
    </xf>
    <xf numFmtId="3" fontId="2" fillId="0" borderId="21" xfId="6" applyNumberFormat="1" applyBorder="1" applyProtection="1">
      <protection hidden="1"/>
    </xf>
    <xf numFmtId="1" fontId="1" fillId="0" borderId="24" xfId="0" applyNumberFormat="1" applyFont="1" applyBorder="1" applyAlignment="1" applyProtection="1">
      <alignment horizontal="center" vertical="center"/>
      <protection hidden="1"/>
    </xf>
    <xf numFmtId="2" fontId="0" fillId="0" borderId="25" xfId="0" applyNumberFormat="1" applyBorder="1" applyAlignment="1" applyProtection="1">
      <alignment horizontal="left" vertical="center"/>
      <protection hidden="1"/>
    </xf>
    <xf numFmtId="44" fontId="2" fillId="0" borderId="8" xfId="6" applyBorder="1" applyAlignment="1" applyProtection="1">
      <alignment horizontal="center" vertical="center"/>
      <protection hidden="1"/>
    </xf>
    <xf numFmtId="44" fontId="12" fillId="7" borderId="8" xfId="6" applyFont="1" applyFill="1" applyBorder="1" applyAlignment="1" applyProtection="1">
      <alignment horizontal="center" vertical="center"/>
      <protection hidden="1"/>
    </xf>
    <xf numFmtId="0" fontId="3" fillId="3" borderId="8" xfId="2" applyBorder="1" applyAlignment="1" applyProtection="1">
      <alignment horizontal="center"/>
      <protection hidden="1"/>
    </xf>
    <xf numFmtId="8" fontId="7" fillId="5" borderId="4" xfId="4" applyNumberFormat="1" applyFont="1" applyBorder="1" applyProtection="1">
      <protection locked="0"/>
    </xf>
    <xf numFmtId="8" fontId="7" fillId="5" borderId="5" xfId="4" applyNumberFormat="1" applyFont="1" applyBorder="1" applyProtection="1">
      <protection locked="0"/>
    </xf>
    <xf numFmtId="8" fontId="7" fillId="5" borderId="6" xfId="4" applyNumberFormat="1" applyFont="1" applyBorder="1" applyProtection="1">
      <protection locked="0"/>
    </xf>
    <xf numFmtId="0" fontId="20" fillId="0" borderId="5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19" fillId="3" borderId="28" xfId="2" applyFont="1" applyBorder="1" applyAlignment="1" applyProtection="1">
      <alignment horizontal="center" vertical="center" wrapText="1"/>
    </xf>
    <xf numFmtId="44" fontId="0" fillId="0" borderId="0" xfId="0" applyNumberFormat="1" applyProtection="1">
      <protection hidden="1"/>
    </xf>
    <xf numFmtId="44" fontId="2" fillId="0" borderId="20" xfId="6" applyFont="1" applyFill="1" applyBorder="1" applyProtection="1">
      <protection hidden="1"/>
    </xf>
    <xf numFmtId="0" fontId="19" fillId="3" borderId="36" xfId="2" applyFont="1" applyBorder="1" applyAlignment="1" applyProtection="1">
      <alignment horizontal="center" vertical="center" wrapText="1"/>
    </xf>
    <xf numFmtId="0" fontId="19" fillId="3" borderId="0" xfId="2" applyFont="1" applyBorder="1" applyAlignment="1" applyProtection="1">
      <alignment horizontal="center" vertical="center" wrapText="1"/>
    </xf>
    <xf numFmtId="0" fontId="3" fillId="3" borderId="43" xfId="2" applyBorder="1" applyAlignment="1" applyProtection="1">
      <alignment horizontal="center" vertical="center" wrapText="1"/>
    </xf>
    <xf numFmtId="0" fontId="3" fillId="3" borderId="46" xfId="2" applyBorder="1" applyAlignment="1" applyProtection="1">
      <alignment horizontal="center" vertical="center" wrapText="1"/>
    </xf>
    <xf numFmtId="0" fontId="20" fillId="0" borderId="47" xfId="0" applyFont="1" applyBorder="1" applyAlignment="1">
      <alignment vertical="center"/>
    </xf>
    <xf numFmtId="0" fontId="20" fillId="0" borderId="48" xfId="0" applyFont="1" applyBorder="1" applyAlignment="1">
      <alignment vertical="center" wrapText="1"/>
    </xf>
    <xf numFmtId="0" fontId="20" fillId="0" borderId="49" xfId="0" applyFont="1" applyBorder="1" applyAlignment="1">
      <alignment vertical="center" wrapText="1"/>
    </xf>
    <xf numFmtId="0" fontId="20" fillId="0" borderId="43" xfId="0" applyFont="1" applyBorder="1" applyAlignment="1">
      <alignment horizontal="left" vertical="center" wrapText="1"/>
    </xf>
    <xf numFmtId="0" fontId="20" fillId="0" borderId="11" xfId="0" applyFont="1" applyBorder="1" applyAlignment="1">
      <alignment vertical="center"/>
    </xf>
    <xf numFmtId="0" fontId="20" fillId="0" borderId="5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1" xfId="0" applyFont="1" applyBorder="1" applyAlignment="1">
      <alignment horizontal="left" vertical="center"/>
    </xf>
    <xf numFmtId="0" fontId="20" fillId="0" borderId="43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16" xfId="0" applyFont="1" applyBorder="1" applyAlignment="1">
      <alignment vertical="center"/>
    </xf>
    <xf numFmtId="0" fontId="20" fillId="0" borderId="33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5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9" fillId="9" borderId="2" xfId="0" applyFont="1" applyFill="1" applyBorder="1" applyAlignment="1" applyProtection="1">
      <alignment horizontal="center"/>
      <protection hidden="1"/>
    </xf>
    <xf numFmtId="0" fontId="3" fillId="4" borderId="1" xfId="3" applyBorder="1" applyAlignment="1" applyProtection="1">
      <alignment horizontal="center"/>
      <protection hidden="1"/>
    </xf>
    <xf numFmtId="0" fontId="3" fillId="4" borderId="2" xfId="3" applyBorder="1" applyAlignment="1" applyProtection="1">
      <alignment horizontal="center"/>
      <protection hidden="1"/>
    </xf>
    <xf numFmtId="0" fontId="9" fillId="9" borderId="1" xfId="0" applyFont="1" applyFill="1" applyBorder="1" applyAlignment="1" applyProtection="1">
      <alignment horizontal="center"/>
      <protection hidden="1"/>
    </xf>
    <xf numFmtId="0" fontId="17" fillId="7" borderId="0" xfId="9" applyFont="1" applyFill="1" applyAlignment="1">
      <alignment horizontal="center" vertical="center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10" borderId="17" xfId="0" applyFont="1" applyFill="1" applyBorder="1" applyAlignment="1" applyProtection="1">
      <alignment horizontal="center"/>
      <protection hidden="1"/>
    </xf>
    <xf numFmtId="0" fontId="16" fillId="2" borderId="0" xfId="1" applyFont="1" applyAlignment="1" applyProtection="1">
      <alignment horizontal="center"/>
      <protection locked="0"/>
    </xf>
    <xf numFmtId="0" fontId="3" fillId="3" borderId="1" xfId="2" applyBorder="1" applyAlignment="1" applyProtection="1">
      <alignment horizontal="center"/>
      <protection hidden="1"/>
    </xf>
    <xf numFmtId="0" fontId="3" fillId="3" borderId="2" xfId="2" applyBorder="1" applyAlignment="1" applyProtection="1">
      <alignment horizontal="center"/>
      <protection hidden="1"/>
    </xf>
    <xf numFmtId="0" fontId="3" fillId="3" borderId="3" xfId="2" applyBorder="1" applyAlignment="1" applyProtection="1">
      <alignment horizontal="center"/>
      <protection hidden="1"/>
    </xf>
    <xf numFmtId="0" fontId="3" fillId="3" borderId="8" xfId="2" applyBorder="1" applyAlignment="1" applyProtection="1">
      <alignment horizontal="center"/>
      <protection hidden="1"/>
    </xf>
    <xf numFmtId="0" fontId="15" fillId="10" borderId="17" xfId="0" applyFont="1" applyFill="1" applyBorder="1" applyAlignment="1" applyProtection="1">
      <alignment horizontal="center"/>
      <protection hidden="1"/>
    </xf>
    <xf numFmtId="1" fontId="3" fillId="4" borderId="24" xfId="3" applyNumberFormat="1" applyBorder="1" applyAlignment="1" applyProtection="1">
      <alignment horizontal="center"/>
      <protection hidden="1"/>
    </xf>
    <xf numFmtId="1" fontId="3" fillId="4" borderId="25" xfId="3" applyNumberFormat="1" applyBorder="1" applyAlignment="1" applyProtection="1">
      <alignment horizontal="center"/>
      <protection hidden="1"/>
    </xf>
    <xf numFmtId="1" fontId="3" fillId="4" borderId="21" xfId="3" applyNumberFormat="1" applyBorder="1" applyAlignment="1" applyProtection="1">
      <alignment horizontal="center"/>
      <protection hidden="1"/>
    </xf>
    <xf numFmtId="0" fontId="19" fillId="3" borderId="27" xfId="2" applyFont="1" applyBorder="1" applyAlignment="1" applyProtection="1">
      <alignment horizontal="center" vertical="center" wrapText="1"/>
    </xf>
    <xf numFmtId="0" fontId="19" fillId="3" borderId="28" xfId="2" applyFont="1" applyBorder="1" applyAlignment="1" applyProtection="1">
      <alignment horizontal="center" vertical="center" wrapText="1"/>
    </xf>
    <xf numFmtId="0" fontId="19" fillId="3" borderId="29" xfId="2" applyFont="1" applyBorder="1" applyAlignment="1" applyProtection="1">
      <alignment horizontal="center" vertical="center" wrapText="1"/>
    </xf>
    <xf numFmtId="0" fontId="14" fillId="10" borderId="0" xfId="0" applyFont="1" applyFill="1" applyAlignment="1">
      <alignment horizontal="center" vertical="center" wrapText="1"/>
    </xf>
    <xf numFmtId="0" fontId="18" fillId="3" borderId="26" xfId="2" applyFont="1" applyBorder="1" applyAlignment="1" applyProtection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44" fontId="0" fillId="0" borderId="1" xfId="6" applyFont="1" applyBorder="1" applyAlignment="1" applyProtection="1">
      <alignment horizontal="center"/>
    </xf>
    <xf numFmtId="44" fontId="0" fillId="0" borderId="2" xfId="6" applyFont="1" applyBorder="1" applyAlignment="1" applyProtection="1">
      <alignment horizontal="center"/>
    </xf>
    <xf numFmtId="44" fontId="0" fillId="0" borderId="3" xfId="6" applyFont="1" applyBorder="1" applyAlignment="1" applyProtection="1">
      <alignment horizontal="center"/>
    </xf>
    <xf numFmtId="0" fontId="18" fillId="3" borderId="35" xfId="2" applyFont="1" applyBorder="1" applyAlignment="1" applyProtection="1">
      <alignment horizontal="center" vertical="center"/>
    </xf>
    <xf numFmtId="0" fontId="18" fillId="3" borderId="36" xfId="2" applyFont="1" applyBorder="1" applyAlignment="1" applyProtection="1">
      <alignment horizontal="center" vertical="center"/>
    </xf>
    <xf numFmtId="0" fontId="18" fillId="3" borderId="37" xfId="2" applyFont="1" applyBorder="1" applyAlignment="1" applyProtection="1">
      <alignment horizontal="center" vertical="center"/>
    </xf>
    <xf numFmtId="44" fontId="0" fillId="0" borderId="39" xfId="6" applyFont="1" applyBorder="1" applyAlignment="1" applyProtection="1">
      <alignment horizontal="center"/>
    </xf>
    <xf numFmtId="44" fontId="0" fillId="0" borderId="40" xfId="6" applyFont="1" applyBorder="1" applyAlignment="1" applyProtection="1">
      <alignment horizontal="center"/>
    </xf>
    <xf numFmtId="44" fontId="0" fillId="0" borderId="41" xfId="6" applyFont="1" applyBorder="1" applyAlignment="1" applyProtection="1">
      <alignment horizontal="center"/>
    </xf>
    <xf numFmtId="44" fontId="0" fillId="0" borderId="42" xfId="6" applyFont="1" applyBorder="1" applyAlignment="1" applyProtection="1">
      <alignment horizontal="center"/>
    </xf>
    <xf numFmtId="44" fontId="0" fillId="0" borderId="0" xfId="6" applyFont="1" applyBorder="1" applyAlignment="1" applyProtection="1">
      <alignment horizontal="center"/>
    </xf>
    <xf numFmtId="44" fontId="0" fillId="0" borderId="43" xfId="6" applyFont="1" applyBorder="1" applyAlignment="1" applyProtection="1">
      <alignment horizontal="center"/>
    </xf>
    <xf numFmtId="44" fontId="0" fillId="0" borderId="44" xfId="6" applyFont="1" applyBorder="1" applyAlignment="1" applyProtection="1">
      <alignment horizontal="center"/>
    </xf>
    <xf numFmtId="44" fontId="0" fillId="0" borderId="17" xfId="6" applyFont="1" applyBorder="1" applyAlignment="1" applyProtection="1">
      <alignment horizontal="center"/>
    </xf>
    <xf numFmtId="44" fontId="0" fillId="0" borderId="45" xfId="6" applyFont="1" applyBorder="1" applyAlignment="1" applyProtection="1">
      <alignment horizontal="center"/>
    </xf>
  </cellXfs>
  <cellStyles count="12">
    <cellStyle name="40% - Èmfasi1" xfId="1" builtinId="31"/>
    <cellStyle name="Coma" xfId="5" builtinId="3"/>
    <cellStyle name="Èmfasi1" xfId="2" builtinId="29"/>
    <cellStyle name="Èmfasi5" xfId="3" builtinId="45"/>
    <cellStyle name="Incorrecte" xfId="4" builtinId="27"/>
    <cellStyle name="Moneda" xfId="6" builtinId="4"/>
    <cellStyle name="Moneda 2" xfId="10" xr:uid="{6B241C50-1FE7-41A8-B6AE-8BCA5C7C1638}"/>
    <cellStyle name="Normal" xfId="0" builtinId="0"/>
    <cellStyle name="Normal 6" xfId="9" xr:uid="{3D6AFCF0-6616-4A8C-B1A5-B9D4E76D7577}"/>
    <cellStyle name="Nota" xfId="7" builtinId="10"/>
    <cellStyle name="Notas 3" xfId="11" xr:uid="{8B80F786-8EEC-469D-B9D1-BFA8FA926604}"/>
    <cellStyle name="Percentatge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0</xdr:row>
      <xdr:rowOff>38724</xdr:rowOff>
    </xdr:from>
    <xdr:to>
      <xdr:col>8</xdr:col>
      <xdr:colOff>1864995</xdr:colOff>
      <xdr:row>5</xdr:row>
      <xdr:rowOff>20955</xdr:rowOff>
    </xdr:to>
    <xdr:pic>
      <xdr:nvPicPr>
        <xdr:cNvPr id="3" name="Imagen 2" descr="Ayuntamiento de Polinyà (Barcelona) | Docuweb">
          <a:extLst>
            <a:ext uri="{FF2B5EF4-FFF2-40B4-BE49-F238E27FC236}">
              <a16:creationId xmlns:a16="http://schemas.microsoft.com/office/drawing/2014/main" id="{40C6A2E2-2BA7-3279-50CB-1777A9BA6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38724"/>
          <a:ext cx="1855470" cy="1054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388620</xdr:colOff>
      <xdr:row>0</xdr:row>
      <xdr:rowOff>129540</xdr:rowOff>
    </xdr:from>
    <xdr:to>
      <xdr:col>12</xdr:col>
      <xdr:colOff>287655</xdr:colOff>
      <xdr:row>3</xdr:row>
      <xdr:rowOff>249555</xdr:rowOff>
    </xdr:to>
    <xdr:pic>
      <xdr:nvPicPr>
        <xdr:cNvPr id="3" name="Imagen 2" descr="Ayuntamiento de Polinyà (Barcelona) | Docuweb">
          <a:extLst>
            <a:ext uri="{FF2B5EF4-FFF2-40B4-BE49-F238E27FC236}">
              <a16:creationId xmlns:a16="http://schemas.microsoft.com/office/drawing/2014/main" id="{C3F4386A-AD0C-CBCA-FB2E-DD568DDDFD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948" b="19977"/>
        <a:stretch/>
      </xdr:blipFill>
      <xdr:spPr bwMode="auto">
        <a:xfrm>
          <a:off x="8789670" y="129540"/>
          <a:ext cx="22479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2:L110"/>
  <sheetViews>
    <sheetView tabSelected="1" topLeftCell="B1" zoomScaleNormal="100" workbookViewId="0">
      <selection activeCell="E46" sqref="E46"/>
    </sheetView>
  </sheetViews>
  <sheetFormatPr defaultColWidth="11.42578125" defaultRowHeight="15" x14ac:dyDescent="0.25"/>
  <cols>
    <col min="1" max="1" width="3.5703125" style="10" customWidth="1"/>
    <col min="2" max="2" width="13.5703125" style="10" customWidth="1"/>
    <col min="3" max="3" width="18.28515625" style="10" customWidth="1"/>
    <col min="4" max="4" width="21.28515625" style="10" bestFit="1" customWidth="1"/>
    <col min="5" max="5" width="18" style="10" customWidth="1"/>
    <col min="6" max="6" width="19.5703125" style="10" customWidth="1"/>
    <col min="7" max="7" width="21.7109375" style="10" customWidth="1"/>
    <col min="8" max="8" width="15" style="10" customWidth="1"/>
    <col min="9" max="9" width="27.28515625" style="10" customWidth="1"/>
    <col min="10" max="10" width="15.42578125" style="10" bestFit="1" customWidth="1"/>
    <col min="11" max="11" width="13.7109375" style="10" bestFit="1" customWidth="1"/>
    <col min="12" max="12" width="13.140625" style="10" bestFit="1" customWidth="1"/>
    <col min="13" max="14" width="14.28515625" style="10" bestFit="1" customWidth="1"/>
    <col min="15" max="15" width="11.7109375" style="10" bestFit="1" customWidth="1"/>
    <col min="16" max="16384" width="11.42578125" style="10"/>
  </cols>
  <sheetData>
    <row r="2" spans="2:12" ht="26.25" x14ac:dyDescent="0.25">
      <c r="B2" s="112" t="s">
        <v>86</v>
      </c>
      <c r="C2" s="112"/>
      <c r="D2" s="112"/>
      <c r="E2" s="112"/>
      <c r="F2" s="112"/>
      <c r="G2" s="112"/>
      <c r="H2" s="112"/>
      <c r="I2" s="112"/>
    </row>
    <row r="3" spans="2:12" ht="9" customHeight="1" x14ac:dyDescent="0.25"/>
    <row r="4" spans="2:12" ht="18.75" x14ac:dyDescent="0.3">
      <c r="C4" s="11" t="s">
        <v>0</v>
      </c>
      <c r="D4" s="3" t="s">
        <v>38</v>
      </c>
      <c r="E4" s="4"/>
      <c r="F4" s="4"/>
      <c r="G4" s="5"/>
      <c r="I4"/>
    </row>
    <row r="5" spans="2:12" ht="18.75" x14ac:dyDescent="0.3">
      <c r="C5" s="12" t="s">
        <v>3</v>
      </c>
      <c r="D5" s="4" t="s">
        <v>4</v>
      </c>
      <c r="E5" s="4"/>
      <c r="F5" s="4"/>
      <c r="G5" s="5"/>
    </row>
    <row r="7" spans="2:12" x14ac:dyDescent="0.25">
      <c r="B7" s="116" t="s">
        <v>32</v>
      </c>
      <c r="C7" s="117"/>
      <c r="D7" s="117"/>
      <c r="E7" s="117"/>
      <c r="F7" s="117"/>
      <c r="G7" s="117"/>
      <c r="H7" s="117"/>
      <c r="I7" s="118"/>
    </row>
    <row r="8" spans="2:12" x14ac:dyDescent="0.25">
      <c r="C8" s="13"/>
      <c r="D8" s="13"/>
      <c r="E8" s="13"/>
      <c r="F8" s="13"/>
      <c r="G8" s="13"/>
    </row>
    <row r="9" spans="2:12" x14ac:dyDescent="0.25">
      <c r="B9" s="119" t="s">
        <v>34</v>
      </c>
      <c r="C9" s="119"/>
      <c r="D9" s="119"/>
      <c r="E9" s="79" t="s">
        <v>35</v>
      </c>
      <c r="F9" s="79" t="s">
        <v>36</v>
      </c>
      <c r="G9" s="79" t="s">
        <v>37</v>
      </c>
      <c r="H9" s="79" t="s">
        <v>17</v>
      </c>
      <c r="I9" s="79" t="s">
        <v>64</v>
      </c>
    </row>
    <row r="10" spans="2:12" ht="8.25" customHeight="1" thickBot="1" x14ac:dyDescent="0.3">
      <c r="C10" s="13"/>
      <c r="D10" s="13"/>
      <c r="E10" s="13"/>
      <c r="F10" s="13"/>
      <c r="G10" s="13"/>
    </row>
    <row r="11" spans="2:12" ht="21" customHeight="1" thickBot="1" x14ac:dyDescent="0.3">
      <c r="B11" s="45">
        <v>1</v>
      </c>
      <c r="C11" s="46" t="s">
        <v>69</v>
      </c>
      <c r="D11" s="14"/>
      <c r="E11" s="9"/>
      <c r="F11" s="1">
        <f t="shared" ref="F11:F35" si="0">IF(E11=0,0,(E11/$E$37))</f>
        <v>0</v>
      </c>
      <c r="G11" s="15">
        <f t="shared" ref="G11:G26" si="1">+$G$37*F11</f>
        <v>0</v>
      </c>
      <c r="H11" s="2">
        <f t="shared" ref="H11:H35" si="2">+I11-G11</f>
        <v>0</v>
      </c>
      <c r="I11" s="15">
        <f t="shared" ref="I11:I35" si="3">+G11*1.21</f>
        <v>0</v>
      </c>
      <c r="J11" s="86"/>
      <c r="L11" s="48"/>
    </row>
    <row r="12" spans="2:12" ht="21" customHeight="1" thickBot="1" x14ac:dyDescent="0.3">
      <c r="B12" s="45">
        <v>2</v>
      </c>
      <c r="C12" s="46" t="s">
        <v>70</v>
      </c>
      <c r="D12" s="14"/>
      <c r="E12" s="9"/>
      <c r="F12" s="1">
        <f t="shared" si="0"/>
        <v>0</v>
      </c>
      <c r="G12" s="15">
        <f t="shared" si="1"/>
        <v>0</v>
      </c>
      <c r="H12" s="2">
        <f t="shared" si="2"/>
        <v>0</v>
      </c>
      <c r="I12" s="15">
        <f t="shared" si="3"/>
        <v>0</v>
      </c>
      <c r="L12" s="48"/>
    </row>
    <row r="13" spans="2:12" ht="21" customHeight="1" thickBot="1" x14ac:dyDescent="0.3">
      <c r="B13" s="45">
        <v>3</v>
      </c>
      <c r="C13" s="46" t="s">
        <v>71</v>
      </c>
      <c r="D13" s="14"/>
      <c r="E13" s="9"/>
      <c r="F13" s="1">
        <f t="shared" si="0"/>
        <v>0</v>
      </c>
      <c r="G13" s="15">
        <f t="shared" si="1"/>
        <v>0</v>
      </c>
      <c r="H13" s="2">
        <f t="shared" si="2"/>
        <v>0</v>
      </c>
      <c r="I13" s="15">
        <f t="shared" si="3"/>
        <v>0</v>
      </c>
      <c r="L13" s="48"/>
    </row>
    <row r="14" spans="2:12" ht="21" customHeight="1" thickBot="1" x14ac:dyDescent="0.3">
      <c r="B14" s="45">
        <v>4</v>
      </c>
      <c r="C14" s="46" t="s">
        <v>72</v>
      </c>
      <c r="D14" s="14"/>
      <c r="E14" s="9"/>
      <c r="F14" s="1">
        <f t="shared" si="0"/>
        <v>0</v>
      </c>
      <c r="G14" s="87">
        <f t="shared" si="1"/>
        <v>0</v>
      </c>
      <c r="H14" s="2">
        <f t="shared" si="2"/>
        <v>0</v>
      </c>
      <c r="I14" s="15">
        <f t="shared" si="3"/>
        <v>0</v>
      </c>
      <c r="L14" s="48"/>
    </row>
    <row r="15" spans="2:12" ht="21" customHeight="1" thickBot="1" x14ac:dyDescent="0.3">
      <c r="B15" s="45">
        <v>5</v>
      </c>
      <c r="C15" s="46" t="s">
        <v>73</v>
      </c>
      <c r="D15" s="14"/>
      <c r="E15" s="9"/>
      <c r="F15" s="1">
        <f t="shared" si="0"/>
        <v>0</v>
      </c>
      <c r="G15" s="87">
        <f t="shared" si="1"/>
        <v>0</v>
      </c>
      <c r="H15" s="2">
        <f t="shared" si="2"/>
        <v>0</v>
      </c>
      <c r="I15" s="15">
        <f t="shared" si="3"/>
        <v>0</v>
      </c>
      <c r="L15" s="48"/>
    </row>
    <row r="16" spans="2:12" ht="21" customHeight="1" thickBot="1" x14ac:dyDescent="0.3">
      <c r="B16" s="45">
        <v>6</v>
      </c>
      <c r="C16" s="46" t="s">
        <v>74</v>
      </c>
      <c r="D16" s="14"/>
      <c r="E16" s="9"/>
      <c r="F16" s="1">
        <f t="shared" si="0"/>
        <v>0</v>
      </c>
      <c r="G16" s="87">
        <f t="shared" si="1"/>
        <v>0</v>
      </c>
      <c r="H16" s="2">
        <f t="shared" si="2"/>
        <v>0</v>
      </c>
      <c r="I16" s="15">
        <f t="shared" si="3"/>
        <v>0</v>
      </c>
      <c r="L16" s="48"/>
    </row>
    <row r="17" spans="2:12" ht="21" customHeight="1" thickBot="1" x14ac:dyDescent="0.3">
      <c r="B17" s="45">
        <v>7</v>
      </c>
      <c r="C17" s="46" t="s">
        <v>75</v>
      </c>
      <c r="D17" s="14"/>
      <c r="E17" s="9"/>
      <c r="F17" s="1">
        <f t="shared" si="0"/>
        <v>0</v>
      </c>
      <c r="G17" s="87">
        <f t="shared" si="1"/>
        <v>0</v>
      </c>
      <c r="H17" s="2">
        <f t="shared" si="2"/>
        <v>0</v>
      </c>
      <c r="I17" s="15">
        <f t="shared" si="3"/>
        <v>0</v>
      </c>
      <c r="L17" s="48"/>
    </row>
    <row r="18" spans="2:12" ht="21" customHeight="1" thickBot="1" x14ac:dyDescent="0.3">
      <c r="B18" s="45">
        <v>8</v>
      </c>
      <c r="C18" s="46" t="s">
        <v>76</v>
      </c>
      <c r="D18" s="14"/>
      <c r="E18" s="9"/>
      <c r="F18" s="1">
        <f t="shared" si="0"/>
        <v>0</v>
      </c>
      <c r="G18" s="87">
        <f t="shared" si="1"/>
        <v>0</v>
      </c>
      <c r="H18" s="2">
        <f t="shared" si="2"/>
        <v>0</v>
      </c>
      <c r="I18" s="15">
        <f t="shared" si="3"/>
        <v>0</v>
      </c>
      <c r="L18" s="48"/>
    </row>
    <row r="19" spans="2:12" ht="21" customHeight="1" thickBot="1" x14ac:dyDescent="0.3">
      <c r="B19" s="45">
        <v>9</v>
      </c>
      <c r="C19" s="46" t="s">
        <v>77</v>
      </c>
      <c r="D19" s="14"/>
      <c r="E19" s="9"/>
      <c r="F19" s="1">
        <f t="shared" si="0"/>
        <v>0</v>
      </c>
      <c r="G19" s="87">
        <f t="shared" si="1"/>
        <v>0</v>
      </c>
      <c r="H19" s="2">
        <f t="shared" si="2"/>
        <v>0</v>
      </c>
      <c r="I19" s="15">
        <f t="shared" si="3"/>
        <v>0</v>
      </c>
      <c r="L19" s="48"/>
    </row>
    <row r="20" spans="2:12" ht="21" customHeight="1" thickBot="1" x14ac:dyDescent="0.3">
      <c r="B20" s="45">
        <v>10</v>
      </c>
      <c r="C20" s="46" t="s">
        <v>78</v>
      </c>
      <c r="D20" s="14"/>
      <c r="E20" s="9"/>
      <c r="F20" s="1">
        <f t="shared" si="0"/>
        <v>0</v>
      </c>
      <c r="G20" s="87">
        <f t="shared" si="1"/>
        <v>0</v>
      </c>
      <c r="H20" s="2">
        <f t="shared" si="2"/>
        <v>0</v>
      </c>
      <c r="I20" s="15">
        <f t="shared" si="3"/>
        <v>0</v>
      </c>
      <c r="L20" s="48"/>
    </row>
    <row r="21" spans="2:12" ht="21" customHeight="1" thickBot="1" x14ac:dyDescent="0.3">
      <c r="B21" s="45">
        <v>11</v>
      </c>
      <c r="C21" s="46" t="s">
        <v>79</v>
      </c>
      <c r="D21" s="14"/>
      <c r="E21" s="9"/>
      <c r="F21" s="1">
        <f t="shared" si="0"/>
        <v>0</v>
      </c>
      <c r="G21" s="87">
        <f t="shared" si="1"/>
        <v>0</v>
      </c>
      <c r="H21" s="2">
        <f t="shared" si="2"/>
        <v>0</v>
      </c>
      <c r="I21" s="15">
        <f t="shared" si="3"/>
        <v>0</v>
      </c>
      <c r="L21" s="48"/>
    </row>
    <row r="22" spans="2:12" ht="21" customHeight="1" thickBot="1" x14ac:dyDescent="0.3">
      <c r="B22" s="45">
        <v>12</v>
      </c>
      <c r="C22" s="46" t="s">
        <v>80</v>
      </c>
      <c r="D22" s="14"/>
      <c r="E22" s="9"/>
      <c r="F22" s="1">
        <f t="shared" si="0"/>
        <v>0</v>
      </c>
      <c r="G22" s="87">
        <f t="shared" si="1"/>
        <v>0</v>
      </c>
      <c r="H22" s="2">
        <f t="shared" ref="H22:H30" si="4">+I22-G22</f>
        <v>0</v>
      </c>
      <c r="I22" s="15">
        <f t="shared" ref="I22:I30" si="5">+G22*1.21</f>
        <v>0</v>
      </c>
      <c r="L22" s="48"/>
    </row>
    <row r="23" spans="2:12" ht="21" customHeight="1" thickBot="1" x14ac:dyDescent="0.3">
      <c r="B23" s="45">
        <v>13</v>
      </c>
      <c r="C23" s="46" t="s">
        <v>81</v>
      </c>
      <c r="D23" s="14"/>
      <c r="E23" s="9"/>
      <c r="F23" s="1">
        <f t="shared" si="0"/>
        <v>0</v>
      </c>
      <c r="G23" s="87">
        <f t="shared" si="1"/>
        <v>0</v>
      </c>
      <c r="H23" s="2">
        <f t="shared" ref="H23:H28" si="6">+I23-G23</f>
        <v>0</v>
      </c>
      <c r="I23" s="15">
        <f t="shared" ref="I23:I28" si="7">+G23*1.21</f>
        <v>0</v>
      </c>
      <c r="L23" s="48"/>
    </row>
    <row r="24" spans="2:12" ht="21" customHeight="1" thickBot="1" x14ac:dyDescent="0.3">
      <c r="B24" s="45">
        <v>14</v>
      </c>
      <c r="C24" s="46" t="s">
        <v>82</v>
      </c>
      <c r="D24" s="14"/>
      <c r="E24" s="9"/>
      <c r="F24" s="1">
        <f t="shared" si="0"/>
        <v>0</v>
      </c>
      <c r="G24" s="87">
        <f t="shared" si="1"/>
        <v>0</v>
      </c>
      <c r="H24" s="2">
        <f t="shared" si="6"/>
        <v>0</v>
      </c>
      <c r="I24" s="15">
        <f t="shared" si="7"/>
        <v>0</v>
      </c>
      <c r="J24" s="86"/>
      <c r="L24" s="48"/>
    </row>
    <row r="25" spans="2:12" ht="21" customHeight="1" thickBot="1" x14ac:dyDescent="0.3">
      <c r="B25" s="45">
        <v>15</v>
      </c>
      <c r="C25" s="46" t="s">
        <v>83</v>
      </c>
      <c r="D25" s="14"/>
      <c r="E25" s="9"/>
      <c r="F25" s="1">
        <f t="shared" si="0"/>
        <v>0</v>
      </c>
      <c r="G25" s="87">
        <f t="shared" si="1"/>
        <v>0</v>
      </c>
      <c r="H25" s="2">
        <f t="shared" si="6"/>
        <v>0</v>
      </c>
      <c r="I25" s="15">
        <f t="shared" si="7"/>
        <v>0</v>
      </c>
      <c r="L25" s="48"/>
    </row>
    <row r="26" spans="2:12" ht="21" customHeight="1" thickBot="1" x14ac:dyDescent="0.3">
      <c r="B26" s="45">
        <v>16</v>
      </c>
      <c r="C26" s="46" t="s">
        <v>84</v>
      </c>
      <c r="D26" s="14"/>
      <c r="E26" s="9"/>
      <c r="F26" s="1">
        <f t="shared" si="0"/>
        <v>0</v>
      </c>
      <c r="G26" s="87">
        <f t="shared" si="1"/>
        <v>0</v>
      </c>
      <c r="H26" s="2">
        <f t="shared" si="6"/>
        <v>0</v>
      </c>
      <c r="I26" s="15">
        <f t="shared" si="7"/>
        <v>0</v>
      </c>
      <c r="L26" s="48"/>
    </row>
    <row r="27" spans="2:12" ht="21" hidden="1" customHeight="1" thickBot="1" x14ac:dyDescent="0.3">
      <c r="B27" s="45"/>
      <c r="C27" s="46"/>
      <c r="D27" s="14"/>
      <c r="E27" s="9"/>
      <c r="F27" s="1">
        <f t="shared" si="0"/>
        <v>0</v>
      </c>
      <c r="G27" s="87">
        <f t="shared" ref="G27:G35" si="8">+$G$41*F27</f>
        <v>0</v>
      </c>
      <c r="H27" s="2">
        <f t="shared" si="6"/>
        <v>0</v>
      </c>
      <c r="I27" s="15">
        <f t="shared" si="7"/>
        <v>0</v>
      </c>
      <c r="L27" s="48"/>
    </row>
    <row r="28" spans="2:12" ht="21" hidden="1" customHeight="1" thickBot="1" x14ac:dyDescent="0.3">
      <c r="B28" s="45"/>
      <c r="C28" s="46"/>
      <c r="D28" s="14"/>
      <c r="E28" s="9"/>
      <c r="F28" s="1">
        <f t="shared" si="0"/>
        <v>0</v>
      </c>
      <c r="G28" s="87">
        <f t="shared" si="8"/>
        <v>0</v>
      </c>
      <c r="H28" s="2">
        <f t="shared" si="6"/>
        <v>0</v>
      </c>
      <c r="I28" s="15">
        <f t="shared" si="7"/>
        <v>0</v>
      </c>
      <c r="L28" s="48"/>
    </row>
    <row r="29" spans="2:12" ht="21" hidden="1" customHeight="1" thickBot="1" x14ac:dyDescent="0.3">
      <c r="B29" s="45"/>
      <c r="C29" s="46"/>
      <c r="D29" s="14"/>
      <c r="E29" s="9"/>
      <c r="F29" s="1">
        <f t="shared" si="0"/>
        <v>0</v>
      </c>
      <c r="G29" s="87">
        <f t="shared" si="8"/>
        <v>0</v>
      </c>
      <c r="H29" s="2">
        <f t="shared" si="4"/>
        <v>0</v>
      </c>
      <c r="I29" s="15">
        <f t="shared" si="5"/>
        <v>0</v>
      </c>
      <c r="L29" s="48"/>
    </row>
    <row r="30" spans="2:12" ht="21" hidden="1" customHeight="1" thickBot="1" x14ac:dyDescent="0.3">
      <c r="B30" s="45"/>
      <c r="C30" s="46"/>
      <c r="D30" s="14"/>
      <c r="E30" s="9"/>
      <c r="F30" s="1">
        <f t="shared" si="0"/>
        <v>0</v>
      </c>
      <c r="G30" s="87">
        <f t="shared" si="8"/>
        <v>0</v>
      </c>
      <c r="H30" s="2">
        <f t="shared" si="4"/>
        <v>0</v>
      </c>
      <c r="I30" s="15">
        <f t="shared" si="5"/>
        <v>0</v>
      </c>
      <c r="L30" s="48"/>
    </row>
    <row r="31" spans="2:12" ht="21" hidden="1" customHeight="1" thickBot="1" x14ac:dyDescent="0.3">
      <c r="B31" s="45"/>
      <c r="C31" s="46"/>
      <c r="D31" s="14"/>
      <c r="E31" s="9"/>
      <c r="F31" s="1">
        <f t="shared" si="0"/>
        <v>0</v>
      </c>
      <c r="G31" s="87">
        <f t="shared" si="8"/>
        <v>0</v>
      </c>
      <c r="H31" s="2">
        <f t="shared" si="2"/>
        <v>0</v>
      </c>
      <c r="I31" s="15">
        <f t="shared" si="3"/>
        <v>0</v>
      </c>
      <c r="L31" s="48"/>
    </row>
    <row r="32" spans="2:12" ht="21" hidden="1" customHeight="1" thickBot="1" x14ac:dyDescent="0.3">
      <c r="B32" s="45"/>
      <c r="C32" s="46"/>
      <c r="D32" s="14"/>
      <c r="E32" s="9"/>
      <c r="F32" s="1">
        <f t="shared" si="0"/>
        <v>0</v>
      </c>
      <c r="G32" s="87">
        <f t="shared" si="8"/>
        <v>0</v>
      </c>
      <c r="H32" s="2">
        <f t="shared" si="2"/>
        <v>0</v>
      </c>
      <c r="I32" s="15">
        <f t="shared" si="3"/>
        <v>0</v>
      </c>
      <c r="L32" s="48"/>
    </row>
    <row r="33" spans="2:12" ht="21" hidden="1" customHeight="1" thickBot="1" x14ac:dyDescent="0.3">
      <c r="B33" s="45"/>
      <c r="C33" s="46"/>
      <c r="D33" s="14"/>
      <c r="E33" s="9"/>
      <c r="F33" s="1">
        <f t="shared" si="0"/>
        <v>0</v>
      </c>
      <c r="G33" s="87">
        <f t="shared" si="8"/>
        <v>0</v>
      </c>
      <c r="H33" s="2">
        <f t="shared" ref="H33:H34" si="9">+I33-G33</f>
        <v>0</v>
      </c>
      <c r="I33" s="15">
        <f t="shared" ref="I33:I34" si="10">+G33*1.21</f>
        <v>0</v>
      </c>
      <c r="L33" s="48"/>
    </row>
    <row r="34" spans="2:12" ht="21" hidden="1" customHeight="1" thickBot="1" x14ac:dyDescent="0.3">
      <c r="B34" s="45"/>
      <c r="C34" s="46"/>
      <c r="D34" s="14"/>
      <c r="E34" s="9"/>
      <c r="F34" s="1">
        <f t="shared" si="0"/>
        <v>0</v>
      </c>
      <c r="G34" s="87">
        <f t="shared" si="8"/>
        <v>0</v>
      </c>
      <c r="H34" s="2">
        <f t="shared" si="9"/>
        <v>0</v>
      </c>
      <c r="I34" s="15">
        <f t="shared" si="10"/>
        <v>0</v>
      </c>
      <c r="L34" s="48"/>
    </row>
    <row r="35" spans="2:12" ht="21" hidden="1" customHeight="1" thickBot="1" x14ac:dyDescent="0.3">
      <c r="B35" s="45"/>
      <c r="C35" s="46"/>
      <c r="D35" s="14"/>
      <c r="E35" s="9"/>
      <c r="F35" s="1">
        <f t="shared" si="0"/>
        <v>0</v>
      </c>
      <c r="G35" s="87">
        <f t="shared" si="8"/>
        <v>0</v>
      </c>
      <c r="H35" s="2">
        <f t="shared" si="2"/>
        <v>0</v>
      </c>
      <c r="I35" s="15">
        <f t="shared" si="3"/>
        <v>0</v>
      </c>
      <c r="L35" s="48"/>
    </row>
    <row r="36" spans="2:12" ht="15.75" thickBot="1" x14ac:dyDescent="0.3"/>
    <row r="37" spans="2:12" ht="15.75" thickBot="1" x14ac:dyDescent="0.3">
      <c r="B37" s="121" t="s">
        <v>1</v>
      </c>
      <c r="C37" s="122"/>
      <c r="D37" s="123"/>
      <c r="E37" s="47">
        <f>SUM(E11:E35)</f>
        <v>0</v>
      </c>
      <c r="F37" s="1">
        <f>IF(E37=0,0,(E37/$E$37))</f>
        <v>0</v>
      </c>
      <c r="G37" s="73">
        <f>+E63</f>
        <v>0</v>
      </c>
      <c r="H37" s="2">
        <f>+I37-G37</f>
        <v>0</v>
      </c>
      <c r="I37" s="73">
        <f>+G37*1.21</f>
        <v>0</v>
      </c>
    </row>
    <row r="38" spans="2:12" ht="15.75" thickBot="1" x14ac:dyDescent="0.3"/>
    <row r="39" spans="2:12" ht="15.75" thickBot="1" x14ac:dyDescent="0.3">
      <c r="B39" s="45">
        <v>28</v>
      </c>
      <c r="C39" s="46" t="s">
        <v>68</v>
      </c>
      <c r="D39" s="74"/>
      <c r="E39" s="9"/>
      <c r="F39" s="1">
        <f>IF(E39=0,0,(E39/$E$41))</f>
        <v>0</v>
      </c>
      <c r="G39" s="73">
        <f>+E77</f>
        <v>0</v>
      </c>
      <c r="H39" s="2">
        <f>+I39-G39</f>
        <v>0</v>
      </c>
      <c r="I39" s="73">
        <f>+G39*1.21</f>
        <v>0</v>
      </c>
      <c r="L39" s="48"/>
    </row>
    <row r="40" spans="2:12" ht="15.75" thickBot="1" x14ac:dyDescent="0.3">
      <c r="B40" s="75"/>
      <c r="C40" s="76"/>
      <c r="D40" s="74"/>
      <c r="E40" s="74"/>
      <c r="F40" s="74"/>
      <c r="G40" s="73"/>
      <c r="H40" s="2"/>
      <c r="I40" s="73"/>
      <c r="L40" s="48"/>
    </row>
    <row r="41" spans="2:12" ht="15.75" thickBot="1" x14ac:dyDescent="0.3">
      <c r="B41" s="121" t="s">
        <v>65</v>
      </c>
      <c r="C41" s="122"/>
      <c r="D41" s="123"/>
      <c r="E41" s="47">
        <f>SUM(E39)</f>
        <v>0</v>
      </c>
      <c r="F41" s="1">
        <f>IF(E41=0,0,(E41/$E$41))</f>
        <v>0</v>
      </c>
      <c r="G41" s="73">
        <f>+G39</f>
        <v>0</v>
      </c>
      <c r="H41" s="2">
        <f t="shared" ref="H41:I41" si="11">+H39+H37</f>
        <v>0</v>
      </c>
      <c r="I41" s="73">
        <f t="shared" si="11"/>
        <v>0</v>
      </c>
    </row>
    <row r="44" spans="2:12" ht="20.25" customHeight="1" x14ac:dyDescent="0.35">
      <c r="B44" s="120" t="s">
        <v>5</v>
      </c>
      <c r="C44" s="120"/>
      <c r="D44" s="120"/>
      <c r="E44" s="120"/>
      <c r="F44" s="120"/>
    </row>
    <row r="45" spans="2:12" x14ac:dyDescent="0.25">
      <c r="B45" s="108" t="s">
        <v>6</v>
      </c>
      <c r="C45" s="108"/>
      <c r="D45" s="108"/>
      <c r="E45" s="17" t="s">
        <v>7</v>
      </c>
      <c r="F45" s="17" t="s">
        <v>24</v>
      </c>
    </row>
    <row r="46" spans="2:12" ht="19.149999999999999" customHeight="1" x14ac:dyDescent="0.25">
      <c r="B46" s="18" t="s">
        <v>8</v>
      </c>
      <c r="C46" s="19"/>
      <c r="D46" s="19"/>
      <c r="E46" s="80"/>
      <c r="F46" s="20">
        <f t="shared" ref="F46:F63" si="12">IF(E46=0,0,(E46/$E$63))</f>
        <v>0</v>
      </c>
    </row>
    <row r="47" spans="2:12" ht="21" customHeight="1" x14ac:dyDescent="0.25">
      <c r="B47" s="21" t="s">
        <v>9</v>
      </c>
      <c r="C47" s="22"/>
      <c r="D47" s="22"/>
      <c r="E47" s="81"/>
      <c r="F47" s="23">
        <f t="shared" si="12"/>
        <v>0</v>
      </c>
    </row>
    <row r="48" spans="2:12" ht="14.45" hidden="1" customHeight="1" x14ac:dyDescent="0.25">
      <c r="B48" s="21" t="s">
        <v>23</v>
      </c>
      <c r="C48" s="22"/>
      <c r="D48" s="22"/>
      <c r="E48" s="7"/>
      <c r="F48" s="23">
        <f t="shared" si="12"/>
        <v>0</v>
      </c>
    </row>
    <row r="49" spans="2:6" ht="21" customHeight="1" x14ac:dyDescent="0.25">
      <c r="B49" s="21" t="s">
        <v>10</v>
      </c>
      <c r="C49" s="22"/>
      <c r="D49" s="22"/>
      <c r="E49" s="81"/>
      <c r="F49" s="23">
        <f t="shared" si="12"/>
        <v>0</v>
      </c>
    </row>
    <row r="50" spans="2:6" ht="21" customHeight="1" x14ac:dyDescent="0.25">
      <c r="B50" s="21" t="s">
        <v>20</v>
      </c>
      <c r="C50" s="22"/>
      <c r="D50" s="22"/>
      <c r="E50" s="81"/>
      <c r="F50" s="23">
        <f t="shared" si="12"/>
        <v>0</v>
      </c>
    </row>
    <row r="51" spans="2:6" ht="21" customHeight="1" x14ac:dyDescent="0.25">
      <c r="B51" s="21" t="s">
        <v>21</v>
      </c>
      <c r="C51" s="22"/>
      <c r="D51" s="22"/>
      <c r="E51" s="81"/>
      <c r="F51" s="23">
        <f t="shared" si="12"/>
        <v>0</v>
      </c>
    </row>
    <row r="52" spans="2:6" ht="21" customHeight="1" x14ac:dyDescent="0.25">
      <c r="B52" s="21" t="s">
        <v>11</v>
      </c>
      <c r="C52" s="22"/>
      <c r="D52" s="22"/>
      <c r="E52" s="81"/>
      <c r="F52" s="23">
        <f t="shared" si="12"/>
        <v>0</v>
      </c>
    </row>
    <row r="53" spans="2:6" ht="21" customHeight="1" x14ac:dyDescent="0.25">
      <c r="B53" s="21" t="s">
        <v>2</v>
      </c>
      <c r="C53" s="22"/>
      <c r="D53" s="22"/>
      <c r="E53" s="81"/>
      <c r="F53" s="23">
        <f t="shared" si="12"/>
        <v>0</v>
      </c>
    </row>
    <row r="54" spans="2:6" ht="18" customHeight="1" x14ac:dyDescent="0.25">
      <c r="B54" s="24" t="s">
        <v>12</v>
      </c>
      <c r="C54" s="22"/>
      <c r="D54" s="22"/>
      <c r="E54" s="7"/>
      <c r="F54" s="23">
        <f t="shared" si="12"/>
        <v>0</v>
      </c>
    </row>
    <row r="55" spans="2:6" ht="21" customHeight="1" x14ac:dyDescent="0.25">
      <c r="B55" s="24" t="s">
        <v>85</v>
      </c>
      <c r="C55" s="25"/>
      <c r="D55" s="25"/>
      <c r="E55" s="82"/>
      <c r="F55" s="23">
        <f t="shared" ref="F55:F56" si="13">IF(E55=0,0,(E55/$E$63))</f>
        <v>0</v>
      </c>
    </row>
    <row r="56" spans="2:6" hidden="1" x14ac:dyDescent="0.25">
      <c r="B56" s="24"/>
      <c r="C56" s="25"/>
      <c r="D56" s="25"/>
      <c r="E56" s="82"/>
      <c r="F56" s="23">
        <f t="shared" si="13"/>
        <v>0</v>
      </c>
    </row>
    <row r="57" spans="2:6" ht="18.600000000000001" customHeight="1" x14ac:dyDescent="0.25">
      <c r="B57" s="24" t="s">
        <v>42</v>
      </c>
      <c r="C57" s="25"/>
      <c r="D57" s="25"/>
      <c r="E57" s="82"/>
      <c r="F57" s="23">
        <f t="shared" si="12"/>
        <v>0</v>
      </c>
    </row>
    <row r="58" spans="2:6" x14ac:dyDescent="0.25">
      <c r="B58" s="109" t="s">
        <v>13</v>
      </c>
      <c r="C58" s="110"/>
      <c r="D58" s="110"/>
      <c r="E58" s="29">
        <f>SUM(E46:E57)</f>
        <v>0</v>
      </c>
      <c r="F58" s="30">
        <f t="shared" si="12"/>
        <v>0</v>
      </c>
    </row>
    <row r="59" spans="2:6" x14ac:dyDescent="0.25">
      <c r="B59" s="18" t="s">
        <v>22</v>
      </c>
      <c r="C59" s="19"/>
      <c r="D59" s="31"/>
      <c r="E59" s="8"/>
      <c r="F59" s="20">
        <f t="shared" si="12"/>
        <v>0</v>
      </c>
    </row>
    <row r="60" spans="2:6" x14ac:dyDescent="0.25">
      <c r="B60" s="26" t="s">
        <v>14</v>
      </c>
      <c r="C60" s="27"/>
      <c r="D60" s="32"/>
      <c r="E60" s="8"/>
      <c r="F60" s="28">
        <f t="shared" si="12"/>
        <v>0</v>
      </c>
    </row>
    <row r="61" spans="2:6" x14ac:dyDescent="0.25">
      <c r="B61" s="109"/>
      <c r="C61" s="110"/>
      <c r="D61" s="110" t="s">
        <v>19</v>
      </c>
      <c r="E61" s="29">
        <f>E60+E58+E59</f>
        <v>0</v>
      </c>
      <c r="F61" s="30">
        <f t="shared" si="12"/>
        <v>0</v>
      </c>
    </row>
    <row r="62" spans="2:6" x14ac:dyDescent="0.25">
      <c r="B62" s="33" t="s">
        <v>15</v>
      </c>
      <c r="C62" s="34"/>
      <c r="D62" s="32"/>
      <c r="E62" s="8"/>
      <c r="F62" s="20">
        <f t="shared" si="12"/>
        <v>0</v>
      </c>
    </row>
    <row r="63" spans="2:6" x14ac:dyDescent="0.25">
      <c r="B63" s="111" t="s">
        <v>16</v>
      </c>
      <c r="C63" s="108"/>
      <c r="D63" s="108"/>
      <c r="E63" s="35">
        <f>E62+E61</f>
        <v>0</v>
      </c>
      <c r="F63" s="36">
        <f t="shared" si="12"/>
        <v>0</v>
      </c>
    </row>
    <row r="64" spans="2:6" x14ac:dyDescent="0.25">
      <c r="B64" s="16"/>
      <c r="C64" s="37" t="s">
        <v>17</v>
      </c>
      <c r="D64" s="38">
        <v>0.21</v>
      </c>
      <c r="E64" s="39">
        <f>E63*D64</f>
        <v>0</v>
      </c>
      <c r="F64" s="16"/>
    </row>
    <row r="65" spans="2:6" ht="15.75" x14ac:dyDescent="0.25">
      <c r="C65" s="40" t="s">
        <v>18</v>
      </c>
      <c r="D65" s="40"/>
      <c r="E65" s="41">
        <f>E64+E63</f>
        <v>0</v>
      </c>
      <c r="F65" s="16"/>
    </row>
    <row r="67" spans="2:6" ht="21" x14ac:dyDescent="0.35">
      <c r="B67" s="120" t="s">
        <v>66</v>
      </c>
      <c r="C67" s="120"/>
      <c r="D67" s="120"/>
      <c r="E67" s="120"/>
      <c r="F67" s="120"/>
    </row>
    <row r="68" spans="2:6" x14ac:dyDescent="0.25">
      <c r="B68" s="108" t="s">
        <v>6</v>
      </c>
      <c r="C68" s="108"/>
      <c r="D68" s="108"/>
      <c r="E68" s="17" t="s">
        <v>7</v>
      </c>
      <c r="F68" s="17" t="s">
        <v>24</v>
      </c>
    </row>
    <row r="69" spans="2:6" x14ac:dyDescent="0.25">
      <c r="B69" s="18" t="s">
        <v>8</v>
      </c>
      <c r="C69" s="19"/>
      <c r="D69" s="19"/>
      <c r="E69" s="6"/>
      <c r="F69" s="20">
        <f t="shared" ref="F69:F76" si="14">IF(E69=0,0,(E69/$E$77))</f>
        <v>0</v>
      </c>
    </row>
    <row r="70" spans="2:6" ht="21" customHeight="1" x14ac:dyDescent="0.25">
      <c r="B70" s="21" t="s">
        <v>11</v>
      </c>
      <c r="C70" s="22"/>
      <c r="D70" s="22"/>
      <c r="E70" s="7"/>
      <c r="F70" s="23">
        <f t="shared" si="14"/>
        <v>0</v>
      </c>
    </row>
    <row r="71" spans="2:6" ht="21" customHeight="1" x14ac:dyDescent="0.25">
      <c r="B71" s="21" t="s">
        <v>67</v>
      </c>
      <c r="C71" s="22"/>
      <c r="D71" s="22"/>
      <c r="E71" s="7"/>
      <c r="F71" s="23">
        <f t="shared" si="14"/>
        <v>0</v>
      </c>
    </row>
    <row r="72" spans="2:6" x14ac:dyDescent="0.25">
      <c r="B72" s="109" t="s">
        <v>13</v>
      </c>
      <c r="C72" s="110"/>
      <c r="D72" s="110"/>
      <c r="E72" s="29">
        <f>SUM(E69:E71)</f>
        <v>0</v>
      </c>
      <c r="F72" s="30">
        <f t="shared" si="14"/>
        <v>0</v>
      </c>
    </row>
    <row r="73" spans="2:6" x14ac:dyDescent="0.25">
      <c r="B73" s="18" t="s">
        <v>22</v>
      </c>
      <c r="C73" s="19"/>
      <c r="D73" s="31"/>
      <c r="E73" s="8"/>
      <c r="F73" s="20">
        <f t="shared" si="14"/>
        <v>0</v>
      </c>
    </row>
    <row r="74" spans="2:6" x14ac:dyDescent="0.25">
      <c r="B74" s="26" t="s">
        <v>14</v>
      </c>
      <c r="C74" s="27"/>
      <c r="D74" s="32"/>
      <c r="E74" s="8"/>
      <c r="F74" s="28">
        <f t="shared" si="14"/>
        <v>0</v>
      </c>
    </row>
    <row r="75" spans="2:6" x14ac:dyDescent="0.25">
      <c r="B75" s="109"/>
      <c r="C75" s="110"/>
      <c r="D75" s="110" t="s">
        <v>19</v>
      </c>
      <c r="E75" s="29">
        <f>E74+E72+E73</f>
        <v>0</v>
      </c>
      <c r="F75" s="30">
        <f t="shared" si="14"/>
        <v>0</v>
      </c>
    </row>
    <row r="76" spans="2:6" x14ac:dyDescent="0.25">
      <c r="B76" s="33" t="s">
        <v>15</v>
      </c>
      <c r="C76" s="34"/>
      <c r="D76" s="32"/>
      <c r="E76" s="8"/>
      <c r="F76" s="20">
        <f t="shared" si="14"/>
        <v>0</v>
      </c>
    </row>
    <row r="77" spans="2:6" x14ac:dyDescent="0.25">
      <c r="B77" s="111" t="s">
        <v>16</v>
      </c>
      <c r="C77" s="108"/>
      <c r="D77" s="108"/>
      <c r="E77" s="35">
        <f>E76+E75</f>
        <v>0</v>
      </c>
      <c r="F77" s="36">
        <f>IF(E77=0,0,(E77/$E$77))</f>
        <v>0</v>
      </c>
    </row>
    <row r="78" spans="2:6" x14ac:dyDescent="0.25">
      <c r="B78" s="16"/>
      <c r="C78" s="37" t="s">
        <v>17</v>
      </c>
      <c r="D78" s="38">
        <v>0.21</v>
      </c>
      <c r="E78" s="39">
        <f>E77*D78</f>
        <v>0</v>
      </c>
    </row>
    <row r="79" spans="2:6" ht="15.75" x14ac:dyDescent="0.25">
      <c r="C79" s="40" t="s">
        <v>18</v>
      </c>
      <c r="D79" s="40"/>
      <c r="E79" s="41">
        <f>E78+E77</f>
        <v>0</v>
      </c>
    </row>
    <row r="86" spans="2:6" ht="23.25" x14ac:dyDescent="0.35">
      <c r="B86" s="114" t="s">
        <v>30</v>
      </c>
      <c r="C86" s="114"/>
      <c r="D86" s="114"/>
      <c r="E86" s="114"/>
      <c r="F86" s="114"/>
    </row>
    <row r="87" spans="2:6" x14ac:dyDescent="0.25">
      <c r="B87" s="10" t="s">
        <v>27</v>
      </c>
      <c r="D87" s="42">
        <f>+E63</f>
        <v>0</v>
      </c>
    </row>
    <row r="88" spans="2:6" x14ac:dyDescent="0.25">
      <c r="B88" s="10" t="s">
        <v>26</v>
      </c>
      <c r="D88" s="42">
        <f>+E49+E50</f>
        <v>0</v>
      </c>
    </row>
    <row r="89" spans="2:6" x14ac:dyDescent="0.25">
      <c r="B89" s="10" t="s">
        <v>28</v>
      </c>
      <c r="D89" s="42">
        <f>+D87-D88</f>
        <v>0</v>
      </c>
    </row>
    <row r="90" spans="2:6" x14ac:dyDescent="0.25">
      <c r="B90" s="10" t="s">
        <v>29</v>
      </c>
      <c r="D90" s="43">
        <f>+E37</f>
        <v>0</v>
      </c>
    </row>
    <row r="91" spans="2:6" x14ac:dyDescent="0.25">
      <c r="B91" s="109" t="s">
        <v>31</v>
      </c>
      <c r="C91" s="110"/>
      <c r="D91" s="110"/>
    </row>
    <row r="92" spans="2:6" ht="18.75" x14ac:dyDescent="0.3">
      <c r="B92" s="10" t="s">
        <v>25</v>
      </c>
      <c r="D92" s="44" t="e">
        <f>+D89/D90</f>
        <v>#DIV/0!</v>
      </c>
    </row>
    <row r="94" spans="2:6" ht="23.25" hidden="1" x14ac:dyDescent="0.35">
      <c r="B94" s="114" t="s">
        <v>33</v>
      </c>
      <c r="C94" s="114"/>
      <c r="D94" s="114"/>
      <c r="E94" s="114"/>
      <c r="F94" s="114"/>
    </row>
    <row r="95" spans="2:6" hidden="1" x14ac:dyDescent="0.25"/>
    <row r="96" spans="2:6" ht="21" hidden="1" x14ac:dyDescent="0.35">
      <c r="B96" s="115"/>
      <c r="C96" s="115"/>
      <c r="D96" s="115"/>
      <c r="E96" s="115"/>
      <c r="F96" s="115"/>
    </row>
    <row r="97" spans="2:10" hidden="1" x14ac:dyDescent="0.25"/>
    <row r="98" spans="2:10" hidden="1" x14ac:dyDescent="0.25"/>
    <row r="100" spans="2:10" ht="23.25" x14ac:dyDescent="0.25">
      <c r="B100" s="113" t="s">
        <v>43</v>
      </c>
      <c r="C100" s="113"/>
      <c r="D100" s="113"/>
      <c r="E100" s="113"/>
      <c r="F100" s="113"/>
      <c r="G100" s="113"/>
      <c r="H100" s="113"/>
      <c r="I100" s="113"/>
      <c r="J100" s="113"/>
    </row>
    <row r="101" spans="2:10" x14ac:dyDescent="0.25">
      <c r="B101" s="50"/>
      <c r="C101" s="50"/>
      <c r="D101" s="62"/>
      <c r="E101" s="62"/>
      <c r="F101" s="62"/>
      <c r="G101" s="62"/>
      <c r="H101" s="62"/>
      <c r="I101" s="62"/>
      <c r="J101" s="62"/>
    </row>
    <row r="102" spans="2:10" x14ac:dyDescent="0.25">
      <c r="B102" s="50"/>
      <c r="C102" s="50"/>
      <c r="D102" s="63" t="s">
        <v>39</v>
      </c>
      <c r="E102" s="63" t="s">
        <v>40</v>
      </c>
      <c r="F102" s="63" t="s">
        <v>44</v>
      </c>
      <c r="G102" s="63" t="s">
        <v>45</v>
      </c>
      <c r="H102" s="63" t="s">
        <v>40</v>
      </c>
      <c r="I102" s="63" t="s">
        <v>46</v>
      </c>
      <c r="J102" s="63" t="s">
        <v>41</v>
      </c>
    </row>
    <row r="103" spans="2:10" x14ac:dyDescent="0.25">
      <c r="B103" s="64" t="s">
        <v>47</v>
      </c>
      <c r="C103" s="65"/>
      <c r="D103" s="66">
        <v>16.5</v>
      </c>
      <c r="E103" s="77">
        <f>+D103*21%</f>
        <v>3.4649999999999999</v>
      </c>
      <c r="F103" s="77">
        <f>+D103+E103</f>
        <v>19.965</v>
      </c>
      <c r="G103" s="67"/>
      <c r="H103" s="78">
        <f t="shared" ref="H103:H110" si="15">+I103-G103</f>
        <v>0</v>
      </c>
      <c r="I103" s="78">
        <f t="shared" ref="I103:I110" si="16">+G103*1.21</f>
        <v>0</v>
      </c>
      <c r="J103" s="68">
        <f t="shared" ref="J103:J110" si="17">1-(I103/F103)</f>
        <v>1</v>
      </c>
    </row>
    <row r="104" spans="2:10" x14ac:dyDescent="0.25">
      <c r="B104" s="64" t="s">
        <v>48</v>
      </c>
      <c r="C104" s="69"/>
      <c r="D104" s="70">
        <v>20.63</v>
      </c>
      <c r="E104" s="77">
        <f t="shared" ref="E104:E110" si="18">+D104*21%</f>
        <v>4.3323</v>
      </c>
      <c r="F104" s="77">
        <f t="shared" ref="F104:F110" si="19">+D104+E104</f>
        <v>24.962299999999999</v>
      </c>
      <c r="G104" s="67"/>
      <c r="H104" s="78">
        <f t="shared" si="15"/>
        <v>0</v>
      </c>
      <c r="I104" s="78">
        <f t="shared" si="16"/>
        <v>0</v>
      </c>
      <c r="J104" s="68">
        <f t="shared" si="17"/>
        <v>1</v>
      </c>
    </row>
    <row r="105" spans="2:10" x14ac:dyDescent="0.25">
      <c r="B105" s="64" t="s">
        <v>49</v>
      </c>
      <c r="C105" s="69"/>
      <c r="D105" s="70">
        <v>24.75</v>
      </c>
      <c r="E105" s="77">
        <f t="shared" si="18"/>
        <v>5.1974999999999998</v>
      </c>
      <c r="F105" s="77">
        <f t="shared" si="19"/>
        <v>29.947499999999998</v>
      </c>
      <c r="G105" s="67"/>
      <c r="H105" s="78">
        <f t="shared" si="15"/>
        <v>0</v>
      </c>
      <c r="I105" s="78">
        <f t="shared" si="16"/>
        <v>0</v>
      </c>
      <c r="J105" s="68">
        <f t="shared" si="17"/>
        <v>1</v>
      </c>
    </row>
    <row r="106" spans="2:10" x14ac:dyDescent="0.25">
      <c r="B106" s="64" t="s">
        <v>50</v>
      </c>
      <c r="C106" s="64"/>
      <c r="D106" s="70">
        <v>28.88</v>
      </c>
      <c r="E106" s="77">
        <f t="shared" si="18"/>
        <v>6.0648</v>
      </c>
      <c r="F106" s="77">
        <f t="shared" si="19"/>
        <v>34.944800000000001</v>
      </c>
      <c r="G106" s="67"/>
      <c r="H106" s="78">
        <f t="shared" si="15"/>
        <v>0</v>
      </c>
      <c r="I106" s="78">
        <f t="shared" si="16"/>
        <v>0</v>
      </c>
      <c r="J106" s="68">
        <f t="shared" si="17"/>
        <v>1</v>
      </c>
    </row>
    <row r="107" spans="2:10" x14ac:dyDescent="0.25">
      <c r="B107" s="64" t="s">
        <v>51</v>
      </c>
      <c r="C107" s="65"/>
      <c r="D107" s="66">
        <v>17.559999999999999</v>
      </c>
      <c r="E107" s="77">
        <f t="shared" si="18"/>
        <v>3.6875999999999998</v>
      </c>
      <c r="F107" s="77">
        <f t="shared" si="19"/>
        <v>21.247599999999998</v>
      </c>
      <c r="G107" s="67"/>
      <c r="H107" s="78">
        <f t="shared" si="15"/>
        <v>0</v>
      </c>
      <c r="I107" s="78">
        <f t="shared" si="16"/>
        <v>0</v>
      </c>
      <c r="J107" s="68">
        <f t="shared" si="17"/>
        <v>1</v>
      </c>
    </row>
    <row r="108" spans="2:10" x14ac:dyDescent="0.25">
      <c r="B108" s="64" t="s">
        <v>52</v>
      </c>
      <c r="C108" s="65"/>
      <c r="D108" s="70">
        <v>21.95</v>
      </c>
      <c r="E108" s="77">
        <f t="shared" si="18"/>
        <v>4.6094999999999997</v>
      </c>
      <c r="F108" s="77">
        <f t="shared" si="19"/>
        <v>26.5595</v>
      </c>
      <c r="G108" s="67"/>
      <c r="H108" s="78">
        <f t="shared" si="15"/>
        <v>0</v>
      </c>
      <c r="I108" s="78">
        <f t="shared" si="16"/>
        <v>0</v>
      </c>
      <c r="J108" s="68">
        <f t="shared" si="17"/>
        <v>1</v>
      </c>
    </row>
    <row r="109" spans="2:10" x14ac:dyDescent="0.25">
      <c r="B109" s="64" t="s">
        <v>53</v>
      </c>
      <c r="C109" s="69"/>
      <c r="D109" s="70">
        <v>26.34</v>
      </c>
      <c r="E109" s="77">
        <f t="shared" si="18"/>
        <v>5.5313999999999997</v>
      </c>
      <c r="F109" s="77">
        <f t="shared" si="19"/>
        <v>31.871400000000001</v>
      </c>
      <c r="G109" s="67"/>
      <c r="H109" s="78">
        <f t="shared" si="15"/>
        <v>0</v>
      </c>
      <c r="I109" s="78">
        <f t="shared" si="16"/>
        <v>0</v>
      </c>
      <c r="J109" s="68">
        <f t="shared" si="17"/>
        <v>1</v>
      </c>
    </row>
    <row r="110" spans="2:10" x14ac:dyDescent="0.25">
      <c r="B110" s="64" t="s">
        <v>54</v>
      </c>
      <c r="C110" s="69"/>
      <c r="D110" s="70">
        <v>30.73</v>
      </c>
      <c r="E110" s="77">
        <f t="shared" si="18"/>
        <v>6.4532999999999996</v>
      </c>
      <c r="F110" s="77">
        <f t="shared" si="19"/>
        <v>37.183300000000003</v>
      </c>
      <c r="G110" s="67"/>
      <c r="H110" s="78">
        <f t="shared" si="15"/>
        <v>0</v>
      </c>
      <c r="I110" s="78">
        <f t="shared" si="16"/>
        <v>0</v>
      </c>
      <c r="J110" s="68">
        <f t="shared" si="17"/>
        <v>1</v>
      </c>
    </row>
  </sheetData>
  <sheetProtection algorithmName="SHA-512" hashValue="yvc+vJ3GSdY7fLGl5WU4pqZ1DnFfQJXXw2aDEeOyN9qp/zR4C4FR2KnHTOlJkHklG7S2wXfAtdI0jZr2jIvMzw==" saltValue="gtJ6qyrcID1bGqDjZc2jrQ==" spinCount="100000" sheet="1" selectLockedCells="1"/>
  <sortState xmlns:xlrd2="http://schemas.microsoft.com/office/spreadsheetml/2017/richdata2" ref="B70:E71">
    <sortCondition ref="B70:B71"/>
  </sortState>
  <mergeCells count="20">
    <mergeCell ref="B100:J100"/>
    <mergeCell ref="B91:D91"/>
    <mergeCell ref="B94:F94"/>
    <mergeCell ref="B96:F96"/>
    <mergeCell ref="B7:I7"/>
    <mergeCell ref="B45:D45"/>
    <mergeCell ref="B86:F86"/>
    <mergeCell ref="B9:D9"/>
    <mergeCell ref="B58:D58"/>
    <mergeCell ref="B61:D61"/>
    <mergeCell ref="B63:D63"/>
    <mergeCell ref="B44:F44"/>
    <mergeCell ref="B41:D41"/>
    <mergeCell ref="B37:D37"/>
    <mergeCell ref="B67:F67"/>
    <mergeCell ref="B68:D68"/>
    <mergeCell ref="B72:D72"/>
    <mergeCell ref="B75:D75"/>
    <mergeCell ref="B77:D77"/>
    <mergeCell ref="B2:I2"/>
  </mergeCells>
  <pageMargins left="0.47244094488188981" right="0.31496062992125984" top="0.44" bottom="0.32" header="0.31496062992125984" footer="0.26"/>
  <pageSetup paperSize="9" scale="64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64C28-99B0-44C6-B2D9-A0D16A273B66}">
  <sheetPr>
    <pageSetUpPr fitToPage="1"/>
  </sheetPr>
  <dimension ref="A2:N49"/>
  <sheetViews>
    <sheetView topLeftCell="A16" workbookViewId="0">
      <selection activeCell="G31" sqref="G31"/>
    </sheetView>
  </sheetViews>
  <sheetFormatPr defaultColWidth="11.42578125" defaultRowHeight="15" x14ac:dyDescent="0.25"/>
  <cols>
    <col min="3" max="3" width="17.42578125" customWidth="1"/>
    <col min="4" max="4" width="16" customWidth="1"/>
    <col min="5" max="5" width="30.5703125" customWidth="1"/>
    <col min="6" max="6" width="24.85546875" hidden="1" customWidth="1"/>
    <col min="7" max="7" width="12.85546875" customWidth="1"/>
  </cols>
  <sheetData>
    <row r="2" spans="1:13" ht="26.25" x14ac:dyDescent="0.25">
      <c r="A2" s="112" t="s">
        <v>87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4" spans="1:13" ht="23.25" x14ac:dyDescent="0.25">
      <c r="B4" s="127" t="s">
        <v>55</v>
      </c>
      <c r="C4" s="127"/>
      <c r="D4" s="127"/>
      <c r="E4" s="127"/>
      <c r="F4" s="127"/>
      <c r="G4" s="127"/>
      <c r="H4" s="127"/>
    </row>
    <row r="6" spans="1:13" ht="24" thickBot="1" x14ac:dyDescent="0.3">
      <c r="C6" s="51"/>
      <c r="D6" s="51"/>
      <c r="E6" s="51"/>
      <c r="F6" s="51">
        <v>18.66</v>
      </c>
      <c r="G6" s="51"/>
      <c r="H6" s="128" t="s">
        <v>90</v>
      </c>
      <c r="I6" s="128"/>
      <c r="J6" s="128"/>
      <c r="K6" s="128"/>
      <c r="L6" s="128"/>
      <c r="M6" s="128"/>
    </row>
    <row r="7" spans="1:13" ht="30.75" thickBot="1" x14ac:dyDescent="0.3">
      <c r="B7" s="124" t="s">
        <v>88</v>
      </c>
      <c r="C7" s="125"/>
      <c r="D7" s="125"/>
      <c r="E7" s="126"/>
      <c r="F7" s="85"/>
      <c r="G7" s="52" t="s">
        <v>91</v>
      </c>
      <c r="H7" s="53" t="s">
        <v>92</v>
      </c>
      <c r="I7" s="53" t="s">
        <v>56</v>
      </c>
      <c r="J7" s="53" t="s">
        <v>57</v>
      </c>
      <c r="K7" s="53" t="s">
        <v>58</v>
      </c>
      <c r="L7" s="53" t="s">
        <v>59</v>
      </c>
      <c r="M7" s="54" t="s">
        <v>60</v>
      </c>
    </row>
    <row r="8" spans="1:13" ht="29.25" thickBot="1" x14ac:dyDescent="0.3">
      <c r="B8" s="88"/>
      <c r="C8" s="88"/>
      <c r="D8" s="88"/>
      <c r="E8" s="88"/>
      <c r="F8" s="89"/>
      <c r="G8" s="90"/>
      <c r="H8" s="91">
        <v>1</v>
      </c>
      <c r="I8" s="91">
        <v>2</v>
      </c>
      <c r="J8" s="91">
        <v>3</v>
      </c>
      <c r="K8" s="91">
        <v>4</v>
      </c>
      <c r="L8" s="91">
        <v>5</v>
      </c>
      <c r="M8" s="91">
        <v>6</v>
      </c>
    </row>
    <row r="9" spans="1:13" x14ac:dyDescent="0.25">
      <c r="B9" s="92" t="s">
        <v>93</v>
      </c>
      <c r="C9" s="93"/>
      <c r="D9" s="93"/>
      <c r="E9" s="94"/>
      <c r="F9" s="95">
        <v>175</v>
      </c>
      <c r="G9" s="49">
        <f>ROUND($F$6/$F9,2)</f>
        <v>0.11</v>
      </c>
      <c r="H9" s="71">
        <f>ROUND($G9*4.345*H$8,2)</f>
        <v>0.48</v>
      </c>
      <c r="I9" s="71">
        <f t="shared" ref="I9:M9" si="0">ROUND($G9*4.345*I$8,2)</f>
        <v>0.96</v>
      </c>
      <c r="J9" s="71">
        <f t="shared" si="0"/>
        <v>1.43</v>
      </c>
      <c r="K9" s="71">
        <f t="shared" si="0"/>
        <v>1.91</v>
      </c>
      <c r="L9" s="71">
        <f t="shared" si="0"/>
        <v>2.39</v>
      </c>
      <c r="M9" s="71">
        <f t="shared" si="0"/>
        <v>2.87</v>
      </c>
    </row>
    <row r="10" spans="1:13" x14ac:dyDescent="0.25">
      <c r="B10" s="96" t="s">
        <v>94</v>
      </c>
      <c r="C10" s="97"/>
      <c r="D10" s="97"/>
      <c r="E10" s="98"/>
      <c r="F10" s="95">
        <v>110</v>
      </c>
      <c r="G10" s="49">
        <f t="shared" ref="G10:G24" si="1">ROUND($F$6/$F10,2)</f>
        <v>0.17</v>
      </c>
      <c r="H10" s="71">
        <f t="shared" ref="H10:M24" si="2">ROUND($G10*4.345*H$8,2)</f>
        <v>0.74</v>
      </c>
      <c r="I10" s="71">
        <f t="shared" si="2"/>
        <v>1.48</v>
      </c>
      <c r="J10" s="71">
        <f t="shared" si="2"/>
        <v>2.2200000000000002</v>
      </c>
      <c r="K10" s="71">
        <f t="shared" si="2"/>
        <v>2.95</v>
      </c>
      <c r="L10" s="71">
        <f t="shared" si="2"/>
        <v>3.69</v>
      </c>
      <c r="M10" s="71">
        <f t="shared" si="2"/>
        <v>4.43</v>
      </c>
    </row>
    <row r="11" spans="1:13" x14ac:dyDescent="0.25">
      <c r="B11" s="99" t="s">
        <v>61</v>
      </c>
      <c r="C11" s="83"/>
      <c r="D11" s="83"/>
      <c r="E11" s="84"/>
      <c r="F11" s="95">
        <v>90</v>
      </c>
      <c r="G11" s="49">
        <f t="shared" si="1"/>
        <v>0.21</v>
      </c>
      <c r="H11" s="71">
        <f t="shared" si="2"/>
        <v>0.91</v>
      </c>
      <c r="I11" s="71">
        <f t="shared" si="2"/>
        <v>1.82</v>
      </c>
      <c r="J11" s="71">
        <f t="shared" si="2"/>
        <v>2.74</v>
      </c>
      <c r="K11" s="71">
        <f t="shared" si="2"/>
        <v>3.65</v>
      </c>
      <c r="L11" s="71">
        <f t="shared" si="2"/>
        <v>4.5599999999999996</v>
      </c>
      <c r="M11" s="71">
        <f t="shared" si="2"/>
        <v>5.47</v>
      </c>
    </row>
    <row r="12" spans="1:13" x14ac:dyDescent="0.25">
      <c r="B12" s="99" t="s">
        <v>95</v>
      </c>
      <c r="C12" s="83"/>
      <c r="D12" s="83"/>
      <c r="E12" s="84"/>
      <c r="F12" s="95">
        <v>70</v>
      </c>
      <c r="G12" s="49">
        <f t="shared" si="1"/>
        <v>0.27</v>
      </c>
      <c r="H12" s="71">
        <f t="shared" si="2"/>
        <v>1.17</v>
      </c>
      <c r="I12" s="71">
        <f t="shared" si="2"/>
        <v>2.35</v>
      </c>
      <c r="J12" s="71">
        <f t="shared" si="2"/>
        <v>3.52</v>
      </c>
      <c r="K12" s="71">
        <f t="shared" si="2"/>
        <v>4.6900000000000004</v>
      </c>
      <c r="L12" s="71">
        <f t="shared" si="2"/>
        <v>5.87</v>
      </c>
      <c r="M12" s="71">
        <f t="shared" si="2"/>
        <v>7.04</v>
      </c>
    </row>
    <row r="13" spans="1:13" x14ac:dyDescent="0.25">
      <c r="B13" s="99" t="s">
        <v>96</v>
      </c>
      <c r="C13" s="83"/>
      <c r="D13" s="83"/>
      <c r="E13" s="84"/>
      <c r="F13" s="95">
        <v>250</v>
      </c>
      <c r="G13" s="49">
        <f t="shared" si="1"/>
        <v>7.0000000000000007E-2</v>
      </c>
      <c r="H13" s="71">
        <f t="shared" si="2"/>
        <v>0.3</v>
      </c>
      <c r="I13" s="71">
        <f t="shared" si="2"/>
        <v>0.61</v>
      </c>
      <c r="J13" s="71">
        <f t="shared" si="2"/>
        <v>0.91</v>
      </c>
      <c r="K13" s="71">
        <f t="shared" si="2"/>
        <v>1.22</v>
      </c>
      <c r="L13" s="71">
        <f t="shared" si="2"/>
        <v>1.52</v>
      </c>
      <c r="M13" s="71">
        <f t="shared" si="2"/>
        <v>1.82</v>
      </c>
    </row>
    <row r="14" spans="1:13" x14ac:dyDescent="0.25">
      <c r="B14" s="99" t="s">
        <v>97</v>
      </c>
      <c r="C14" s="83"/>
      <c r="D14" s="83"/>
      <c r="E14" s="84"/>
      <c r="F14" s="95">
        <v>165</v>
      </c>
      <c r="G14" s="49">
        <f t="shared" si="1"/>
        <v>0.11</v>
      </c>
      <c r="H14" s="71">
        <f t="shared" si="2"/>
        <v>0.48</v>
      </c>
      <c r="I14" s="71">
        <f t="shared" si="2"/>
        <v>0.96</v>
      </c>
      <c r="J14" s="71">
        <f t="shared" si="2"/>
        <v>1.43</v>
      </c>
      <c r="K14" s="71">
        <f t="shared" si="2"/>
        <v>1.91</v>
      </c>
      <c r="L14" s="71">
        <f t="shared" si="2"/>
        <v>2.39</v>
      </c>
      <c r="M14" s="71">
        <f t="shared" si="2"/>
        <v>2.87</v>
      </c>
    </row>
    <row r="15" spans="1:13" x14ac:dyDescent="0.25">
      <c r="B15" s="99" t="s">
        <v>98</v>
      </c>
      <c r="C15" s="83"/>
      <c r="D15" s="83"/>
      <c r="E15" s="84"/>
      <c r="F15" s="95">
        <v>160</v>
      </c>
      <c r="G15" s="49">
        <f>ROUND($F$6/$F15,2)</f>
        <v>0.12</v>
      </c>
      <c r="H15" s="71">
        <f t="shared" si="2"/>
        <v>0.52</v>
      </c>
      <c r="I15" s="71">
        <f t="shared" si="2"/>
        <v>1.04</v>
      </c>
      <c r="J15" s="71">
        <f t="shared" si="2"/>
        <v>1.56</v>
      </c>
      <c r="K15" s="71">
        <f t="shared" si="2"/>
        <v>2.09</v>
      </c>
      <c r="L15" s="71">
        <f t="shared" si="2"/>
        <v>2.61</v>
      </c>
      <c r="M15" s="71">
        <f t="shared" si="2"/>
        <v>3.13</v>
      </c>
    </row>
    <row r="16" spans="1:13" x14ac:dyDescent="0.25">
      <c r="B16" s="99" t="s">
        <v>99</v>
      </c>
      <c r="C16" s="83"/>
      <c r="D16" s="83"/>
      <c r="E16" s="84"/>
      <c r="F16" s="95">
        <v>180</v>
      </c>
      <c r="G16" s="49">
        <f t="shared" si="1"/>
        <v>0.1</v>
      </c>
      <c r="H16" s="71">
        <f t="shared" si="2"/>
        <v>0.43</v>
      </c>
      <c r="I16" s="71">
        <f t="shared" si="2"/>
        <v>0.87</v>
      </c>
      <c r="J16" s="71">
        <f t="shared" si="2"/>
        <v>1.3</v>
      </c>
      <c r="K16" s="71">
        <f t="shared" si="2"/>
        <v>1.74</v>
      </c>
      <c r="L16" s="71">
        <f t="shared" si="2"/>
        <v>2.17</v>
      </c>
      <c r="M16" s="71">
        <f t="shared" si="2"/>
        <v>2.61</v>
      </c>
    </row>
    <row r="17" spans="2:14" ht="14.45" customHeight="1" x14ac:dyDescent="0.25">
      <c r="B17" s="96" t="s">
        <v>89</v>
      </c>
      <c r="C17" s="97"/>
      <c r="D17" s="97"/>
      <c r="E17" s="98"/>
      <c r="F17" s="95">
        <v>91</v>
      </c>
      <c r="G17" s="49">
        <f t="shared" si="1"/>
        <v>0.21</v>
      </c>
      <c r="H17" s="71">
        <f t="shared" si="2"/>
        <v>0.91</v>
      </c>
      <c r="I17" s="71">
        <f t="shared" si="2"/>
        <v>1.82</v>
      </c>
      <c r="J17" s="71">
        <f t="shared" si="2"/>
        <v>2.74</v>
      </c>
      <c r="K17" s="71">
        <f t="shared" si="2"/>
        <v>3.65</v>
      </c>
      <c r="L17" s="71">
        <f t="shared" si="2"/>
        <v>4.5599999999999996</v>
      </c>
      <c r="M17" s="71">
        <f t="shared" si="2"/>
        <v>5.47</v>
      </c>
    </row>
    <row r="18" spans="2:14" x14ac:dyDescent="0.25">
      <c r="B18" s="96" t="s">
        <v>100</v>
      </c>
      <c r="C18" s="97"/>
      <c r="D18" s="97"/>
      <c r="E18" s="98"/>
      <c r="F18" s="95">
        <v>180</v>
      </c>
      <c r="G18" s="49">
        <f t="shared" si="1"/>
        <v>0.1</v>
      </c>
      <c r="H18" s="71">
        <f t="shared" si="2"/>
        <v>0.43</v>
      </c>
      <c r="I18" s="71">
        <f t="shared" si="2"/>
        <v>0.87</v>
      </c>
      <c r="J18" s="71">
        <f t="shared" si="2"/>
        <v>1.3</v>
      </c>
      <c r="K18" s="71">
        <f t="shared" si="2"/>
        <v>1.74</v>
      </c>
      <c r="L18" s="71">
        <f t="shared" si="2"/>
        <v>2.17</v>
      </c>
      <c r="M18" s="71">
        <f t="shared" si="2"/>
        <v>2.61</v>
      </c>
    </row>
    <row r="19" spans="2:14" hidden="1" x14ac:dyDescent="0.25">
      <c r="B19" s="96" t="s">
        <v>101</v>
      </c>
      <c r="C19" s="97"/>
      <c r="D19" s="97"/>
      <c r="E19" s="98"/>
      <c r="F19" s="95">
        <v>125</v>
      </c>
      <c r="G19" s="49">
        <f t="shared" si="1"/>
        <v>0.15</v>
      </c>
      <c r="H19" s="71">
        <f t="shared" si="2"/>
        <v>0.65</v>
      </c>
      <c r="I19" s="71">
        <f t="shared" si="2"/>
        <v>1.3</v>
      </c>
      <c r="J19" s="71">
        <f t="shared" si="2"/>
        <v>1.96</v>
      </c>
      <c r="K19" s="71">
        <f t="shared" si="2"/>
        <v>2.61</v>
      </c>
      <c r="L19" s="71">
        <f t="shared" si="2"/>
        <v>3.26</v>
      </c>
      <c r="M19" s="71">
        <f t="shared" si="2"/>
        <v>3.91</v>
      </c>
    </row>
    <row r="20" spans="2:14" hidden="1" x14ac:dyDescent="0.25">
      <c r="B20" s="96" t="s">
        <v>102</v>
      </c>
      <c r="C20" s="97"/>
      <c r="D20" s="97"/>
      <c r="E20" s="98"/>
      <c r="F20" s="95">
        <v>105</v>
      </c>
      <c r="G20" s="49">
        <f t="shared" si="1"/>
        <v>0.18</v>
      </c>
      <c r="H20" s="71">
        <f t="shared" si="2"/>
        <v>0.78</v>
      </c>
      <c r="I20" s="71">
        <f t="shared" si="2"/>
        <v>1.56</v>
      </c>
      <c r="J20" s="71">
        <f t="shared" si="2"/>
        <v>2.35</v>
      </c>
      <c r="K20" s="71">
        <f t="shared" si="2"/>
        <v>3.13</v>
      </c>
      <c r="L20" s="71">
        <f t="shared" si="2"/>
        <v>3.91</v>
      </c>
      <c r="M20" s="71">
        <f t="shared" si="2"/>
        <v>4.6900000000000004</v>
      </c>
    </row>
    <row r="21" spans="2:14" hidden="1" x14ac:dyDescent="0.25">
      <c r="B21" s="96" t="s">
        <v>103</v>
      </c>
      <c r="C21" s="97"/>
      <c r="D21" s="97"/>
      <c r="E21" s="98"/>
      <c r="F21" s="95">
        <v>95</v>
      </c>
      <c r="G21" s="49">
        <f t="shared" si="1"/>
        <v>0.2</v>
      </c>
      <c r="H21" s="71">
        <f t="shared" si="2"/>
        <v>0.87</v>
      </c>
      <c r="I21" s="71">
        <f t="shared" si="2"/>
        <v>1.74</v>
      </c>
      <c r="J21" s="71">
        <f t="shared" si="2"/>
        <v>2.61</v>
      </c>
      <c r="K21" s="71">
        <f t="shared" si="2"/>
        <v>3.48</v>
      </c>
      <c r="L21" s="71">
        <f t="shared" si="2"/>
        <v>4.3499999999999996</v>
      </c>
      <c r="M21" s="71">
        <f t="shared" si="2"/>
        <v>5.21</v>
      </c>
    </row>
    <row r="22" spans="2:14" x14ac:dyDescent="0.25">
      <c r="B22" s="96" t="s">
        <v>104</v>
      </c>
      <c r="C22" s="97"/>
      <c r="D22" s="97"/>
      <c r="E22" s="98"/>
      <c r="F22" s="95">
        <v>79</v>
      </c>
      <c r="G22" s="49">
        <f t="shared" si="1"/>
        <v>0.24</v>
      </c>
      <c r="H22" s="71">
        <f t="shared" si="2"/>
        <v>1.04</v>
      </c>
      <c r="I22" s="71">
        <f t="shared" si="2"/>
        <v>2.09</v>
      </c>
      <c r="J22" s="71">
        <f t="shared" si="2"/>
        <v>3.13</v>
      </c>
      <c r="K22" s="71">
        <f t="shared" si="2"/>
        <v>4.17</v>
      </c>
      <c r="L22" s="71">
        <f t="shared" si="2"/>
        <v>5.21</v>
      </c>
      <c r="M22" s="71">
        <f t="shared" si="2"/>
        <v>6.26</v>
      </c>
    </row>
    <row r="23" spans="2:14" ht="14.45" customHeight="1" x14ac:dyDescent="0.25">
      <c r="B23" s="96" t="s">
        <v>105</v>
      </c>
      <c r="C23" s="97"/>
      <c r="D23" s="97"/>
      <c r="E23" s="98"/>
      <c r="F23" s="95">
        <v>234</v>
      </c>
      <c r="G23" s="49">
        <f t="shared" si="1"/>
        <v>0.08</v>
      </c>
      <c r="H23" s="71">
        <f t="shared" si="2"/>
        <v>0.35</v>
      </c>
      <c r="I23" s="71">
        <f t="shared" si="2"/>
        <v>0.7</v>
      </c>
      <c r="J23" s="71">
        <f t="shared" si="2"/>
        <v>1.04</v>
      </c>
      <c r="K23" s="71">
        <f t="shared" si="2"/>
        <v>1.39</v>
      </c>
      <c r="L23" s="71">
        <f t="shared" si="2"/>
        <v>1.74</v>
      </c>
      <c r="M23" s="71">
        <f t="shared" si="2"/>
        <v>2.09</v>
      </c>
    </row>
    <row r="24" spans="2:14" ht="14.45" customHeight="1" x14ac:dyDescent="0.25">
      <c r="B24" s="96" t="s">
        <v>106</v>
      </c>
      <c r="C24" s="97"/>
      <c r="D24" s="97"/>
      <c r="E24" s="98"/>
      <c r="F24" s="95">
        <v>138</v>
      </c>
      <c r="G24" s="49">
        <f t="shared" si="1"/>
        <v>0.14000000000000001</v>
      </c>
      <c r="H24" s="71">
        <f t="shared" si="2"/>
        <v>0.61</v>
      </c>
      <c r="I24" s="71">
        <f t="shared" si="2"/>
        <v>1.22</v>
      </c>
      <c r="J24" s="71">
        <f t="shared" si="2"/>
        <v>1.82</v>
      </c>
      <c r="K24" s="71">
        <f t="shared" si="2"/>
        <v>2.4300000000000002</v>
      </c>
      <c r="L24" s="71">
        <f t="shared" si="2"/>
        <v>3.04</v>
      </c>
      <c r="M24" s="71">
        <f t="shared" si="2"/>
        <v>3.65</v>
      </c>
    </row>
    <row r="25" spans="2:14" ht="30" x14ac:dyDescent="0.25">
      <c r="B25" s="129"/>
      <c r="C25" s="130"/>
      <c r="D25" s="130"/>
      <c r="E25" s="131"/>
      <c r="F25" s="100"/>
      <c r="G25" s="55" t="s">
        <v>109</v>
      </c>
      <c r="H25" s="138"/>
      <c r="I25" s="139"/>
      <c r="J25" s="139"/>
      <c r="K25" s="139"/>
      <c r="L25" s="140"/>
      <c r="M25" s="56" t="s">
        <v>62</v>
      </c>
    </row>
    <row r="26" spans="2:14" x14ac:dyDescent="0.25">
      <c r="B26" s="132" t="s">
        <v>107</v>
      </c>
      <c r="C26" s="133"/>
      <c r="D26" s="133"/>
      <c r="E26" s="134"/>
      <c r="F26" s="95">
        <v>30</v>
      </c>
      <c r="G26" s="49">
        <f>ROUND($F$6/$F26,2)</f>
        <v>0.62</v>
      </c>
      <c r="H26" s="72"/>
      <c r="I26" s="72"/>
      <c r="J26" s="72"/>
      <c r="K26" s="72"/>
      <c r="L26" s="72"/>
      <c r="M26" s="72">
        <f>+G26</f>
        <v>0.62</v>
      </c>
    </row>
    <row r="27" spans="2:14" x14ac:dyDescent="0.25">
      <c r="B27" s="135" t="s">
        <v>108</v>
      </c>
      <c r="C27" s="136"/>
      <c r="D27" s="136"/>
      <c r="E27" s="137"/>
      <c r="F27" s="101">
        <v>10</v>
      </c>
      <c r="G27" s="49">
        <f>ROUND($F$6/$F27,2)</f>
        <v>1.87</v>
      </c>
      <c r="H27" s="72"/>
      <c r="I27" s="72"/>
      <c r="J27" s="72"/>
      <c r="K27" s="72"/>
      <c r="L27" s="72"/>
      <c r="M27" s="72">
        <f>+G27</f>
        <v>1.87</v>
      </c>
    </row>
    <row r="28" spans="2:14" ht="15.75" thickBot="1" x14ac:dyDescent="0.3"/>
    <row r="29" spans="2:14" ht="24" thickBot="1" x14ac:dyDescent="0.3">
      <c r="C29" s="51"/>
      <c r="D29" s="51"/>
      <c r="E29" s="51"/>
      <c r="F29" s="51"/>
      <c r="G29" s="51"/>
      <c r="H29" s="141" t="s">
        <v>110</v>
      </c>
      <c r="I29" s="142"/>
      <c r="J29" s="142"/>
      <c r="K29" s="142"/>
      <c r="L29" s="142"/>
      <c r="M29" s="143"/>
    </row>
    <row r="30" spans="2:14" ht="30.75" thickBot="1" x14ac:dyDescent="0.3">
      <c r="B30" s="124" t="s">
        <v>88</v>
      </c>
      <c r="C30" s="125"/>
      <c r="D30" s="125"/>
      <c r="E30" s="126"/>
      <c r="F30" s="85"/>
      <c r="G30" s="52" t="s">
        <v>109</v>
      </c>
      <c r="H30" s="53" t="s">
        <v>92</v>
      </c>
      <c r="I30" s="53" t="s">
        <v>56</v>
      </c>
      <c r="J30" s="53" t="s">
        <v>57</v>
      </c>
      <c r="K30" s="53" t="s">
        <v>58</v>
      </c>
      <c r="L30" s="53" t="s">
        <v>59</v>
      </c>
      <c r="M30" s="54" t="s">
        <v>60</v>
      </c>
      <c r="N30" s="57" t="s">
        <v>63</v>
      </c>
    </row>
    <row r="31" spans="2:14" x14ac:dyDescent="0.25">
      <c r="B31" s="92" t="s">
        <v>93</v>
      </c>
      <c r="C31" s="102"/>
      <c r="D31" s="102"/>
      <c r="E31" s="103"/>
      <c r="F31" s="95"/>
      <c r="G31" s="58"/>
      <c r="H31" s="71">
        <f>ROUND(($G31*4.345)*H$8,2)</f>
        <v>0</v>
      </c>
      <c r="I31" s="71">
        <f t="shared" ref="I31:M46" si="3">ROUND(($G31*4.345)*I$8,2)</f>
        <v>0</v>
      </c>
      <c r="J31" s="71">
        <f t="shared" si="3"/>
        <v>0</v>
      </c>
      <c r="K31" s="71">
        <f t="shared" si="3"/>
        <v>0</v>
      </c>
      <c r="L31" s="71">
        <f t="shared" si="3"/>
        <v>0</v>
      </c>
      <c r="M31" s="71">
        <f t="shared" si="3"/>
        <v>0</v>
      </c>
      <c r="N31" s="59">
        <f>1-(M31/M9)</f>
        <v>1</v>
      </c>
    </row>
    <row r="32" spans="2:14" x14ac:dyDescent="0.25">
      <c r="B32" s="96" t="s">
        <v>94</v>
      </c>
      <c r="C32" s="104"/>
      <c r="D32" s="104"/>
      <c r="E32" s="105"/>
      <c r="F32" s="95"/>
      <c r="G32" s="58"/>
      <c r="H32" s="71">
        <f t="shared" ref="H32:H46" si="4">ROUND(($G32*4.345)*H$8,2)</f>
        <v>0</v>
      </c>
      <c r="I32" s="71">
        <f t="shared" si="3"/>
        <v>0</v>
      </c>
      <c r="J32" s="71">
        <f t="shared" si="3"/>
        <v>0</v>
      </c>
      <c r="K32" s="71">
        <f t="shared" si="3"/>
        <v>0</v>
      </c>
      <c r="L32" s="71">
        <f t="shared" si="3"/>
        <v>0</v>
      </c>
      <c r="M32" s="71">
        <f t="shared" si="3"/>
        <v>0</v>
      </c>
      <c r="N32" s="59">
        <f t="shared" ref="N32:N45" si="5">1-(M32/M10)</f>
        <v>1</v>
      </c>
    </row>
    <row r="33" spans="2:14" x14ac:dyDescent="0.25">
      <c r="B33" s="99" t="s">
        <v>61</v>
      </c>
      <c r="C33" s="106"/>
      <c r="D33" s="106"/>
      <c r="E33" s="107"/>
      <c r="F33" s="95"/>
      <c r="G33" s="58"/>
      <c r="H33" s="71">
        <f t="shared" si="4"/>
        <v>0</v>
      </c>
      <c r="I33" s="71">
        <f t="shared" si="3"/>
        <v>0</v>
      </c>
      <c r="J33" s="71">
        <f t="shared" si="3"/>
        <v>0</v>
      </c>
      <c r="K33" s="71">
        <f t="shared" si="3"/>
        <v>0</v>
      </c>
      <c r="L33" s="71">
        <f t="shared" si="3"/>
        <v>0</v>
      </c>
      <c r="M33" s="71">
        <f t="shared" si="3"/>
        <v>0</v>
      </c>
      <c r="N33" s="59">
        <f t="shared" si="5"/>
        <v>1</v>
      </c>
    </row>
    <row r="34" spans="2:14" x14ac:dyDescent="0.25">
      <c r="B34" s="99" t="s">
        <v>95</v>
      </c>
      <c r="C34" s="106"/>
      <c r="D34" s="106"/>
      <c r="E34" s="107"/>
      <c r="F34" s="95"/>
      <c r="G34" s="58"/>
      <c r="H34" s="71">
        <f t="shared" si="4"/>
        <v>0</v>
      </c>
      <c r="I34" s="71">
        <f t="shared" si="3"/>
        <v>0</v>
      </c>
      <c r="J34" s="71">
        <f t="shared" si="3"/>
        <v>0</v>
      </c>
      <c r="K34" s="71">
        <f t="shared" si="3"/>
        <v>0</v>
      </c>
      <c r="L34" s="71">
        <f t="shared" si="3"/>
        <v>0</v>
      </c>
      <c r="M34" s="71">
        <f t="shared" si="3"/>
        <v>0</v>
      </c>
      <c r="N34" s="59">
        <f t="shared" si="5"/>
        <v>1</v>
      </c>
    </row>
    <row r="35" spans="2:14" x14ac:dyDescent="0.25">
      <c r="B35" s="99" t="s">
        <v>96</v>
      </c>
      <c r="C35" s="106"/>
      <c r="D35" s="106"/>
      <c r="E35" s="107"/>
      <c r="F35" s="95"/>
      <c r="G35" s="58"/>
      <c r="H35" s="71">
        <f t="shared" si="4"/>
        <v>0</v>
      </c>
      <c r="I35" s="71">
        <f t="shared" si="3"/>
        <v>0</v>
      </c>
      <c r="J35" s="71">
        <f t="shared" si="3"/>
        <v>0</v>
      </c>
      <c r="K35" s="71">
        <f t="shared" si="3"/>
        <v>0</v>
      </c>
      <c r="L35" s="71">
        <f t="shared" si="3"/>
        <v>0</v>
      </c>
      <c r="M35" s="71">
        <f t="shared" si="3"/>
        <v>0</v>
      </c>
      <c r="N35" s="59">
        <f t="shared" si="5"/>
        <v>1</v>
      </c>
    </row>
    <row r="36" spans="2:14" x14ac:dyDescent="0.25">
      <c r="B36" s="99" t="s">
        <v>97</v>
      </c>
      <c r="C36" s="106"/>
      <c r="D36" s="106"/>
      <c r="E36" s="107"/>
      <c r="F36" s="95"/>
      <c r="G36" s="58"/>
      <c r="H36" s="71">
        <f t="shared" si="4"/>
        <v>0</v>
      </c>
      <c r="I36" s="71">
        <f t="shared" si="3"/>
        <v>0</v>
      </c>
      <c r="J36" s="71">
        <f t="shared" si="3"/>
        <v>0</v>
      </c>
      <c r="K36" s="71">
        <f t="shared" si="3"/>
        <v>0</v>
      </c>
      <c r="L36" s="71">
        <f t="shared" si="3"/>
        <v>0</v>
      </c>
      <c r="M36" s="71">
        <f t="shared" si="3"/>
        <v>0</v>
      </c>
      <c r="N36" s="59">
        <f t="shared" si="5"/>
        <v>1</v>
      </c>
    </row>
    <row r="37" spans="2:14" x14ac:dyDescent="0.25">
      <c r="B37" s="99" t="s">
        <v>98</v>
      </c>
      <c r="C37" s="106"/>
      <c r="D37" s="106"/>
      <c r="E37" s="107"/>
      <c r="F37" s="95"/>
      <c r="G37" s="58"/>
      <c r="H37" s="71">
        <f t="shared" si="4"/>
        <v>0</v>
      </c>
      <c r="I37" s="71">
        <f t="shared" si="3"/>
        <v>0</v>
      </c>
      <c r="J37" s="71">
        <f t="shared" si="3"/>
        <v>0</v>
      </c>
      <c r="K37" s="71">
        <f t="shared" si="3"/>
        <v>0</v>
      </c>
      <c r="L37" s="71">
        <f t="shared" si="3"/>
        <v>0</v>
      </c>
      <c r="M37" s="71">
        <f t="shared" si="3"/>
        <v>0</v>
      </c>
      <c r="N37" s="59">
        <f t="shared" si="5"/>
        <v>1</v>
      </c>
    </row>
    <row r="38" spans="2:14" x14ac:dyDescent="0.25">
      <c r="B38" s="99" t="s">
        <v>99</v>
      </c>
      <c r="C38" s="106"/>
      <c r="D38" s="106"/>
      <c r="E38" s="107"/>
      <c r="F38" s="95"/>
      <c r="G38" s="58"/>
      <c r="H38" s="71">
        <f t="shared" si="4"/>
        <v>0</v>
      </c>
      <c r="I38" s="71">
        <f t="shared" si="3"/>
        <v>0</v>
      </c>
      <c r="J38" s="71">
        <f t="shared" si="3"/>
        <v>0</v>
      </c>
      <c r="K38" s="71">
        <f t="shared" si="3"/>
        <v>0</v>
      </c>
      <c r="L38" s="71">
        <f t="shared" si="3"/>
        <v>0</v>
      </c>
      <c r="M38" s="71">
        <f t="shared" si="3"/>
        <v>0</v>
      </c>
      <c r="N38" s="59">
        <f t="shared" si="5"/>
        <v>1</v>
      </c>
    </row>
    <row r="39" spans="2:14" ht="14.45" customHeight="1" x14ac:dyDescent="0.25">
      <c r="B39" s="96" t="s">
        <v>89</v>
      </c>
      <c r="C39" s="104"/>
      <c r="D39" s="104"/>
      <c r="E39" s="105"/>
      <c r="F39" s="95"/>
      <c r="G39" s="58"/>
      <c r="H39" s="71">
        <f>ROUND(($G39*4.345)*H$8,2)</f>
        <v>0</v>
      </c>
      <c r="I39" s="71">
        <f t="shared" si="3"/>
        <v>0</v>
      </c>
      <c r="J39" s="71">
        <f t="shared" si="3"/>
        <v>0</v>
      </c>
      <c r="K39" s="71">
        <f t="shared" si="3"/>
        <v>0</v>
      </c>
      <c r="L39" s="71">
        <f t="shared" si="3"/>
        <v>0</v>
      </c>
      <c r="M39" s="71">
        <f t="shared" si="3"/>
        <v>0</v>
      </c>
      <c r="N39" s="59">
        <f t="shared" si="5"/>
        <v>1</v>
      </c>
    </row>
    <row r="40" spans="2:14" x14ac:dyDescent="0.25">
      <c r="B40" s="96" t="s">
        <v>100</v>
      </c>
      <c r="C40" s="104"/>
      <c r="D40" s="104"/>
      <c r="E40" s="105"/>
      <c r="F40" s="95"/>
      <c r="G40" s="58"/>
      <c r="H40" s="71">
        <f t="shared" si="4"/>
        <v>0</v>
      </c>
      <c r="I40" s="71">
        <f t="shared" si="3"/>
        <v>0</v>
      </c>
      <c r="J40" s="71">
        <f t="shared" si="3"/>
        <v>0</v>
      </c>
      <c r="K40" s="71">
        <f t="shared" si="3"/>
        <v>0</v>
      </c>
      <c r="L40" s="71">
        <f t="shared" si="3"/>
        <v>0</v>
      </c>
      <c r="M40" s="71">
        <f t="shared" si="3"/>
        <v>0</v>
      </c>
      <c r="N40" s="59">
        <f t="shared" si="5"/>
        <v>1</v>
      </c>
    </row>
    <row r="41" spans="2:14" ht="14.45" hidden="1" customHeight="1" x14ac:dyDescent="0.25">
      <c r="B41" s="96" t="s">
        <v>101</v>
      </c>
      <c r="C41" s="104"/>
      <c r="D41" s="104"/>
      <c r="E41" s="105"/>
      <c r="F41" s="95"/>
      <c r="G41" s="58"/>
      <c r="H41" s="71">
        <f t="shared" si="4"/>
        <v>0</v>
      </c>
      <c r="I41" s="71">
        <f t="shared" si="3"/>
        <v>0</v>
      </c>
      <c r="J41" s="71">
        <f t="shared" si="3"/>
        <v>0</v>
      </c>
      <c r="K41" s="71">
        <f t="shared" si="3"/>
        <v>0</v>
      </c>
      <c r="L41" s="71">
        <f t="shared" si="3"/>
        <v>0</v>
      </c>
      <c r="M41" s="71">
        <f t="shared" si="3"/>
        <v>0</v>
      </c>
      <c r="N41" s="59">
        <f t="shared" si="5"/>
        <v>1</v>
      </c>
    </row>
    <row r="42" spans="2:14" ht="14.45" hidden="1" customHeight="1" x14ac:dyDescent="0.25">
      <c r="B42" s="96" t="s">
        <v>102</v>
      </c>
      <c r="C42" s="104"/>
      <c r="D42" s="104"/>
      <c r="E42" s="105"/>
      <c r="F42" s="95"/>
      <c r="G42" s="58"/>
      <c r="H42" s="71">
        <f t="shared" si="4"/>
        <v>0</v>
      </c>
      <c r="I42" s="71">
        <f t="shared" si="3"/>
        <v>0</v>
      </c>
      <c r="J42" s="71">
        <f t="shared" si="3"/>
        <v>0</v>
      </c>
      <c r="K42" s="71">
        <f t="shared" si="3"/>
        <v>0</v>
      </c>
      <c r="L42" s="71">
        <f t="shared" si="3"/>
        <v>0</v>
      </c>
      <c r="M42" s="71">
        <f t="shared" si="3"/>
        <v>0</v>
      </c>
      <c r="N42" s="59">
        <f t="shared" si="5"/>
        <v>1</v>
      </c>
    </row>
    <row r="43" spans="2:14" ht="14.45" hidden="1" customHeight="1" x14ac:dyDescent="0.25">
      <c r="B43" s="96" t="s">
        <v>103</v>
      </c>
      <c r="C43" s="104"/>
      <c r="D43" s="104"/>
      <c r="E43" s="105"/>
      <c r="F43" s="95"/>
      <c r="G43" s="58"/>
      <c r="H43" s="71">
        <f t="shared" si="4"/>
        <v>0</v>
      </c>
      <c r="I43" s="71">
        <f t="shared" si="3"/>
        <v>0</v>
      </c>
      <c r="J43" s="71">
        <f t="shared" si="3"/>
        <v>0</v>
      </c>
      <c r="K43" s="71">
        <f t="shared" si="3"/>
        <v>0</v>
      </c>
      <c r="L43" s="71">
        <f t="shared" si="3"/>
        <v>0</v>
      </c>
      <c r="M43" s="71">
        <f t="shared" si="3"/>
        <v>0</v>
      </c>
      <c r="N43" s="59">
        <f t="shared" si="5"/>
        <v>1</v>
      </c>
    </row>
    <row r="44" spans="2:14" ht="14.45" customHeight="1" x14ac:dyDescent="0.25">
      <c r="B44" s="96" t="s">
        <v>104</v>
      </c>
      <c r="C44" s="104"/>
      <c r="D44" s="104"/>
      <c r="E44" s="105"/>
      <c r="F44" s="95"/>
      <c r="G44" s="58"/>
      <c r="H44" s="71">
        <f t="shared" si="4"/>
        <v>0</v>
      </c>
      <c r="I44" s="71">
        <f t="shared" si="3"/>
        <v>0</v>
      </c>
      <c r="J44" s="71">
        <f t="shared" si="3"/>
        <v>0</v>
      </c>
      <c r="K44" s="71">
        <f t="shared" si="3"/>
        <v>0</v>
      </c>
      <c r="L44" s="71">
        <f t="shared" si="3"/>
        <v>0</v>
      </c>
      <c r="M44" s="71">
        <f t="shared" si="3"/>
        <v>0</v>
      </c>
      <c r="N44" s="59">
        <f t="shared" si="5"/>
        <v>1</v>
      </c>
    </row>
    <row r="45" spans="2:14" ht="14.45" customHeight="1" x14ac:dyDescent="0.25">
      <c r="B45" s="96" t="s">
        <v>105</v>
      </c>
      <c r="C45" s="104"/>
      <c r="D45" s="104"/>
      <c r="E45" s="105"/>
      <c r="F45" s="95"/>
      <c r="G45" s="58"/>
      <c r="H45" s="71">
        <f t="shared" si="4"/>
        <v>0</v>
      </c>
      <c r="I45" s="71">
        <f t="shared" si="3"/>
        <v>0</v>
      </c>
      <c r="J45" s="71">
        <f t="shared" si="3"/>
        <v>0</v>
      </c>
      <c r="K45" s="71">
        <f t="shared" si="3"/>
        <v>0</v>
      </c>
      <c r="L45" s="71">
        <f t="shared" si="3"/>
        <v>0</v>
      </c>
      <c r="M45" s="71">
        <f t="shared" si="3"/>
        <v>0</v>
      </c>
      <c r="N45" s="59">
        <f t="shared" si="5"/>
        <v>1</v>
      </c>
    </row>
    <row r="46" spans="2:14" ht="14.45" customHeight="1" thickBot="1" x14ac:dyDescent="0.3">
      <c r="B46" s="96" t="s">
        <v>106</v>
      </c>
      <c r="C46" s="104"/>
      <c r="D46" s="104"/>
      <c r="E46" s="105"/>
      <c r="F46" s="95"/>
      <c r="G46" s="58"/>
      <c r="H46" s="71">
        <f t="shared" si="4"/>
        <v>0</v>
      </c>
      <c r="I46" s="71">
        <f t="shared" si="3"/>
        <v>0</v>
      </c>
      <c r="J46" s="71">
        <f t="shared" si="3"/>
        <v>0</v>
      </c>
      <c r="K46" s="71">
        <f t="shared" si="3"/>
        <v>0</v>
      </c>
      <c r="L46" s="71">
        <f t="shared" si="3"/>
        <v>0</v>
      </c>
      <c r="M46" s="71">
        <f t="shared" si="3"/>
        <v>0</v>
      </c>
      <c r="N46" s="59">
        <f>1-(M46/M24)</f>
        <v>1</v>
      </c>
    </row>
    <row r="47" spans="2:14" ht="30.75" thickBot="1" x14ac:dyDescent="0.3">
      <c r="B47" s="96"/>
      <c r="C47" s="104"/>
      <c r="D47" s="104"/>
      <c r="E47" s="105"/>
      <c r="F47" s="100"/>
      <c r="G47" s="52" t="s">
        <v>109</v>
      </c>
      <c r="H47" s="144"/>
      <c r="I47" s="145"/>
      <c r="J47" s="145"/>
      <c r="K47" s="145"/>
      <c r="L47" s="146"/>
      <c r="M47" s="56" t="s">
        <v>62</v>
      </c>
      <c r="N47" s="61"/>
    </row>
    <row r="48" spans="2:14" ht="14.45" customHeight="1" x14ac:dyDescent="0.25">
      <c r="B48" s="132" t="s">
        <v>107</v>
      </c>
      <c r="C48" s="133"/>
      <c r="D48" s="133"/>
      <c r="E48" s="134"/>
      <c r="F48" s="95"/>
      <c r="G48" s="58"/>
      <c r="H48" s="147"/>
      <c r="I48" s="148"/>
      <c r="J48" s="148"/>
      <c r="K48" s="148"/>
      <c r="L48" s="149"/>
      <c r="M48" s="72">
        <f>+G48</f>
        <v>0</v>
      </c>
      <c r="N48" s="60">
        <f>1-(M48/M26)</f>
        <v>1</v>
      </c>
    </row>
    <row r="49" spans="2:14" x14ac:dyDescent="0.25">
      <c r="B49" s="135" t="s">
        <v>108</v>
      </c>
      <c r="C49" s="136"/>
      <c r="D49" s="136"/>
      <c r="E49" s="137"/>
      <c r="F49" s="101"/>
      <c r="G49" s="58"/>
      <c r="H49" s="150"/>
      <c r="I49" s="151"/>
      <c r="J49" s="151"/>
      <c r="K49" s="151"/>
      <c r="L49" s="152"/>
      <c r="M49" s="72">
        <f>+G49</f>
        <v>0</v>
      </c>
      <c r="N49" s="60">
        <f>1-(M49/M27)</f>
        <v>1</v>
      </c>
    </row>
  </sheetData>
  <sheetProtection algorithmName="SHA-512" hashValue="BtKW8wogFnM9y33dXI9yXoIq09t221o96YVeYgtuVzJZG8n1aKTBjwp0udfA7untp+nb6OJ56c6L/Uu6WOr+RA==" saltValue="u+lMg/eJ9mKejRayXCGXEw==" spinCount="100000" sheet="1" selectLockedCells="1"/>
  <mergeCells count="13">
    <mergeCell ref="H47:L49"/>
    <mergeCell ref="B48:E48"/>
    <mergeCell ref="B49:E49"/>
    <mergeCell ref="B7:E7"/>
    <mergeCell ref="A2:K2"/>
    <mergeCell ref="B4:H4"/>
    <mergeCell ref="H6:M6"/>
    <mergeCell ref="B30:E30"/>
    <mergeCell ref="B25:E25"/>
    <mergeCell ref="B26:E26"/>
    <mergeCell ref="B27:E27"/>
    <mergeCell ref="H25:L25"/>
    <mergeCell ref="H29:M2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Desglos economic</vt:lpstr>
      <vt:lpstr>Preu Metre Cuadrat</vt:lpstr>
    </vt:vector>
  </TitlesOfParts>
  <Company>Parc Sanitari Pere Virgili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Bayona</dc:creator>
  <cp:lastModifiedBy>Ana Hernandez Lizandra</cp:lastModifiedBy>
  <cp:lastPrinted>2014-01-07T10:48:15Z</cp:lastPrinted>
  <dcterms:created xsi:type="dcterms:W3CDTF">2013-10-13T17:15:00Z</dcterms:created>
  <dcterms:modified xsi:type="dcterms:W3CDTF">2024-09-30T09:10:04Z</dcterms:modified>
</cp:coreProperties>
</file>