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ruptersa.sharepoint.com/compres/DEPARTAMENT/1. PENDENTS/CTTE1075 DESMUNTATGE I POSTERIOR MUNTATGE DE INSTAL·LACIÓ FOTOVOLTAICA/"/>
    </mc:Choice>
  </mc:AlternateContent>
  <xr:revisionPtr revIDLastSave="0" documentId="11_51F904B04791058C1CDCA9387D7F380F518171D2" xr6:coauthVersionLast="47" xr6:coauthVersionMax="47" xr10:uidLastSave="{00000000-0000-0000-0000-000000000000}"/>
  <bookViews>
    <workbookView xWindow="22932" yWindow="-12" windowWidth="23256" windowHeight="12576" xr2:uid="{00000000-000D-0000-FFFF-FFFF00000000}"/>
  </bookViews>
  <sheets>
    <sheet name="T-PRES" sheetId="2" r:id="rId1"/>
    <sheet name="T-APU" sheetId="7" r:id="rId2"/>
    <sheet name="T-SMP" sheetId="8" r:id="rId3"/>
    <sheet name="T-DIM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2" l="1"/>
  <c r="H33" i="2"/>
  <c r="H43" i="2"/>
  <c r="H45" i="2"/>
  <c r="H53" i="2"/>
  <c r="H78" i="2"/>
  <c r="H92" i="2"/>
  <c r="J13" i="7"/>
  <c r="K15" i="7" s="1"/>
  <c r="J21" i="7" s="1"/>
  <c r="K22" i="7" s="1"/>
  <c r="J14" i="7"/>
  <c r="J17" i="7"/>
  <c r="J18" i="7"/>
  <c r="K19" i="7"/>
  <c r="J28" i="7"/>
  <c r="K29" i="7" s="1"/>
  <c r="K30" i="7"/>
  <c r="K31" i="7"/>
  <c r="K32" i="7" s="1"/>
  <c r="K26" i="7" s="1"/>
  <c r="J36" i="7"/>
  <c r="K40" i="7" s="1"/>
  <c r="K37" i="7"/>
  <c r="J39" i="7" s="1"/>
  <c r="J46" i="7"/>
  <c r="K47" i="7" s="1"/>
  <c r="K48" i="7"/>
  <c r="K49" i="7" s="1"/>
  <c r="J54" i="7"/>
  <c r="J55" i="7"/>
  <c r="K56" i="7"/>
  <c r="J61" i="7" s="1"/>
  <c r="J58" i="7"/>
  <c r="K59" i="7"/>
  <c r="J68" i="7"/>
  <c r="K73" i="7" s="1"/>
  <c r="J69" i="7"/>
  <c r="K70" i="7"/>
  <c r="J72" i="7" s="1"/>
  <c r="J79" i="7"/>
  <c r="J80" i="7"/>
  <c r="K81" i="7"/>
  <c r="J86" i="7" s="1"/>
  <c r="J83" i="7"/>
  <c r="K84" i="7" s="1"/>
  <c r="J93" i="7"/>
  <c r="K94" i="7" s="1"/>
  <c r="J99" i="7" s="1"/>
  <c r="J96" i="7"/>
  <c r="K97" i="7" s="1"/>
  <c r="J106" i="7"/>
  <c r="K107" i="7" s="1"/>
  <c r="J116" i="7"/>
  <c r="K118" i="7" s="1"/>
  <c r="J120" i="7" s="1"/>
  <c r="J117" i="7"/>
  <c r="J129" i="7"/>
  <c r="K131" i="7" s="1"/>
  <c r="J136" i="7" s="1"/>
  <c r="J130" i="7"/>
  <c r="J133" i="7"/>
  <c r="K134" i="7" s="1"/>
  <c r="J143" i="7"/>
  <c r="K145" i="7" s="1"/>
  <c r="J147" i="7" s="1"/>
  <c r="K148" i="7" s="1"/>
  <c r="J144" i="7"/>
  <c r="J154" i="7"/>
  <c r="K156" i="7" s="1"/>
  <c r="J158" i="7" s="1"/>
  <c r="K159" i="7" s="1"/>
  <c r="J155" i="7"/>
  <c r="J165" i="7"/>
  <c r="K167" i="7" s="1"/>
  <c r="J169" i="7" s="1"/>
  <c r="J166" i="7"/>
  <c r="J176" i="7"/>
  <c r="K178" i="7" s="1"/>
  <c r="J180" i="7" s="1"/>
  <c r="J177" i="7"/>
  <c r="J187" i="7"/>
  <c r="K189" i="7" s="1"/>
  <c r="J191" i="7" s="1"/>
  <c r="J188" i="7"/>
  <c r="J198" i="7"/>
  <c r="K200" i="7" s="1"/>
  <c r="J202" i="7" s="1"/>
  <c r="J199" i="7"/>
  <c r="J209" i="7"/>
  <c r="J210" i="7"/>
  <c r="J213" i="7"/>
  <c r="K214" i="7" s="1"/>
  <c r="J223" i="7"/>
  <c r="J224" i="7"/>
  <c r="J234" i="7"/>
  <c r="J235" i="7"/>
  <c r="J245" i="7"/>
  <c r="J246" i="7"/>
  <c r="J256" i="7"/>
  <c r="J257" i="7"/>
  <c r="J260" i="7"/>
  <c r="K261" i="7" s="1"/>
  <c r="J271" i="7"/>
  <c r="K273" i="7" s="1"/>
  <c r="J278" i="7" s="1"/>
  <c r="J272" i="7"/>
  <c r="J275" i="7"/>
  <c r="K276" i="7" s="1"/>
  <c r="K286" i="7"/>
  <c r="K287" i="7"/>
  <c r="K285" i="7" s="1"/>
  <c r="H94" i="2"/>
  <c r="H93" i="2"/>
  <c r="H95" i="2" s="1"/>
  <c r="H86" i="2"/>
  <c r="H85" i="2"/>
  <c r="H87" i="2" s="1"/>
  <c r="H80" i="2"/>
  <c r="H79" i="2"/>
  <c r="H77" i="2"/>
  <c r="H71" i="2"/>
  <c r="H70" i="2"/>
  <c r="H69" i="2"/>
  <c r="H72" i="2" s="1"/>
  <c r="H63" i="2"/>
  <c r="H64" i="2" s="1"/>
  <c r="H62" i="2"/>
  <c r="H61" i="2"/>
  <c r="H60" i="2"/>
  <c r="H54" i="2"/>
  <c r="H52" i="2"/>
  <c r="H44" i="2"/>
  <c r="H42" i="2"/>
  <c r="H46" i="2" s="1"/>
  <c r="H41" i="2"/>
  <c r="H40" i="2"/>
  <c r="H32" i="2"/>
  <c r="H34" i="2" s="1"/>
  <c r="H24" i="2"/>
  <c r="H26" i="2" s="1"/>
  <c r="H17" i="2"/>
  <c r="H18" i="2" s="1"/>
  <c r="H16" i="2"/>
  <c r="H15" i="2"/>
  <c r="H14" i="2"/>
  <c r="H97" i="2" l="1"/>
  <c r="K62" i="7"/>
  <c r="K23" i="7"/>
  <c r="K24" i="7"/>
  <c r="K11" i="7" s="1"/>
  <c r="K250" i="7"/>
  <c r="K239" i="7"/>
  <c r="K160" i="7"/>
  <c r="K161" i="7" s="1"/>
  <c r="K152" i="7" s="1"/>
  <c r="K149" i="7"/>
  <c r="K150" i="7" s="1"/>
  <c r="K141" i="7" s="1"/>
  <c r="K41" i="7"/>
  <c r="K42" i="7" s="1"/>
  <c r="K34" i="7" s="1"/>
  <c r="K264" i="7"/>
  <c r="K87" i="7"/>
  <c r="K74" i="7"/>
  <c r="K75" i="7" s="1"/>
  <c r="K66" i="7" s="1"/>
  <c r="K258" i="7"/>
  <c r="J263" i="7" s="1"/>
  <c r="K247" i="7"/>
  <c r="J249" i="7" s="1"/>
  <c r="K236" i="7"/>
  <c r="J238" i="7" s="1"/>
  <c r="K225" i="7"/>
  <c r="J227" i="7" s="1"/>
  <c r="K228" i="7" s="1"/>
  <c r="K203" i="7"/>
  <c r="K192" i="7"/>
  <c r="K181" i="7"/>
  <c r="K170" i="7"/>
  <c r="K137" i="7"/>
  <c r="K100" i="7"/>
  <c r="K279" i="7"/>
  <c r="K211" i="7"/>
  <c r="J216" i="7" s="1"/>
  <c r="K217" i="7" s="1"/>
  <c r="K121" i="7"/>
  <c r="K108" i="7"/>
  <c r="K50" i="7"/>
  <c r="K44" i="7" s="1"/>
  <c r="K218" i="7" l="1"/>
  <c r="K219" i="7" s="1"/>
  <c r="K207" i="7" s="1"/>
  <c r="K229" i="7"/>
  <c r="K230" i="7" s="1"/>
  <c r="K221" i="7" s="1"/>
  <c r="K109" i="7"/>
  <c r="K110" i="7"/>
  <c r="K104" i="7" s="1"/>
  <c r="K240" i="7"/>
  <c r="K241" i="7" s="1"/>
  <c r="K232" i="7" s="1"/>
  <c r="K265" i="7"/>
  <c r="K266" i="7"/>
  <c r="K254" i="7" s="1"/>
  <c r="K280" i="7"/>
  <c r="K281" i="7"/>
  <c r="K269" i="7" s="1"/>
  <c r="K138" i="7"/>
  <c r="K139" i="7" s="1"/>
  <c r="K127" i="7" s="1"/>
  <c r="K63" i="7"/>
  <c r="K64" i="7" s="1"/>
  <c r="K52" i="7" s="1"/>
  <c r="K193" i="7"/>
  <c r="K194" i="7" s="1"/>
  <c r="K185" i="7" s="1"/>
  <c r="K204" i="7"/>
  <c r="K205" i="7" s="1"/>
  <c r="K196" i="7" s="1"/>
  <c r="K101" i="7"/>
  <c r="K102" i="7" s="1"/>
  <c r="K91" i="7" s="1"/>
  <c r="K171" i="7"/>
  <c r="K172" i="7" s="1"/>
  <c r="K163" i="7" s="1"/>
  <c r="K88" i="7"/>
  <c r="K89" i="7"/>
  <c r="K77" i="7" s="1"/>
  <c r="K122" i="7"/>
  <c r="K123" i="7"/>
  <c r="K114" i="7" s="1"/>
  <c r="K251" i="7"/>
  <c r="K252" i="7" s="1"/>
  <c r="K243" i="7" s="1"/>
  <c r="K182" i="7"/>
  <c r="K183" i="7" s="1"/>
  <c r="K174" i="7" s="1"/>
</calcChain>
</file>

<file path=xl/sharedStrings.xml><?xml version="1.0" encoding="utf-8"?>
<sst xmlns="http://schemas.openxmlformats.org/spreadsheetml/2006/main" count="1002" uniqueCount="223">
  <si>
    <t>Pressupost desmuntatge i posterior muntatge d'instal·lació FV existent escola Mas Rampinyo Montcada</t>
  </si>
  <si>
    <t>PRESSUPOST</t>
  </si>
  <si>
    <t>Preu</t>
  </si>
  <si>
    <t>Amidament</t>
  </si>
  <si>
    <t>Import</t>
  </si>
  <si>
    <t>Obra</t>
  </si>
  <si>
    <t>01</t>
  </si>
  <si>
    <t>Pressupost01</t>
  </si>
  <si>
    <t>Capítol</t>
  </si>
  <si>
    <t>DESMUNTATGE INSTAL·LACIÓ FV EXISTENT</t>
  </si>
  <si>
    <t>SubCapitol</t>
  </si>
  <si>
    <t>DESMUNTATGE EQUIPS PRINCIPALS</t>
  </si>
  <si>
    <t>01.01.01</t>
  </si>
  <si>
    <t>XPEDESM03</t>
  </si>
  <si>
    <t>u</t>
  </si>
  <si>
    <t>Desmuntatge de mòduls fotovoltaics existents en coberta, de la marca Trina Solar Vertex S TSM-405, de 405Wp de potència, incloent fixació i cargoleria. Inclou palets necessaris per al seu transport i col·locació dins camió grua.</t>
  </si>
  <si>
    <t>XPEDESM02</t>
  </si>
  <si>
    <t>Desmuntatge d'estructura de formigó existent, marca Ennovabloc model R10º amb una inclinació de 10º. Inclou palets necessaris per al seu transport i col·locació dins camió grua.</t>
  </si>
  <si>
    <t>SGRUC04T</t>
  </si>
  <si>
    <t>h</t>
  </si>
  <si>
    <t>Transport del material en camió grua fins la zona d'acopi</t>
  </si>
  <si>
    <t>XPEDESM04</t>
  </si>
  <si>
    <t>Desmuntatge sensors de temperatura i radiació</t>
  </si>
  <si>
    <t>TOTAL</t>
  </si>
  <si>
    <t>02</t>
  </si>
  <si>
    <t>DESMUNTATGE CABLES BT</t>
  </si>
  <si>
    <t>01.01.02</t>
  </si>
  <si>
    <t>XPG33-E4CF</t>
  </si>
  <si>
    <t>Desmuntatge cable amb conductor de coure de tensió assignada0,6/1 kV, de designació ZZ-F, de secció 1x4 mm2</t>
  </si>
  <si>
    <t>XPG54-E4FT</t>
  </si>
  <si>
    <t>Desmuntatge cable de CA de secció 4x50+1x25 mm2</t>
  </si>
  <si>
    <t>03</t>
  </si>
  <si>
    <t>SAFATES I CAMINS DE CABLES</t>
  </si>
  <si>
    <t>01.01.03</t>
  </si>
  <si>
    <t>XSAFATA</t>
  </si>
  <si>
    <t>m</t>
  </si>
  <si>
    <t>Desmuntatge de safata existent de reixa d'acer galv. calent, 60mmx100mm</t>
  </si>
  <si>
    <t>XBTE516A</t>
  </si>
  <si>
    <t>Desmuntatge de tubs corrugats existents en coberta</t>
  </si>
  <si>
    <t>MUNTATGE FV ACOPIADA PRÈVIAMENT</t>
  </si>
  <si>
    <t>MUNTATGE EQUIPS PRINCIPALS</t>
  </si>
  <si>
    <t>01.02.01</t>
  </si>
  <si>
    <t>XPEMUNTA01</t>
  </si>
  <si>
    <t>Instal·lació de mòdul fotovoltaic acopiat previament de la marca Trina Solar Vertex S TSM-405, de 405Wp de potència. Totalment col·locat, comprovat i certificat</t>
  </si>
  <si>
    <t>EGE1U013</t>
  </si>
  <si>
    <t>Subministrament i instal·lació de mòdul fotovoltaic de Silici Monocristal·lí, de potència pic 420 Wp, pe substitució de mòdul existent danyat, amb marc d'alumini anoditzat i dimensions exteriors 1722×1134×30mm, eficiència del 21,51%, tolerància positiva de 0/+3%, garantia de fabricació de 25 anys i garantia de producció de 30 anys, segons especificacions del projecte. Inclou diodes de by-pass i connectors ràpits. Inclou part proporcional de tots els accessoris necessaris per al seu muntatge. Totalment col·locat, comprovat i certificat.</t>
  </si>
  <si>
    <t>XPEMUNTA02</t>
  </si>
  <si>
    <t>Instal·lació d'estructura de formigó acopiada prèviament, marca Ennovabloc model R10º amb una inclinació de 10º, segons projecte. Totalment col·locada, comprovada i certificada.</t>
  </si>
  <si>
    <t>XPEMUNTSE</t>
  </si>
  <si>
    <t>Muntatge i connexió sensor de temperatura i radiació acopiat prèviament. Totalment instal·lat, comprovat i certificat</t>
  </si>
  <si>
    <t>XTEULAD1S</t>
  </si>
  <si>
    <t>Substitució de xapa de protecció existent per una nova xapa d'acer galvanitzat per a protecció addicional d'equips d'exterior amb la cargoleria d'acer inoxidable i amb un plegat per acollament a paret. Amplada superior a l'existent fins a cobrir correctament els equips. Inclou tots els accesoris per a la seva instal·lació.</t>
  </si>
  <si>
    <t>MUNTATGE CABLES BT</t>
  </si>
  <si>
    <t>01.02.02</t>
  </si>
  <si>
    <t>PG33-E4CE</t>
  </si>
  <si>
    <t>Cable amb conductor de coure de tensió assignada0,6/1 kV, de designació ZZ-F, construcció segons norma UNE-EN 50618, unipolar, de secció 1x4 mm2, amb coberta del cable de poliolefines, classe de reacció al foc Fca segons la norma UNE-EN 50575 amb baixa emissió fums, col·locat en canal o safata</t>
  </si>
  <si>
    <t>PG33-E44E</t>
  </si>
  <si>
    <t>Estesa de cable acopiat amb conductor de coure de tensió assignada 0,6/1 kV, de designació RZ1-K (AS), de secció 4x50 + 1x25 mm2, amb coberta del cable de poliolefines, classe de reacció al foc Cca-s1b, d1, a1 segons la norma UNE-EN 50575 amb baixa emissió fums, col·locat en canal o safata</t>
  </si>
  <si>
    <t>MUNTATGE SAFATES I CAMINS DE CABLES</t>
  </si>
  <si>
    <t>01.02.03</t>
  </si>
  <si>
    <t>XMSAFATA</t>
  </si>
  <si>
    <t>Muntatge de safata metàl·lica reixa acopiada prèviament, d'alçària 60 mm i amplària 100 mm, col·locada sobre suports horitzontals amb elements de suport</t>
  </si>
  <si>
    <t>XPG291ZT0</t>
  </si>
  <si>
    <t>Subministrament i instal·lació de coberta per a safata metàl·lica de reixa existent. Totalment col·locada, comprovada i certificada.</t>
  </si>
  <si>
    <t>SBRIACIX</t>
  </si>
  <si>
    <t>Brides d'acer inoxidable per subjecció de cables, safates i tubs, col·locada</t>
  </si>
  <si>
    <t>PG2N-EUHX</t>
  </si>
  <si>
    <t>Tub flexible corrugat de polipropilè, de 25 mm de diàmetre nominal, aïllant i no propagador de la flama, resistència a l'impacte de 2 J, resistència a compressió de 750 N i una rigidesa dielèctrica de 2000 V, muntat encastat</t>
  </si>
  <si>
    <t>POSADA EN MARXA</t>
  </si>
  <si>
    <t>01.03</t>
  </si>
  <si>
    <t>XSENYFV01</t>
  </si>
  <si>
    <t>Senyalització de tota la instal·lació fotovoltaica i senyalització de bombers segons normativa , indicant el tall dels principals equips i els que puguin quedar en tensió tot i tallant l'interruptor general.</t>
  </si>
  <si>
    <t>XCARTELL01</t>
  </si>
  <si>
    <t>Cartell de senyalització FV de 250x250mm vinil policarbonat</t>
  </si>
  <si>
    <t>XJEPROV1</t>
  </si>
  <si>
    <t>Jornada per a execució de les proves finals del servei, dels equips elèctrics i del sistema de monitoratge segons exigències de Projecte i del REBT</t>
  </si>
  <si>
    <t>04</t>
  </si>
  <si>
    <t>GESTIÓ DE RESIDUS</t>
  </si>
  <si>
    <t>01.04</t>
  </si>
  <si>
    <t>P2R2-EU9Q</t>
  </si>
  <si>
    <t>m3</t>
  </si>
  <si>
    <t>Classificació a peu d'obra de residus de construcció o demolició en fraccions segons REAL DECRETO 105/2008, amb mitjans manuals</t>
  </si>
  <si>
    <t>P2R5-DT1Q</t>
  </si>
  <si>
    <t>Transport de residus inerts o no especials a instal·lació autoritzada de gestió de residus, amb contenidor d'1 m3 de capacitat</t>
  </si>
  <si>
    <t>P2R2-EU32</t>
  </si>
  <si>
    <t>Deposició controlada en centre de reciclatge de residus barrejats no perillosos amb una densitat 0,17 t/m3, procedents de construcció o demolició, amb codi 170904 segons la Llista Europea de Residus (ORDEN MAM/304/2002)</t>
  </si>
  <si>
    <t>05</t>
  </si>
  <si>
    <t>SEGURETAT I SALUT</t>
  </si>
  <si>
    <t>01.05</t>
  </si>
  <si>
    <t>S00001</t>
  </si>
  <si>
    <t>pa</t>
  </si>
  <si>
    <t>Partida alçada d'abonament íntegre de Seguretat i Salut. Inclou l'implantació a obra de les mesures de seguretat i salut necessàries, en funció d'allò descrit al pla de seguretat i salut, proteccions individuals i col·lectives necessaries, senyalització, col.locació de tanques de l'obra, i tots els conceptes necessàris per al total compliment dels principis de l'acció preventiva i de seguretat i salut.</t>
  </si>
  <si>
    <t>XSEGURETAT</t>
  </si>
  <si>
    <t>Línia de vida Vertical per a escala existent conforme a la norma EN353-1. Configurada per a 1 usuari. Totalment col·locada, comprovada i certificada.
Sistema compost per:
. Elements finals resistència màx. admissible 12kN sense possible deformació permanent.
. Elements intermedis resistència màx. admissible 9kN.
. Cable d'acer inoxidable de 8mm construcció 7x7 resistència màx. admissible 18,5 kN.
. Casquets finals de 12mm resistència 20kN. Inviolable (sense possible manipulació posterior).
. Casquets intermedis de 12mm resistència 5kN.
. Placa de senyalització obligatòria conforme a la norma EN795C.
. Equip dispositiu anticaigudes rodant
La totalitat del sistema estarà fabricat en acer inoxidable per a assegurar la perdurabilitat del mateix i garantir una vida útil mínima de 10 anys.</t>
  </si>
  <si>
    <t>06</t>
  </si>
  <si>
    <t>ALTRES</t>
  </si>
  <si>
    <t>01.06</t>
  </si>
  <si>
    <t>PC150113</t>
  </si>
  <si>
    <t>Partida alçada a justificar per imprevistos durant l'execució de l'obra</t>
  </si>
  <si>
    <t>XACOPIMAT</t>
  </si>
  <si>
    <t>mes</t>
  </si>
  <si>
    <t>Acopi de material al magatzem del Contractista. Inclou l'acopi de tot el material retirat de la instal·lació existent que es tornarà a muntar un cop realitzat el canvi de coberta, tal com: mòduls, estructura, cables de CA, safates, etc.</t>
  </si>
  <si>
    <t>TRANI00</t>
  </si>
  <si>
    <t>Substitució de Transformador d'intensitat actual per Transformador d'intensitat de nucli partit amb una relació de tranformació de 100/5, una potencia de 0,25 VA, de classe 0,5 de precisió segons UNE-EN 21031, IEC 61869-2, muntat en carril DIN o pletina, i connectats</t>
  </si>
  <si>
    <t xml:space="preserve">IMPORT TOTAL DEL PRESSUPOST : </t>
  </si>
  <si>
    <t>Justificació d'elements</t>
  </si>
  <si>
    <t>Nº</t>
  </si>
  <si>
    <t>Codi</t>
  </si>
  <si>
    <t>U.A.</t>
  </si>
  <si>
    <t>Descripció</t>
  </si>
  <si>
    <t>Descripció curta</t>
  </si>
  <si>
    <t>Partida d'obra</t>
  </si>
  <si>
    <t>P-1</t>
  </si>
  <si>
    <t>Rend.:</t>
  </si>
  <si>
    <t>Subministrament i instal·lació de mòdul fotovoltaic, potència 420 Wp, per substitució mòdul existent</t>
  </si>
  <si>
    <t>Mà d'obra</t>
  </si>
  <si>
    <t>A01-FEPD</t>
  </si>
  <si>
    <t>Ajudant electricista</t>
  </si>
  <si>
    <t>/R</t>
  </si>
  <si>
    <t>x</t>
  </si>
  <si>
    <t>=</t>
  </si>
  <si>
    <t>A0F-000E</t>
  </si>
  <si>
    <t>Oficial 1a electricista</t>
  </si>
  <si>
    <t>Subtotal mà d'obra</t>
  </si>
  <si>
    <t>Material</t>
  </si>
  <si>
    <t>BGY8011D</t>
  </si>
  <si>
    <t>Mòdul fotovoltaic de Silici Monocristal·lí, de potència pic 420 Wp, amb marc d'alumini anoditzat i dimensions exteriors 1722×1134×30mm, eficiència del 21,51%, tolerància positiva de 0/+3%, garantia de fabricació de 25 anys i garantia de producció de 30 anys, segons especificacions del projecte. Inclou diodes de by-pass i connectors ràpits. Inclou part proporcional de tots els accessoris necessaris per al seu muntatge</t>
  </si>
  <si>
    <t>BGW7-20NA</t>
  </si>
  <si>
    <t xml:space="preserve">Part proporcional d'accessoris per a mòdul fotovoltaic
Criteri d'amidament: </t>
  </si>
  <si>
    <t>Subtotal material</t>
  </si>
  <si>
    <t>Despeses auxiliars</t>
  </si>
  <si>
    <t>%</t>
  </si>
  <si>
    <t>Cost directe</t>
  </si>
  <si>
    <t>Despeses indirectes</t>
  </si>
  <si>
    <t>Total</t>
  </si>
  <si>
    <t>P-2</t>
  </si>
  <si>
    <t>Deposició controlada en centre de reciclatge de residus barrejats no perillosos amb una densitat 0,1</t>
  </si>
  <si>
    <t>B2RA-28TO</t>
  </si>
  <si>
    <t>t</t>
  </si>
  <si>
    <t>P-3</t>
  </si>
  <si>
    <t>Classif.obra residus construcció o demoliciós/construcció o demolició,mitjans manuals</t>
  </si>
  <si>
    <t>A0D-0007</t>
  </si>
  <si>
    <t>Manobre</t>
  </si>
  <si>
    <t>P-4</t>
  </si>
  <si>
    <t>Transp.residus inerts o no especials,a instal·lació autoritzada de gestió de residus,contenidor 1m3</t>
  </si>
  <si>
    <t>Maquinària</t>
  </si>
  <si>
    <t>C1R1-00D1</t>
  </si>
  <si>
    <t>Subministrament de sac d'1 m3 de capacitat i recollida amb residus inerts o no especials</t>
  </si>
  <si>
    <t>Subtotal maquinària</t>
  </si>
  <si>
    <t>P-5</t>
  </si>
  <si>
    <t>Tub flexible corrugat PP,DN=25mm,2J,750N,2000V,encastat</t>
  </si>
  <si>
    <t>BG2Q-1KT9</t>
  </si>
  <si>
    <t>Tub flexible corrugat de polipropilè, de 25 mm de diàmetre nominal, aïllant i no propagador de la flama, resistència a l'impacte de 2 J, resistència a compressió de 750 N i una rigidesa dielèctrica de 2000 V</t>
  </si>
  <si>
    <t>P-6</t>
  </si>
  <si>
    <t>Estesa cable acopiat 0,6/1 kV RZ1-K (AS), 4x50+1x25mm2,col.canal/safata</t>
  </si>
  <si>
    <t>P-7</t>
  </si>
  <si>
    <t>Cable 0,6/1 kV ZZ-F, 1x4mm2,col.canal/safata</t>
  </si>
  <si>
    <t>BG33-G30K</t>
  </si>
  <si>
    <t>Cable amb conductor de coure de tensió assignada0,6/1 kV, de designació ZZ-F, construcció segons norma UNE-EN 50618, unipolar, de secció 1x4 mm2, amb coberta del cable de poliolefines, classe de reacció al foc Fca segons la norma UNE-EN 50575 amb baixa emissió fums</t>
  </si>
  <si>
    <t>P-8</t>
  </si>
  <si>
    <t>BBRIACIX</t>
  </si>
  <si>
    <t>Brides d'acer inoxidable de 360x4,6 mm per subjecció de cables, safates i tubs</t>
  </si>
  <si>
    <t>P-9</t>
  </si>
  <si>
    <t>SCAMGRUA</t>
  </si>
  <si>
    <t>Transport del material en camió grua de 3 tonelades fins l'obra i descàrrega</t>
  </si>
  <si>
    <t>P-10</t>
  </si>
  <si>
    <t>Substitució de Transformador d'intensitat actual per Transformador d'intensitat 100/5</t>
  </si>
  <si>
    <t>P-11</t>
  </si>
  <si>
    <t>Acopi de material al magatzem del Contractista</t>
  </si>
  <si>
    <t>P-12</t>
  </si>
  <si>
    <t xml:space="preserve">Desmuntatge de tubs corrugats existents </t>
  </si>
  <si>
    <t>P-13</t>
  </si>
  <si>
    <t>Cartell de senyalització FV de 250x250mm</t>
  </si>
  <si>
    <t>P-14</t>
  </si>
  <si>
    <t>Jornada per a execució de les proves finals</t>
  </si>
  <si>
    <t>P-15</t>
  </si>
  <si>
    <t>Muntatge safata reixa acer galv.calent acopiada,60mmx100mm,col.s/sup.horitz</t>
  </si>
  <si>
    <t>BGY1-1OZ1</t>
  </si>
  <si>
    <t>Part proporcional d'elements de suport per a safates metàl·liques d'acer galvanitzat en calent de 100 mm d'amplària, per a instal·lació sobre suports horitzontals</t>
  </si>
  <si>
    <t>P-16</t>
  </si>
  <si>
    <t>Desmuntatge d'estructura de formigó existent</t>
  </si>
  <si>
    <t>P-17</t>
  </si>
  <si>
    <t>Desmuntatge de mòduls fotovoltaics existents en coberta</t>
  </si>
  <si>
    <t>P-18</t>
  </si>
  <si>
    <t>P-19</t>
  </si>
  <si>
    <t>Instal·lació de mòdul fotovoltaic acopiat previament de la marca Trina Solar Vertex S TSM-405</t>
  </si>
  <si>
    <t>P-20</t>
  </si>
  <si>
    <t>Instal·lació d'estructura de formigó acopiada prèviament, marca Ennovabloc, inclinació 10º</t>
  </si>
  <si>
    <t>P-21</t>
  </si>
  <si>
    <t>Muntatge i connexió sensor de temperatura i radiació acopiat</t>
  </si>
  <si>
    <t>P-22</t>
  </si>
  <si>
    <t>Subministrament i instal·lació de coberta per a safata metàl·lica de reixa existent</t>
  </si>
  <si>
    <t>BG29-1ZT0</t>
  </si>
  <si>
    <t>Coberta per a safata metàl·lica reixa, d'acer galvanitzat en calent, de 100 mm d'amplària</t>
  </si>
  <si>
    <t>P-23</t>
  </si>
  <si>
    <t>Desmuntatge cable de CC de secció 1x4 mm2</t>
  </si>
  <si>
    <t>P-24</t>
  </si>
  <si>
    <t>P-25</t>
  </si>
  <si>
    <t>P-26</t>
  </si>
  <si>
    <t>Línia de vida Vertical per a escala existent</t>
  </si>
  <si>
    <t>BGXGRT5A</t>
  </si>
  <si>
    <t>Línia de vida Vertical per a escala existent conforme a la norma EN353-1. Configurada per a 1 usuari. 
Sistema compost per:
. Elements finals resistència màx. admissible 12kN sense possible deformació permanent.
. Elements intermedis resistència màx. admissible 9kN.
. Cable d'acer inoxidable de 8mm construcció 7x7 resistència màx. admissible 18,5 kN.
. Casquets finals de 12mm resistència 20kN. Inviolable (sense possible manipulació posterior).
. Casquets intermedis de 12mm resistència 5kN.
. Placa de senyalització obligatòria conforme a la norma EN795C.
La totalitat del sistema estarà fabricat en acer inoxidable per a assegurar la perdurabilitat del mateix i garantir una vida útil mínima de 10 anys.</t>
  </si>
  <si>
    <t>P-27</t>
  </si>
  <si>
    <t>Senyalització de tota la instal.lació fotovoltaica i senyalització de bombers segons normativa</t>
  </si>
  <si>
    <t>P-28</t>
  </si>
  <si>
    <t>Substitució de xapa de protecció existent per una nova d'amplada superior</t>
  </si>
  <si>
    <t>XBDFPGPTS</t>
  </si>
  <si>
    <t>Xapa d'acer galvanitzat per a sostre per protecció addicional d'equips d'exterior amb la cargoleria d'acer inoxidable i amb un plegat per acollament a paret. Amplada suficient per cobrir tots els equips. Inclou tots els accesoris per a la seva instal·lació.</t>
  </si>
  <si>
    <t>Partida alçada</t>
  </si>
  <si>
    <t>Partida alçada d'abonament íntegre de Seguretat i Salut</t>
  </si>
  <si>
    <t>CO2eq (kg)</t>
  </si>
  <si>
    <t>MJ</t>
  </si>
  <si>
    <t>Subministr.sac,1m3 +recollida residus inerts o no especials</t>
  </si>
  <si>
    <t>Deposició controlada centre de reciclatge,residus barrejats no perillosos,0,17t/m3,LER codi 170904</t>
  </si>
  <si>
    <t>Coberta safat.met.reixa acer galv.calent,ample=100mm</t>
  </si>
  <si>
    <t>Tub flexible corrugat PP,DN=25mm,2J,750N,2000V</t>
  </si>
  <si>
    <t>Cable 0,6/1 kV ZZ-F, 1x4mm2</t>
  </si>
  <si>
    <t>P.p.accessoris per a mòdul fotovoltaic</t>
  </si>
  <si>
    <t>Línia de vida Vertical per a escala existent conforme a la norma EN353-1</t>
  </si>
  <si>
    <t>P.p.elem.suport p/safat.met.acer galv.calent ample=100mm,s/sup.horitz.</t>
  </si>
  <si>
    <t>Mòdul fotovoltaic de Silici Monocristal·lí, de potència pic 420 Wp</t>
  </si>
  <si>
    <t>Xapa d'acer galvanitzat per a sostre per protecció addicional d'equips d'exterior</t>
  </si>
  <si>
    <t>AMIDAMENTS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</si>
</sst>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0.00"/>
    <numFmt numFmtId="165" formatCode="###,###,##0.000"/>
    <numFmt numFmtId="166" formatCode="###,###,##0.00000"/>
  </numFmts>
  <fonts count="9" x14ac:knownFonts="1"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  <bgColor rgb="FFFFFFCC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 applyNumberFormat="0" applyBorder="0" applyAlignment="0"/>
  </cellStyleXfs>
  <cellXfs count="39">
    <xf numFmtId="0" fontId="0" fillId="0" borderId="0" xfId="0"/>
    <xf numFmtId="0" fontId="8" fillId="2" borderId="0" xfId="0" applyFont="1" applyFill="1" applyAlignment="1">
      <alignment horizontal="center"/>
    </xf>
    <xf numFmtId="0" fontId="7" fillId="0" borderId="0" xfId="0" applyFont="1"/>
    <xf numFmtId="0" fontId="0" fillId="4" borderId="0" xfId="0" applyFill="1" applyAlignment="1" applyProtection="1">
      <alignment vertical="top"/>
      <protection locked="0"/>
    </xf>
    <xf numFmtId="165" fontId="4" fillId="4" borderId="0" xfId="0" applyNumberFormat="1" applyFont="1" applyFill="1" applyAlignment="1" applyProtection="1">
      <alignment horizontal="left" vertical="top"/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justify" vertical="top" wrapText="1"/>
    </xf>
    <xf numFmtId="0" fontId="2" fillId="2" borderId="0" xfId="0" applyFont="1" applyFill="1" applyAlignment="1">
      <alignment horizontal="center"/>
    </xf>
    <xf numFmtId="0" fontId="5" fillId="0" borderId="0" xfId="0" applyFont="1"/>
    <xf numFmtId="0" fontId="1" fillId="0" borderId="0" xfId="0" applyFont="1"/>
    <xf numFmtId="0" fontId="1" fillId="0" borderId="0" xfId="0" applyFont="1"/>
    <xf numFmtId="0" fontId="0" fillId="2" borderId="0" xfId="0" applyFill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3" fillId="0" borderId="0" xfId="0" applyFont="1"/>
    <xf numFmtId="49" fontId="3" fillId="0" borderId="0" xfId="0" applyNumberFormat="1" applyFont="1"/>
    <xf numFmtId="49" fontId="1" fillId="0" borderId="0" xfId="0" applyNumberFormat="1" applyFont="1"/>
    <xf numFmtId="164" fontId="1" fillId="4" borderId="0" xfId="0" applyNumberFormat="1" applyFont="1" applyFill="1" applyProtection="1">
      <protection locked="0"/>
    </xf>
    <xf numFmtId="165" fontId="1" fillId="0" borderId="0" xfId="0" applyNumberFormat="1" applyFont="1"/>
    <xf numFmtId="164" fontId="1" fillId="0" borderId="0" xfId="0" applyNumberFormat="1" applyFont="1"/>
    <xf numFmtId="164" fontId="3" fillId="0" borderId="0" xfId="0" applyNumberFormat="1" applyFont="1"/>
    <xf numFmtId="0" fontId="1" fillId="0" borderId="0" xfId="0" applyFont="1" applyAlignment="1">
      <alignment wrapText="1"/>
    </xf>
    <xf numFmtId="0" fontId="4" fillId="0" borderId="0" xfId="0" applyFont="1"/>
    <xf numFmtId="164" fontId="4" fillId="0" borderId="0" xfId="0" applyNumberFormat="1" applyFont="1"/>
    <xf numFmtId="0" fontId="6" fillId="2" borderId="0" xfId="0" applyFont="1" applyFill="1"/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justify" vertical="top" wrapText="1"/>
    </xf>
    <xf numFmtId="165" fontId="4" fillId="0" borderId="0" xfId="0" applyNumberFormat="1" applyFont="1" applyAlignment="1">
      <alignment horizontal="center" vertical="top"/>
    </xf>
    <xf numFmtId="164" fontId="4" fillId="4" borderId="0" xfId="0" applyNumberFormat="1" applyFont="1" applyFill="1" applyAlignment="1" applyProtection="1">
      <alignment vertical="top"/>
      <protection locked="0"/>
    </xf>
    <xf numFmtId="165" fontId="0" fillId="4" borderId="0" xfId="0" applyNumberFormat="1" applyFill="1" applyProtection="1">
      <protection locked="0"/>
    </xf>
    <xf numFmtId="166" fontId="0" fillId="4" borderId="0" xfId="0" applyNumberFormat="1" applyFill="1" applyProtection="1">
      <protection locked="0"/>
    </xf>
    <xf numFmtId="166" fontId="0" fillId="0" borderId="0" xfId="0" applyNumberFormat="1"/>
    <xf numFmtId="0" fontId="0" fillId="4" borderId="0" xfId="0" applyFill="1" applyProtection="1">
      <protection locked="0"/>
    </xf>
    <xf numFmtId="0" fontId="0" fillId="0" borderId="0" xfId="0" applyAlignment="1">
      <alignment horizontal="right"/>
    </xf>
    <xf numFmtId="166" fontId="0" fillId="4" borderId="1" xfId="0" applyNumberFormat="1" applyFill="1" applyBorder="1" applyProtection="1">
      <protection locked="0"/>
    </xf>
    <xf numFmtId="0" fontId="0" fillId="0" borderId="0" xfId="0" applyAlignment="1">
      <alignment wrapText="1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7"/>
  <sheetViews>
    <sheetView tabSelected="1" workbookViewId="0">
      <pane ySplit="8" topLeftCell="A67" activePane="bottomLeft" state="frozenSplit"/>
      <selection pane="bottomLeft" activeCell="G8" sqref="G8"/>
    </sheetView>
  </sheetViews>
  <sheetFormatPr baseColWidth="10" defaultColWidth="8.88671875" defaultRowHeight="14.4" x14ac:dyDescent="0.3"/>
  <cols>
    <col min="1" max="1" width="18.6640625" customWidth="1"/>
    <col min="2" max="2" width="3.44140625" customWidth="1"/>
    <col min="3" max="3" width="13.6640625" customWidth="1"/>
    <col min="4" max="4" width="4.44140625" customWidth="1"/>
    <col min="5" max="5" width="48.6640625" customWidth="1"/>
    <col min="6" max="7" width="12.6640625" customWidth="1"/>
    <col min="8" max="8" width="13.6640625" customWidth="1"/>
  </cols>
  <sheetData>
    <row r="1" spans="1:8" x14ac:dyDescent="0.3">
      <c r="E1" s="9" t="s">
        <v>0</v>
      </c>
      <c r="F1" s="9" t="s">
        <v>0</v>
      </c>
      <c r="G1" s="9" t="s">
        <v>0</v>
      </c>
      <c r="H1" s="9" t="s">
        <v>0</v>
      </c>
    </row>
    <row r="2" spans="1:8" x14ac:dyDescent="0.3">
      <c r="E2" s="9"/>
      <c r="F2" s="9"/>
      <c r="G2" s="9"/>
      <c r="H2" s="9"/>
    </row>
    <row r="3" spans="1:8" x14ac:dyDescent="0.3">
      <c r="E3" s="9"/>
      <c r="F3" s="9"/>
      <c r="G3" s="9"/>
      <c r="H3" s="9"/>
    </row>
    <row r="4" spans="1:8" x14ac:dyDescent="0.3">
      <c r="E4" s="9"/>
      <c r="F4" s="9"/>
      <c r="G4" s="9"/>
      <c r="H4" s="9"/>
    </row>
    <row r="6" spans="1:8" ht="18" x14ac:dyDescent="0.35">
      <c r="C6" s="11"/>
      <c r="D6" s="11"/>
      <c r="E6" s="12" t="s">
        <v>1</v>
      </c>
      <c r="F6" s="11"/>
      <c r="G6" s="11"/>
      <c r="H6" s="11"/>
    </row>
    <row r="8" spans="1:8" x14ac:dyDescent="0.3">
      <c r="F8" s="13" t="s">
        <v>2</v>
      </c>
      <c r="G8" s="13" t="s">
        <v>3</v>
      </c>
      <c r="H8" s="13" t="s">
        <v>4</v>
      </c>
    </row>
    <row r="10" spans="1:8" x14ac:dyDescent="0.3">
      <c r="C10" s="14" t="s">
        <v>5</v>
      </c>
      <c r="D10" s="15" t="s">
        <v>6</v>
      </c>
      <c r="E10" s="14" t="s">
        <v>7</v>
      </c>
    </row>
    <row r="11" spans="1:8" x14ac:dyDescent="0.3">
      <c r="C11" s="14" t="s">
        <v>8</v>
      </c>
      <c r="D11" s="15" t="s">
        <v>6</v>
      </c>
      <c r="E11" s="14" t="s">
        <v>9</v>
      </c>
    </row>
    <row r="12" spans="1:8" x14ac:dyDescent="0.3">
      <c r="C12" s="14" t="s">
        <v>10</v>
      </c>
      <c r="D12" s="15" t="s">
        <v>6</v>
      </c>
      <c r="E12" s="14" t="s">
        <v>11</v>
      </c>
    </row>
    <row r="14" spans="1:8" x14ac:dyDescent="0.3">
      <c r="A14" s="10" t="s">
        <v>12</v>
      </c>
      <c r="B14" s="10">
        <v>1</v>
      </c>
      <c r="C14" s="10" t="s">
        <v>13</v>
      </c>
      <c r="D14" s="16" t="s">
        <v>14</v>
      </c>
      <c r="E14" s="10" t="s">
        <v>15</v>
      </c>
      <c r="F14" s="17">
        <v>26.23</v>
      </c>
      <c r="G14" s="18">
        <v>208</v>
      </c>
      <c r="H14" s="19">
        <f>ROUND(ROUND(F14,2)*ROUND(G14,3),2)</f>
        <v>5455.84</v>
      </c>
    </row>
    <row r="15" spans="1:8" x14ac:dyDescent="0.3">
      <c r="A15" s="10" t="s">
        <v>12</v>
      </c>
      <c r="B15" s="10">
        <v>2</v>
      </c>
      <c r="C15" s="10" t="s">
        <v>16</v>
      </c>
      <c r="D15" s="16" t="s">
        <v>14</v>
      </c>
      <c r="E15" s="10" t="s">
        <v>17</v>
      </c>
      <c r="F15" s="17">
        <v>18.010000000000002</v>
      </c>
      <c r="G15" s="18">
        <v>240</v>
      </c>
      <c r="H15" s="19">
        <f>ROUND(ROUND(F15,2)*ROUND(G15,3),2)</f>
        <v>4322.3999999999996</v>
      </c>
    </row>
    <row r="16" spans="1:8" x14ac:dyDescent="0.3">
      <c r="A16" s="10" t="s">
        <v>12</v>
      </c>
      <c r="B16" s="10">
        <v>3</v>
      </c>
      <c r="C16" s="10" t="s">
        <v>18</v>
      </c>
      <c r="D16" s="16" t="s">
        <v>19</v>
      </c>
      <c r="E16" s="10" t="s">
        <v>20</v>
      </c>
      <c r="F16" s="17">
        <v>74.97</v>
      </c>
      <c r="G16" s="18">
        <v>8</v>
      </c>
      <c r="H16" s="19">
        <f>ROUND(ROUND(F16,2)*ROUND(G16,3),2)</f>
        <v>599.76</v>
      </c>
    </row>
    <row r="17" spans="1:8" x14ac:dyDescent="0.3">
      <c r="A17" s="10" t="s">
        <v>12</v>
      </c>
      <c r="B17" s="10">
        <v>4</v>
      </c>
      <c r="C17" s="10" t="s">
        <v>21</v>
      </c>
      <c r="D17" s="16" t="s">
        <v>14</v>
      </c>
      <c r="E17" s="10" t="s">
        <v>22</v>
      </c>
      <c r="F17" s="17">
        <v>54.82</v>
      </c>
      <c r="G17" s="18">
        <v>2</v>
      </c>
      <c r="H17" s="19">
        <f>ROUND(ROUND(F17,2)*ROUND(G17,3),2)</f>
        <v>109.64</v>
      </c>
    </row>
    <row r="18" spans="1:8" x14ac:dyDescent="0.3">
      <c r="E18" s="14" t="s">
        <v>23</v>
      </c>
      <c r="F18" s="14"/>
      <c r="G18" s="14"/>
      <c r="H18" s="20">
        <f>SUM(H14:H17)</f>
        <v>10487.64</v>
      </c>
    </row>
    <row r="20" spans="1:8" x14ac:dyDescent="0.3">
      <c r="C20" s="14" t="s">
        <v>5</v>
      </c>
      <c r="D20" s="15" t="s">
        <v>6</v>
      </c>
      <c r="E20" s="14" t="s">
        <v>7</v>
      </c>
    </row>
    <row r="21" spans="1:8" x14ac:dyDescent="0.3">
      <c r="C21" s="14" t="s">
        <v>8</v>
      </c>
      <c r="D21" s="15" t="s">
        <v>6</v>
      </c>
      <c r="E21" s="14" t="s">
        <v>9</v>
      </c>
    </row>
    <row r="22" spans="1:8" x14ac:dyDescent="0.3">
      <c r="C22" s="14" t="s">
        <v>10</v>
      </c>
      <c r="D22" s="15" t="s">
        <v>24</v>
      </c>
      <c r="E22" s="14" t="s">
        <v>25</v>
      </c>
    </row>
    <row r="24" spans="1:8" x14ac:dyDescent="0.3">
      <c r="A24" s="10" t="s">
        <v>26</v>
      </c>
      <c r="B24" s="10">
        <v>1</v>
      </c>
      <c r="C24" s="10" t="s">
        <v>27</v>
      </c>
      <c r="D24" s="16" t="s">
        <v>14</v>
      </c>
      <c r="E24" s="10" t="s">
        <v>28</v>
      </c>
      <c r="F24" s="17">
        <v>0.7</v>
      </c>
      <c r="G24" s="18">
        <v>1152</v>
      </c>
      <c r="H24" s="19">
        <f>ROUND(ROUND(F24,2)*ROUND(G24,3),2)</f>
        <v>806.4</v>
      </c>
    </row>
    <row r="25" spans="1:8" x14ac:dyDescent="0.3">
      <c r="A25" s="10" t="s">
        <v>26</v>
      </c>
      <c r="B25" s="10">
        <v>2</v>
      </c>
      <c r="C25" s="10" t="s">
        <v>29</v>
      </c>
      <c r="D25" s="16" t="s">
        <v>14</v>
      </c>
      <c r="E25" s="10" t="s">
        <v>30</v>
      </c>
      <c r="F25" s="17">
        <v>11.59</v>
      </c>
      <c r="G25" s="18">
        <v>17</v>
      </c>
      <c r="H25" s="19">
        <f>ROUND(ROUND(F25,2)*ROUND(G25,3),2)</f>
        <v>197.03</v>
      </c>
    </row>
    <row r="26" spans="1:8" x14ac:dyDescent="0.3">
      <c r="E26" s="14" t="s">
        <v>23</v>
      </c>
      <c r="F26" s="14"/>
      <c r="G26" s="14"/>
      <c r="H26" s="20">
        <f>SUM(H24:H25)</f>
        <v>1003.43</v>
      </c>
    </row>
    <row r="28" spans="1:8" x14ac:dyDescent="0.3">
      <c r="C28" s="14" t="s">
        <v>5</v>
      </c>
      <c r="D28" s="15" t="s">
        <v>6</v>
      </c>
      <c r="E28" s="14" t="s">
        <v>7</v>
      </c>
    </row>
    <row r="29" spans="1:8" x14ac:dyDescent="0.3">
      <c r="C29" s="14" t="s">
        <v>8</v>
      </c>
      <c r="D29" s="15" t="s">
        <v>6</v>
      </c>
      <c r="E29" s="14" t="s">
        <v>9</v>
      </c>
    </row>
    <row r="30" spans="1:8" x14ac:dyDescent="0.3">
      <c r="C30" s="14" t="s">
        <v>10</v>
      </c>
      <c r="D30" s="15" t="s">
        <v>31</v>
      </c>
      <c r="E30" s="14" t="s">
        <v>32</v>
      </c>
    </row>
    <row r="32" spans="1:8" x14ac:dyDescent="0.3">
      <c r="A32" s="10" t="s">
        <v>33</v>
      </c>
      <c r="B32" s="10">
        <v>1</v>
      </c>
      <c r="C32" s="10" t="s">
        <v>34</v>
      </c>
      <c r="D32" s="16" t="s">
        <v>35</v>
      </c>
      <c r="E32" s="10" t="s">
        <v>36</v>
      </c>
      <c r="F32" s="17">
        <v>14.88</v>
      </c>
      <c r="G32" s="18">
        <v>15</v>
      </c>
      <c r="H32" s="19">
        <f>ROUND(ROUND(F32,2)*ROUND(G32,3),2)</f>
        <v>223.2</v>
      </c>
    </row>
    <row r="33" spans="1:8" x14ac:dyDescent="0.3">
      <c r="A33" s="10" t="s">
        <v>33</v>
      </c>
      <c r="B33" s="10">
        <v>2</v>
      </c>
      <c r="C33" s="10" t="s">
        <v>37</v>
      </c>
      <c r="D33" s="16" t="s">
        <v>14</v>
      </c>
      <c r="E33" s="10" t="s">
        <v>38</v>
      </c>
      <c r="F33" s="17">
        <v>1.33</v>
      </c>
      <c r="G33" s="18">
        <v>55</v>
      </c>
      <c r="H33" s="19">
        <f>ROUND(ROUND(F33,2)*ROUND(G33,3),2)</f>
        <v>73.150000000000006</v>
      </c>
    </row>
    <row r="34" spans="1:8" x14ac:dyDescent="0.3">
      <c r="E34" s="14" t="s">
        <v>23</v>
      </c>
      <c r="F34" s="14"/>
      <c r="G34" s="14"/>
      <c r="H34" s="20">
        <f>SUM(H32:H33)</f>
        <v>296.35000000000002</v>
      </c>
    </row>
    <row r="36" spans="1:8" x14ac:dyDescent="0.3">
      <c r="C36" s="14" t="s">
        <v>5</v>
      </c>
      <c r="D36" s="15" t="s">
        <v>6</v>
      </c>
      <c r="E36" s="14" t="s">
        <v>7</v>
      </c>
    </row>
    <row r="37" spans="1:8" x14ac:dyDescent="0.3">
      <c r="C37" s="14" t="s">
        <v>8</v>
      </c>
      <c r="D37" s="15" t="s">
        <v>24</v>
      </c>
      <c r="E37" s="14" t="s">
        <v>39</v>
      </c>
    </row>
    <row r="38" spans="1:8" x14ac:dyDescent="0.3">
      <c r="C38" s="14" t="s">
        <v>10</v>
      </c>
      <c r="D38" s="15" t="s">
        <v>6</v>
      </c>
      <c r="E38" s="14" t="s">
        <v>40</v>
      </c>
    </row>
    <row r="40" spans="1:8" x14ac:dyDescent="0.3">
      <c r="A40" s="10" t="s">
        <v>41</v>
      </c>
      <c r="B40" s="10">
        <v>1</v>
      </c>
      <c r="C40" s="10" t="s">
        <v>42</v>
      </c>
      <c r="D40" s="16" t="s">
        <v>14</v>
      </c>
      <c r="E40" s="10" t="s">
        <v>43</v>
      </c>
      <c r="F40" s="17">
        <v>29.76</v>
      </c>
      <c r="G40" s="18">
        <v>205</v>
      </c>
      <c r="H40" s="19">
        <f t="shared" ref="H40:H45" si="0">ROUND(ROUND(F40,2)*ROUND(G40,3),2)</f>
        <v>6100.8</v>
      </c>
    </row>
    <row r="41" spans="1:8" x14ac:dyDescent="0.3">
      <c r="A41" s="10" t="s">
        <v>41</v>
      </c>
      <c r="B41" s="10">
        <v>2</v>
      </c>
      <c r="C41" s="10" t="s">
        <v>44</v>
      </c>
      <c r="D41" s="16" t="s">
        <v>14</v>
      </c>
      <c r="E41" s="10" t="s">
        <v>45</v>
      </c>
      <c r="F41" s="17">
        <v>123.62</v>
      </c>
      <c r="G41" s="18">
        <v>3</v>
      </c>
      <c r="H41" s="19">
        <f t="shared" si="0"/>
        <v>370.86</v>
      </c>
    </row>
    <row r="42" spans="1:8" x14ac:dyDescent="0.3">
      <c r="A42" s="10" t="s">
        <v>41</v>
      </c>
      <c r="B42" s="10">
        <v>3</v>
      </c>
      <c r="C42" s="10" t="s">
        <v>46</v>
      </c>
      <c r="D42" s="16" t="s">
        <v>14</v>
      </c>
      <c r="E42" s="10" t="s">
        <v>47</v>
      </c>
      <c r="F42" s="17">
        <v>23.88</v>
      </c>
      <c r="G42" s="18">
        <v>240</v>
      </c>
      <c r="H42" s="19">
        <f t="shared" si="0"/>
        <v>5731.2</v>
      </c>
    </row>
    <row r="43" spans="1:8" x14ac:dyDescent="0.3">
      <c r="A43" s="10" t="s">
        <v>41</v>
      </c>
      <c r="B43" s="10">
        <v>4</v>
      </c>
      <c r="C43" s="10" t="s">
        <v>48</v>
      </c>
      <c r="D43" s="16" t="s">
        <v>14</v>
      </c>
      <c r="E43" s="10" t="s">
        <v>49</v>
      </c>
      <c r="F43" s="17">
        <v>78.31</v>
      </c>
      <c r="G43" s="18">
        <v>2</v>
      </c>
      <c r="H43" s="19">
        <f t="shared" si="0"/>
        <v>156.62</v>
      </c>
    </row>
    <row r="44" spans="1:8" x14ac:dyDescent="0.3">
      <c r="A44" s="10" t="s">
        <v>41</v>
      </c>
      <c r="B44" s="10">
        <v>5</v>
      </c>
      <c r="C44" s="10" t="s">
        <v>50</v>
      </c>
      <c r="D44" s="16" t="s">
        <v>14</v>
      </c>
      <c r="E44" s="10" t="s">
        <v>51</v>
      </c>
      <c r="F44" s="17">
        <v>1054.3699999999999</v>
      </c>
      <c r="G44" s="18">
        <v>1</v>
      </c>
      <c r="H44" s="19">
        <f t="shared" si="0"/>
        <v>1054.3699999999999</v>
      </c>
    </row>
    <row r="45" spans="1:8" x14ac:dyDescent="0.3">
      <c r="A45" s="10" t="s">
        <v>41</v>
      </c>
      <c r="B45" s="10">
        <v>6</v>
      </c>
      <c r="C45" s="10" t="s">
        <v>18</v>
      </c>
      <c r="D45" s="16" t="s">
        <v>19</v>
      </c>
      <c r="E45" s="10" t="s">
        <v>20</v>
      </c>
      <c r="F45" s="17">
        <v>74.97</v>
      </c>
      <c r="G45" s="18">
        <v>8</v>
      </c>
      <c r="H45" s="19">
        <f t="shared" si="0"/>
        <v>599.76</v>
      </c>
    </row>
    <row r="46" spans="1:8" x14ac:dyDescent="0.3">
      <c r="E46" s="14" t="s">
        <v>23</v>
      </c>
      <c r="F46" s="14"/>
      <c r="G46" s="14"/>
      <c r="H46" s="20">
        <f>SUM(H40:H45)</f>
        <v>14013.610000000002</v>
      </c>
    </row>
    <row r="48" spans="1:8" x14ac:dyDescent="0.3">
      <c r="C48" s="14" t="s">
        <v>5</v>
      </c>
      <c r="D48" s="15" t="s">
        <v>6</v>
      </c>
      <c r="E48" s="14" t="s">
        <v>7</v>
      </c>
    </row>
    <row r="49" spans="1:8" x14ac:dyDescent="0.3">
      <c r="C49" s="14" t="s">
        <v>8</v>
      </c>
      <c r="D49" s="15" t="s">
        <v>24</v>
      </c>
      <c r="E49" s="14" t="s">
        <v>39</v>
      </c>
    </row>
    <row r="50" spans="1:8" x14ac:dyDescent="0.3">
      <c r="C50" s="14" t="s">
        <v>10</v>
      </c>
      <c r="D50" s="15" t="s">
        <v>24</v>
      </c>
      <c r="E50" s="14" t="s">
        <v>52</v>
      </c>
    </row>
    <row r="52" spans="1:8" x14ac:dyDescent="0.3">
      <c r="A52" s="10" t="s">
        <v>53</v>
      </c>
      <c r="B52" s="10">
        <v>1</v>
      </c>
      <c r="C52" s="10" t="s">
        <v>54</v>
      </c>
      <c r="D52" s="16" t="s">
        <v>35</v>
      </c>
      <c r="E52" s="10" t="s">
        <v>55</v>
      </c>
      <c r="F52" s="17">
        <v>1.49</v>
      </c>
      <c r="G52" s="18">
        <v>1152</v>
      </c>
      <c r="H52" s="19">
        <f>ROUND(ROUND(F52,2)*ROUND(G52,3),2)</f>
        <v>1716.48</v>
      </c>
    </row>
    <row r="53" spans="1:8" x14ac:dyDescent="0.3">
      <c r="A53" s="10" t="s">
        <v>53</v>
      </c>
      <c r="B53" s="10">
        <v>2</v>
      </c>
      <c r="C53" s="10" t="s">
        <v>56</v>
      </c>
      <c r="D53" s="16" t="s">
        <v>35</v>
      </c>
      <c r="E53" s="10" t="s">
        <v>57</v>
      </c>
      <c r="F53" s="17">
        <v>11.67</v>
      </c>
      <c r="G53" s="18">
        <v>17</v>
      </c>
      <c r="H53" s="19">
        <f>ROUND(ROUND(F53,2)*ROUND(G53,3),2)</f>
        <v>198.39</v>
      </c>
    </row>
    <row r="54" spans="1:8" x14ac:dyDescent="0.3">
      <c r="E54" s="14" t="s">
        <v>23</v>
      </c>
      <c r="F54" s="14"/>
      <c r="G54" s="14"/>
      <c r="H54" s="20">
        <f>SUM(H52:H53)</f>
        <v>1914.87</v>
      </c>
    </row>
    <row r="56" spans="1:8" x14ac:dyDescent="0.3">
      <c r="C56" s="14" t="s">
        <v>5</v>
      </c>
      <c r="D56" s="15" t="s">
        <v>6</v>
      </c>
      <c r="E56" s="14" t="s">
        <v>7</v>
      </c>
    </row>
    <row r="57" spans="1:8" x14ac:dyDescent="0.3">
      <c r="C57" s="14" t="s">
        <v>8</v>
      </c>
      <c r="D57" s="15" t="s">
        <v>24</v>
      </c>
      <c r="E57" s="14" t="s">
        <v>39</v>
      </c>
    </row>
    <row r="58" spans="1:8" x14ac:dyDescent="0.3">
      <c r="C58" s="14" t="s">
        <v>10</v>
      </c>
      <c r="D58" s="15" t="s">
        <v>31</v>
      </c>
      <c r="E58" s="14" t="s">
        <v>58</v>
      </c>
    </row>
    <row r="60" spans="1:8" x14ac:dyDescent="0.3">
      <c r="A60" s="10" t="s">
        <v>59</v>
      </c>
      <c r="B60" s="10">
        <v>1</v>
      </c>
      <c r="C60" s="10" t="s">
        <v>60</v>
      </c>
      <c r="D60" s="16" t="s">
        <v>35</v>
      </c>
      <c r="E60" s="10" t="s">
        <v>61</v>
      </c>
      <c r="F60" s="17">
        <v>16.63</v>
      </c>
      <c r="G60" s="18">
        <v>15</v>
      </c>
      <c r="H60" s="19">
        <f>ROUND(ROUND(F60,2)*ROUND(G60,3),2)</f>
        <v>249.45</v>
      </c>
    </row>
    <row r="61" spans="1:8" x14ac:dyDescent="0.3">
      <c r="A61" s="10" t="s">
        <v>59</v>
      </c>
      <c r="B61" s="10">
        <v>2</v>
      </c>
      <c r="C61" s="10" t="s">
        <v>62</v>
      </c>
      <c r="D61" s="16" t="s">
        <v>35</v>
      </c>
      <c r="E61" s="10" t="s">
        <v>63</v>
      </c>
      <c r="F61" s="17">
        <v>20.74</v>
      </c>
      <c r="G61" s="18">
        <v>15</v>
      </c>
      <c r="H61" s="19">
        <f>ROUND(ROUND(F61,2)*ROUND(G61,3),2)</f>
        <v>311.10000000000002</v>
      </c>
    </row>
    <row r="62" spans="1:8" x14ac:dyDescent="0.3">
      <c r="A62" s="10" t="s">
        <v>59</v>
      </c>
      <c r="B62" s="10">
        <v>3</v>
      </c>
      <c r="C62" s="10" t="s">
        <v>64</v>
      </c>
      <c r="D62" s="16" t="s">
        <v>14</v>
      </c>
      <c r="E62" s="10" t="s">
        <v>65</v>
      </c>
      <c r="F62" s="17">
        <v>0.94</v>
      </c>
      <c r="G62" s="18">
        <v>70</v>
      </c>
      <c r="H62" s="19">
        <f>ROUND(ROUND(F62,2)*ROUND(G62,3),2)</f>
        <v>65.8</v>
      </c>
    </row>
    <row r="63" spans="1:8" x14ac:dyDescent="0.3">
      <c r="A63" s="10" t="s">
        <v>59</v>
      </c>
      <c r="B63" s="10">
        <v>4</v>
      </c>
      <c r="C63" s="10" t="s">
        <v>66</v>
      </c>
      <c r="D63" s="16" t="s">
        <v>35</v>
      </c>
      <c r="E63" s="10" t="s">
        <v>67</v>
      </c>
      <c r="F63" s="17">
        <v>2.54</v>
      </c>
      <c r="G63" s="18">
        <v>55</v>
      </c>
      <c r="H63" s="19">
        <f>ROUND(ROUND(F63,2)*ROUND(G63,3),2)</f>
        <v>139.69999999999999</v>
      </c>
    </row>
    <row r="64" spans="1:8" x14ac:dyDescent="0.3">
      <c r="E64" s="14" t="s">
        <v>23</v>
      </c>
      <c r="F64" s="14"/>
      <c r="G64" s="14"/>
      <c r="H64" s="20">
        <f>SUM(H60:H63)</f>
        <v>766.05</v>
      </c>
    </row>
    <row r="66" spans="1:8" x14ac:dyDescent="0.3">
      <c r="C66" s="14" t="s">
        <v>5</v>
      </c>
      <c r="D66" s="15" t="s">
        <v>6</v>
      </c>
      <c r="E66" s="14" t="s">
        <v>7</v>
      </c>
    </row>
    <row r="67" spans="1:8" x14ac:dyDescent="0.3">
      <c r="C67" s="14" t="s">
        <v>8</v>
      </c>
      <c r="D67" s="15" t="s">
        <v>31</v>
      </c>
      <c r="E67" s="14" t="s">
        <v>68</v>
      </c>
    </row>
    <row r="69" spans="1:8" x14ac:dyDescent="0.3">
      <c r="A69" s="10" t="s">
        <v>69</v>
      </c>
      <c r="B69" s="10">
        <v>1</v>
      </c>
      <c r="C69" s="10" t="s">
        <v>70</v>
      </c>
      <c r="D69" s="16" t="s">
        <v>14</v>
      </c>
      <c r="E69" s="10" t="s">
        <v>71</v>
      </c>
      <c r="F69" s="17">
        <v>480</v>
      </c>
      <c r="G69" s="18">
        <v>1</v>
      </c>
      <c r="H69" s="19">
        <f>ROUND(ROUND(F69,2)*ROUND(G69,3),2)</f>
        <v>480</v>
      </c>
    </row>
    <row r="70" spans="1:8" x14ac:dyDescent="0.3">
      <c r="A70" s="10" t="s">
        <v>69</v>
      </c>
      <c r="B70" s="10">
        <v>2</v>
      </c>
      <c r="C70" s="10" t="s">
        <v>72</v>
      </c>
      <c r="D70" s="16" t="s">
        <v>14</v>
      </c>
      <c r="E70" s="10" t="s">
        <v>73</v>
      </c>
      <c r="F70" s="17">
        <v>300</v>
      </c>
      <c r="G70" s="18">
        <v>1</v>
      </c>
      <c r="H70" s="19">
        <f>ROUND(ROUND(F70,2)*ROUND(G70,3),2)</f>
        <v>300</v>
      </c>
    </row>
    <row r="71" spans="1:8" x14ac:dyDescent="0.3">
      <c r="A71" s="10" t="s">
        <v>69</v>
      </c>
      <c r="B71" s="10">
        <v>3</v>
      </c>
      <c r="C71" s="10" t="s">
        <v>74</v>
      </c>
      <c r="D71" s="16" t="s">
        <v>14</v>
      </c>
      <c r="E71" s="10" t="s">
        <v>75</v>
      </c>
      <c r="F71" s="17">
        <v>350</v>
      </c>
      <c r="G71" s="18">
        <v>1</v>
      </c>
      <c r="H71" s="19">
        <f>ROUND(ROUND(F71,2)*ROUND(G71,3),2)</f>
        <v>350</v>
      </c>
    </row>
    <row r="72" spans="1:8" x14ac:dyDescent="0.3">
      <c r="E72" s="14" t="s">
        <v>23</v>
      </c>
      <c r="F72" s="14"/>
      <c r="G72" s="14"/>
      <c r="H72" s="20">
        <f>SUM(H69:H71)</f>
        <v>1130</v>
      </c>
    </row>
    <row r="74" spans="1:8" x14ac:dyDescent="0.3">
      <c r="C74" s="14" t="s">
        <v>5</v>
      </c>
      <c r="D74" s="15" t="s">
        <v>6</v>
      </c>
      <c r="E74" s="14" t="s">
        <v>7</v>
      </c>
    </row>
    <row r="75" spans="1:8" x14ac:dyDescent="0.3">
      <c r="C75" s="14" t="s">
        <v>8</v>
      </c>
      <c r="D75" s="15" t="s">
        <v>76</v>
      </c>
      <c r="E75" s="14" t="s">
        <v>77</v>
      </c>
    </row>
    <row r="77" spans="1:8" x14ac:dyDescent="0.3">
      <c r="A77" s="10" t="s">
        <v>78</v>
      </c>
      <c r="B77" s="10">
        <v>1</v>
      </c>
      <c r="C77" s="10" t="s">
        <v>79</v>
      </c>
      <c r="D77" s="16" t="s">
        <v>80</v>
      </c>
      <c r="E77" s="10" t="s">
        <v>81</v>
      </c>
      <c r="F77" s="17">
        <v>34.04</v>
      </c>
      <c r="G77" s="18">
        <v>1.05</v>
      </c>
      <c r="H77" s="19">
        <f>ROUND(ROUND(F77,2)*ROUND(G77,3),2)</f>
        <v>35.74</v>
      </c>
    </row>
    <row r="78" spans="1:8" x14ac:dyDescent="0.3">
      <c r="A78" s="10" t="s">
        <v>78</v>
      </c>
      <c r="B78" s="10">
        <v>2</v>
      </c>
      <c r="C78" s="10" t="s">
        <v>82</v>
      </c>
      <c r="D78" s="16" t="s">
        <v>80</v>
      </c>
      <c r="E78" s="10" t="s">
        <v>83</v>
      </c>
      <c r="F78" s="17">
        <v>67.59</v>
      </c>
      <c r="G78" s="18">
        <v>1.05</v>
      </c>
      <c r="H78" s="19">
        <f>ROUND(ROUND(F78,2)*ROUND(G78,3),2)</f>
        <v>70.97</v>
      </c>
    </row>
    <row r="79" spans="1:8" x14ac:dyDescent="0.3">
      <c r="A79" s="10" t="s">
        <v>78</v>
      </c>
      <c r="B79" s="10">
        <v>3</v>
      </c>
      <c r="C79" s="10" t="s">
        <v>84</v>
      </c>
      <c r="D79" s="16" t="s">
        <v>80</v>
      </c>
      <c r="E79" s="10" t="s">
        <v>85</v>
      </c>
      <c r="F79" s="17">
        <v>23.88</v>
      </c>
      <c r="G79" s="18">
        <v>1.05</v>
      </c>
      <c r="H79" s="19">
        <f>ROUND(ROUND(F79,2)*ROUND(G79,3),2)</f>
        <v>25.07</v>
      </c>
    </row>
    <row r="80" spans="1:8" x14ac:dyDescent="0.3">
      <c r="E80" s="14" t="s">
        <v>23</v>
      </c>
      <c r="F80" s="14"/>
      <c r="G80" s="14"/>
      <c r="H80" s="20">
        <f>SUM(H77:H79)</f>
        <v>131.78</v>
      </c>
    </row>
    <row r="82" spans="1:8" x14ac:dyDescent="0.3">
      <c r="C82" s="14" t="s">
        <v>5</v>
      </c>
      <c r="D82" s="15" t="s">
        <v>6</v>
      </c>
      <c r="E82" s="14" t="s">
        <v>7</v>
      </c>
    </row>
    <row r="83" spans="1:8" x14ac:dyDescent="0.3">
      <c r="C83" s="14" t="s">
        <v>8</v>
      </c>
      <c r="D83" s="15" t="s">
        <v>86</v>
      </c>
      <c r="E83" s="14" t="s">
        <v>87</v>
      </c>
    </row>
    <row r="85" spans="1:8" x14ac:dyDescent="0.3">
      <c r="A85" s="10" t="s">
        <v>88</v>
      </c>
      <c r="B85" s="10">
        <v>1</v>
      </c>
      <c r="C85" s="10" t="s">
        <v>89</v>
      </c>
      <c r="D85" s="16" t="s">
        <v>90</v>
      </c>
      <c r="E85" s="10" t="s">
        <v>91</v>
      </c>
      <c r="F85" s="17">
        <v>770</v>
      </c>
      <c r="G85" s="18">
        <v>1</v>
      </c>
      <c r="H85" s="19">
        <f>ROUND(ROUND(F85,2)*ROUND(G85,3),2)</f>
        <v>770</v>
      </c>
    </row>
    <row r="86" spans="1:8" ht="154.19999999999999" x14ac:dyDescent="0.3">
      <c r="A86" s="10" t="s">
        <v>88</v>
      </c>
      <c r="B86" s="10">
        <v>2</v>
      </c>
      <c r="C86" s="10" t="s">
        <v>92</v>
      </c>
      <c r="D86" s="16" t="s">
        <v>14</v>
      </c>
      <c r="E86" s="21" t="s">
        <v>93</v>
      </c>
      <c r="F86" s="17">
        <v>846.75</v>
      </c>
      <c r="G86" s="18">
        <v>1</v>
      </c>
      <c r="H86" s="19">
        <f>ROUND(ROUND(F86,2)*ROUND(G86,3),2)</f>
        <v>846.75</v>
      </c>
    </row>
    <row r="87" spans="1:8" x14ac:dyDescent="0.3">
      <c r="E87" s="14" t="s">
        <v>23</v>
      </c>
      <c r="F87" s="14"/>
      <c r="G87" s="14"/>
      <c r="H87" s="20">
        <f>SUM(H85:H86)</f>
        <v>1616.75</v>
      </c>
    </row>
    <row r="89" spans="1:8" x14ac:dyDescent="0.3">
      <c r="C89" s="14" t="s">
        <v>5</v>
      </c>
      <c r="D89" s="15" t="s">
        <v>6</v>
      </c>
      <c r="E89" s="14" t="s">
        <v>7</v>
      </c>
    </row>
    <row r="90" spans="1:8" x14ac:dyDescent="0.3">
      <c r="C90" s="14" t="s">
        <v>8</v>
      </c>
      <c r="D90" s="15" t="s">
        <v>94</v>
      </c>
      <c r="E90" s="14" t="s">
        <v>95</v>
      </c>
    </row>
    <row r="92" spans="1:8" x14ac:dyDescent="0.3">
      <c r="A92" s="10" t="s">
        <v>96</v>
      </c>
      <c r="B92" s="10">
        <v>1</v>
      </c>
      <c r="C92" s="10" t="s">
        <v>97</v>
      </c>
      <c r="D92" s="16" t="s">
        <v>90</v>
      </c>
      <c r="E92" s="10" t="s">
        <v>98</v>
      </c>
      <c r="F92" s="17">
        <v>2000</v>
      </c>
      <c r="G92" s="18">
        <v>1</v>
      </c>
      <c r="H92" s="19">
        <f>ROUND(ROUND(F92,2)*ROUND(G92,3),2)</f>
        <v>2000</v>
      </c>
    </row>
    <row r="93" spans="1:8" x14ac:dyDescent="0.3">
      <c r="A93" s="10" t="s">
        <v>96</v>
      </c>
      <c r="B93" s="10">
        <v>2</v>
      </c>
      <c r="C93" s="10" t="s">
        <v>99</v>
      </c>
      <c r="D93" s="16" t="s">
        <v>100</v>
      </c>
      <c r="E93" s="10" t="s">
        <v>101</v>
      </c>
      <c r="F93" s="17">
        <v>334</v>
      </c>
      <c r="G93" s="18">
        <v>6</v>
      </c>
      <c r="H93" s="19">
        <f>ROUND(ROUND(F93,2)*ROUND(G93,3),2)</f>
        <v>2004</v>
      </c>
    </row>
    <row r="94" spans="1:8" x14ac:dyDescent="0.3">
      <c r="A94" s="10" t="s">
        <v>96</v>
      </c>
      <c r="B94" s="10">
        <v>3</v>
      </c>
      <c r="C94" s="10" t="s">
        <v>102</v>
      </c>
      <c r="D94" s="16" t="s">
        <v>14</v>
      </c>
      <c r="E94" s="10" t="s">
        <v>103</v>
      </c>
      <c r="F94" s="17">
        <v>110.18</v>
      </c>
      <c r="G94" s="18">
        <v>3</v>
      </c>
      <c r="H94" s="19">
        <f>ROUND(ROUND(F94,2)*ROUND(G94,3),2)</f>
        <v>330.54</v>
      </c>
    </row>
    <row r="95" spans="1:8" x14ac:dyDescent="0.3">
      <c r="E95" s="14" t="s">
        <v>23</v>
      </c>
      <c r="F95" s="14"/>
      <c r="G95" s="14"/>
      <c r="H95" s="20">
        <f>SUM(H92:H94)</f>
        <v>4334.54</v>
      </c>
    </row>
    <row r="97" spans="5:8" x14ac:dyDescent="0.3">
      <c r="E97" s="22" t="s">
        <v>104</v>
      </c>
      <c r="H97" s="23">
        <f>SUM(H9:H96)/2</f>
        <v>35695.019999999997</v>
      </c>
    </row>
  </sheetData>
  <sheetProtection sheet="1"/>
  <mergeCells count="4">
    <mergeCell ref="E1:H1"/>
    <mergeCell ref="E2:H2"/>
    <mergeCell ref="E3:H3"/>
    <mergeCell ref="E4:H4"/>
  </mergeCells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87"/>
  <sheetViews>
    <sheetView workbookViewId="0">
      <pane ySplit="8" topLeftCell="A9" activePane="bottomLeft" state="frozenSplit"/>
      <selection pane="bottomLeft" sqref="A1:K1"/>
    </sheetView>
  </sheetViews>
  <sheetFormatPr baseColWidth="10" defaultColWidth="8.88671875" defaultRowHeight="14.4" x14ac:dyDescent="0.3"/>
  <cols>
    <col min="1" max="1" width="6.6640625" customWidth="1"/>
    <col min="2" max="2" width="14.6640625" customWidth="1"/>
    <col min="3" max="3" width="6.21875" customWidth="1"/>
    <col min="4" max="4" width="30.6640625" customWidth="1"/>
    <col min="5" max="5" width="10.6640625" customWidth="1"/>
    <col min="6" max="6" width="3" customWidth="1"/>
    <col min="7" max="7" width="2.21875" customWidth="1"/>
    <col min="8" max="8" width="10.6640625" customWidth="1"/>
    <col min="9" max="9" width="2.21875" customWidth="1"/>
    <col min="10" max="11" width="10.6640625" customWidth="1"/>
    <col min="12" max="12" width="90.6640625" customWidth="1"/>
  </cols>
  <sheetData>
    <row r="1" spans="1:27" x14ac:dyDescent="0.3">
      <c r="A1" s="8" t="s">
        <v>0</v>
      </c>
      <c r="B1" s="8" t="s">
        <v>0</v>
      </c>
      <c r="C1" s="8" t="s">
        <v>0</v>
      </c>
      <c r="D1" s="8" t="s">
        <v>0</v>
      </c>
      <c r="E1" s="8" t="s">
        <v>0</v>
      </c>
      <c r="F1" s="8" t="s">
        <v>0</v>
      </c>
      <c r="G1" s="8" t="s">
        <v>0</v>
      </c>
      <c r="H1" s="8" t="s">
        <v>0</v>
      </c>
      <c r="I1" s="8" t="s">
        <v>0</v>
      </c>
      <c r="J1" s="8" t="s">
        <v>0</v>
      </c>
      <c r="K1" s="8" t="s">
        <v>0</v>
      </c>
    </row>
    <row r="2" spans="1:27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27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27" x14ac:dyDescent="0.3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6" spans="1:27" ht="18" x14ac:dyDescent="0.35">
      <c r="A6" s="7" t="s">
        <v>105</v>
      </c>
      <c r="B6" s="7" t="s">
        <v>105</v>
      </c>
      <c r="C6" s="7" t="s">
        <v>105</v>
      </c>
      <c r="D6" s="7" t="s">
        <v>105</v>
      </c>
      <c r="E6" s="7" t="s">
        <v>105</v>
      </c>
      <c r="F6" s="7" t="s">
        <v>105</v>
      </c>
      <c r="G6" s="7" t="s">
        <v>105</v>
      </c>
      <c r="H6" s="7" t="s">
        <v>105</v>
      </c>
      <c r="I6" s="7" t="s">
        <v>105</v>
      </c>
      <c r="J6" s="7" t="s">
        <v>105</v>
      </c>
      <c r="K6" s="7" t="s">
        <v>105</v>
      </c>
    </row>
    <row r="8" spans="1:27" x14ac:dyDescent="0.3">
      <c r="A8" s="25" t="s">
        <v>106</v>
      </c>
      <c r="B8" s="25" t="s">
        <v>107</v>
      </c>
      <c r="C8" s="25" t="s">
        <v>108</v>
      </c>
      <c r="D8" s="25" t="s">
        <v>109</v>
      </c>
      <c r="E8" s="25"/>
      <c r="F8" s="25"/>
      <c r="G8" s="25"/>
      <c r="H8" s="25"/>
      <c r="I8" s="25"/>
      <c r="J8" s="25"/>
      <c r="K8" s="25" t="s">
        <v>2</v>
      </c>
      <c r="L8" s="25" t="s">
        <v>110</v>
      </c>
    </row>
    <row r="10" spans="1:27" x14ac:dyDescent="0.3">
      <c r="A10" s="24" t="s">
        <v>111</v>
      </c>
      <c r="B10" s="24"/>
    </row>
    <row r="11" spans="1:27" ht="45" customHeight="1" x14ac:dyDescent="0.3">
      <c r="A11" s="26" t="s">
        <v>112</v>
      </c>
      <c r="B11" s="26" t="s">
        <v>44</v>
      </c>
      <c r="C11" s="27" t="s">
        <v>14</v>
      </c>
      <c r="D11" s="6" t="s">
        <v>45</v>
      </c>
      <c r="E11" s="5"/>
      <c r="F11" s="5"/>
      <c r="G11" s="27"/>
      <c r="H11" s="29" t="s">
        <v>113</v>
      </c>
      <c r="I11" s="4">
        <v>1</v>
      </c>
      <c r="J11" s="3"/>
      <c r="K11" s="30">
        <f>ROUND(K24,2)</f>
        <v>123.62</v>
      </c>
      <c r="L11" s="28" t="s">
        <v>114</v>
      </c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</row>
    <row r="12" spans="1:27" x14ac:dyDescent="0.3">
      <c r="B12" s="22" t="s">
        <v>115</v>
      </c>
    </row>
    <row r="13" spans="1:27" x14ac:dyDescent="0.3">
      <c r="B13" t="s">
        <v>116</v>
      </c>
      <c r="C13" t="s">
        <v>19</v>
      </c>
      <c r="D13" t="s">
        <v>117</v>
      </c>
      <c r="E13" s="31">
        <v>0.2</v>
      </c>
      <c r="F13" t="s">
        <v>118</v>
      </c>
      <c r="G13" t="s">
        <v>119</v>
      </c>
      <c r="H13" s="32">
        <v>33.92</v>
      </c>
      <c r="I13" t="s">
        <v>120</v>
      </c>
      <c r="J13" s="33">
        <f>ROUND(E13/I11* H13,5)</f>
        <v>6.7839999999999998</v>
      </c>
      <c r="K13" s="34"/>
    </row>
    <row r="14" spans="1:27" x14ac:dyDescent="0.3">
      <c r="B14" t="s">
        <v>121</v>
      </c>
      <c r="C14" t="s">
        <v>19</v>
      </c>
      <c r="D14" t="s">
        <v>122</v>
      </c>
      <c r="E14" s="31">
        <v>0.2</v>
      </c>
      <c r="F14" t="s">
        <v>118</v>
      </c>
      <c r="G14" t="s">
        <v>119</v>
      </c>
      <c r="H14" s="32">
        <v>39.56</v>
      </c>
      <c r="I14" t="s">
        <v>120</v>
      </c>
      <c r="J14" s="33">
        <f>ROUND(E14/I11* H14,5)</f>
        <v>7.9119999999999999</v>
      </c>
      <c r="K14" s="34"/>
    </row>
    <row r="15" spans="1:27" x14ac:dyDescent="0.3">
      <c r="D15" s="35" t="s">
        <v>123</v>
      </c>
      <c r="E15" s="34"/>
      <c r="H15" s="34"/>
      <c r="K15" s="32">
        <f>SUM(J13:J14)</f>
        <v>14.696</v>
      </c>
    </row>
    <row r="16" spans="1:27" x14ac:dyDescent="0.3">
      <c r="B16" s="22" t="s">
        <v>124</v>
      </c>
      <c r="E16" s="34"/>
      <c r="H16" s="34"/>
      <c r="K16" s="34"/>
    </row>
    <row r="17" spans="1:27" x14ac:dyDescent="0.3">
      <c r="B17" t="s">
        <v>125</v>
      </c>
      <c r="C17" t="s">
        <v>14</v>
      </c>
      <c r="D17" t="s">
        <v>126</v>
      </c>
      <c r="E17" s="31">
        <v>1</v>
      </c>
      <c r="G17" t="s">
        <v>119</v>
      </c>
      <c r="H17" s="32">
        <v>98.65</v>
      </c>
      <c r="I17" t="s">
        <v>120</v>
      </c>
      <c r="J17" s="33">
        <f>ROUND(E17* H17,5)</f>
        <v>98.65</v>
      </c>
      <c r="K17" s="34"/>
    </row>
    <row r="18" spans="1:27" x14ac:dyDescent="0.3">
      <c r="B18" t="s">
        <v>127</v>
      </c>
      <c r="C18" t="s">
        <v>14</v>
      </c>
      <c r="D18" t="s">
        <v>128</v>
      </c>
      <c r="E18" s="31">
        <v>1</v>
      </c>
      <c r="G18" t="s">
        <v>119</v>
      </c>
      <c r="H18" s="32">
        <v>4.17</v>
      </c>
      <c r="I18" t="s">
        <v>120</v>
      </c>
      <c r="J18" s="33">
        <f>ROUND(E18* H18,5)</f>
        <v>4.17</v>
      </c>
      <c r="K18" s="34"/>
    </row>
    <row r="19" spans="1:27" x14ac:dyDescent="0.3">
      <c r="D19" s="35" t="s">
        <v>129</v>
      </c>
      <c r="E19" s="34"/>
      <c r="H19" s="34"/>
      <c r="K19" s="32">
        <f>SUM(J17:J18)</f>
        <v>102.82000000000001</v>
      </c>
    </row>
    <row r="20" spans="1:27" x14ac:dyDescent="0.3">
      <c r="E20" s="34"/>
      <c r="H20" s="34"/>
      <c r="K20" s="34"/>
    </row>
    <row r="21" spans="1:27" x14ac:dyDescent="0.3">
      <c r="D21" s="35" t="s">
        <v>130</v>
      </c>
      <c r="E21" s="34"/>
      <c r="H21" s="34">
        <v>1.5</v>
      </c>
      <c r="I21" t="s">
        <v>131</v>
      </c>
      <c r="J21">
        <f>ROUND(H21/100*K15,5)</f>
        <v>0.22044</v>
      </c>
      <c r="K21" s="34"/>
    </row>
    <row r="22" spans="1:27" x14ac:dyDescent="0.3">
      <c r="D22" s="35" t="s">
        <v>132</v>
      </c>
      <c r="E22" s="34"/>
      <c r="H22" s="34"/>
      <c r="K22" s="36">
        <f>SUM(J12:J21)</f>
        <v>117.73644</v>
      </c>
    </row>
    <row r="23" spans="1:27" x14ac:dyDescent="0.3">
      <c r="D23" s="35" t="s">
        <v>133</v>
      </c>
      <c r="E23" s="34"/>
      <c r="H23" s="34">
        <v>5</v>
      </c>
      <c r="I23" t="s">
        <v>131</v>
      </c>
      <c r="K23" s="32">
        <f>ROUND(H23/100*K22,5)</f>
        <v>5.8868200000000002</v>
      </c>
    </row>
    <row r="24" spans="1:27" x14ac:dyDescent="0.3">
      <c r="D24" s="35" t="s">
        <v>134</v>
      </c>
      <c r="E24" s="34"/>
      <c r="H24" s="34"/>
      <c r="K24" s="36">
        <f>SUM(K22:K23)</f>
        <v>123.62326</v>
      </c>
    </row>
    <row r="26" spans="1:27" ht="45" customHeight="1" x14ac:dyDescent="0.3">
      <c r="A26" s="26" t="s">
        <v>135</v>
      </c>
      <c r="B26" s="26" t="s">
        <v>84</v>
      </c>
      <c r="C26" s="27" t="s">
        <v>80</v>
      </c>
      <c r="D26" s="6" t="s">
        <v>85</v>
      </c>
      <c r="E26" s="5"/>
      <c r="F26" s="5"/>
      <c r="G26" s="27"/>
      <c r="H26" s="29" t="s">
        <v>113</v>
      </c>
      <c r="I26" s="4">
        <v>1</v>
      </c>
      <c r="J26" s="3"/>
      <c r="K26" s="30">
        <f>ROUND(K32,2)</f>
        <v>23.88</v>
      </c>
      <c r="L26" s="28" t="s">
        <v>136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</row>
    <row r="27" spans="1:27" x14ac:dyDescent="0.3">
      <c r="B27" s="22" t="s">
        <v>124</v>
      </c>
    </row>
    <row r="28" spans="1:27" x14ac:dyDescent="0.3">
      <c r="B28" t="s">
        <v>137</v>
      </c>
      <c r="C28" t="s">
        <v>138</v>
      </c>
      <c r="D28" t="s">
        <v>85</v>
      </c>
      <c r="E28" s="31">
        <v>0.17</v>
      </c>
      <c r="G28" t="s">
        <v>119</v>
      </c>
      <c r="H28" s="32">
        <v>133.76</v>
      </c>
      <c r="I28" t="s">
        <v>120</v>
      </c>
      <c r="J28" s="33">
        <f>ROUND(E28* H28,5)</f>
        <v>22.7392</v>
      </c>
      <c r="K28" s="34"/>
    </row>
    <row r="29" spans="1:27" x14ac:dyDescent="0.3">
      <c r="D29" s="35" t="s">
        <v>129</v>
      </c>
      <c r="E29" s="34"/>
      <c r="H29" s="34"/>
      <c r="K29" s="32">
        <f>SUM(J28:J28)</f>
        <v>22.7392</v>
      </c>
    </row>
    <row r="30" spans="1:27" x14ac:dyDescent="0.3">
      <c r="D30" s="35" t="s">
        <v>132</v>
      </c>
      <c r="E30" s="34"/>
      <c r="H30" s="34"/>
      <c r="K30" s="36">
        <f>SUM(J27:J29)</f>
        <v>22.7392</v>
      </c>
    </row>
    <row r="31" spans="1:27" x14ac:dyDescent="0.3">
      <c r="D31" s="35" t="s">
        <v>133</v>
      </c>
      <c r="E31" s="34"/>
      <c r="H31" s="34">
        <v>5</v>
      </c>
      <c r="I31" t="s">
        <v>131</v>
      </c>
      <c r="K31" s="32">
        <f>ROUND(H31/100*K30,5)</f>
        <v>1.13696</v>
      </c>
    </row>
    <row r="32" spans="1:27" x14ac:dyDescent="0.3">
      <c r="D32" s="35" t="s">
        <v>134</v>
      </c>
      <c r="E32" s="34"/>
      <c r="H32" s="34"/>
      <c r="K32" s="36">
        <f>SUM(K30:K31)</f>
        <v>23.876159999999999</v>
      </c>
    </row>
    <row r="34" spans="1:27" ht="45" customHeight="1" x14ac:dyDescent="0.3">
      <c r="A34" s="26" t="s">
        <v>139</v>
      </c>
      <c r="B34" s="26" t="s">
        <v>79</v>
      </c>
      <c r="C34" s="27" t="s">
        <v>80</v>
      </c>
      <c r="D34" s="6" t="s">
        <v>81</v>
      </c>
      <c r="E34" s="5"/>
      <c r="F34" s="5"/>
      <c r="G34" s="27"/>
      <c r="H34" s="29" t="s">
        <v>113</v>
      </c>
      <c r="I34" s="4">
        <v>1</v>
      </c>
      <c r="J34" s="3"/>
      <c r="K34" s="30">
        <f>ROUND(K42,2)</f>
        <v>34.04</v>
      </c>
      <c r="L34" s="28" t="s">
        <v>140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</row>
    <row r="35" spans="1:27" x14ac:dyDescent="0.3">
      <c r="B35" s="22" t="s">
        <v>115</v>
      </c>
    </row>
    <row r="36" spans="1:27" x14ac:dyDescent="0.3">
      <c r="B36" t="s">
        <v>141</v>
      </c>
      <c r="C36" t="s">
        <v>19</v>
      </c>
      <c r="D36" t="s">
        <v>142</v>
      </c>
      <c r="E36" s="31">
        <v>1</v>
      </c>
      <c r="F36" t="s">
        <v>118</v>
      </c>
      <c r="G36" t="s">
        <v>119</v>
      </c>
      <c r="H36" s="32">
        <v>31.94</v>
      </c>
      <c r="I36" t="s">
        <v>120</v>
      </c>
      <c r="J36" s="33">
        <f>ROUND(E36/I34* H36,5)</f>
        <v>31.94</v>
      </c>
      <c r="K36" s="34"/>
    </row>
    <row r="37" spans="1:27" x14ac:dyDescent="0.3">
      <c r="D37" s="35" t="s">
        <v>123</v>
      </c>
      <c r="E37" s="34"/>
      <c r="H37" s="34"/>
      <c r="K37" s="32">
        <f>SUM(J36:J36)</f>
        <v>31.94</v>
      </c>
    </row>
    <row r="38" spans="1:27" x14ac:dyDescent="0.3">
      <c r="E38" s="34"/>
      <c r="H38" s="34"/>
      <c r="K38" s="34"/>
    </row>
    <row r="39" spans="1:27" x14ac:dyDescent="0.3">
      <c r="D39" s="35" t="s">
        <v>130</v>
      </c>
      <c r="E39" s="34"/>
      <c r="H39" s="34">
        <v>1.5</v>
      </c>
      <c r="I39" t="s">
        <v>131</v>
      </c>
      <c r="J39">
        <f>ROUND(H39/100*K37,5)</f>
        <v>0.47910000000000003</v>
      </c>
      <c r="K39" s="34"/>
    </row>
    <row r="40" spans="1:27" x14ac:dyDescent="0.3">
      <c r="D40" s="35" t="s">
        <v>132</v>
      </c>
      <c r="E40" s="34"/>
      <c r="H40" s="34"/>
      <c r="K40" s="36">
        <f>SUM(J35:J39)</f>
        <v>32.4191</v>
      </c>
    </row>
    <row r="41" spans="1:27" x14ac:dyDescent="0.3">
      <c r="D41" s="35" t="s">
        <v>133</v>
      </c>
      <c r="E41" s="34"/>
      <c r="H41" s="34">
        <v>5</v>
      </c>
      <c r="I41" t="s">
        <v>131</v>
      </c>
      <c r="K41" s="32">
        <f>ROUND(H41/100*K40,5)</f>
        <v>1.62096</v>
      </c>
    </row>
    <row r="42" spans="1:27" x14ac:dyDescent="0.3">
      <c r="D42" s="35" t="s">
        <v>134</v>
      </c>
      <c r="E42" s="34"/>
      <c r="H42" s="34"/>
      <c r="K42" s="36">
        <f>SUM(K40:K41)</f>
        <v>34.040059999999997</v>
      </c>
    </row>
    <row r="44" spans="1:27" ht="45" customHeight="1" x14ac:dyDescent="0.3">
      <c r="A44" s="26" t="s">
        <v>143</v>
      </c>
      <c r="B44" s="26" t="s">
        <v>82</v>
      </c>
      <c r="C44" s="27" t="s">
        <v>80</v>
      </c>
      <c r="D44" s="6" t="s">
        <v>83</v>
      </c>
      <c r="E44" s="5"/>
      <c r="F44" s="5"/>
      <c r="G44" s="27"/>
      <c r="H44" s="29" t="s">
        <v>113</v>
      </c>
      <c r="I44" s="4">
        <v>1</v>
      </c>
      <c r="J44" s="3"/>
      <c r="K44" s="30">
        <f>ROUND(K50,2)</f>
        <v>67.59</v>
      </c>
      <c r="L44" s="28" t="s">
        <v>144</v>
      </c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</row>
    <row r="45" spans="1:27" x14ac:dyDescent="0.3">
      <c r="B45" s="22" t="s">
        <v>145</v>
      </c>
    </row>
    <row r="46" spans="1:27" x14ac:dyDescent="0.3">
      <c r="B46" t="s">
        <v>146</v>
      </c>
      <c r="C46" t="s">
        <v>80</v>
      </c>
      <c r="D46" t="s">
        <v>147</v>
      </c>
      <c r="E46" s="31">
        <v>1</v>
      </c>
      <c r="F46" t="s">
        <v>118</v>
      </c>
      <c r="G46" t="s">
        <v>119</v>
      </c>
      <c r="H46" s="32">
        <v>64.37</v>
      </c>
      <c r="I46" t="s">
        <v>120</v>
      </c>
      <c r="J46" s="33">
        <f>ROUND(E46/I44* H46,5)</f>
        <v>64.37</v>
      </c>
      <c r="K46" s="34"/>
    </row>
    <row r="47" spans="1:27" x14ac:dyDescent="0.3">
      <c r="D47" s="35" t="s">
        <v>148</v>
      </c>
      <c r="E47" s="34"/>
      <c r="H47" s="34"/>
      <c r="K47" s="32">
        <f>SUM(J46:J46)</f>
        <v>64.37</v>
      </c>
    </row>
    <row r="48" spans="1:27" x14ac:dyDescent="0.3">
      <c r="D48" s="35" t="s">
        <v>132</v>
      </c>
      <c r="E48" s="34"/>
      <c r="H48" s="34"/>
      <c r="K48" s="36">
        <f>SUM(J45:J47)</f>
        <v>64.37</v>
      </c>
    </row>
    <row r="49" spans="1:27" x14ac:dyDescent="0.3">
      <c r="D49" s="35" t="s">
        <v>133</v>
      </c>
      <c r="E49" s="34"/>
      <c r="H49" s="34">
        <v>5</v>
      </c>
      <c r="I49" t="s">
        <v>131</v>
      </c>
      <c r="K49" s="32">
        <f>ROUND(H49/100*K48,5)</f>
        <v>3.2185000000000001</v>
      </c>
    </row>
    <row r="50" spans="1:27" x14ac:dyDescent="0.3">
      <c r="D50" s="35" t="s">
        <v>134</v>
      </c>
      <c r="E50" s="34"/>
      <c r="H50" s="34"/>
      <c r="K50" s="36">
        <f>SUM(K48:K49)</f>
        <v>67.58850000000001</v>
      </c>
    </row>
    <row r="52" spans="1:27" ht="45" customHeight="1" x14ac:dyDescent="0.3">
      <c r="A52" s="26" t="s">
        <v>149</v>
      </c>
      <c r="B52" s="26" t="s">
        <v>66</v>
      </c>
      <c r="C52" s="27" t="s">
        <v>35</v>
      </c>
      <c r="D52" s="6" t="s">
        <v>67</v>
      </c>
      <c r="E52" s="5"/>
      <c r="F52" s="5"/>
      <c r="G52" s="27"/>
      <c r="H52" s="29" t="s">
        <v>113</v>
      </c>
      <c r="I52" s="4">
        <v>1</v>
      </c>
      <c r="J52" s="3"/>
      <c r="K52" s="30">
        <f>ROUND(K64,2)</f>
        <v>2.54</v>
      </c>
      <c r="L52" s="28" t="s">
        <v>150</v>
      </c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</row>
    <row r="53" spans="1:27" x14ac:dyDescent="0.3">
      <c r="B53" s="22" t="s">
        <v>115</v>
      </c>
    </row>
    <row r="54" spans="1:27" x14ac:dyDescent="0.3">
      <c r="B54" t="s">
        <v>116</v>
      </c>
      <c r="C54" t="s">
        <v>19</v>
      </c>
      <c r="D54" t="s">
        <v>117</v>
      </c>
      <c r="E54" s="31">
        <v>0.02</v>
      </c>
      <c r="F54" t="s">
        <v>118</v>
      </c>
      <c r="G54" t="s">
        <v>119</v>
      </c>
      <c r="H54" s="32">
        <v>33.92</v>
      </c>
      <c r="I54" t="s">
        <v>120</v>
      </c>
      <c r="J54" s="33">
        <f>ROUND(E54/I52* H54,5)</f>
        <v>0.6784</v>
      </c>
      <c r="K54" s="34"/>
    </row>
    <row r="55" spans="1:27" x14ac:dyDescent="0.3">
      <c r="B55" t="s">
        <v>121</v>
      </c>
      <c r="C55" t="s">
        <v>19</v>
      </c>
      <c r="D55" t="s">
        <v>122</v>
      </c>
      <c r="E55" s="31">
        <v>1.6E-2</v>
      </c>
      <c r="F55" t="s">
        <v>118</v>
      </c>
      <c r="G55" t="s">
        <v>119</v>
      </c>
      <c r="H55" s="32">
        <v>39.56</v>
      </c>
      <c r="I55" t="s">
        <v>120</v>
      </c>
      <c r="J55" s="33">
        <f>ROUND(E55/I52* H55,5)</f>
        <v>0.63295999999999997</v>
      </c>
      <c r="K55" s="34"/>
    </row>
    <row r="56" spans="1:27" x14ac:dyDescent="0.3">
      <c r="D56" s="35" t="s">
        <v>123</v>
      </c>
      <c r="E56" s="34"/>
      <c r="H56" s="34"/>
      <c r="K56" s="32">
        <f>SUM(J54:J55)</f>
        <v>1.3113600000000001</v>
      </c>
    </row>
    <row r="57" spans="1:27" x14ac:dyDescent="0.3">
      <c r="B57" s="22" t="s">
        <v>124</v>
      </c>
      <c r="E57" s="34"/>
      <c r="H57" s="34"/>
      <c r="K57" s="34"/>
    </row>
    <row r="58" spans="1:27" x14ac:dyDescent="0.3">
      <c r="B58" t="s">
        <v>151</v>
      </c>
      <c r="C58" t="s">
        <v>35</v>
      </c>
      <c r="D58" t="s">
        <v>152</v>
      </c>
      <c r="E58" s="31">
        <v>1.02</v>
      </c>
      <c r="G58" t="s">
        <v>119</v>
      </c>
      <c r="H58" s="32">
        <v>1.07</v>
      </c>
      <c r="I58" t="s">
        <v>120</v>
      </c>
      <c r="J58" s="33">
        <f>ROUND(E58* H58,5)</f>
        <v>1.0913999999999999</v>
      </c>
      <c r="K58" s="34"/>
    </row>
    <row r="59" spans="1:27" x14ac:dyDescent="0.3">
      <c r="D59" s="35" t="s">
        <v>129</v>
      </c>
      <c r="E59" s="34"/>
      <c r="H59" s="34"/>
      <c r="K59" s="32">
        <f>SUM(J58:J58)</f>
        <v>1.0913999999999999</v>
      </c>
    </row>
    <row r="60" spans="1:27" x14ac:dyDescent="0.3">
      <c r="E60" s="34"/>
      <c r="H60" s="34"/>
      <c r="K60" s="34"/>
    </row>
    <row r="61" spans="1:27" x14ac:dyDescent="0.3">
      <c r="D61" s="35" t="s">
        <v>130</v>
      </c>
      <c r="E61" s="34"/>
      <c r="H61" s="34">
        <v>1.5</v>
      </c>
      <c r="I61" t="s">
        <v>131</v>
      </c>
      <c r="J61">
        <f>ROUND(H61/100*K56,5)</f>
        <v>1.967E-2</v>
      </c>
      <c r="K61" s="34"/>
    </row>
    <row r="62" spans="1:27" x14ac:dyDescent="0.3">
      <c r="D62" s="35" t="s">
        <v>132</v>
      </c>
      <c r="E62" s="34"/>
      <c r="H62" s="34"/>
      <c r="K62" s="36">
        <f>SUM(J53:J61)</f>
        <v>2.4224299999999999</v>
      </c>
    </row>
    <row r="63" spans="1:27" x14ac:dyDescent="0.3">
      <c r="D63" s="35" t="s">
        <v>133</v>
      </c>
      <c r="E63" s="34"/>
      <c r="H63" s="34">
        <v>5</v>
      </c>
      <c r="I63" t="s">
        <v>131</v>
      </c>
      <c r="K63" s="32">
        <f>ROUND(H63/100*K62,5)</f>
        <v>0.12112000000000001</v>
      </c>
    </row>
    <row r="64" spans="1:27" x14ac:dyDescent="0.3">
      <c r="D64" s="35" t="s">
        <v>134</v>
      </c>
      <c r="E64" s="34"/>
      <c r="H64" s="34"/>
      <c r="K64" s="36">
        <f>SUM(K62:K63)</f>
        <v>2.5435499999999998</v>
      </c>
    </row>
    <row r="66" spans="1:27" ht="45" customHeight="1" x14ac:dyDescent="0.3">
      <c r="A66" s="26" t="s">
        <v>153</v>
      </c>
      <c r="B66" s="26" t="s">
        <v>56</v>
      </c>
      <c r="C66" s="27" t="s">
        <v>35</v>
      </c>
      <c r="D66" s="6" t="s">
        <v>57</v>
      </c>
      <c r="E66" s="5"/>
      <c r="F66" s="5"/>
      <c r="G66" s="27"/>
      <c r="H66" s="29" t="s">
        <v>113</v>
      </c>
      <c r="I66" s="4">
        <v>1</v>
      </c>
      <c r="J66" s="3"/>
      <c r="K66" s="30">
        <f>ROUND(K75,2)</f>
        <v>11.67</v>
      </c>
      <c r="L66" s="28" t="s">
        <v>154</v>
      </c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</row>
    <row r="67" spans="1:27" x14ac:dyDescent="0.3">
      <c r="B67" s="22" t="s">
        <v>115</v>
      </c>
    </row>
    <row r="68" spans="1:27" x14ac:dyDescent="0.3">
      <c r="B68" t="s">
        <v>121</v>
      </c>
      <c r="C68" t="s">
        <v>19</v>
      </c>
      <c r="D68" t="s">
        <v>122</v>
      </c>
      <c r="E68" s="31">
        <v>0.14899999999999999</v>
      </c>
      <c r="F68" t="s">
        <v>118</v>
      </c>
      <c r="G68" t="s">
        <v>119</v>
      </c>
      <c r="H68" s="32">
        <v>39.56</v>
      </c>
      <c r="I68" t="s">
        <v>120</v>
      </c>
      <c r="J68" s="33">
        <f>ROUND(E68/I66* H68,5)</f>
        <v>5.8944400000000003</v>
      </c>
      <c r="K68" s="34"/>
    </row>
    <row r="69" spans="1:27" x14ac:dyDescent="0.3">
      <c r="B69" t="s">
        <v>116</v>
      </c>
      <c r="C69" t="s">
        <v>19</v>
      </c>
      <c r="D69" t="s">
        <v>117</v>
      </c>
      <c r="E69" s="31">
        <v>0.14899999999999999</v>
      </c>
      <c r="F69" t="s">
        <v>118</v>
      </c>
      <c r="G69" t="s">
        <v>119</v>
      </c>
      <c r="H69" s="32">
        <v>33.92</v>
      </c>
      <c r="I69" t="s">
        <v>120</v>
      </c>
      <c r="J69" s="33">
        <f>ROUND(E69/I66* H69,5)</f>
        <v>5.0540799999999999</v>
      </c>
      <c r="K69" s="34"/>
    </row>
    <row r="70" spans="1:27" x14ac:dyDescent="0.3">
      <c r="D70" s="35" t="s">
        <v>123</v>
      </c>
      <c r="E70" s="34"/>
      <c r="H70" s="34"/>
      <c r="K70" s="32">
        <f>SUM(J68:J69)</f>
        <v>10.94852</v>
      </c>
    </row>
    <row r="71" spans="1:27" x14ac:dyDescent="0.3">
      <c r="E71" s="34"/>
      <c r="H71" s="34"/>
      <c r="K71" s="34"/>
    </row>
    <row r="72" spans="1:27" x14ac:dyDescent="0.3">
      <c r="D72" s="35" t="s">
        <v>130</v>
      </c>
      <c r="E72" s="34"/>
      <c r="H72" s="34">
        <v>1.5</v>
      </c>
      <c r="I72" t="s">
        <v>131</v>
      </c>
      <c r="J72">
        <f>ROUND(H72/100*K70,5)</f>
        <v>0.16422999999999999</v>
      </c>
      <c r="K72" s="34"/>
    </row>
    <row r="73" spans="1:27" x14ac:dyDescent="0.3">
      <c r="D73" s="35" t="s">
        <v>132</v>
      </c>
      <c r="E73" s="34"/>
      <c r="H73" s="34"/>
      <c r="K73" s="36">
        <f>SUM(J67:J72)</f>
        <v>11.11275</v>
      </c>
    </row>
    <row r="74" spans="1:27" x14ac:dyDescent="0.3">
      <c r="D74" s="35" t="s">
        <v>133</v>
      </c>
      <c r="E74" s="34"/>
      <c r="H74" s="34">
        <v>5</v>
      </c>
      <c r="I74" t="s">
        <v>131</v>
      </c>
      <c r="K74" s="32">
        <f>ROUND(H74/100*K73,5)</f>
        <v>0.55564000000000002</v>
      </c>
    </row>
    <row r="75" spans="1:27" x14ac:dyDescent="0.3">
      <c r="D75" s="35" t="s">
        <v>134</v>
      </c>
      <c r="E75" s="34"/>
      <c r="H75" s="34"/>
      <c r="K75" s="36">
        <f>SUM(K73:K74)</f>
        <v>11.66839</v>
      </c>
    </row>
    <row r="77" spans="1:27" ht="45" customHeight="1" x14ac:dyDescent="0.3">
      <c r="A77" s="26" t="s">
        <v>155</v>
      </c>
      <c r="B77" s="26" t="s">
        <v>54</v>
      </c>
      <c r="C77" s="27" t="s">
        <v>35</v>
      </c>
      <c r="D77" s="6" t="s">
        <v>55</v>
      </c>
      <c r="E77" s="5"/>
      <c r="F77" s="5"/>
      <c r="G77" s="27"/>
      <c r="H77" s="29" t="s">
        <v>113</v>
      </c>
      <c r="I77" s="4">
        <v>1</v>
      </c>
      <c r="J77" s="3"/>
      <c r="K77" s="30">
        <f>ROUND(K89,2)</f>
        <v>1.49</v>
      </c>
      <c r="L77" s="28" t="s">
        <v>156</v>
      </c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</row>
    <row r="78" spans="1:27" x14ac:dyDescent="0.3">
      <c r="B78" s="22" t="s">
        <v>115</v>
      </c>
    </row>
    <row r="79" spans="1:27" x14ac:dyDescent="0.3">
      <c r="B79" t="s">
        <v>121</v>
      </c>
      <c r="C79" t="s">
        <v>19</v>
      </c>
      <c r="D79" t="s">
        <v>122</v>
      </c>
      <c r="E79" s="31">
        <v>1.2E-2</v>
      </c>
      <c r="F79" t="s">
        <v>118</v>
      </c>
      <c r="G79" t="s">
        <v>119</v>
      </c>
      <c r="H79" s="32">
        <v>39.56</v>
      </c>
      <c r="I79" t="s">
        <v>120</v>
      </c>
      <c r="J79" s="33">
        <f>ROUND(E79/I77* H79,5)</f>
        <v>0.47471999999999998</v>
      </c>
      <c r="K79" s="34"/>
    </row>
    <row r="80" spans="1:27" x14ac:dyDescent="0.3">
      <c r="B80" t="s">
        <v>116</v>
      </c>
      <c r="C80" t="s">
        <v>19</v>
      </c>
      <c r="D80" t="s">
        <v>117</v>
      </c>
      <c r="E80" s="31">
        <v>1.2E-2</v>
      </c>
      <c r="F80" t="s">
        <v>118</v>
      </c>
      <c r="G80" t="s">
        <v>119</v>
      </c>
      <c r="H80" s="32">
        <v>33.92</v>
      </c>
      <c r="I80" t="s">
        <v>120</v>
      </c>
      <c r="J80" s="33">
        <f>ROUND(E80/I77* H80,5)</f>
        <v>0.40704000000000001</v>
      </c>
      <c r="K80" s="34"/>
    </row>
    <row r="81" spans="1:27" x14ac:dyDescent="0.3">
      <c r="D81" s="35" t="s">
        <v>123</v>
      </c>
      <c r="E81" s="34"/>
      <c r="H81" s="34"/>
      <c r="K81" s="32">
        <f>SUM(J79:J80)</f>
        <v>0.88175999999999999</v>
      </c>
    </row>
    <row r="82" spans="1:27" x14ac:dyDescent="0.3">
      <c r="B82" s="22" t="s">
        <v>124</v>
      </c>
      <c r="E82" s="34"/>
      <c r="H82" s="34"/>
      <c r="K82" s="34"/>
    </row>
    <row r="83" spans="1:27" x14ac:dyDescent="0.3">
      <c r="B83" t="s">
        <v>157</v>
      </c>
      <c r="C83" t="s">
        <v>35</v>
      </c>
      <c r="D83" t="s">
        <v>158</v>
      </c>
      <c r="E83" s="31">
        <v>1.02</v>
      </c>
      <c r="G83" t="s">
        <v>119</v>
      </c>
      <c r="H83" s="32">
        <v>0.51</v>
      </c>
      <c r="I83" t="s">
        <v>120</v>
      </c>
      <c r="J83" s="33">
        <f>ROUND(E83* H83,5)</f>
        <v>0.5202</v>
      </c>
      <c r="K83" s="34"/>
    </row>
    <row r="84" spans="1:27" x14ac:dyDescent="0.3">
      <c r="D84" s="35" t="s">
        <v>129</v>
      </c>
      <c r="E84" s="34"/>
      <c r="H84" s="34"/>
      <c r="K84" s="32">
        <f>SUM(J83:J83)</f>
        <v>0.5202</v>
      </c>
    </row>
    <row r="85" spans="1:27" x14ac:dyDescent="0.3">
      <c r="E85" s="34"/>
      <c r="H85" s="34"/>
      <c r="K85" s="34"/>
    </row>
    <row r="86" spans="1:27" x14ac:dyDescent="0.3">
      <c r="D86" s="35" t="s">
        <v>130</v>
      </c>
      <c r="E86" s="34"/>
      <c r="H86" s="34">
        <v>1.5</v>
      </c>
      <c r="I86" t="s">
        <v>131</v>
      </c>
      <c r="J86">
        <f>ROUND(H86/100*K81,5)</f>
        <v>1.323E-2</v>
      </c>
      <c r="K86" s="34"/>
    </row>
    <row r="87" spans="1:27" x14ac:dyDescent="0.3">
      <c r="D87" s="35" t="s">
        <v>132</v>
      </c>
      <c r="E87" s="34"/>
      <c r="H87" s="34"/>
      <c r="K87" s="36">
        <f>SUM(J78:J86)</f>
        <v>1.4151899999999999</v>
      </c>
    </row>
    <row r="88" spans="1:27" x14ac:dyDescent="0.3">
      <c r="D88" s="35" t="s">
        <v>133</v>
      </c>
      <c r="E88" s="34"/>
      <c r="H88" s="34">
        <v>5</v>
      </c>
      <c r="I88" t="s">
        <v>131</v>
      </c>
      <c r="K88" s="32">
        <f>ROUND(H88/100*K87,5)</f>
        <v>7.0760000000000003E-2</v>
      </c>
    </row>
    <row r="89" spans="1:27" x14ac:dyDescent="0.3">
      <c r="D89" s="35" t="s">
        <v>134</v>
      </c>
      <c r="E89" s="34"/>
      <c r="H89" s="34"/>
      <c r="K89" s="36">
        <f>SUM(K87:K88)</f>
        <v>1.4859499999999999</v>
      </c>
    </row>
    <row r="91" spans="1:27" ht="45" customHeight="1" x14ac:dyDescent="0.3">
      <c r="A91" s="26" t="s">
        <v>159</v>
      </c>
      <c r="B91" s="26" t="s">
        <v>64</v>
      </c>
      <c r="C91" s="27" t="s">
        <v>14</v>
      </c>
      <c r="D91" s="6" t="s">
        <v>65</v>
      </c>
      <c r="E91" s="5"/>
      <c r="F91" s="5"/>
      <c r="G91" s="27"/>
      <c r="H91" s="29" t="s">
        <v>113</v>
      </c>
      <c r="I91" s="4">
        <v>1</v>
      </c>
      <c r="J91" s="3"/>
      <c r="K91" s="30">
        <f>ROUND(K102,2)</f>
        <v>0.94</v>
      </c>
      <c r="L91" s="28" t="s">
        <v>65</v>
      </c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</row>
    <row r="92" spans="1:27" x14ac:dyDescent="0.3">
      <c r="B92" s="22" t="s">
        <v>115</v>
      </c>
    </row>
    <row r="93" spans="1:27" x14ac:dyDescent="0.3">
      <c r="B93" t="s">
        <v>141</v>
      </c>
      <c r="C93" t="s">
        <v>19</v>
      </c>
      <c r="D93" t="s">
        <v>142</v>
      </c>
      <c r="E93" s="31">
        <v>1.6E-2</v>
      </c>
      <c r="F93" t="s">
        <v>118</v>
      </c>
      <c r="G93" t="s">
        <v>119</v>
      </c>
      <c r="H93" s="32">
        <v>31.94</v>
      </c>
      <c r="I93" t="s">
        <v>120</v>
      </c>
      <c r="J93" s="33">
        <f>ROUND(E93/I91* H93,5)</f>
        <v>0.51104000000000005</v>
      </c>
      <c r="K93" s="34"/>
    </row>
    <row r="94" spans="1:27" x14ac:dyDescent="0.3">
      <c r="D94" s="35" t="s">
        <v>123</v>
      </c>
      <c r="E94" s="34"/>
      <c r="H94" s="34"/>
      <c r="K94" s="32">
        <f>SUM(J93:J93)</f>
        <v>0.51104000000000005</v>
      </c>
    </row>
    <row r="95" spans="1:27" x14ac:dyDescent="0.3">
      <c r="B95" s="22" t="s">
        <v>124</v>
      </c>
      <c r="E95" s="34"/>
      <c r="H95" s="34"/>
      <c r="K95" s="34"/>
    </row>
    <row r="96" spans="1:27" x14ac:dyDescent="0.3">
      <c r="B96" t="s">
        <v>160</v>
      </c>
      <c r="C96" t="s">
        <v>14</v>
      </c>
      <c r="D96" t="s">
        <v>161</v>
      </c>
      <c r="E96" s="31">
        <v>1</v>
      </c>
      <c r="G96" t="s">
        <v>119</v>
      </c>
      <c r="H96" s="32">
        <v>0.38</v>
      </c>
      <c r="I96" t="s">
        <v>120</v>
      </c>
      <c r="J96" s="33">
        <f>ROUND(E96* H96,5)</f>
        <v>0.38</v>
      </c>
      <c r="K96" s="34"/>
    </row>
    <row r="97" spans="1:27" x14ac:dyDescent="0.3">
      <c r="D97" s="35" t="s">
        <v>129</v>
      </c>
      <c r="E97" s="34"/>
      <c r="H97" s="34"/>
      <c r="K97" s="32">
        <f>SUM(J96:J96)</f>
        <v>0.38</v>
      </c>
    </row>
    <row r="98" spans="1:27" x14ac:dyDescent="0.3">
      <c r="E98" s="34"/>
      <c r="H98" s="34"/>
      <c r="K98" s="34"/>
    </row>
    <row r="99" spans="1:27" x14ac:dyDescent="0.3">
      <c r="D99" s="35" t="s">
        <v>130</v>
      </c>
      <c r="E99" s="34"/>
      <c r="H99" s="34">
        <v>1.5</v>
      </c>
      <c r="I99" t="s">
        <v>131</v>
      </c>
      <c r="J99">
        <f>ROUND(H99/100*K94,5)</f>
        <v>7.6699999999999997E-3</v>
      </c>
      <c r="K99" s="34"/>
    </row>
    <row r="100" spans="1:27" x14ac:dyDescent="0.3">
      <c r="D100" s="35" t="s">
        <v>132</v>
      </c>
      <c r="E100" s="34"/>
      <c r="H100" s="34"/>
      <c r="K100" s="36">
        <f>SUM(J92:J99)</f>
        <v>0.89871000000000001</v>
      </c>
    </row>
    <row r="101" spans="1:27" x14ac:dyDescent="0.3">
      <c r="D101" s="35" t="s">
        <v>133</v>
      </c>
      <c r="E101" s="34"/>
      <c r="H101" s="34">
        <v>5</v>
      </c>
      <c r="I101" t="s">
        <v>131</v>
      </c>
      <c r="K101" s="32">
        <f>ROUND(H101/100*K100,5)</f>
        <v>4.4940000000000001E-2</v>
      </c>
    </row>
    <row r="102" spans="1:27" x14ac:dyDescent="0.3">
      <c r="D102" s="35" t="s">
        <v>134</v>
      </c>
      <c r="E102" s="34"/>
      <c r="H102" s="34"/>
      <c r="K102" s="36">
        <f>SUM(K100:K101)</f>
        <v>0.94364999999999999</v>
      </c>
    </row>
    <row r="104" spans="1:27" ht="45" customHeight="1" x14ac:dyDescent="0.3">
      <c r="A104" s="26" t="s">
        <v>162</v>
      </c>
      <c r="B104" s="26" t="s">
        <v>18</v>
      </c>
      <c r="C104" s="27" t="s">
        <v>19</v>
      </c>
      <c r="D104" s="6" t="s">
        <v>20</v>
      </c>
      <c r="E104" s="5"/>
      <c r="F104" s="5"/>
      <c r="G104" s="27"/>
      <c r="H104" s="29" t="s">
        <v>113</v>
      </c>
      <c r="I104" s="4">
        <v>1</v>
      </c>
      <c r="J104" s="3"/>
      <c r="K104" s="30">
        <f>ROUND(K110,2)</f>
        <v>74.97</v>
      </c>
      <c r="L104" s="28" t="s">
        <v>20</v>
      </c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</row>
    <row r="105" spans="1:27" x14ac:dyDescent="0.3">
      <c r="B105" s="22" t="s">
        <v>145</v>
      </c>
    </row>
    <row r="106" spans="1:27" x14ac:dyDescent="0.3">
      <c r="B106" t="s">
        <v>163</v>
      </c>
      <c r="C106" t="s">
        <v>19</v>
      </c>
      <c r="D106" t="s">
        <v>164</v>
      </c>
      <c r="E106" s="31">
        <v>1</v>
      </c>
      <c r="F106" t="s">
        <v>118</v>
      </c>
      <c r="G106" t="s">
        <v>119</v>
      </c>
      <c r="H106" s="32">
        <v>71.400000000000006</v>
      </c>
      <c r="I106" t="s">
        <v>120</v>
      </c>
      <c r="J106" s="33">
        <f>ROUND(E106/I104* H106,5)</f>
        <v>71.400000000000006</v>
      </c>
      <c r="K106" s="34"/>
    </row>
    <row r="107" spans="1:27" x14ac:dyDescent="0.3">
      <c r="D107" s="35" t="s">
        <v>148</v>
      </c>
      <c r="E107" s="34"/>
      <c r="H107" s="34"/>
      <c r="K107" s="32">
        <f>SUM(J106:J106)</f>
        <v>71.400000000000006</v>
      </c>
    </row>
    <row r="108" spans="1:27" x14ac:dyDescent="0.3">
      <c r="D108" s="35" t="s">
        <v>132</v>
      </c>
      <c r="E108" s="34"/>
      <c r="H108" s="34"/>
      <c r="K108" s="36">
        <f>SUM(J105:J107)</f>
        <v>71.400000000000006</v>
      </c>
    </row>
    <row r="109" spans="1:27" x14ac:dyDescent="0.3">
      <c r="D109" s="35" t="s">
        <v>133</v>
      </c>
      <c r="E109" s="34"/>
      <c r="H109" s="34">
        <v>5</v>
      </c>
      <c r="I109" t="s">
        <v>131</v>
      </c>
      <c r="K109" s="32">
        <f>ROUND(H109/100*K108,5)</f>
        <v>3.57</v>
      </c>
    </row>
    <row r="110" spans="1:27" x14ac:dyDescent="0.3">
      <c r="D110" s="35" t="s">
        <v>134</v>
      </c>
      <c r="E110" s="34"/>
      <c r="H110" s="34"/>
      <c r="K110" s="36">
        <f>SUM(K108:K109)</f>
        <v>74.97</v>
      </c>
    </row>
    <row r="112" spans="1:27" ht="45" customHeight="1" x14ac:dyDescent="0.3">
      <c r="A112" s="26" t="s">
        <v>165</v>
      </c>
      <c r="B112" s="26" t="s">
        <v>102</v>
      </c>
      <c r="C112" s="27" t="s">
        <v>14</v>
      </c>
      <c r="D112" s="6" t="s">
        <v>103</v>
      </c>
      <c r="E112" s="5"/>
      <c r="F112" s="5"/>
      <c r="G112" s="27"/>
      <c r="H112" s="29" t="s">
        <v>113</v>
      </c>
      <c r="I112" s="4">
        <v>1</v>
      </c>
      <c r="J112" s="3"/>
      <c r="K112" s="30">
        <v>110.18</v>
      </c>
      <c r="L112" s="28" t="s">
        <v>166</v>
      </c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</row>
    <row r="113" spans="1:27" ht="45" customHeight="1" x14ac:dyDescent="0.3">
      <c r="A113" s="26" t="s">
        <v>167</v>
      </c>
      <c r="B113" s="26" t="s">
        <v>99</v>
      </c>
      <c r="C113" s="27" t="s">
        <v>100</v>
      </c>
      <c r="D113" s="6" t="s">
        <v>101</v>
      </c>
      <c r="E113" s="5"/>
      <c r="F113" s="5"/>
      <c r="G113" s="27"/>
      <c r="H113" s="29" t="s">
        <v>113</v>
      </c>
      <c r="I113" s="4">
        <v>1</v>
      </c>
      <c r="J113" s="3"/>
      <c r="K113" s="30">
        <v>334</v>
      </c>
      <c r="L113" s="28" t="s">
        <v>168</v>
      </c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</row>
    <row r="114" spans="1:27" ht="45" customHeight="1" x14ac:dyDescent="0.3">
      <c r="A114" s="26" t="s">
        <v>169</v>
      </c>
      <c r="B114" s="26" t="s">
        <v>37</v>
      </c>
      <c r="C114" s="27" t="s">
        <v>14</v>
      </c>
      <c r="D114" s="6" t="s">
        <v>38</v>
      </c>
      <c r="E114" s="5"/>
      <c r="F114" s="5"/>
      <c r="G114" s="27"/>
      <c r="H114" s="29" t="s">
        <v>113</v>
      </c>
      <c r="I114" s="4">
        <v>1</v>
      </c>
      <c r="J114" s="3"/>
      <c r="K114" s="30">
        <f>ROUND(K123,2)</f>
        <v>1.33</v>
      </c>
      <c r="L114" s="28" t="s">
        <v>170</v>
      </c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</row>
    <row r="115" spans="1:27" x14ac:dyDescent="0.3">
      <c r="B115" s="22" t="s">
        <v>115</v>
      </c>
    </row>
    <row r="116" spans="1:27" x14ac:dyDescent="0.3">
      <c r="B116" t="s">
        <v>116</v>
      </c>
      <c r="C116" t="s">
        <v>19</v>
      </c>
      <c r="D116" t="s">
        <v>117</v>
      </c>
      <c r="E116" s="31">
        <v>1.7000000000000001E-2</v>
      </c>
      <c r="F116" t="s">
        <v>118</v>
      </c>
      <c r="G116" t="s">
        <v>119</v>
      </c>
      <c r="H116" s="32">
        <v>33.92</v>
      </c>
      <c r="I116" t="s">
        <v>120</v>
      </c>
      <c r="J116" s="33">
        <f>ROUND(E116/I114* H116,5)</f>
        <v>0.57664000000000004</v>
      </c>
      <c r="K116" s="34"/>
    </row>
    <row r="117" spans="1:27" x14ac:dyDescent="0.3">
      <c r="B117" t="s">
        <v>121</v>
      </c>
      <c r="C117" t="s">
        <v>19</v>
      </c>
      <c r="D117" t="s">
        <v>122</v>
      </c>
      <c r="E117" s="31">
        <v>1.7000000000000001E-2</v>
      </c>
      <c r="F117" t="s">
        <v>118</v>
      </c>
      <c r="G117" t="s">
        <v>119</v>
      </c>
      <c r="H117" s="32">
        <v>39.56</v>
      </c>
      <c r="I117" t="s">
        <v>120</v>
      </c>
      <c r="J117" s="33">
        <f>ROUND(E117/I114* H117,5)</f>
        <v>0.67252000000000001</v>
      </c>
      <c r="K117" s="34"/>
    </row>
    <row r="118" spans="1:27" x14ac:dyDescent="0.3">
      <c r="D118" s="35" t="s">
        <v>123</v>
      </c>
      <c r="E118" s="34"/>
      <c r="H118" s="34"/>
      <c r="K118" s="32">
        <f>SUM(J116:J117)</f>
        <v>1.24916</v>
      </c>
    </row>
    <row r="119" spans="1:27" x14ac:dyDescent="0.3">
      <c r="E119" s="34"/>
      <c r="H119" s="34"/>
      <c r="K119" s="34"/>
    </row>
    <row r="120" spans="1:27" x14ac:dyDescent="0.3">
      <c r="D120" s="35" t="s">
        <v>130</v>
      </c>
      <c r="E120" s="34"/>
      <c r="H120" s="34">
        <v>1.5</v>
      </c>
      <c r="I120" t="s">
        <v>131</v>
      </c>
      <c r="J120">
        <f>ROUND(H120/100*K118,5)</f>
        <v>1.874E-2</v>
      </c>
      <c r="K120" s="34"/>
    </row>
    <row r="121" spans="1:27" x14ac:dyDescent="0.3">
      <c r="D121" s="35" t="s">
        <v>132</v>
      </c>
      <c r="E121" s="34"/>
      <c r="H121" s="34"/>
      <c r="K121" s="36">
        <f>SUM(J115:J120)</f>
        <v>1.2679</v>
      </c>
    </row>
    <row r="122" spans="1:27" x14ac:dyDescent="0.3">
      <c r="D122" s="35" t="s">
        <v>133</v>
      </c>
      <c r="E122" s="34"/>
      <c r="H122" s="34">
        <v>5</v>
      </c>
      <c r="I122" t="s">
        <v>131</v>
      </c>
      <c r="K122" s="32">
        <f>ROUND(H122/100*K121,5)</f>
        <v>6.3399999999999998E-2</v>
      </c>
    </row>
    <row r="123" spans="1:27" x14ac:dyDescent="0.3">
      <c r="D123" s="35" t="s">
        <v>134</v>
      </c>
      <c r="E123" s="34"/>
      <c r="H123" s="34"/>
      <c r="K123" s="36">
        <f>SUM(K121:K122)</f>
        <v>1.3312999999999999</v>
      </c>
    </row>
    <row r="125" spans="1:27" ht="45" customHeight="1" x14ac:dyDescent="0.3">
      <c r="A125" s="26" t="s">
        <v>171</v>
      </c>
      <c r="B125" s="26" t="s">
        <v>72</v>
      </c>
      <c r="C125" s="27" t="s">
        <v>14</v>
      </c>
      <c r="D125" s="6" t="s">
        <v>73</v>
      </c>
      <c r="E125" s="5"/>
      <c r="F125" s="5"/>
      <c r="G125" s="27"/>
      <c r="H125" s="29" t="s">
        <v>113</v>
      </c>
      <c r="I125" s="4">
        <v>1</v>
      </c>
      <c r="J125" s="3"/>
      <c r="K125" s="30">
        <v>300</v>
      </c>
      <c r="L125" s="28" t="s">
        <v>172</v>
      </c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</row>
    <row r="126" spans="1:27" ht="45" customHeight="1" x14ac:dyDescent="0.3">
      <c r="A126" s="26" t="s">
        <v>173</v>
      </c>
      <c r="B126" s="26" t="s">
        <v>74</v>
      </c>
      <c r="C126" s="27" t="s">
        <v>14</v>
      </c>
      <c r="D126" s="6" t="s">
        <v>75</v>
      </c>
      <c r="E126" s="5"/>
      <c r="F126" s="5"/>
      <c r="G126" s="27"/>
      <c r="H126" s="29" t="s">
        <v>113</v>
      </c>
      <c r="I126" s="4">
        <v>1</v>
      </c>
      <c r="J126" s="3"/>
      <c r="K126" s="30">
        <v>350</v>
      </c>
      <c r="L126" s="28" t="s">
        <v>174</v>
      </c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</row>
    <row r="127" spans="1:27" ht="45" customHeight="1" x14ac:dyDescent="0.3">
      <c r="A127" s="26" t="s">
        <v>175</v>
      </c>
      <c r="B127" s="26" t="s">
        <v>60</v>
      </c>
      <c r="C127" s="27" t="s">
        <v>35</v>
      </c>
      <c r="D127" s="6" t="s">
        <v>61</v>
      </c>
      <c r="E127" s="5"/>
      <c r="F127" s="5"/>
      <c r="G127" s="27"/>
      <c r="H127" s="29" t="s">
        <v>113</v>
      </c>
      <c r="I127" s="4">
        <v>1</v>
      </c>
      <c r="J127" s="3"/>
      <c r="K127" s="30">
        <f>ROUND(K139,2)</f>
        <v>16.63</v>
      </c>
      <c r="L127" s="28" t="s">
        <v>176</v>
      </c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</row>
    <row r="128" spans="1:27" x14ac:dyDescent="0.3">
      <c r="B128" s="22" t="s">
        <v>115</v>
      </c>
    </row>
    <row r="129" spans="1:27" x14ac:dyDescent="0.3">
      <c r="B129" t="s">
        <v>121</v>
      </c>
      <c r="C129" t="s">
        <v>19</v>
      </c>
      <c r="D129" t="s">
        <v>122</v>
      </c>
      <c r="E129" s="31">
        <v>0.19</v>
      </c>
      <c r="F129" t="s">
        <v>118</v>
      </c>
      <c r="G129" t="s">
        <v>119</v>
      </c>
      <c r="H129" s="32">
        <v>39.56</v>
      </c>
      <c r="I129" t="s">
        <v>120</v>
      </c>
      <c r="J129" s="33">
        <f>ROUND(E129/I127* H129,5)</f>
        <v>7.5164</v>
      </c>
      <c r="K129" s="34"/>
    </row>
    <row r="130" spans="1:27" x14ac:dyDescent="0.3">
      <c r="B130" t="s">
        <v>116</v>
      </c>
      <c r="C130" t="s">
        <v>19</v>
      </c>
      <c r="D130" t="s">
        <v>117</v>
      </c>
      <c r="E130" s="31">
        <v>8.7999999999999995E-2</v>
      </c>
      <c r="F130" t="s">
        <v>118</v>
      </c>
      <c r="G130" t="s">
        <v>119</v>
      </c>
      <c r="H130" s="32">
        <v>33.92</v>
      </c>
      <c r="I130" t="s">
        <v>120</v>
      </c>
      <c r="J130" s="33">
        <f>ROUND(E130/I127* H130,5)</f>
        <v>2.9849600000000001</v>
      </c>
      <c r="K130" s="34"/>
    </row>
    <row r="131" spans="1:27" x14ac:dyDescent="0.3">
      <c r="D131" s="35" t="s">
        <v>123</v>
      </c>
      <c r="E131" s="34"/>
      <c r="H131" s="34"/>
      <c r="K131" s="32">
        <f>SUM(J129:J130)</f>
        <v>10.50136</v>
      </c>
    </row>
    <row r="132" spans="1:27" x14ac:dyDescent="0.3">
      <c r="B132" s="22" t="s">
        <v>124</v>
      </c>
      <c r="E132" s="34"/>
      <c r="H132" s="34"/>
      <c r="K132" s="34"/>
    </row>
    <row r="133" spans="1:27" x14ac:dyDescent="0.3">
      <c r="B133" t="s">
        <v>177</v>
      </c>
      <c r="C133" t="s">
        <v>14</v>
      </c>
      <c r="D133" t="s">
        <v>178</v>
      </c>
      <c r="E133" s="31">
        <v>1</v>
      </c>
      <c r="G133" t="s">
        <v>119</v>
      </c>
      <c r="H133" s="32">
        <v>5.18</v>
      </c>
      <c r="I133" t="s">
        <v>120</v>
      </c>
      <c r="J133" s="33">
        <f>ROUND(E133* H133,5)</f>
        <v>5.18</v>
      </c>
      <c r="K133" s="34"/>
    </row>
    <row r="134" spans="1:27" x14ac:dyDescent="0.3">
      <c r="D134" s="35" t="s">
        <v>129</v>
      </c>
      <c r="E134" s="34"/>
      <c r="H134" s="34"/>
      <c r="K134" s="32">
        <f>SUM(J133:J133)</f>
        <v>5.18</v>
      </c>
    </row>
    <row r="135" spans="1:27" x14ac:dyDescent="0.3">
      <c r="E135" s="34"/>
      <c r="H135" s="34"/>
      <c r="K135" s="34"/>
    </row>
    <row r="136" spans="1:27" x14ac:dyDescent="0.3">
      <c r="D136" s="35" t="s">
        <v>130</v>
      </c>
      <c r="E136" s="34"/>
      <c r="H136" s="34">
        <v>1.5</v>
      </c>
      <c r="I136" t="s">
        <v>131</v>
      </c>
      <c r="J136">
        <f>ROUND(H136/100*K131,5)</f>
        <v>0.15751999999999999</v>
      </c>
      <c r="K136" s="34"/>
    </row>
    <row r="137" spans="1:27" x14ac:dyDescent="0.3">
      <c r="D137" s="35" t="s">
        <v>132</v>
      </c>
      <c r="E137" s="34"/>
      <c r="H137" s="34"/>
      <c r="K137" s="36">
        <f>SUM(J128:J136)</f>
        <v>15.83888</v>
      </c>
    </row>
    <row r="138" spans="1:27" x14ac:dyDescent="0.3">
      <c r="D138" s="35" t="s">
        <v>133</v>
      </c>
      <c r="E138" s="34"/>
      <c r="H138" s="34">
        <v>5</v>
      </c>
      <c r="I138" t="s">
        <v>131</v>
      </c>
      <c r="K138" s="32">
        <f>ROUND(H138/100*K137,5)</f>
        <v>0.79193999999999998</v>
      </c>
    </row>
    <row r="139" spans="1:27" x14ac:dyDescent="0.3">
      <c r="D139" s="35" t="s">
        <v>134</v>
      </c>
      <c r="E139" s="34"/>
      <c r="H139" s="34"/>
      <c r="K139" s="36">
        <f>SUM(K137:K138)</f>
        <v>16.63082</v>
      </c>
    </row>
    <row r="141" spans="1:27" ht="45" customHeight="1" x14ac:dyDescent="0.3">
      <c r="A141" s="26" t="s">
        <v>179</v>
      </c>
      <c r="B141" s="26" t="s">
        <v>16</v>
      </c>
      <c r="C141" s="27" t="s">
        <v>14</v>
      </c>
      <c r="D141" s="6" t="s">
        <v>17</v>
      </c>
      <c r="E141" s="5"/>
      <c r="F141" s="5"/>
      <c r="G141" s="27"/>
      <c r="H141" s="29" t="s">
        <v>113</v>
      </c>
      <c r="I141" s="4">
        <v>1</v>
      </c>
      <c r="J141" s="3"/>
      <c r="K141" s="30">
        <f>ROUND(K150,2)</f>
        <v>18.010000000000002</v>
      </c>
      <c r="L141" s="28" t="s">
        <v>180</v>
      </c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</row>
    <row r="142" spans="1:27" x14ac:dyDescent="0.3">
      <c r="B142" s="22" t="s">
        <v>115</v>
      </c>
    </row>
    <row r="143" spans="1:27" x14ac:dyDescent="0.3">
      <c r="B143" t="s">
        <v>121</v>
      </c>
      <c r="C143" t="s">
        <v>19</v>
      </c>
      <c r="D143" t="s">
        <v>122</v>
      </c>
      <c r="E143" s="31">
        <v>0.23</v>
      </c>
      <c r="F143" t="s">
        <v>118</v>
      </c>
      <c r="G143" t="s">
        <v>119</v>
      </c>
      <c r="H143" s="32">
        <v>39.56</v>
      </c>
      <c r="I143" t="s">
        <v>120</v>
      </c>
      <c r="J143" s="33">
        <f>ROUND(E143/I141* H143,5)</f>
        <v>9.0988000000000007</v>
      </c>
      <c r="K143" s="34"/>
    </row>
    <row r="144" spans="1:27" x14ac:dyDescent="0.3">
      <c r="B144" t="s">
        <v>116</v>
      </c>
      <c r="C144" t="s">
        <v>19</v>
      </c>
      <c r="D144" t="s">
        <v>117</v>
      </c>
      <c r="E144" s="31">
        <v>0.23</v>
      </c>
      <c r="F144" t="s">
        <v>118</v>
      </c>
      <c r="G144" t="s">
        <v>119</v>
      </c>
      <c r="H144" s="32">
        <v>33.92</v>
      </c>
      <c r="I144" t="s">
        <v>120</v>
      </c>
      <c r="J144" s="33">
        <f>ROUND(E144/I141* H144,5)</f>
        <v>7.8015999999999996</v>
      </c>
      <c r="K144" s="34"/>
    </row>
    <row r="145" spans="1:27" x14ac:dyDescent="0.3">
      <c r="D145" s="35" t="s">
        <v>123</v>
      </c>
      <c r="E145" s="34"/>
      <c r="H145" s="34"/>
      <c r="K145" s="32">
        <f>SUM(J143:J144)</f>
        <v>16.900400000000001</v>
      </c>
    </row>
    <row r="146" spans="1:27" x14ac:dyDescent="0.3">
      <c r="E146" s="34"/>
      <c r="H146" s="34"/>
      <c r="K146" s="34"/>
    </row>
    <row r="147" spans="1:27" x14ac:dyDescent="0.3">
      <c r="D147" s="35" t="s">
        <v>130</v>
      </c>
      <c r="E147" s="34"/>
      <c r="H147" s="34">
        <v>1.5</v>
      </c>
      <c r="I147" t="s">
        <v>131</v>
      </c>
      <c r="J147">
        <f>ROUND(H147/100*K145,5)</f>
        <v>0.25351000000000001</v>
      </c>
      <c r="K147" s="34"/>
    </row>
    <row r="148" spans="1:27" x14ac:dyDescent="0.3">
      <c r="D148" s="35" t="s">
        <v>132</v>
      </c>
      <c r="E148" s="34"/>
      <c r="H148" s="34"/>
      <c r="K148" s="36">
        <f>SUM(J142:J147)</f>
        <v>17.15391</v>
      </c>
    </row>
    <row r="149" spans="1:27" x14ac:dyDescent="0.3">
      <c r="D149" s="35" t="s">
        <v>133</v>
      </c>
      <c r="E149" s="34"/>
      <c r="H149" s="34">
        <v>5</v>
      </c>
      <c r="I149" t="s">
        <v>131</v>
      </c>
      <c r="K149" s="32">
        <f>ROUND(H149/100*K148,5)</f>
        <v>0.85770000000000002</v>
      </c>
    </row>
    <row r="150" spans="1:27" x14ac:dyDescent="0.3">
      <c r="D150" s="35" t="s">
        <v>134</v>
      </c>
      <c r="E150" s="34"/>
      <c r="H150" s="34"/>
      <c r="K150" s="36">
        <f>SUM(K148:K149)</f>
        <v>18.011610000000001</v>
      </c>
    </row>
    <row r="152" spans="1:27" ht="45" customHeight="1" x14ac:dyDescent="0.3">
      <c r="A152" s="26" t="s">
        <v>181</v>
      </c>
      <c r="B152" s="26" t="s">
        <v>13</v>
      </c>
      <c r="C152" s="27" t="s">
        <v>14</v>
      </c>
      <c r="D152" s="6" t="s">
        <v>15</v>
      </c>
      <c r="E152" s="5"/>
      <c r="F152" s="5"/>
      <c r="G152" s="27"/>
      <c r="H152" s="29" t="s">
        <v>113</v>
      </c>
      <c r="I152" s="4">
        <v>1</v>
      </c>
      <c r="J152" s="3"/>
      <c r="K152" s="30">
        <f>ROUND(K161,2)</f>
        <v>26.23</v>
      </c>
      <c r="L152" s="28" t="s">
        <v>182</v>
      </c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</row>
    <row r="153" spans="1:27" x14ac:dyDescent="0.3">
      <c r="B153" s="22" t="s">
        <v>115</v>
      </c>
    </row>
    <row r="154" spans="1:27" x14ac:dyDescent="0.3">
      <c r="B154" t="s">
        <v>116</v>
      </c>
      <c r="C154" t="s">
        <v>19</v>
      </c>
      <c r="D154" t="s">
        <v>117</v>
      </c>
      <c r="E154" s="31">
        <v>0.33500000000000002</v>
      </c>
      <c r="F154" t="s">
        <v>118</v>
      </c>
      <c r="G154" t="s">
        <v>119</v>
      </c>
      <c r="H154" s="32">
        <v>33.92</v>
      </c>
      <c r="I154" t="s">
        <v>120</v>
      </c>
      <c r="J154" s="33">
        <f>ROUND(E154/I152* H154,5)</f>
        <v>11.363200000000001</v>
      </c>
      <c r="K154" s="34"/>
    </row>
    <row r="155" spans="1:27" x14ac:dyDescent="0.3">
      <c r="B155" t="s">
        <v>121</v>
      </c>
      <c r="C155" t="s">
        <v>19</v>
      </c>
      <c r="D155" t="s">
        <v>122</v>
      </c>
      <c r="E155" s="31">
        <v>0.33500000000000002</v>
      </c>
      <c r="F155" t="s">
        <v>118</v>
      </c>
      <c r="G155" t="s">
        <v>119</v>
      </c>
      <c r="H155" s="32">
        <v>39.56</v>
      </c>
      <c r="I155" t="s">
        <v>120</v>
      </c>
      <c r="J155" s="33">
        <f>ROUND(E155/I152* H155,5)</f>
        <v>13.252599999999999</v>
      </c>
      <c r="K155" s="34"/>
    </row>
    <row r="156" spans="1:27" x14ac:dyDescent="0.3">
      <c r="D156" s="35" t="s">
        <v>123</v>
      </c>
      <c r="E156" s="34"/>
      <c r="H156" s="34"/>
      <c r="K156" s="32">
        <f>SUM(J154:J155)</f>
        <v>24.6158</v>
      </c>
    </row>
    <row r="157" spans="1:27" x14ac:dyDescent="0.3">
      <c r="E157" s="34"/>
      <c r="H157" s="34"/>
      <c r="K157" s="34"/>
    </row>
    <row r="158" spans="1:27" x14ac:dyDescent="0.3">
      <c r="D158" s="35" t="s">
        <v>130</v>
      </c>
      <c r="E158" s="34"/>
      <c r="H158" s="34">
        <v>1.5</v>
      </c>
      <c r="I158" t="s">
        <v>131</v>
      </c>
      <c r="J158">
        <f>ROUND(H158/100*K156,5)</f>
        <v>0.36924000000000001</v>
      </c>
      <c r="K158" s="34"/>
    </row>
    <row r="159" spans="1:27" x14ac:dyDescent="0.3">
      <c r="D159" s="35" t="s">
        <v>132</v>
      </c>
      <c r="E159" s="34"/>
      <c r="H159" s="34"/>
      <c r="K159" s="36">
        <f>SUM(J153:J158)</f>
        <v>24.985040000000001</v>
      </c>
    </row>
    <row r="160" spans="1:27" x14ac:dyDescent="0.3">
      <c r="D160" s="35" t="s">
        <v>133</v>
      </c>
      <c r="E160" s="34"/>
      <c r="H160" s="34">
        <v>5</v>
      </c>
      <c r="I160" t="s">
        <v>131</v>
      </c>
      <c r="K160" s="32">
        <f>ROUND(H160/100*K159,5)</f>
        <v>1.24925</v>
      </c>
    </row>
    <row r="161" spans="1:27" x14ac:dyDescent="0.3">
      <c r="D161" s="35" t="s">
        <v>134</v>
      </c>
      <c r="E161" s="34"/>
      <c r="H161" s="34"/>
      <c r="K161" s="36">
        <f>SUM(K159:K160)</f>
        <v>26.234290000000001</v>
      </c>
    </row>
    <row r="163" spans="1:27" ht="45" customHeight="1" x14ac:dyDescent="0.3">
      <c r="A163" s="26" t="s">
        <v>183</v>
      </c>
      <c r="B163" s="26" t="s">
        <v>21</v>
      </c>
      <c r="C163" s="27" t="s">
        <v>14</v>
      </c>
      <c r="D163" s="6" t="s">
        <v>22</v>
      </c>
      <c r="E163" s="5"/>
      <c r="F163" s="5"/>
      <c r="G163" s="27"/>
      <c r="H163" s="29" t="s">
        <v>113</v>
      </c>
      <c r="I163" s="4">
        <v>1</v>
      </c>
      <c r="J163" s="3"/>
      <c r="K163" s="30">
        <f>ROUND(K172,2)</f>
        <v>54.82</v>
      </c>
      <c r="L163" s="28" t="s">
        <v>22</v>
      </c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</row>
    <row r="164" spans="1:27" x14ac:dyDescent="0.3">
      <c r="B164" s="22" t="s">
        <v>115</v>
      </c>
    </row>
    <row r="165" spans="1:27" x14ac:dyDescent="0.3">
      <c r="B165" t="s">
        <v>121</v>
      </c>
      <c r="C165" t="s">
        <v>19</v>
      </c>
      <c r="D165" t="s">
        <v>122</v>
      </c>
      <c r="E165" s="31">
        <v>0.7</v>
      </c>
      <c r="F165" t="s">
        <v>118</v>
      </c>
      <c r="G165" t="s">
        <v>119</v>
      </c>
      <c r="H165" s="32">
        <v>39.56</v>
      </c>
      <c r="I165" t="s">
        <v>120</v>
      </c>
      <c r="J165" s="33">
        <f>ROUND(E165/I163* H165,5)</f>
        <v>27.692</v>
      </c>
      <c r="K165" s="34"/>
    </row>
    <row r="166" spans="1:27" x14ac:dyDescent="0.3">
      <c r="B166" t="s">
        <v>116</v>
      </c>
      <c r="C166" t="s">
        <v>19</v>
      </c>
      <c r="D166" t="s">
        <v>117</v>
      </c>
      <c r="E166" s="31">
        <v>0.7</v>
      </c>
      <c r="F166" t="s">
        <v>118</v>
      </c>
      <c r="G166" t="s">
        <v>119</v>
      </c>
      <c r="H166" s="32">
        <v>33.92</v>
      </c>
      <c r="I166" t="s">
        <v>120</v>
      </c>
      <c r="J166" s="33">
        <f>ROUND(E166/I163* H166,5)</f>
        <v>23.744</v>
      </c>
      <c r="K166" s="34"/>
    </row>
    <row r="167" spans="1:27" x14ac:dyDescent="0.3">
      <c r="D167" s="35" t="s">
        <v>123</v>
      </c>
      <c r="E167" s="34"/>
      <c r="H167" s="34"/>
      <c r="K167" s="32">
        <f>SUM(J165:J166)</f>
        <v>51.436</v>
      </c>
    </row>
    <row r="168" spans="1:27" x14ac:dyDescent="0.3">
      <c r="E168" s="34"/>
      <c r="H168" s="34"/>
      <c r="K168" s="34"/>
    </row>
    <row r="169" spans="1:27" x14ac:dyDescent="0.3">
      <c r="D169" s="35" t="s">
        <v>130</v>
      </c>
      <c r="E169" s="34"/>
      <c r="H169" s="34">
        <v>1.5</v>
      </c>
      <c r="I169" t="s">
        <v>131</v>
      </c>
      <c r="J169">
        <f>ROUND(H169/100*K167,5)</f>
        <v>0.77154</v>
      </c>
      <c r="K169" s="34"/>
    </row>
    <row r="170" spans="1:27" x14ac:dyDescent="0.3">
      <c r="D170" s="35" t="s">
        <v>132</v>
      </c>
      <c r="E170" s="34"/>
      <c r="H170" s="34"/>
      <c r="K170" s="36">
        <f>SUM(J164:J169)</f>
        <v>52.207540000000002</v>
      </c>
    </row>
    <row r="171" spans="1:27" x14ac:dyDescent="0.3">
      <c r="D171" s="35" t="s">
        <v>133</v>
      </c>
      <c r="E171" s="34"/>
      <c r="H171" s="34">
        <v>5</v>
      </c>
      <c r="I171" t="s">
        <v>131</v>
      </c>
      <c r="K171" s="32">
        <f>ROUND(H171/100*K170,5)</f>
        <v>2.6103800000000001</v>
      </c>
    </row>
    <row r="172" spans="1:27" x14ac:dyDescent="0.3">
      <c r="D172" s="35" t="s">
        <v>134</v>
      </c>
      <c r="E172" s="34"/>
      <c r="H172" s="34"/>
      <c r="K172" s="36">
        <f>SUM(K170:K171)</f>
        <v>54.817920000000001</v>
      </c>
    </row>
    <row r="174" spans="1:27" ht="45" customHeight="1" x14ac:dyDescent="0.3">
      <c r="A174" s="26" t="s">
        <v>184</v>
      </c>
      <c r="B174" s="26" t="s">
        <v>42</v>
      </c>
      <c r="C174" s="27" t="s">
        <v>14</v>
      </c>
      <c r="D174" s="6" t="s">
        <v>43</v>
      </c>
      <c r="E174" s="5"/>
      <c r="F174" s="5"/>
      <c r="G174" s="27"/>
      <c r="H174" s="29" t="s">
        <v>113</v>
      </c>
      <c r="I174" s="4">
        <v>1</v>
      </c>
      <c r="J174" s="3"/>
      <c r="K174" s="30">
        <f>ROUND(K183,2)</f>
        <v>29.76</v>
      </c>
      <c r="L174" s="28" t="s">
        <v>185</v>
      </c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</row>
    <row r="175" spans="1:27" x14ac:dyDescent="0.3">
      <c r="B175" s="22" t="s">
        <v>115</v>
      </c>
    </row>
    <row r="176" spans="1:27" x14ac:dyDescent="0.3">
      <c r="B176" t="s">
        <v>121</v>
      </c>
      <c r="C176" t="s">
        <v>19</v>
      </c>
      <c r="D176" t="s">
        <v>122</v>
      </c>
      <c r="E176" s="31">
        <v>0.38</v>
      </c>
      <c r="F176" t="s">
        <v>118</v>
      </c>
      <c r="G176" t="s">
        <v>119</v>
      </c>
      <c r="H176" s="32">
        <v>39.56</v>
      </c>
      <c r="I176" t="s">
        <v>120</v>
      </c>
      <c r="J176" s="33">
        <f>ROUND(E176/I174* H176,5)</f>
        <v>15.0328</v>
      </c>
      <c r="K176" s="34"/>
    </row>
    <row r="177" spans="1:27" x14ac:dyDescent="0.3">
      <c r="B177" t="s">
        <v>116</v>
      </c>
      <c r="C177" t="s">
        <v>19</v>
      </c>
      <c r="D177" t="s">
        <v>117</v>
      </c>
      <c r="E177" s="31">
        <v>0.38</v>
      </c>
      <c r="F177" t="s">
        <v>118</v>
      </c>
      <c r="G177" t="s">
        <v>119</v>
      </c>
      <c r="H177" s="32">
        <v>33.92</v>
      </c>
      <c r="I177" t="s">
        <v>120</v>
      </c>
      <c r="J177" s="33">
        <f>ROUND(E177/I174* H177,5)</f>
        <v>12.8896</v>
      </c>
      <c r="K177" s="34"/>
    </row>
    <row r="178" spans="1:27" x14ac:dyDescent="0.3">
      <c r="D178" s="35" t="s">
        <v>123</v>
      </c>
      <c r="E178" s="34"/>
      <c r="H178" s="34"/>
      <c r="K178" s="32">
        <f>SUM(J176:J177)</f>
        <v>27.9224</v>
      </c>
    </row>
    <row r="179" spans="1:27" x14ac:dyDescent="0.3">
      <c r="E179" s="34"/>
      <c r="H179" s="34"/>
      <c r="K179" s="34"/>
    </row>
    <row r="180" spans="1:27" x14ac:dyDescent="0.3">
      <c r="D180" s="35" t="s">
        <v>130</v>
      </c>
      <c r="E180" s="34"/>
      <c r="H180" s="34">
        <v>1.5</v>
      </c>
      <c r="I180" t="s">
        <v>131</v>
      </c>
      <c r="J180">
        <f>ROUND(H180/100*K178,5)</f>
        <v>0.41883999999999999</v>
      </c>
      <c r="K180" s="34"/>
    </row>
    <row r="181" spans="1:27" x14ac:dyDescent="0.3">
      <c r="D181" s="35" t="s">
        <v>132</v>
      </c>
      <c r="E181" s="34"/>
      <c r="H181" s="34"/>
      <c r="K181" s="36">
        <f>SUM(J175:J180)</f>
        <v>28.341239999999999</v>
      </c>
    </row>
    <row r="182" spans="1:27" x14ac:dyDescent="0.3">
      <c r="D182" s="35" t="s">
        <v>133</v>
      </c>
      <c r="E182" s="34"/>
      <c r="H182" s="34">
        <v>5</v>
      </c>
      <c r="I182" t="s">
        <v>131</v>
      </c>
      <c r="K182" s="32">
        <f>ROUND(H182/100*K181,5)</f>
        <v>1.41706</v>
      </c>
    </row>
    <row r="183" spans="1:27" x14ac:dyDescent="0.3">
      <c r="D183" s="35" t="s">
        <v>134</v>
      </c>
      <c r="E183" s="34"/>
      <c r="H183" s="34"/>
      <c r="K183" s="36">
        <f>SUM(K181:K182)</f>
        <v>29.758299999999998</v>
      </c>
    </row>
    <row r="185" spans="1:27" ht="45" customHeight="1" x14ac:dyDescent="0.3">
      <c r="A185" s="26" t="s">
        <v>186</v>
      </c>
      <c r="B185" s="26" t="s">
        <v>46</v>
      </c>
      <c r="C185" s="27" t="s">
        <v>14</v>
      </c>
      <c r="D185" s="6" t="s">
        <v>47</v>
      </c>
      <c r="E185" s="5"/>
      <c r="F185" s="5"/>
      <c r="G185" s="27"/>
      <c r="H185" s="29" t="s">
        <v>113</v>
      </c>
      <c r="I185" s="4">
        <v>1</v>
      </c>
      <c r="J185" s="3"/>
      <c r="K185" s="30">
        <f>ROUND(K194,2)</f>
        <v>23.88</v>
      </c>
      <c r="L185" s="28" t="s">
        <v>187</v>
      </c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</row>
    <row r="186" spans="1:27" x14ac:dyDescent="0.3">
      <c r="B186" s="22" t="s">
        <v>115</v>
      </c>
    </row>
    <row r="187" spans="1:27" x14ac:dyDescent="0.3">
      <c r="B187" t="s">
        <v>121</v>
      </c>
      <c r="C187" t="s">
        <v>19</v>
      </c>
      <c r="D187" t="s">
        <v>122</v>
      </c>
      <c r="E187" s="31">
        <v>0.30499999999999999</v>
      </c>
      <c r="F187" t="s">
        <v>118</v>
      </c>
      <c r="G187" t="s">
        <v>119</v>
      </c>
      <c r="H187" s="32">
        <v>39.56</v>
      </c>
      <c r="I187" t="s">
        <v>120</v>
      </c>
      <c r="J187" s="33">
        <f>ROUND(E187/I185* H187,5)</f>
        <v>12.065799999999999</v>
      </c>
      <c r="K187" s="34"/>
    </row>
    <row r="188" spans="1:27" x14ac:dyDescent="0.3">
      <c r="B188" t="s">
        <v>116</v>
      </c>
      <c r="C188" t="s">
        <v>19</v>
      </c>
      <c r="D188" t="s">
        <v>117</v>
      </c>
      <c r="E188" s="31">
        <v>0.30499999999999999</v>
      </c>
      <c r="F188" t="s">
        <v>118</v>
      </c>
      <c r="G188" t="s">
        <v>119</v>
      </c>
      <c r="H188" s="32">
        <v>33.92</v>
      </c>
      <c r="I188" t="s">
        <v>120</v>
      </c>
      <c r="J188" s="33">
        <f>ROUND(E188/I185* H188,5)</f>
        <v>10.345599999999999</v>
      </c>
      <c r="K188" s="34"/>
    </row>
    <row r="189" spans="1:27" x14ac:dyDescent="0.3">
      <c r="D189" s="35" t="s">
        <v>123</v>
      </c>
      <c r="E189" s="34"/>
      <c r="H189" s="34"/>
      <c r="K189" s="32">
        <f>SUM(J187:J188)</f>
        <v>22.4114</v>
      </c>
    </row>
    <row r="190" spans="1:27" x14ac:dyDescent="0.3">
      <c r="E190" s="34"/>
      <c r="H190" s="34"/>
      <c r="K190" s="34"/>
    </row>
    <row r="191" spans="1:27" x14ac:dyDescent="0.3">
      <c r="D191" s="35" t="s">
        <v>130</v>
      </c>
      <c r="E191" s="34"/>
      <c r="H191" s="34">
        <v>1.5</v>
      </c>
      <c r="I191" t="s">
        <v>131</v>
      </c>
      <c r="J191">
        <f>ROUND(H191/100*K189,5)</f>
        <v>0.33617000000000002</v>
      </c>
      <c r="K191" s="34"/>
    </row>
    <row r="192" spans="1:27" x14ac:dyDescent="0.3">
      <c r="D192" s="35" t="s">
        <v>132</v>
      </c>
      <c r="E192" s="34"/>
      <c r="H192" s="34"/>
      <c r="K192" s="36">
        <f>SUM(J186:J191)</f>
        <v>22.74757</v>
      </c>
    </row>
    <row r="193" spans="1:27" x14ac:dyDescent="0.3">
      <c r="D193" s="35" t="s">
        <v>133</v>
      </c>
      <c r="E193" s="34"/>
      <c r="H193" s="34">
        <v>5</v>
      </c>
      <c r="I193" t="s">
        <v>131</v>
      </c>
      <c r="K193" s="32">
        <f>ROUND(H193/100*K192,5)</f>
        <v>1.1373800000000001</v>
      </c>
    </row>
    <row r="194" spans="1:27" x14ac:dyDescent="0.3">
      <c r="D194" s="35" t="s">
        <v>134</v>
      </c>
      <c r="E194" s="34"/>
      <c r="H194" s="34"/>
      <c r="K194" s="36">
        <f>SUM(K192:K193)</f>
        <v>23.88495</v>
      </c>
    </row>
    <row r="196" spans="1:27" ht="45" customHeight="1" x14ac:dyDescent="0.3">
      <c r="A196" s="26" t="s">
        <v>188</v>
      </c>
      <c r="B196" s="26" t="s">
        <v>48</v>
      </c>
      <c r="C196" s="27" t="s">
        <v>14</v>
      </c>
      <c r="D196" s="6" t="s">
        <v>49</v>
      </c>
      <c r="E196" s="5"/>
      <c r="F196" s="5"/>
      <c r="G196" s="27"/>
      <c r="H196" s="29" t="s">
        <v>113</v>
      </c>
      <c r="I196" s="4">
        <v>1</v>
      </c>
      <c r="J196" s="3"/>
      <c r="K196" s="30">
        <f>ROUND(K205,2)</f>
        <v>78.31</v>
      </c>
      <c r="L196" s="28" t="s">
        <v>189</v>
      </c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</row>
    <row r="197" spans="1:27" x14ac:dyDescent="0.3">
      <c r="B197" s="22" t="s">
        <v>115</v>
      </c>
    </row>
    <row r="198" spans="1:27" x14ac:dyDescent="0.3">
      <c r="B198" t="s">
        <v>121</v>
      </c>
      <c r="C198" t="s">
        <v>19</v>
      </c>
      <c r="D198" t="s">
        <v>122</v>
      </c>
      <c r="E198" s="31">
        <v>1</v>
      </c>
      <c r="F198" t="s">
        <v>118</v>
      </c>
      <c r="G198" t="s">
        <v>119</v>
      </c>
      <c r="H198" s="32">
        <v>39.56</v>
      </c>
      <c r="I198" t="s">
        <v>120</v>
      </c>
      <c r="J198" s="33">
        <f>ROUND(E198/I196* H198,5)</f>
        <v>39.56</v>
      </c>
      <c r="K198" s="34"/>
    </row>
    <row r="199" spans="1:27" x14ac:dyDescent="0.3">
      <c r="B199" t="s">
        <v>116</v>
      </c>
      <c r="C199" t="s">
        <v>19</v>
      </c>
      <c r="D199" t="s">
        <v>117</v>
      </c>
      <c r="E199" s="31">
        <v>1</v>
      </c>
      <c r="F199" t="s">
        <v>118</v>
      </c>
      <c r="G199" t="s">
        <v>119</v>
      </c>
      <c r="H199" s="32">
        <v>33.92</v>
      </c>
      <c r="I199" t="s">
        <v>120</v>
      </c>
      <c r="J199" s="33">
        <f>ROUND(E199/I196* H199,5)</f>
        <v>33.92</v>
      </c>
      <c r="K199" s="34"/>
    </row>
    <row r="200" spans="1:27" x14ac:dyDescent="0.3">
      <c r="D200" s="35" t="s">
        <v>123</v>
      </c>
      <c r="E200" s="34"/>
      <c r="H200" s="34"/>
      <c r="K200" s="32">
        <f>SUM(J198:J199)</f>
        <v>73.48</v>
      </c>
    </row>
    <row r="201" spans="1:27" x14ac:dyDescent="0.3">
      <c r="E201" s="34"/>
      <c r="H201" s="34"/>
      <c r="K201" s="34"/>
    </row>
    <row r="202" spans="1:27" x14ac:dyDescent="0.3">
      <c r="D202" s="35" t="s">
        <v>130</v>
      </c>
      <c r="E202" s="34"/>
      <c r="H202" s="34">
        <v>1.5</v>
      </c>
      <c r="I202" t="s">
        <v>131</v>
      </c>
      <c r="J202">
        <f>ROUND(H202/100*K200,5)</f>
        <v>1.1022000000000001</v>
      </c>
      <c r="K202" s="34"/>
    </row>
    <row r="203" spans="1:27" x14ac:dyDescent="0.3">
      <c r="D203" s="35" t="s">
        <v>132</v>
      </c>
      <c r="E203" s="34"/>
      <c r="H203" s="34"/>
      <c r="K203" s="36">
        <f>SUM(J197:J202)</f>
        <v>74.5822</v>
      </c>
    </row>
    <row r="204" spans="1:27" x14ac:dyDescent="0.3">
      <c r="D204" s="35" t="s">
        <v>133</v>
      </c>
      <c r="E204" s="34"/>
      <c r="H204" s="34">
        <v>5</v>
      </c>
      <c r="I204" t="s">
        <v>131</v>
      </c>
      <c r="K204" s="32">
        <f>ROUND(H204/100*K203,5)</f>
        <v>3.7291099999999999</v>
      </c>
    </row>
    <row r="205" spans="1:27" x14ac:dyDescent="0.3">
      <c r="D205" s="35" t="s">
        <v>134</v>
      </c>
      <c r="E205" s="34"/>
      <c r="H205" s="34"/>
      <c r="K205" s="36">
        <f>SUM(K203:K204)</f>
        <v>78.311310000000006</v>
      </c>
    </row>
    <row r="207" spans="1:27" ht="45" customHeight="1" x14ac:dyDescent="0.3">
      <c r="A207" s="26" t="s">
        <v>190</v>
      </c>
      <c r="B207" s="26" t="s">
        <v>62</v>
      </c>
      <c r="C207" s="27" t="s">
        <v>35</v>
      </c>
      <c r="D207" s="6" t="s">
        <v>63</v>
      </c>
      <c r="E207" s="5"/>
      <c r="F207" s="5"/>
      <c r="G207" s="27"/>
      <c r="H207" s="29" t="s">
        <v>113</v>
      </c>
      <c r="I207" s="4">
        <v>1</v>
      </c>
      <c r="J207" s="3"/>
      <c r="K207" s="30">
        <f>ROUND(K219,2)</f>
        <v>20.74</v>
      </c>
      <c r="L207" s="28" t="s">
        <v>191</v>
      </c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</row>
    <row r="208" spans="1:27" x14ac:dyDescent="0.3">
      <c r="B208" s="22" t="s">
        <v>115</v>
      </c>
    </row>
    <row r="209" spans="1:27" x14ac:dyDescent="0.3">
      <c r="B209" t="s">
        <v>121</v>
      </c>
      <c r="C209" t="s">
        <v>19</v>
      </c>
      <c r="D209" t="s">
        <v>122</v>
      </c>
      <c r="E209" s="31">
        <v>0.14000000000000001</v>
      </c>
      <c r="F209" t="s">
        <v>118</v>
      </c>
      <c r="G209" t="s">
        <v>119</v>
      </c>
      <c r="H209" s="32">
        <v>39.56</v>
      </c>
      <c r="I209" t="s">
        <v>120</v>
      </c>
      <c r="J209" s="33">
        <f>ROUND(E209/I207* H209,5)</f>
        <v>5.5384000000000002</v>
      </c>
      <c r="K209" s="34"/>
    </row>
    <row r="210" spans="1:27" x14ac:dyDescent="0.3">
      <c r="B210" t="s">
        <v>116</v>
      </c>
      <c r="C210" t="s">
        <v>19</v>
      </c>
      <c r="D210" t="s">
        <v>117</v>
      </c>
      <c r="E210" s="31">
        <v>6.6000000000000003E-2</v>
      </c>
      <c r="F210" t="s">
        <v>118</v>
      </c>
      <c r="G210" t="s">
        <v>119</v>
      </c>
      <c r="H210" s="32">
        <v>33.92</v>
      </c>
      <c r="I210" t="s">
        <v>120</v>
      </c>
      <c r="J210" s="33">
        <f>ROUND(E210/I207* H210,5)</f>
        <v>2.2387199999999998</v>
      </c>
      <c r="K210" s="34"/>
    </row>
    <row r="211" spans="1:27" x14ac:dyDescent="0.3">
      <c r="D211" s="35" t="s">
        <v>123</v>
      </c>
      <c r="E211" s="34"/>
      <c r="H211" s="34"/>
      <c r="K211" s="32">
        <f>SUM(J209:J210)</f>
        <v>7.77712</v>
      </c>
    </row>
    <row r="212" spans="1:27" x14ac:dyDescent="0.3">
      <c r="B212" s="22" t="s">
        <v>124</v>
      </c>
      <c r="E212" s="34"/>
      <c r="H212" s="34"/>
      <c r="K212" s="34"/>
    </row>
    <row r="213" spans="1:27" x14ac:dyDescent="0.3">
      <c r="B213" t="s">
        <v>192</v>
      </c>
      <c r="C213" t="s">
        <v>35</v>
      </c>
      <c r="D213" t="s">
        <v>193</v>
      </c>
      <c r="E213" s="31">
        <v>1</v>
      </c>
      <c r="G213" t="s">
        <v>119</v>
      </c>
      <c r="H213" s="32">
        <v>11.86</v>
      </c>
      <c r="I213" t="s">
        <v>120</v>
      </c>
      <c r="J213" s="33">
        <f>ROUND(E213* H213,5)</f>
        <v>11.86</v>
      </c>
      <c r="K213" s="34"/>
    </row>
    <row r="214" spans="1:27" x14ac:dyDescent="0.3">
      <c r="D214" s="35" t="s">
        <v>129</v>
      </c>
      <c r="E214" s="34"/>
      <c r="H214" s="34"/>
      <c r="K214" s="32">
        <f>SUM(J213:J213)</f>
        <v>11.86</v>
      </c>
    </row>
    <row r="215" spans="1:27" x14ac:dyDescent="0.3">
      <c r="E215" s="34"/>
      <c r="H215" s="34"/>
      <c r="K215" s="34"/>
    </row>
    <row r="216" spans="1:27" x14ac:dyDescent="0.3">
      <c r="D216" s="35" t="s">
        <v>130</v>
      </c>
      <c r="E216" s="34"/>
      <c r="H216" s="34">
        <v>1.5</v>
      </c>
      <c r="I216" t="s">
        <v>131</v>
      </c>
      <c r="J216">
        <f>ROUND(H216/100*K211,5)</f>
        <v>0.11666</v>
      </c>
      <c r="K216" s="34"/>
    </row>
    <row r="217" spans="1:27" x14ac:dyDescent="0.3">
      <c r="D217" s="35" t="s">
        <v>132</v>
      </c>
      <c r="E217" s="34"/>
      <c r="H217" s="34"/>
      <c r="K217" s="36">
        <f>SUM(J208:J216)</f>
        <v>19.753779999999999</v>
      </c>
    </row>
    <row r="218" spans="1:27" x14ac:dyDescent="0.3">
      <c r="D218" s="35" t="s">
        <v>133</v>
      </c>
      <c r="E218" s="34"/>
      <c r="H218" s="34">
        <v>5</v>
      </c>
      <c r="I218" t="s">
        <v>131</v>
      </c>
      <c r="K218" s="32">
        <f>ROUND(H218/100*K217,5)</f>
        <v>0.98768999999999996</v>
      </c>
    </row>
    <row r="219" spans="1:27" x14ac:dyDescent="0.3">
      <c r="D219" s="35" t="s">
        <v>134</v>
      </c>
      <c r="E219" s="34"/>
      <c r="H219" s="34"/>
      <c r="K219" s="36">
        <f>SUM(K217:K218)</f>
        <v>20.74147</v>
      </c>
    </row>
    <row r="221" spans="1:27" ht="45" customHeight="1" x14ac:dyDescent="0.3">
      <c r="A221" s="26" t="s">
        <v>194</v>
      </c>
      <c r="B221" s="26" t="s">
        <v>27</v>
      </c>
      <c r="C221" s="27" t="s">
        <v>14</v>
      </c>
      <c r="D221" s="6" t="s">
        <v>28</v>
      </c>
      <c r="E221" s="5"/>
      <c r="F221" s="5"/>
      <c r="G221" s="27"/>
      <c r="H221" s="29" t="s">
        <v>113</v>
      </c>
      <c r="I221" s="4">
        <v>1</v>
      </c>
      <c r="J221" s="3"/>
      <c r="K221" s="30">
        <f>ROUND(K230,2)</f>
        <v>0.7</v>
      </c>
      <c r="L221" s="28" t="s">
        <v>195</v>
      </c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</row>
    <row r="222" spans="1:27" x14ac:dyDescent="0.3">
      <c r="B222" s="22" t="s">
        <v>115</v>
      </c>
    </row>
    <row r="223" spans="1:27" x14ac:dyDescent="0.3">
      <c r="B223" t="s">
        <v>121</v>
      </c>
      <c r="C223" t="s">
        <v>19</v>
      </c>
      <c r="D223" t="s">
        <v>122</v>
      </c>
      <c r="E223" s="31">
        <v>8.9999999999999993E-3</v>
      </c>
      <c r="F223" t="s">
        <v>118</v>
      </c>
      <c r="G223" t="s">
        <v>119</v>
      </c>
      <c r="H223" s="32">
        <v>39.56</v>
      </c>
      <c r="I223" t="s">
        <v>120</v>
      </c>
      <c r="J223" s="33">
        <f>ROUND(E223/I221* H223,5)</f>
        <v>0.35604000000000002</v>
      </c>
      <c r="K223" s="34"/>
    </row>
    <row r="224" spans="1:27" x14ac:dyDescent="0.3">
      <c r="B224" t="s">
        <v>116</v>
      </c>
      <c r="C224" t="s">
        <v>19</v>
      </c>
      <c r="D224" t="s">
        <v>117</v>
      </c>
      <c r="E224" s="31">
        <v>8.9999999999999993E-3</v>
      </c>
      <c r="F224" t="s">
        <v>118</v>
      </c>
      <c r="G224" t="s">
        <v>119</v>
      </c>
      <c r="H224" s="32">
        <v>33.92</v>
      </c>
      <c r="I224" t="s">
        <v>120</v>
      </c>
      <c r="J224" s="33">
        <f>ROUND(E224/I221* H224,5)</f>
        <v>0.30528</v>
      </c>
      <c r="K224" s="34"/>
    </row>
    <row r="225" spans="1:27" x14ac:dyDescent="0.3">
      <c r="D225" s="35" t="s">
        <v>123</v>
      </c>
      <c r="E225" s="34"/>
      <c r="H225" s="34"/>
      <c r="K225" s="32">
        <f>SUM(J223:J224)</f>
        <v>0.66132000000000002</v>
      </c>
    </row>
    <row r="226" spans="1:27" x14ac:dyDescent="0.3">
      <c r="E226" s="34"/>
      <c r="H226" s="34"/>
      <c r="K226" s="34"/>
    </row>
    <row r="227" spans="1:27" x14ac:dyDescent="0.3">
      <c r="D227" s="35" t="s">
        <v>130</v>
      </c>
      <c r="E227" s="34"/>
      <c r="H227" s="34">
        <v>1.5</v>
      </c>
      <c r="I227" t="s">
        <v>131</v>
      </c>
      <c r="J227">
        <f>ROUND(H227/100*K225,5)</f>
        <v>9.92E-3</v>
      </c>
      <c r="K227" s="34"/>
    </row>
    <row r="228" spans="1:27" x14ac:dyDescent="0.3">
      <c r="D228" s="35" t="s">
        <v>132</v>
      </c>
      <c r="E228" s="34"/>
      <c r="H228" s="34"/>
      <c r="K228" s="36">
        <f>SUM(J222:J227)</f>
        <v>0.67124000000000006</v>
      </c>
    </row>
    <row r="229" spans="1:27" x14ac:dyDescent="0.3">
      <c r="D229" s="35" t="s">
        <v>133</v>
      </c>
      <c r="E229" s="34"/>
      <c r="H229" s="34">
        <v>5</v>
      </c>
      <c r="I229" t="s">
        <v>131</v>
      </c>
      <c r="K229" s="32">
        <f>ROUND(H229/100*K228,5)</f>
        <v>3.356E-2</v>
      </c>
    </row>
    <row r="230" spans="1:27" x14ac:dyDescent="0.3">
      <c r="D230" s="35" t="s">
        <v>134</v>
      </c>
      <c r="E230" s="34"/>
      <c r="H230" s="34"/>
      <c r="K230" s="36">
        <f>SUM(K228:K229)</f>
        <v>0.70480000000000009</v>
      </c>
    </row>
    <row r="232" spans="1:27" ht="45" customHeight="1" x14ac:dyDescent="0.3">
      <c r="A232" s="26" t="s">
        <v>196</v>
      </c>
      <c r="B232" s="26" t="s">
        <v>29</v>
      </c>
      <c r="C232" s="27" t="s">
        <v>14</v>
      </c>
      <c r="D232" s="6" t="s">
        <v>30</v>
      </c>
      <c r="E232" s="5"/>
      <c r="F232" s="5"/>
      <c r="G232" s="27"/>
      <c r="H232" s="29" t="s">
        <v>113</v>
      </c>
      <c r="I232" s="4">
        <v>1</v>
      </c>
      <c r="J232" s="3"/>
      <c r="K232" s="30">
        <f>ROUND(K241,2)</f>
        <v>11.59</v>
      </c>
      <c r="L232" s="28" t="s">
        <v>30</v>
      </c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</row>
    <row r="233" spans="1:27" x14ac:dyDescent="0.3">
      <c r="B233" s="22" t="s">
        <v>115</v>
      </c>
    </row>
    <row r="234" spans="1:27" x14ac:dyDescent="0.3">
      <c r="B234" t="s">
        <v>121</v>
      </c>
      <c r="C234" t="s">
        <v>19</v>
      </c>
      <c r="D234" t="s">
        <v>122</v>
      </c>
      <c r="E234" s="31">
        <v>0.14799999999999999</v>
      </c>
      <c r="F234" t="s">
        <v>118</v>
      </c>
      <c r="G234" t="s">
        <v>119</v>
      </c>
      <c r="H234" s="32">
        <v>39.56</v>
      </c>
      <c r="I234" t="s">
        <v>120</v>
      </c>
      <c r="J234" s="33">
        <f>ROUND(E234/I232* H234,5)</f>
        <v>5.8548799999999996</v>
      </c>
      <c r="K234" s="34"/>
    </row>
    <row r="235" spans="1:27" x14ac:dyDescent="0.3">
      <c r="B235" t="s">
        <v>116</v>
      </c>
      <c r="C235" t="s">
        <v>19</v>
      </c>
      <c r="D235" t="s">
        <v>117</v>
      </c>
      <c r="E235" s="31">
        <v>0.14799999999999999</v>
      </c>
      <c r="F235" t="s">
        <v>118</v>
      </c>
      <c r="G235" t="s">
        <v>119</v>
      </c>
      <c r="H235" s="32">
        <v>33.92</v>
      </c>
      <c r="I235" t="s">
        <v>120</v>
      </c>
      <c r="J235" s="33">
        <f>ROUND(E235/I232* H235,5)</f>
        <v>5.0201599999999997</v>
      </c>
      <c r="K235" s="34"/>
    </row>
    <row r="236" spans="1:27" x14ac:dyDescent="0.3">
      <c r="D236" s="35" t="s">
        <v>123</v>
      </c>
      <c r="E236" s="34"/>
      <c r="H236" s="34"/>
      <c r="K236" s="32">
        <f>SUM(J234:J235)</f>
        <v>10.875039999999998</v>
      </c>
    </row>
    <row r="237" spans="1:27" x14ac:dyDescent="0.3">
      <c r="E237" s="34"/>
      <c r="H237" s="34"/>
      <c r="K237" s="34"/>
    </row>
    <row r="238" spans="1:27" x14ac:dyDescent="0.3">
      <c r="D238" s="35" t="s">
        <v>130</v>
      </c>
      <c r="E238" s="34"/>
      <c r="H238" s="34">
        <v>1.5</v>
      </c>
      <c r="I238" t="s">
        <v>131</v>
      </c>
      <c r="J238">
        <f>ROUND(H238/100*K236,5)</f>
        <v>0.16313</v>
      </c>
      <c r="K238" s="34"/>
    </row>
    <row r="239" spans="1:27" x14ac:dyDescent="0.3">
      <c r="D239" s="35" t="s">
        <v>132</v>
      </c>
      <c r="E239" s="34"/>
      <c r="H239" s="34"/>
      <c r="K239" s="36">
        <f>SUM(J233:J238)</f>
        <v>11.038169999999999</v>
      </c>
    </row>
    <row r="240" spans="1:27" x14ac:dyDescent="0.3">
      <c r="D240" s="35" t="s">
        <v>133</v>
      </c>
      <c r="E240" s="34"/>
      <c r="H240" s="34">
        <v>5</v>
      </c>
      <c r="I240" t="s">
        <v>131</v>
      </c>
      <c r="K240" s="32">
        <f>ROUND(H240/100*K239,5)</f>
        <v>0.55191000000000001</v>
      </c>
    </row>
    <row r="241" spans="1:27" x14ac:dyDescent="0.3">
      <c r="D241" s="35" t="s">
        <v>134</v>
      </c>
      <c r="E241" s="34"/>
      <c r="H241" s="34"/>
      <c r="K241" s="36">
        <f>SUM(K239:K240)</f>
        <v>11.590079999999999</v>
      </c>
    </row>
    <row r="243" spans="1:27" ht="45" customHeight="1" x14ac:dyDescent="0.3">
      <c r="A243" s="26" t="s">
        <v>197</v>
      </c>
      <c r="B243" s="26" t="s">
        <v>34</v>
      </c>
      <c r="C243" s="27" t="s">
        <v>35</v>
      </c>
      <c r="D243" s="6" t="s">
        <v>36</v>
      </c>
      <c r="E243" s="5"/>
      <c r="F243" s="5"/>
      <c r="G243" s="27"/>
      <c r="H243" s="29" t="s">
        <v>113</v>
      </c>
      <c r="I243" s="4">
        <v>1</v>
      </c>
      <c r="J243" s="3"/>
      <c r="K243" s="30">
        <f>ROUND(K252,2)</f>
        <v>14.88</v>
      </c>
      <c r="L243" s="28" t="s">
        <v>36</v>
      </c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</row>
    <row r="244" spans="1:27" x14ac:dyDescent="0.3">
      <c r="B244" s="22" t="s">
        <v>115</v>
      </c>
    </row>
    <row r="245" spans="1:27" x14ac:dyDescent="0.3">
      <c r="B245" t="s">
        <v>116</v>
      </c>
      <c r="C245" t="s">
        <v>19</v>
      </c>
      <c r="D245" t="s">
        <v>117</v>
      </c>
      <c r="E245" s="31">
        <v>0.19</v>
      </c>
      <c r="F245" t="s">
        <v>118</v>
      </c>
      <c r="G245" t="s">
        <v>119</v>
      </c>
      <c r="H245" s="32">
        <v>33.92</v>
      </c>
      <c r="I245" t="s">
        <v>120</v>
      </c>
      <c r="J245" s="33">
        <f>ROUND(E245/I243* H245,5)</f>
        <v>6.4447999999999999</v>
      </c>
      <c r="K245" s="34"/>
    </row>
    <row r="246" spans="1:27" x14ac:dyDescent="0.3">
      <c r="B246" t="s">
        <v>121</v>
      </c>
      <c r="C246" t="s">
        <v>19</v>
      </c>
      <c r="D246" t="s">
        <v>122</v>
      </c>
      <c r="E246" s="31">
        <v>0.19</v>
      </c>
      <c r="F246" t="s">
        <v>118</v>
      </c>
      <c r="G246" t="s">
        <v>119</v>
      </c>
      <c r="H246" s="32">
        <v>39.56</v>
      </c>
      <c r="I246" t="s">
        <v>120</v>
      </c>
      <c r="J246" s="33">
        <f>ROUND(E246/I243* H246,5)</f>
        <v>7.5164</v>
      </c>
      <c r="K246" s="34"/>
    </row>
    <row r="247" spans="1:27" x14ac:dyDescent="0.3">
      <c r="D247" s="35" t="s">
        <v>123</v>
      </c>
      <c r="E247" s="34"/>
      <c r="H247" s="34"/>
      <c r="K247" s="32">
        <f>SUM(J245:J246)</f>
        <v>13.9612</v>
      </c>
    </row>
    <row r="248" spans="1:27" x14ac:dyDescent="0.3">
      <c r="E248" s="34"/>
      <c r="H248" s="34"/>
      <c r="K248" s="34"/>
    </row>
    <row r="249" spans="1:27" x14ac:dyDescent="0.3">
      <c r="D249" s="35" t="s">
        <v>130</v>
      </c>
      <c r="E249" s="34"/>
      <c r="H249" s="34">
        <v>1.5</v>
      </c>
      <c r="I249" t="s">
        <v>131</v>
      </c>
      <c r="J249">
        <f>ROUND(H249/100*K247,5)</f>
        <v>0.20942</v>
      </c>
      <c r="K249" s="34"/>
    </row>
    <row r="250" spans="1:27" x14ac:dyDescent="0.3">
      <c r="D250" s="35" t="s">
        <v>132</v>
      </c>
      <c r="E250" s="34"/>
      <c r="H250" s="34"/>
      <c r="K250" s="36">
        <f>SUM(J244:J249)</f>
        <v>14.17062</v>
      </c>
    </row>
    <row r="251" spans="1:27" x14ac:dyDescent="0.3">
      <c r="D251" s="35" t="s">
        <v>133</v>
      </c>
      <c r="E251" s="34"/>
      <c r="H251" s="34">
        <v>5</v>
      </c>
      <c r="I251" t="s">
        <v>131</v>
      </c>
      <c r="K251" s="32">
        <f>ROUND(H251/100*K250,5)</f>
        <v>0.70852999999999999</v>
      </c>
    </row>
    <row r="252" spans="1:27" x14ac:dyDescent="0.3">
      <c r="D252" s="35" t="s">
        <v>134</v>
      </c>
      <c r="E252" s="34"/>
      <c r="H252" s="34"/>
      <c r="K252" s="36">
        <f>SUM(K250:K251)</f>
        <v>14.879149999999999</v>
      </c>
    </row>
    <row r="254" spans="1:27" ht="45" customHeight="1" x14ac:dyDescent="0.3">
      <c r="A254" s="26" t="s">
        <v>198</v>
      </c>
      <c r="B254" s="26" t="s">
        <v>92</v>
      </c>
      <c r="C254" s="27" t="s">
        <v>14</v>
      </c>
      <c r="D254" s="6" t="s">
        <v>93</v>
      </c>
      <c r="E254" s="5"/>
      <c r="F254" s="5"/>
      <c r="G254" s="27"/>
      <c r="H254" s="29" t="s">
        <v>113</v>
      </c>
      <c r="I254" s="4">
        <v>1</v>
      </c>
      <c r="J254" s="3"/>
      <c r="K254" s="30">
        <f>ROUND(K266,2)</f>
        <v>846.75</v>
      </c>
      <c r="L254" s="28" t="s">
        <v>199</v>
      </c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</row>
    <row r="255" spans="1:27" x14ac:dyDescent="0.3">
      <c r="B255" s="22" t="s">
        <v>115</v>
      </c>
    </row>
    <row r="256" spans="1:27" x14ac:dyDescent="0.3">
      <c r="B256" t="s">
        <v>121</v>
      </c>
      <c r="C256" t="s">
        <v>19</v>
      </c>
      <c r="D256" t="s">
        <v>122</v>
      </c>
      <c r="E256" s="31">
        <v>1</v>
      </c>
      <c r="F256" t="s">
        <v>118</v>
      </c>
      <c r="G256" t="s">
        <v>119</v>
      </c>
      <c r="H256" s="32">
        <v>39.56</v>
      </c>
      <c r="I256" t="s">
        <v>120</v>
      </c>
      <c r="J256" s="33">
        <f>ROUND(E256/I254* H256,5)</f>
        <v>39.56</v>
      </c>
      <c r="K256" s="34"/>
    </row>
    <row r="257" spans="1:27" x14ac:dyDescent="0.3">
      <c r="B257" t="s">
        <v>116</v>
      </c>
      <c r="C257" t="s">
        <v>19</v>
      </c>
      <c r="D257" t="s">
        <v>117</v>
      </c>
      <c r="E257" s="31">
        <v>1</v>
      </c>
      <c r="F257" t="s">
        <v>118</v>
      </c>
      <c r="G257" t="s">
        <v>119</v>
      </c>
      <c r="H257" s="32">
        <v>33.92</v>
      </c>
      <c r="I257" t="s">
        <v>120</v>
      </c>
      <c r="J257" s="33">
        <f>ROUND(E257/I254* H257,5)</f>
        <v>33.92</v>
      </c>
      <c r="K257" s="34"/>
    </row>
    <row r="258" spans="1:27" x14ac:dyDescent="0.3">
      <c r="D258" s="35" t="s">
        <v>123</v>
      </c>
      <c r="E258" s="34"/>
      <c r="H258" s="34"/>
      <c r="K258" s="32">
        <f>SUM(J256:J257)</f>
        <v>73.48</v>
      </c>
    </row>
    <row r="259" spans="1:27" x14ac:dyDescent="0.3">
      <c r="B259" s="22" t="s">
        <v>124</v>
      </c>
      <c r="E259" s="34"/>
      <c r="H259" s="34"/>
      <c r="K259" s="34"/>
    </row>
    <row r="260" spans="1:27" ht="360" x14ac:dyDescent="0.3">
      <c r="B260" t="s">
        <v>200</v>
      </c>
      <c r="C260" t="s">
        <v>14</v>
      </c>
      <c r="D260" s="37" t="s">
        <v>201</v>
      </c>
      <c r="E260" s="31">
        <v>1</v>
      </c>
      <c r="G260" t="s">
        <v>119</v>
      </c>
      <c r="H260" s="32">
        <v>731.85</v>
      </c>
      <c r="I260" t="s">
        <v>120</v>
      </c>
      <c r="J260" s="33">
        <f>ROUND(E260* H260,5)</f>
        <v>731.85</v>
      </c>
      <c r="K260" s="34"/>
    </row>
    <row r="261" spans="1:27" x14ac:dyDescent="0.3">
      <c r="D261" s="35" t="s">
        <v>129</v>
      </c>
      <c r="E261" s="34"/>
      <c r="H261" s="34"/>
      <c r="K261" s="32">
        <f>SUM(J260:J260)</f>
        <v>731.85</v>
      </c>
    </row>
    <row r="262" spans="1:27" x14ac:dyDescent="0.3">
      <c r="E262" s="34"/>
      <c r="H262" s="34"/>
      <c r="K262" s="34"/>
    </row>
    <row r="263" spans="1:27" x14ac:dyDescent="0.3">
      <c r="D263" s="35" t="s">
        <v>130</v>
      </c>
      <c r="E263" s="34"/>
      <c r="H263" s="34">
        <v>1.5</v>
      </c>
      <c r="I263" t="s">
        <v>131</v>
      </c>
      <c r="J263">
        <f>ROUND(H263/100*K258,5)</f>
        <v>1.1022000000000001</v>
      </c>
      <c r="K263" s="34"/>
    </row>
    <row r="264" spans="1:27" x14ac:dyDescent="0.3">
      <c r="D264" s="35" t="s">
        <v>132</v>
      </c>
      <c r="E264" s="34"/>
      <c r="H264" s="34"/>
      <c r="K264" s="36">
        <f>SUM(J255:J263)</f>
        <v>806.43220000000008</v>
      </c>
    </row>
    <row r="265" spans="1:27" x14ac:dyDescent="0.3">
      <c r="D265" s="35" t="s">
        <v>133</v>
      </c>
      <c r="E265" s="34"/>
      <c r="H265" s="34">
        <v>5</v>
      </c>
      <c r="I265" t="s">
        <v>131</v>
      </c>
      <c r="K265" s="32">
        <f>ROUND(H265/100*K264,5)</f>
        <v>40.32161</v>
      </c>
    </row>
    <row r="266" spans="1:27" x14ac:dyDescent="0.3">
      <c r="D266" s="35" t="s">
        <v>134</v>
      </c>
      <c r="E266" s="34"/>
      <c r="H266" s="34"/>
      <c r="K266" s="36">
        <f>SUM(K264:K265)</f>
        <v>846.75381000000004</v>
      </c>
    </row>
    <row r="268" spans="1:27" ht="45" customHeight="1" x14ac:dyDescent="0.3">
      <c r="A268" s="26" t="s">
        <v>202</v>
      </c>
      <c r="B268" s="26" t="s">
        <v>70</v>
      </c>
      <c r="C268" s="27" t="s">
        <v>14</v>
      </c>
      <c r="D268" s="6" t="s">
        <v>71</v>
      </c>
      <c r="E268" s="5"/>
      <c r="F268" s="5"/>
      <c r="G268" s="27"/>
      <c r="H268" s="29" t="s">
        <v>113</v>
      </c>
      <c r="I268" s="4">
        <v>1</v>
      </c>
      <c r="J268" s="3"/>
      <c r="K268" s="30">
        <v>480</v>
      </c>
      <c r="L268" s="28" t="s">
        <v>203</v>
      </c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</row>
    <row r="269" spans="1:27" ht="45" customHeight="1" x14ac:dyDescent="0.3">
      <c r="A269" s="26" t="s">
        <v>204</v>
      </c>
      <c r="B269" s="26" t="s">
        <v>50</v>
      </c>
      <c r="C269" s="27" t="s">
        <v>14</v>
      </c>
      <c r="D269" s="6" t="s">
        <v>51</v>
      </c>
      <c r="E269" s="5"/>
      <c r="F269" s="5"/>
      <c r="G269" s="27"/>
      <c r="H269" s="29" t="s">
        <v>113</v>
      </c>
      <c r="I269" s="4">
        <v>1</v>
      </c>
      <c r="J269" s="3"/>
      <c r="K269" s="30">
        <f>ROUND(K281,2)</f>
        <v>1054.3699999999999</v>
      </c>
      <c r="L269" s="28" t="s">
        <v>205</v>
      </c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</row>
    <row r="270" spans="1:27" x14ac:dyDescent="0.3">
      <c r="B270" s="22" t="s">
        <v>115</v>
      </c>
    </row>
    <row r="271" spans="1:27" x14ac:dyDescent="0.3">
      <c r="B271" t="s">
        <v>116</v>
      </c>
      <c r="C271" t="s">
        <v>19</v>
      </c>
      <c r="D271" t="s">
        <v>117</v>
      </c>
      <c r="E271" s="31">
        <v>2</v>
      </c>
      <c r="F271" t="s">
        <v>118</v>
      </c>
      <c r="G271" t="s">
        <v>119</v>
      </c>
      <c r="H271" s="32">
        <v>33.92</v>
      </c>
      <c r="I271" t="s">
        <v>120</v>
      </c>
      <c r="J271" s="33">
        <f>ROUND(E271/I269* H271,5)</f>
        <v>67.84</v>
      </c>
      <c r="K271" s="34"/>
    </row>
    <row r="272" spans="1:27" x14ac:dyDescent="0.3">
      <c r="B272" t="s">
        <v>121</v>
      </c>
      <c r="C272" t="s">
        <v>19</v>
      </c>
      <c r="D272" t="s">
        <v>122</v>
      </c>
      <c r="E272" s="31">
        <v>2</v>
      </c>
      <c r="F272" t="s">
        <v>118</v>
      </c>
      <c r="G272" t="s">
        <v>119</v>
      </c>
      <c r="H272" s="32">
        <v>39.56</v>
      </c>
      <c r="I272" t="s">
        <v>120</v>
      </c>
      <c r="J272" s="33">
        <f>ROUND(E272/I269* H272,5)</f>
        <v>79.12</v>
      </c>
      <c r="K272" s="34"/>
    </row>
    <row r="273" spans="1:27" x14ac:dyDescent="0.3">
      <c r="D273" s="35" t="s">
        <v>123</v>
      </c>
      <c r="E273" s="34"/>
      <c r="H273" s="34"/>
      <c r="K273" s="32">
        <f>SUM(J271:J272)</f>
        <v>146.96</v>
      </c>
    </row>
    <row r="274" spans="1:27" x14ac:dyDescent="0.3">
      <c r="B274" s="22" t="s">
        <v>124</v>
      </c>
      <c r="E274" s="34"/>
      <c r="H274" s="34"/>
      <c r="K274" s="34"/>
    </row>
    <row r="275" spans="1:27" x14ac:dyDescent="0.3">
      <c r="B275" t="s">
        <v>206</v>
      </c>
      <c r="C275" t="s">
        <v>14</v>
      </c>
      <c r="D275" t="s">
        <v>207</v>
      </c>
      <c r="E275" s="31">
        <v>1</v>
      </c>
      <c r="G275" t="s">
        <v>119</v>
      </c>
      <c r="H275" s="32">
        <v>855</v>
      </c>
      <c r="I275" t="s">
        <v>120</v>
      </c>
      <c r="J275" s="33">
        <f>ROUND(E275* H275,5)</f>
        <v>855</v>
      </c>
      <c r="K275" s="34"/>
    </row>
    <row r="276" spans="1:27" x14ac:dyDescent="0.3">
      <c r="D276" s="35" t="s">
        <v>129</v>
      </c>
      <c r="E276" s="34"/>
      <c r="H276" s="34"/>
      <c r="K276" s="32">
        <f>SUM(J275:J275)</f>
        <v>855</v>
      </c>
    </row>
    <row r="277" spans="1:27" x14ac:dyDescent="0.3">
      <c r="E277" s="34"/>
      <c r="H277" s="34"/>
      <c r="K277" s="34"/>
    </row>
    <row r="278" spans="1:27" x14ac:dyDescent="0.3">
      <c r="D278" s="35" t="s">
        <v>130</v>
      </c>
      <c r="E278" s="34"/>
      <c r="H278" s="34">
        <v>1.5</v>
      </c>
      <c r="I278" t="s">
        <v>131</v>
      </c>
      <c r="J278">
        <f>ROUND(H278/100*K273,5)</f>
        <v>2.2044000000000001</v>
      </c>
      <c r="K278" s="34"/>
    </row>
    <row r="279" spans="1:27" x14ac:dyDescent="0.3">
      <c r="D279" s="35" t="s">
        <v>132</v>
      </c>
      <c r="E279" s="34"/>
      <c r="H279" s="34"/>
      <c r="K279" s="36">
        <f>SUM(J270:J278)</f>
        <v>1004.1644</v>
      </c>
    </row>
    <row r="280" spans="1:27" x14ac:dyDescent="0.3">
      <c r="D280" s="35" t="s">
        <v>133</v>
      </c>
      <c r="E280" s="34"/>
      <c r="H280" s="34">
        <v>5</v>
      </c>
      <c r="I280" t="s">
        <v>131</v>
      </c>
      <c r="K280" s="32">
        <f>ROUND(H280/100*K279,5)</f>
        <v>50.208219999999997</v>
      </c>
    </row>
    <row r="281" spans="1:27" x14ac:dyDescent="0.3">
      <c r="D281" s="35" t="s">
        <v>134</v>
      </c>
      <c r="E281" s="34"/>
      <c r="H281" s="34"/>
      <c r="K281" s="36">
        <f>SUM(K279:K280)</f>
        <v>1054.3726200000001</v>
      </c>
    </row>
    <row r="283" spans="1:27" x14ac:dyDescent="0.3">
      <c r="A283" s="24" t="s">
        <v>208</v>
      </c>
      <c r="B283" s="24"/>
    </row>
    <row r="284" spans="1:27" ht="45" customHeight="1" x14ac:dyDescent="0.3">
      <c r="A284" s="26"/>
      <c r="B284" s="26" t="s">
        <v>97</v>
      </c>
      <c r="C284" s="27" t="s">
        <v>90</v>
      </c>
      <c r="D284" s="6" t="s">
        <v>98</v>
      </c>
      <c r="E284" s="5"/>
      <c r="F284" s="5"/>
      <c r="G284" s="27"/>
      <c r="H284" s="29" t="s">
        <v>113</v>
      </c>
      <c r="I284" s="4">
        <v>1</v>
      </c>
      <c r="J284" s="3"/>
      <c r="K284" s="30">
        <v>2000</v>
      </c>
      <c r="L284" s="28" t="s">
        <v>98</v>
      </c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</row>
    <row r="285" spans="1:27" ht="45" customHeight="1" x14ac:dyDescent="0.3">
      <c r="A285" s="26"/>
      <c r="B285" s="26" t="s">
        <v>89</v>
      </c>
      <c r="C285" s="27" t="s">
        <v>90</v>
      </c>
      <c r="D285" s="6" t="s">
        <v>91</v>
      </c>
      <c r="E285" s="5"/>
      <c r="F285" s="5"/>
      <c r="G285" s="27"/>
      <c r="H285" s="29" t="s">
        <v>113</v>
      </c>
      <c r="I285" s="4">
        <v>1</v>
      </c>
      <c r="J285" s="3"/>
      <c r="K285" s="30">
        <f>ROUND(K287,2)</f>
        <v>0</v>
      </c>
      <c r="L285" s="28" t="s">
        <v>209</v>
      </c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</row>
    <row r="286" spans="1:27" x14ac:dyDescent="0.3">
      <c r="D286" s="35" t="s">
        <v>132</v>
      </c>
      <c r="E286" s="34"/>
      <c r="H286" s="34"/>
      <c r="K286" s="36">
        <f>SUM(J285:J285)</f>
        <v>0</v>
      </c>
    </row>
    <row r="287" spans="1:27" x14ac:dyDescent="0.3">
      <c r="D287" s="35" t="s">
        <v>134</v>
      </c>
      <c r="E287" s="34"/>
      <c r="H287" s="34"/>
      <c r="K287" s="36">
        <f>SUM(K286:K286)</f>
        <v>0</v>
      </c>
    </row>
  </sheetData>
  <sheetProtection sheet="1"/>
  <mergeCells count="65">
    <mergeCell ref="D269:F269"/>
    <mergeCell ref="I269:J269"/>
    <mergeCell ref="D284:F284"/>
    <mergeCell ref="I284:J284"/>
    <mergeCell ref="D285:F285"/>
    <mergeCell ref="I285:J285"/>
    <mergeCell ref="D243:F243"/>
    <mergeCell ref="I243:J243"/>
    <mergeCell ref="D254:F254"/>
    <mergeCell ref="I254:J254"/>
    <mergeCell ref="D268:F268"/>
    <mergeCell ref="I268:J268"/>
    <mergeCell ref="D207:F207"/>
    <mergeCell ref="I207:J207"/>
    <mergeCell ref="D221:F221"/>
    <mergeCell ref="I221:J221"/>
    <mergeCell ref="D232:F232"/>
    <mergeCell ref="I232:J232"/>
    <mergeCell ref="D174:F174"/>
    <mergeCell ref="I174:J174"/>
    <mergeCell ref="D185:F185"/>
    <mergeCell ref="I185:J185"/>
    <mergeCell ref="D196:F196"/>
    <mergeCell ref="I196:J196"/>
    <mergeCell ref="D141:F141"/>
    <mergeCell ref="I141:J141"/>
    <mergeCell ref="D152:F152"/>
    <mergeCell ref="I152:J152"/>
    <mergeCell ref="D163:F163"/>
    <mergeCell ref="I163:J163"/>
    <mergeCell ref="D125:F125"/>
    <mergeCell ref="I125:J125"/>
    <mergeCell ref="D126:F126"/>
    <mergeCell ref="I126:J126"/>
    <mergeCell ref="D127:F127"/>
    <mergeCell ref="I127:J127"/>
    <mergeCell ref="D112:F112"/>
    <mergeCell ref="I112:J112"/>
    <mergeCell ref="D113:F113"/>
    <mergeCell ref="I113:J113"/>
    <mergeCell ref="D114:F114"/>
    <mergeCell ref="I114:J114"/>
    <mergeCell ref="D77:F77"/>
    <mergeCell ref="I77:J77"/>
    <mergeCell ref="D91:F91"/>
    <mergeCell ref="I91:J91"/>
    <mergeCell ref="D104:F104"/>
    <mergeCell ref="I104:J104"/>
    <mergeCell ref="D44:F44"/>
    <mergeCell ref="I44:J44"/>
    <mergeCell ref="D52:F52"/>
    <mergeCell ref="I52:J52"/>
    <mergeCell ref="D66:F66"/>
    <mergeCell ref="I66:J66"/>
    <mergeCell ref="D11:F11"/>
    <mergeCell ref="I11:J11"/>
    <mergeCell ref="D26:F26"/>
    <mergeCell ref="I26:J26"/>
    <mergeCell ref="D34:F34"/>
    <mergeCell ref="I34:J34"/>
    <mergeCell ref="A1:K1"/>
    <mergeCell ref="A2:K2"/>
    <mergeCell ref="A3:K3"/>
    <mergeCell ref="A4:K4"/>
    <mergeCell ref="A6:K6"/>
  </mergeCells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7"/>
  <sheetViews>
    <sheetView workbookViewId="0">
      <pane ySplit="8" topLeftCell="A9" activePane="bottomLeft" state="frozenSplit"/>
      <selection pane="bottomLeft" sqref="A1:D1"/>
    </sheetView>
  </sheetViews>
  <sheetFormatPr baseColWidth="10" defaultColWidth="8.88671875" defaultRowHeight="14.4" x14ac:dyDescent="0.3"/>
  <cols>
    <col min="1" max="1" width="14.6640625" customWidth="1"/>
    <col min="2" max="2" width="6.21875" customWidth="1"/>
    <col min="3" max="3" width="65.6640625" customWidth="1"/>
    <col min="4" max="4" width="13.6640625" customWidth="1"/>
    <col min="5" max="5" width="65.6640625" customWidth="1"/>
    <col min="6" max="7" width="13.6640625" customWidth="1"/>
  </cols>
  <sheetData>
    <row r="1" spans="1:7" x14ac:dyDescent="0.3">
      <c r="A1" s="8" t="s">
        <v>0</v>
      </c>
      <c r="B1" s="8" t="s">
        <v>0</v>
      </c>
      <c r="C1" s="8" t="s">
        <v>0</v>
      </c>
      <c r="D1" s="8" t="s">
        <v>0</v>
      </c>
    </row>
    <row r="2" spans="1:7" x14ac:dyDescent="0.3">
      <c r="A2" s="8"/>
      <c r="B2" s="8"/>
      <c r="C2" s="8"/>
      <c r="D2" s="8"/>
    </row>
    <row r="3" spans="1:7" x14ac:dyDescent="0.3">
      <c r="A3" s="8"/>
      <c r="B3" s="8"/>
      <c r="C3" s="8"/>
      <c r="D3" s="8"/>
    </row>
    <row r="4" spans="1:7" x14ac:dyDescent="0.3">
      <c r="A4" s="8"/>
      <c r="B4" s="8"/>
      <c r="C4" s="8"/>
      <c r="D4" s="8"/>
    </row>
    <row r="6" spans="1:7" ht="18" x14ac:dyDescent="0.35">
      <c r="A6" s="7" t="s">
        <v>105</v>
      </c>
      <c r="B6" s="7" t="s">
        <v>105</v>
      </c>
      <c r="C6" s="7" t="s">
        <v>105</v>
      </c>
      <c r="D6" s="7" t="s">
        <v>105</v>
      </c>
    </row>
    <row r="8" spans="1:7" x14ac:dyDescent="0.3">
      <c r="A8" s="25" t="s">
        <v>107</v>
      </c>
      <c r="B8" s="25" t="s">
        <v>108</v>
      </c>
      <c r="C8" s="25" t="s">
        <v>109</v>
      </c>
      <c r="D8" s="25" t="s">
        <v>2</v>
      </c>
      <c r="E8" s="25" t="s">
        <v>110</v>
      </c>
      <c r="F8" s="25" t="s">
        <v>210</v>
      </c>
      <c r="G8" s="25" t="s">
        <v>211</v>
      </c>
    </row>
    <row r="10" spans="1:7" x14ac:dyDescent="0.3">
      <c r="A10" s="24" t="s">
        <v>115</v>
      </c>
    </row>
    <row r="11" spans="1:7" x14ac:dyDescent="0.3">
      <c r="A11" t="s">
        <v>116</v>
      </c>
      <c r="B11" t="s">
        <v>19</v>
      </c>
      <c r="C11" t="s">
        <v>117</v>
      </c>
      <c r="D11" s="32">
        <v>33.92</v>
      </c>
      <c r="E11" t="s">
        <v>117</v>
      </c>
      <c r="F11" s="38">
        <v>0</v>
      </c>
      <c r="G11" s="38">
        <v>0</v>
      </c>
    </row>
    <row r="12" spans="1:7" x14ac:dyDescent="0.3">
      <c r="A12" t="s">
        <v>141</v>
      </c>
      <c r="B12" t="s">
        <v>19</v>
      </c>
      <c r="C12" t="s">
        <v>142</v>
      </c>
      <c r="D12" s="32">
        <v>31.94</v>
      </c>
      <c r="E12" t="s">
        <v>142</v>
      </c>
      <c r="F12" s="38">
        <v>0</v>
      </c>
      <c r="G12" s="38">
        <v>0</v>
      </c>
    </row>
    <row r="13" spans="1:7" x14ac:dyDescent="0.3">
      <c r="A13" t="s">
        <v>121</v>
      </c>
      <c r="B13" t="s">
        <v>19</v>
      </c>
      <c r="C13" t="s">
        <v>122</v>
      </c>
      <c r="D13" s="32">
        <v>39.56</v>
      </c>
      <c r="E13" t="s">
        <v>122</v>
      </c>
      <c r="F13" s="38">
        <v>0</v>
      </c>
      <c r="G13" s="38">
        <v>0</v>
      </c>
    </row>
    <row r="14" spans="1:7" x14ac:dyDescent="0.3">
      <c r="A14" s="24" t="s">
        <v>145</v>
      </c>
    </row>
    <row r="15" spans="1:7" x14ac:dyDescent="0.3">
      <c r="A15" t="s">
        <v>146</v>
      </c>
      <c r="B15" t="s">
        <v>80</v>
      </c>
      <c r="C15" t="s">
        <v>147</v>
      </c>
      <c r="D15" s="32">
        <v>64.37</v>
      </c>
      <c r="E15" t="s">
        <v>212</v>
      </c>
      <c r="F15" s="38">
        <v>0</v>
      </c>
      <c r="G15" s="38">
        <v>0</v>
      </c>
    </row>
    <row r="16" spans="1:7" x14ac:dyDescent="0.3">
      <c r="A16" t="s">
        <v>163</v>
      </c>
      <c r="B16" t="s">
        <v>19</v>
      </c>
      <c r="C16" t="s">
        <v>164</v>
      </c>
      <c r="D16" s="32">
        <v>71.400000000000006</v>
      </c>
      <c r="E16" t="s">
        <v>164</v>
      </c>
      <c r="F16" s="38">
        <v>0</v>
      </c>
      <c r="G16" s="38">
        <v>0</v>
      </c>
    </row>
    <row r="17" spans="1:7" x14ac:dyDescent="0.3">
      <c r="A17" s="24" t="s">
        <v>124</v>
      </c>
    </row>
    <row r="18" spans="1:7" x14ac:dyDescent="0.3">
      <c r="A18" t="s">
        <v>137</v>
      </c>
      <c r="B18" t="s">
        <v>138</v>
      </c>
      <c r="C18" t="s">
        <v>85</v>
      </c>
      <c r="D18" s="32">
        <v>133.76</v>
      </c>
      <c r="E18" t="s">
        <v>213</v>
      </c>
      <c r="F18" s="38">
        <v>0</v>
      </c>
      <c r="G18" s="38">
        <v>0</v>
      </c>
    </row>
    <row r="19" spans="1:7" x14ac:dyDescent="0.3">
      <c r="A19" t="s">
        <v>160</v>
      </c>
      <c r="B19" t="s">
        <v>14</v>
      </c>
      <c r="C19" t="s">
        <v>161</v>
      </c>
      <c r="D19" s="32">
        <v>0.38</v>
      </c>
      <c r="E19" t="s">
        <v>161</v>
      </c>
      <c r="F19" s="38">
        <v>0</v>
      </c>
      <c r="G19" s="38">
        <v>0</v>
      </c>
    </row>
    <row r="20" spans="1:7" x14ac:dyDescent="0.3">
      <c r="A20" t="s">
        <v>192</v>
      </c>
      <c r="B20" t="s">
        <v>35</v>
      </c>
      <c r="C20" t="s">
        <v>193</v>
      </c>
      <c r="D20" s="32">
        <v>11.86</v>
      </c>
      <c r="E20" t="s">
        <v>214</v>
      </c>
      <c r="F20" s="38">
        <v>-9999999999</v>
      </c>
      <c r="G20" s="38">
        <v>-9999999999</v>
      </c>
    </row>
    <row r="21" spans="1:7" x14ac:dyDescent="0.3">
      <c r="A21" t="s">
        <v>151</v>
      </c>
      <c r="B21" t="s">
        <v>35</v>
      </c>
      <c r="C21" t="s">
        <v>152</v>
      </c>
      <c r="D21" s="32">
        <v>1.07</v>
      </c>
      <c r="E21" t="s">
        <v>215</v>
      </c>
      <c r="F21" s="38">
        <v>-9999999999</v>
      </c>
      <c r="G21" s="38">
        <v>-9999999999</v>
      </c>
    </row>
    <row r="22" spans="1:7" x14ac:dyDescent="0.3">
      <c r="A22" t="s">
        <v>157</v>
      </c>
      <c r="B22" t="s">
        <v>35</v>
      </c>
      <c r="C22" t="s">
        <v>158</v>
      </c>
      <c r="D22" s="32">
        <v>0.51</v>
      </c>
      <c r="E22" t="s">
        <v>216</v>
      </c>
      <c r="F22" s="38">
        <v>-9999999999</v>
      </c>
      <c r="G22" s="38">
        <v>-9999999999</v>
      </c>
    </row>
    <row r="23" spans="1:7" x14ac:dyDescent="0.3">
      <c r="A23" t="s">
        <v>127</v>
      </c>
      <c r="B23" t="s">
        <v>14</v>
      </c>
      <c r="C23" t="s">
        <v>128</v>
      </c>
      <c r="D23" s="32">
        <v>4.17</v>
      </c>
      <c r="E23" t="s">
        <v>217</v>
      </c>
      <c r="F23" s="38">
        <v>0</v>
      </c>
      <c r="G23" s="38">
        <v>0</v>
      </c>
    </row>
    <row r="24" spans="1:7" ht="201.6" x14ac:dyDescent="0.3">
      <c r="A24" t="s">
        <v>200</v>
      </c>
      <c r="B24" t="s">
        <v>14</v>
      </c>
      <c r="C24" s="37" t="s">
        <v>201</v>
      </c>
      <c r="D24" s="32">
        <v>731.85</v>
      </c>
      <c r="E24" t="s">
        <v>218</v>
      </c>
      <c r="F24" s="38">
        <v>0</v>
      </c>
      <c r="G24" s="38">
        <v>0</v>
      </c>
    </row>
    <row r="25" spans="1:7" x14ac:dyDescent="0.3">
      <c r="A25" t="s">
        <v>177</v>
      </c>
      <c r="B25" t="s">
        <v>14</v>
      </c>
      <c r="C25" t="s">
        <v>178</v>
      </c>
      <c r="D25" s="32">
        <v>5.18</v>
      </c>
      <c r="E25" t="s">
        <v>219</v>
      </c>
      <c r="F25" s="38">
        <v>-9999999999</v>
      </c>
      <c r="G25" s="38">
        <v>-9999999999</v>
      </c>
    </row>
    <row r="26" spans="1:7" x14ac:dyDescent="0.3">
      <c r="A26" t="s">
        <v>125</v>
      </c>
      <c r="B26" t="s">
        <v>14</v>
      </c>
      <c r="C26" t="s">
        <v>126</v>
      </c>
      <c r="D26" s="32">
        <v>98.65</v>
      </c>
      <c r="E26" t="s">
        <v>220</v>
      </c>
      <c r="F26" s="38">
        <v>0</v>
      </c>
      <c r="G26" s="38">
        <v>0</v>
      </c>
    </row>
    <row r="27" spans="1:7" x14ac:dyDescent="0.3">
      <c r="A27" t="s">
        <v>206</v>
      </c>
      <c r="B27" t="s">
        <v>14</v>
      </c>
      <c r="C27" t="s">
        <v>207</v>
      </c>
      <c r="D27" s="32">
        <v>855</v>
      </c>
      <c r="E27" t="s">
        <v>221</v>
      </c>
      <c r="F27" s="38">
        <v>0</v>
      </c>
      <c r="G27" s="38">
        <v>0</v>
      </c>
    </row>
  </sheetData>
  <sheetProtection sheet="1"/>
  <mergeCells count="5">
    <mergeCell ref="A1:D1"/>
    <mergeCell ref="A2:D2"/>
    <mergeCell ref="A3:D3"/>
    <mergeCell ref="A4:D4"/>
    <mergeCell ref="A6:D6"/>
  </mergeCells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H6"/>
  <sheetViews>
    <sheetView workbookViewId="0"/>
  </sheetViews>
  <sheetFormatPr baseColWidth="10" defaultColWidth="8.88671875" defaultRowHeight="14.4" x14ac:dyDescent="0.3"/>
  <cols>
    <col min="1" max="1" width="25.6640625" customWidth="1"/>
    <col min="2" max="2" width="3.44140625" customWidth="1"/>
    <col min="3" max="7" width="13.6640625" customWidth="1"/>
    <col min="8" max="8" width="25.6640625" customWidth="1"/>
  </cols>
  <sheetData>
    <row r="1" spans="3:8" x14ac:dyDescent="0.3">
      <c r="E1" s="2" t="s">
        <v>0</v>
      </c>
      <c r="F1" s="2" t="s">
        <v>0</v>
      </c>
      <c r="G1" s="2" t="s">
        <v>0</v>
      </c>
      <c r="H1" s="2" t="s">
        <v>0</v>
      </c>
    </row>
    <row r="2" spans="3:8" x14ac:dyDescent="0.3">
      <c r="E2" s="2"/>
      <c r="F2" s="2"/>
      <c r="G2" s="2"/>
      <c r="H2" s="2"/>
    </row>
    <row r="3" spans="3:8" x14ac:dyDescent="0.3">
      <c r="E3" s="2"/>
      <c r="F3" s="2"/>
      <c r="G3" s="2"/>
      <c r="H3" s="2"/>
    </row>
    <row r="4" spans="3:8" x14ac:dyDescent="0.3">
      <c r="E4" s="2"/>
      <c r="F4" s="2"/>
      <c r="G4" s="2"/>
      <c r="H4" s="2"/>
    </row>
    <row r="6" spans="3:8" ht="18" x14ac:dyDescent="0.35">
      <c r="C6" s="1" t="s">
        <v>222</v>
      </c>
      <c r="D6" s="1" t="s">
        <v>222</v>
      </c>
      <c r="E6" s="1" t="s">
        <v>222</v>
      </c>
      <c r="F6" s="1" t="s">
        <v>222</v>
      </c>
      <c r="G6" s="1" t="s">
        <v>222</v>
      </c>
    </row>
  </sheetData>
  <sheetProtection sheet="1"/>
  <mergeCells count="5">
    <mergeCell ref="E1:H1"/>
    <mergeCell ref="E2:H2"/>
    <mergeCell ref="E3:H3"/>
    <mergeCell ref="E4:H4"/>
    <mergeCell ref="C6:G6"/>
  </mergeCells>
  <pageMargins left="0.75" right="0.75" top="0.75" bottom="0.5" header="0.5" footer="0.7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8BA46EEBADB949B1791B9C7C9557D8" ma:contentTypeVersion="15" ma:contentTypeDescription="Crear nuevo documento." ma:contentTypeScope="" ma:versionID="1ad8f2e9ed36bb305e61e708b268fd77">
  <xsd:schema xmlns:xsd="http://www.w3.org/2001/XMLSchema" xmlns:xs="http://www.w3.org/2001/XMLSchema" xmlns:p="http://schemas.microsoft.com/office/2006/metadata/properties" xmlns:ns2="9d0c2ba5-e3ca-4b57-9a82-77c607995bd7" xmlns:ns3="fe2c56db-766c-4c36-b3e5-267db87031a2" targetNamespace="http://schemas.microsoft.com/office/2006/metadata/properties" ma:root="true" ma:fieldsID="cdfea9590884af9bb78e29ff471d7865" ns2:_="" ns3:_="">
    <xsd:import namespace="9d0c2ba5-e3ca-4b57-9a82-77c607995bd7"/>
    <xsd:import namespace="fe2c56db-766c-4c36-b3e5-267db87031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0c2ba5-e3ca-4b57-9a82-77c607995b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9b152b31-2f70-47a2-955d-47e10eaa16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c56db-766c-4c36-b3e5-267db87031a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1a09c49-242a-4d4c-82d1-3bbd2dc8038b}" ma:internalName="TaxCatchAll" ma:showField="CatchAllData" ma:web="fe2c56db-766c-4c36-b3e5-267db87031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2c56db-766c-4c36-b3e5-267db87031a2" xsi:nil="true"/>
    <lcf76f155ced4ddcb4097134ff3c332f xmlns="9d0c2ba5-e3ca-4b57-9a82-77c607995bd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76D5CB-58E4-445D-B841-B0220CC5D7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17D3E3-A2E9-4D6B-8E0E-63F9F3D401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0c2ba5-e3ca-4b57-9a82-77c607995bd7"/>
    <ds:schemaRef ds:uri="fe2c56db-766c-4c36-b3e5-267db87031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1B964B-A4E7-4A4A-8729-2DFC7103238B}">
  <ds:schemaRefs>
    <ds:schemaRef ds:uri="http://schemas.microsoft.com/office/2006/metadata/properties"/>
    <ds:schemaRef ds:uri="http://schemas.microsoft.com/office/infopath/2007/PartnerControls"/>
    <ds:schemaRef ds:uri="fe2c56db-766c-4c36-b3e5-267db87031a2"/>
    <ds:schemaRef ds:uri="9d0c2ba5-e3ca-4b57-9a82-77c607995bd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T-PRES</vt:lpstr>
      <vt:lpstr>T-APU</vt:lpstr>
      <vt:lpstr>T-SMP</vt:lpstr>
      <vt:lpstr>T-DIM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Gustavo Martinez Moruno</cp:lastModifiedBy>
  <dcterms:created xsi:type="dcterms:W3CDTF">2024-11-06T15:06:28Z</dcterms:created>
  <dcterms:modified xsi:type="dcterms:W3CDTF">2024-11-07T14:13:22Z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0x010100638BA46EEBADB949B1791B9C7C9557D8</vt:lpwstr>
  </property>
  <property fmtid="{D5CDD505-2E9C-101B-9397-08002B2CF9AE}" pid="3" name="MediaServiceImageTags">
    <vt:lpwstr/>
  </property>
</Properties>
</file>