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janpenya\AppData\Local\Microsoft\Windows\INetCache\Content.Outlook\WRSOZLM8\"/>
    </mc:Choice>
  </mc:AlternateContent>
  <xr:revisionPtr revIDLastSave="0" documentId="13_ncr:1_{F0282B11-7A23-4975-A690-BF163FA05DBE}" xr6:coauthVersionLast="45" xr6:coauthVersionMax="45" xr10:uidLastSave="{00000000-0000-0000-0000-000000000000}"/>
  <bookViews>
    <workbookView xWindow="28680" yWindow="-120" windowWidth="19440" windowHeight="11640" tabRatio="1000" activeTab="1" xr2:uid="{A406F5E4-C35A-4C2A-AC53-63FD064423AF}"/>
  </bookViews>
  <sheets>
    <sheet name="1.4" sheetId="14" r:id="rId1"/>
    <sheet name="Pressupost OFERTA" sheetId="1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7" i="17" l="1"/>
  <c r="G35" i="17" l="1"/>
  <c r="E89" i="17" l="1"/>
  <c r="F89" i="17"/>
  <c r="F66" i="17"/>
  <c r="E66" i="17"/>
  <c r="E96" i="17"/>
  <c r="G96" i="17" s="1"/>
  <c r="G27" i="17"/>
  <c r="G97" i="17" s="1"/>
  <c r="G34" i="17"/>
  <c r="G36" i="17"/>
  <c r="E95" i="17" s="1"/>
  <c r="G95" i="17" s="1"/>
  <c r="G37" i="17"/>
  <c r="G38" i="17"/>
  <c r="E94" i="17" l="1"/>
  <c r="G94" i="17" s="1"/>
  <c r="G98" i="17" s="1"/>
  <c r="F91" i="17"/>
  <c r="G17" i="17"/>
  <c r="G39" i="17"/>
  <c r="G42" i="17" l="1"/>
  <c r="E9" i="14"/>
  <c r="E8" i="14"/>
  <c r="E7" i="14"/>
  <c r="E6" i="14"/>
  <c r="E5" i="14"/>
  <c r="F9" i="14" l="1"/>
  <c r="F8" i="14"/>
  <c r="F7" i="14"/>
  <c r="F6" i="14"/>
  <c r="F5" i="14"/>
  <c r="F11" i="14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3F203B1-8E4C-48DA-9499-8758853E798F}" keepAlive="1" name="Consulta - EC-FOQ (002)" description="Conexión a la consulta 'EC-FOQ (002)' en el libro." type="5" refreshedVersion="0" background="1">
    <dbPr connection="Provider=Microsoft.Mashup.OleDb.1;Data Source=$Workbook$;Location=&quot;EC-FOQ (002)&quot;;Extended Properties=&quot;&quot;" command="SELECT * FROM [EC-FOQ (002)]"/>
  </connection>
  <connection id="2" xr16:uid="{D9C6CFCB-B5D4-4D8E-9860-0FBB28F6DAF2}" keepAlive="1" name="Consulta - EC-FOQ (3)" description="Conexión a la consulta 'EC-FOQ (3)' en el libro." type="5" refreshedVersion="8" background="1" saveData="1">
    <dbPr connection="Provider=Microsoft.Mashup.OleDb.1;Data Source=$Workbook$;Location=&quot;EC-FOQ (3)&quot;;Extended Properties=&quot;&quot;" command="SELECT * FROM [EC-FOQ (3)]"/>
  </connection>
</connections>
</file>

<file path=xl/sharedStrings.xml><?xml version="1.0" encoding="utf-8"?>
<sst xmlns="http://schemas.openxmlformats.org/spreadsheetml/2006/main" count="145" uniqueCount="118">
  <si>
    <t>QUADRE 1 DE REVISIONS PLANIFICADES amb els preus unitaris de revisions i/o inspeccions correctives programades cèl·lula / motor (al llarg del període de contractació)</t>
  </si>
  <si>
    <t>1 Revisió dels 12 mesos de la cèl·lula</t>
  </si>
  <si>
    <t xml:space="preserve">1 Revisió dels 24 mesos de la cèl·lula </t>
  </si>
  <si>
    <t xml:space="preserve">1 Revisió de les 600 hores de cèl·lula / motor </t>
  </si>
  <si>
    <t>1 Revisió de les 750 hores de motor</t>
  </si>
  <si>
    <t>1 Revisió de les 750 hores / 24 mesos de motor</t>
  </si>
  <si>
    <t>1 Revisió de les 1.200 hores / 24 mesos de cèl·lula</t>
  </si>
  <si>
    <t>1 Revisió de les 4.200 hores / 60.000 torque cycle de cèl·lula</t>
  </si>
  <si>
    <t>1 Revisió de les 1.500 hores de motor</t>
  </si>
  <si>
    <t>1 Revisió de les 1.200 hores / 48 mesos de cèl·lula</t>
  </si>
  <si>
    <t>1 Revisió de les 3.000 hores / 48 mesos de cèl·lula</t>
  </si>
  <si>
    <t>1 Revisió de les 2.400 hores / 72 mesos de cèl·lula</t>
  </si>
  <si>
    <t>1 Revisió de les 3.000 hores / 72 mesos de cèl·lula</t>
  </si>
  <si>
    <t>1 Revisió de les 2.400 hores de cèl·lula</t>
  </si>
  <si>
    <t>1 Revisió de les 3.600 hores de motor</t>
  </si>
  <si>
    <t>1 Revisió dels 72 mesos de la cèl·lula</t>
  </si>
  <si>
    <t>1 Revisió de les 5400 hores / 72 mesos de cèl·lula</t>
  </si>
  <si>
    <t>1 Pesada i centrat de l’helicòpter</t>
  </si>
  <si>
    <t>1 Revisió de les 2.500 hores / 72 mesos de cèl·lula</t>
  </si>
  <si>
    <t>Revisions / inspeccions programades</t>
  </si>
  <si>
    <t>Partides</t>
  </si>
  <si>
    <t>Unitats</t>
  </si>
  <si>
    <t xml:space="preserve">DESCRIPCIÓ / DESIGNACIÓ </t>
  </si>
  <si>
    <t>IMPORT UNITARI (€)</t>
  </si>
  <si>
    <t>TOTAL (€)</t>
  </si>
  <si>
    <t>1.2.1.</t>
  </si>
  <si>
    <t>1.2.2.</t>
  </si>
  <si>
    <t>1.3.1.</t>
  </si>
  <si>
    <t>1.3.2.</t>
  </si>
  <si>
    <t>Previsió màxima d'unitats</t>
  </si>
  <si>
    <t>1.4.1.</t>
  </si>
  <si>
    <t>1.4.2.</t>
  </si>
  <si>
    <t>Despesa variable per dies de disponibilitat de pilot amb presència física de 12h/dia de servei, segons planificació de serveis facilitada i aprovada prèviament per la direcció del contracte.</t>
  </si>
  <si>
    <t>1.4.3.</t>
  </si>
  <si>
    <t>Despesa variable per dies de disponibilitat d'operador amb presència física de 12h/dia de servei, segons planificació de serveis facilitada i aprovada prèviament per la direcció del contracte.</t>
  </si>
  <si>
    <t>1.4.4.</t>
  </si>
  <si>
    <t>Despesa mensual de disponibilitat de sistema de captació i gravació d'imatges (càmera geoestabilitzada amb consola de control, suport i aplicació informàtica) amb servei de manteniment.</t>
  </si>
  <si>
    <t>1.4.5.</t>
  </si>
  <si>
    <t>1 Revisió de les 600 hores / 24 mesos de cèl·lula, 210 hores mà d'obra inclòs</t>
  </si>
  <si>
    <t xml:space="preserve">1.2.- Despeses de revisions / inspeccions cèl.lula, motor o cèl·lula / motor i treballs de manteniment d'elements funcionals caducats </t>
  </si>
  <si>
    <t>Material, mà d'obra i tècnic/a inclòs. IMPORT TOTAL REVISIONS / INSPECCIONS</t>
  </si>
  <si>
    <t>60.000,00 (import màxim  de la bossa pressupostària)</t>
  </si>
  <si>
    <r>
      <t>875.000,00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(import màxim de la bossa pressupostària)</t>
    </r>
  </si>
  <si>
    <t>Material i mà d'obra i tècnic/a inclòs. IMPORT TOTAL COMPONENTS</t>
  </si>
  <si>
    <t xml:space="preserve">Import total de les despeses de revisions / inspeccions cèl.lula, motor o cèl·lula / motor i treballs de manteniment d'elements funcionals caducats </t>
  </si>
  <si>
    <t>75.000 (import de la bossa pressupostària)</t>
  </si>
  <si>
    <t>90.000 (import de la bossa pressupostària)</t>
  </si>
  <si>
    <t xml:space="preserve">Partida pressupostària a justificar sota presentació de pressupost desglossat per avaries sobrevingudes, correctives i/o no planificades, prèviament autoritzades i contemplades en el corresponent apartat de manteniment correctiu, on s'aplicarà el preu/hora de mecànic/a-tècnic/a de l'oferta.   </t>
  </si>
  <si>
    <t>1.4.- Despeses per manteniment programat / preventiu, dies de servei de la tripulació de l'empresa i sistema de captació,  gravació i transmissió d'imatges.</t>
  </si>
  <si>
    <t>Import total de les despeses per manteniment programat / preventiu, dies de servei de la tripulació de l'empresa i sistema de captació,  gravació i transmissió d'imatges.</t>
  </si>
  <si>
    <t>Despesa mensual per disponibilitat sistema de transmissió d'imatges, targetes SIM i connexió 4G/5G i del sistema d’emmagatzematge i edició de vídeos, tablet o similar, equipament de vol,   impressora amb servei de manteniment, etc.</t>
  </si>
  <si>
    <t>Import total de les despeses per treballs de reposició correctiva sobrevinguda no prevista d'elements i components avariats o malmesos, i equips i de millora  d'equipament de seguretat.</t>
  </si>
  <si>
    <t>Partida pressupostària per a revisions / inspeccions de cèl·lula / motor, d'acord amb les obligacions marcades per la normativa aeronàutica i del fabricant de l'aeronau.  Aplicació dels preus  ofertats al quadre 1 segons la inspecció corresponent.</t>
  </si>
  <si>
    <t>IMPORT TOTAL APARTATS 1.2, 1.3, 1.4.</t>
  </si>
  <si>
    <t>IVA (exempt)</t>
  </si>
  <si>
    <t>1.4.- Despeses per manteniment programat / preventiu, dies de servei de la tripulació de l'empresa i sistema de captació,  gravació i transmissió d'imatges</t>
  </si>
  <si>
    <t xml:space="preserve">Despesa mensual per manteniment preventiu / correctiu operació tècnica, estructura, gestió aeronavegabilitat CAMO, gestió administració i de vol, formació i reciclatge personal tècnic manteniment, gestió llicències i autoritzacions, assegurances, combustible, homologacions,  etc. </t>
  </si>
  <si>
    <t>Partida pressupostària per a manteniment d'elements i components funcionals caducats,  d'acord amb les obligacions marcades per la normativa aeronàutica i del fabricant de l'aeronau. Aplicable als preus del quadre 2, als preus dels components caducats i els no continguts previa presentació d'un pressupost detallat, i amb la aplicació del preu de mà d'obra i tècnic/a inclòs a l'oferta.</t>
  </si>
  <si>
    <t>IMPORT UNITARI OFERT (€)</t>
  </si>
  <si>
    <t>IMPORT MÀXIM UNITARI (€)</t>
  </si>
  <si>
    <t xml:space="preserve">ANNEX 3 MODEL DE PROPOSICIÓ ECONÒMICA </t>
  </si>
  <si>
    <t xml:space="preserve">Nom o raó social del licitador que formula la oferta: </t>
  </si>
  <si>
    <t>Núm. CIF</t>
  </si>
  <si>
    <t>Nom i cognoms del representant licitador que formula la oferta</t>
  </si>
  <si>
    <t>Núm. NIF</t>
  </si>
  <si>
    <t xml:space="preserve">Declara que assabentat/ada de les condicions i els requisits que s'exigeixen per poder ser adjudicatari/ària del contracte identificat en l'encapçalament, es compromet (en nom propi / en nom i representació de l'empresa) a executar-lo amb estricta subjecció als requisits i condicions estipulats per les quantitats i millores següents: </t>
  </si>
  <si>
    <t>Els licitadors han de presentar la seva oferta emplenant les caselles en groc amb els preus unitaris de cada concepte, amb les despeses generals i el benefici industrial inclosos, i sense IVA.</t>
  </si>
  <si>
    <t>QUADRE 2 DE COMPONENTS  amb els preus unitaris d'elements funcionals caducats (al llarg del període de contractació)</t>
  </si>
  <si>
    <t>COMPONENTS FASE 1</t>
  </si>
  <si>
    <t>COMPONENTS FASE 2</t>
  </si>
  <si>
    <t>IMPORT MÀXIM LICITACIÓ (€)</t>
  </si>
  <si>
    <t>Oil Filter Element, P/N: FA01315A</t>
  </si>
  <si>
    <t>Hydraulic Pump Drive Bearing, P/N: 593733</t>
  </si>
  <si>
    <t>Bevel Reduction Gear, P/N: 350A32-0300-04</t>
  </si>
  <si>
    <t>Oil Pump , P/N: 350A32-0400-00</t>
  </si>
  <si>
    <t>Starter Generator A/25, P/N: 150SG122Q</t>
  </si>
  <si>
    <t>Overspeed Bleeding Valve, P/N: 174126090</t>
  </si>
  <si>
    <t>Swashplate Bearing, P/N: 704A33651158</t>
  </si>
  <si>
    <t>Half Laminated Bearing (4 unitats), P/N: 704A33633303</t>
  </si>
  <si>
    <t>Tail Gear Box, P/N: 350A33-0200-05</t>
  </si>
  <si>
    <t>MR Servo (2 unitats), P/N: SC5083</t>
  </si>
  <si>
    <t>MR Servo , P/N: SC5084</t>
  </si>
  <si>
    <t>Starter Generator B/26, P/N: 150SG122Q</t>
  </si>
  <si>
    <t>Module 3 (Engine), P/N: 70BM035420</t>
  </si>
  <si>
    <t>Fuel Control Unit, P/N: 164851970</t>
  </si>
  <si>
    <t>Fuel Filter Element, P/N: 704A34629022</t>
  </si>
  <si>
    <t>Les partides pressupostàries contingudes en aquest apartat 1.2 es configuraran mensualment en funció de l’aplicació dels preus unitaris ofertats per l’adjudicatari en els quadres 1 de revisions  i quadre 2 de components d'aquesta oferta  i en funció de les unitats necessàries reposades al llarg de l’execució del contracte vigent, de forma que aquests imports s’aniran restant del total de cada apartat 1.2.1. i/o 1.2.2 màxim expressat al pressupost del contracte</t>
  </si>
  <si>
    <t>IMPORT OFERTAT HORA mecànic/a-tècnic/a  (€)</t>
  </si>
  <si>
    <t>IMPORT MÀXIM BOSSA (€)</t>
  </si>
  <si>
    <t>Les partides pressupostàries contingudes en aquest apartat, es configuraran mensualment en funció de l’aplicació dels preus unitaris ofertats per l’adjudicatari en quant al preu ofertat de hora de ma d’obra i/o tècnic/a  i en funció de les unitats o components avariats, malmesos sobrevinguts o de millora necessaris reposats (previ pressupost facilitat i autoritzat) al llarg de l’execució del contracte vigent, de forma que aquests imports s’aniran restant del total de cada apartat 1.3.1 i/o 1.3.2 màxim expressat al pressupost.</t>
  </si>
  <si>
    <t>IMPORT TOTAL OFERT (€)</t>
  </si>
  <si>
    <t>TOTAL 1.4.</t>
  </si>
  <si>
    <t>SUMA OFERTA QUADRE 1+ QUADRE 2 (DMCPl)</t>
  </si>
  <si>
    <t>I per què consti, signo i segello aquesta oferta econòmica.</t>
  </si>
  <si>
    <t>Localitat i data</t>
  </si>
  <si>
    <t>Signatura del/de la representant legal</t>
  </si>
  <si>
    <t>Segell de l’empresa</t>
  </si>
  <si>
    <r>
      <t>TOTAL</t>
    </r>
    <r>
      <rPr>
        <b/>
        <sz val="11"/>
        <color rgb="FFFF0000"/>
        <rFont val="Aptos Narrow"/>
        <family val="2"/>
        <scheme val="minor"/>
      </rPr>
      <t xml:space="preserve"> </t>
    </r>
    <r>
      <rPr>
        <b/>
        <sz val="11"/>
        <rFont val="Aptos Narrow"/>
        <family val="2"/>
        <scheme val="minor"/>
      </rPr>
      <t>OFERTA ECONÒMICA</t>
    </r>
    <r>
      <rPr>
        <b/>
        <sz val="11"/>
        <color theme="1"/>
        <rFont val="Aptos Narrow"/>
        <family val="2"/>
        <scheme val="minor"/>
      </rPr>
      <t xml:space="preserve"> DE MANTENIMENT PROGRAMAT/PREVENTIU I REPOSICIÓ CORRECTIVA  I  SISTEMA DE CAPTACIÓ, GRAVACIÓ I TRANSMISSIÓ D'IMATGES (€)</t>
    </r>
  </si>
  <si>
    <t>DESCRIPCIÓ / DESIGNACIÓ</t>
  </si>
  <si>
    <t>IMPORT (€)</t>
  </si>
  <si>
    <t xml:space="preserve">IMPORT TOTAL (€) </t>
  </si>
  <si>
    <t xml:space="preserve">Despeses fixes de manteniment programat preventiu, operació tècnica, de gestió, administració, sistema de captació i transmissió, (partides 1.4.1 , 1.4.4. i 1.4.5.) </t>
  </si>
  <si>
    <t>Despeses variables per disponibilitat de pilot comandament i operador de càmera (partides 1.4.2. i 1.4.3.)</t>
  </si>
  <si>
    <t>(*) Despeses variables de reposició correctiva d’elements funcionals planificats (1.2.1. i 1.2.2.)</t>
  </si>
  <si>
    <r>
      <rPr>
        <b/>
        <sz val="11"/>
        <rFont val="Arial"/>
        <family val="2"/>
      </rPr>
      <t>(*)</t>
    </r>
    <r>
      <rPr>
        <sz val="11"/>
        <rFont val="Arial"/>
        <family val="2"/>
      </rPr>
      <t xml:space="preserve"> Partida no subjecta a baixa però que s’ha de sumar al total </t>
    </r>
  </si>
  <si>
    <t>(*) Despeses variables de reposició correctiva d’elements avariats o malmesos sobrevinguts i millores (1.3.1. i 1.3.2.)</t>
  </si>
  <si>
    <t>D’acord amb el que estableix la Llei orgànica 3/2018, de 5 de desembre, de protecció de dades personals i garantia dels drets digitals, la normativa de desplegament i el Reglament (UE) 2016/679, del Parlament Europeu i del Consell, de 27 d’abril de 2016, relatiu a la protecció de les persones físiques pel que fa al tractament de dades personals i a la lliure circulació d’aquestes dades i pel qual es deroga la Directiva 95/46/CE us informem que les vostres dades personals seran recollides, incorporades i tractades als fitxers Base de dades de contractes i Expedients de contractació.</t>
  </si>
  <si>
    <t>Preu hora de mecànic/a-tècnic/a (€/h) (3) (PMCSI)</t>
  </si>
  <si>
    <t>Import total de les despeses per manteniment programat / preventiu, dies de servei de la tripulació de l'empresa i sistema de captació,  gravació i transmissió d'imatges. (DMPI)</t>
  </si>
  <si>
    <t>Objecte del contracte: Servei de manteniment preventiu, correctiu, disponibilitat de càmera per a la captació, gravació i transmissió d’imatges, recanvis, administració, gestió, formació i operació tècnica de vol de l’helicòpter Airbus / Eurocopter AS-350 B2, propietat del Servei Català de Trànsit, amb matrícula EC-FOQ,  de l'1 de gener de 2025 al 31 de desembre de 2025</t>
  </si>
  <si>
    <t>1.3- Despeses per treballs de reposició correctiva sobrevinguda no prevista d'elements i components avariats o malmesos, i de millora  d'equipament de seguretat aeronàutica</t>
  </si>
  <si>
    <t xml:space="preserve">Partida pressupostària a justificar sota presentació de pressupost desglossat de les corresponents tasques, prèviament autoritzades i contemplades en el corresponent apartat de millora d'equipament de seguretat aeronàutica, que inclourà el preu/hora de  mecànic/a-tècnic/a de l'oferta.  </t>
  </si>
  <si>
    <t xml:space="preserve">Sistema de càlcul de velocitats (cinemòmetre aero-transportat) totalment homologat, amb certificats d’exàmens de tipus i verificació, emesos i vigents pel Centre de Metrologia del Ministeri d’Indústria (CEM). </t>
  </si>
  <si>
    <t>Sistema de cinemòmetre aerotransportat homologat i certificat, tipus indetectable, amb sistema de mesurament que no emeti cap ona (efecte Doppler), ni làser durant el procés de detecció de la velocitat.</t>
  </si>
  <si>
    <t xml:space="preserve">En aquest apartat, el licitador haurà de respondre SI ó NO, en funció de l'efectiva disponibilitat dels mitjans materials requerits al punt 5 de l'informe justificatiu, dels criteris 4 i 5 de valoració i detallats a la corresponent memòria explicativa i descriptiva. </t>
  </si>
  <si>
    <t>SI / NO</t>
  </si>
  <si>
    <t>Elements</t>
  </si>
  <si>
    <t>Descripció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</si>
</sst>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2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rgb="FF00B0F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Aptos Narrow"/>
      <scheme val="minor"/>
    </font>
    <font>
      <sz val="11"/>
      <color rgb="FF000000"/>
      <name val="Arial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9"/>
      <name val="Aptos Narrow"/>
      <family val="2"/>
      <scheme val="minor"/>
    </font>
    <font>
      <b/>
      <sz val="10"/>
      <name val="Aptos Narrow"/>
      <family val="2"/>
      <scheme val="minor"/>
    </font>
    <font>
      <sz val="9"/>
      <name val="Aptos Narrow"/>
      <family val="2"/>
      <scheme val="minor"/>
    </font>
    <font>
      <b/>
      <sz val="10"/>
      <name val="Arial"/>
      <family val="2"/>
    </font>
    <font>
      <b/>
      <sz val="11"/>
      <color rgb="FFFF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justify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justify" vertical="center" wrapText="1"/>
    </xf>
    <xf numFmtId="0" fontId="5" fillId="0" borderId="15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justify" vertical="center" wrapText="1"/>
    </xf>
    <xf numFmtId="0" fontId="0" fillId="0" borderId="0" xfId="0"/>
    <xf numFmtId="4" fontId="5" fillId="0" borderId="15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vertical="center"/>
    </xf>
    <xf numFmtId="164" fontId="6" fillId="0" borderId="7" xfId="0" applyNumberFormat="1" applyFont="1" applyBorder="1" applyAlignment="1">
      <alignment vertical="center"/>
    </xf>
    <xf numFmtId="0" fontId="3" fillId="0" borderId="0" xfId="0" applyFont="1"/>
    <xf numFmtId="4" fontId="4" fillId="0" borderId="14" xfId="0" applyNumberFormat="1" applyFont="1" applyBorder="1" applyAlignment="1">
      <alignment horizontal="center" vertical="center"/>
    </xf>
    <xf numFmtId="2" fontId="4" fillId="2" borderId="14" xfId="0" applyNumberFormat="1" applyFont="1" applyFill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8" fontId="3" fillId="0" borderId="0" xfId="0" applyNumberFormat="1" applyFont="1"/>
    <xf numFmtId="4" fontId="5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justify" vertical="center" wrapText="1"/>
    </xf>
    <xf numFmtId="4" fontId="4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2" borderId="5" xfId="0" applyFont="1" applyFill="1" applyBorder="1" applyAlignment="1">
      <alignment horizontal="justify" vertical="center" wrapText="1"/>
    </xf>
    <xf numFmtId="4" fontId="4" fillId="2" borderId="5" xfId="0" applyNumberFormat="1" applyFont="1" applyFill="1" applyBorder="1" applyAlignment="1">
      <alignment horizontal="center" vertical="center"/>
    </xf>
    <xf numFmtId="4" fontId="5" fillId="2" borderId="5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justify" vertical="center" wrapText="1"/>
    </xf>
    <xf numFmtId="4" fontId="7" fillId="0" borderId="5" xfId="0" applyNumberFormat="1" applyFont="1" applyBorder="1" applyAlignment="1">
      <alignment horizontal="center" vertical="center"/>
    </xf>
    <xf numFmtId="0" fontId="2" fillId="0" borderId="24" xfId="0" applyFont="1" applyBorder="1"/>
    <xf numFmtId="0" fontId="2" fillId="0" borderId="25" xfId="0" applyFont="1" applyBorder="1"/>
    <xf numFmtId="0" fontId="2" fillId="0" borderId="26" xfId="0" applyFont="1" applyBorder="1"/>
    <xf numFmtId="0" fontId="6" fillId="0" borderId="26" xfId="0" applyFont="1" applyBorder="1" applyAlignment="1">
      <alignment horizontal="center" vertical="center"/>
    </xf>
    <xf numFmtId="0" fontId="6" fillId="0" borderId="25" xfId="0" applyFont="1" applyBorder="1"/>
    <xf numFmtId="0" fontId="6" fillId="0" borderId="0" xfId="0" applyFont="1" applyBorder="1" applyAlignment="1">
      <alignment horizontal="center" vertical="center"/>
    </xf>
    <xf numFmtId="0" fontId="6" fillId="0" borderId="27" xfId="0" applyFont="1" applyBorder="1"/>
    <xf numFmtId="0" fontId="6" fillId="0" borderId="24" xfId="0" applyFont="1" applyBorder="1" applyAlignment="1">
      <alignment horizontal="center" vertical="center"/>
    </xf>
    <xf numFmtId="0" fontId="6" fillId="2" borderId="28" xfId="0" applyFont="1" applyFill="1" applyBorder="1"/>
    <xf numFmtId="0" fontId="8" fillId="0" borderId="5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2" fontId="4" fillId="2" borderId="5" xfId="0" applyNumberFormat="1" applyFont="1" applyFill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4" fontId="5" fillId="2" borderId="10" xfId="0" applyNumberFormat="1" applyFont="1" applyFill="1" applyBorder="1" applyAlignment="1">
      <alignment horizontal="center" vertical="center"/>
    </xf>
    <xf numFmtId="4" fontId="4" fillId="0" borderId="3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justify" vertical="center" wrapText="1"/>
    </xf>
    <xf numFmtId="0" fontId="12" fillId="0" borderId="0" xfId="0" applyFont="1"/>
    <xf numFmtId="0" fontId="4" fillId="2" borderId="30" xfId="0" applyFont="1" applyFill="1" applyBorder="1" applyAlignment="1">
      <alignment horizontal="justify" vertical="center" wrapText="1"/>
    </xf>
    <xf numFmtId="0" fontId="13" fillId="0" borderId="0" xfId="0" applyFont="1"/>
    <xf numFmtId="0" fontId="14" fillId="0" borderId="0" xfId="0" applyFont="1"/>
    <xf numFmtId="0" fontId="12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16" fillId="0" borderId="0" xfId="0" applyFont="1"/>
    <xf numFmtId="0" fontId="16" fillId="0" borderId="10" xfId="0" applyFont="1" applyBorder="1" applyAlignment="1" applyProtection="1">
      <alignment horizontal="left" vertical="center"/>
      <protection locked="0"/>
    </xf>
    <xf numFmtId="0" fontId="16" fillId="0" borderId="5" xfId="0" applyFont="1" applyBorder="1" applyProtection="1">
      <protection locked="0"/>
    </xf>
    <xf numFmtId="0" fontId="15" fillId="0" borderId="0" xfId="0" applyFont="1" applyAlignment="1">
      <alignment horizontal="left" wrapText="1"/>
    </xf>
    <xf numFmtId="0" fontId="14" fillId="0" borderId="27" xfId="0" applyFont="1" applyBorder="1" applyAlignment="1">
      <alignment horizontal="left"/>
    </xf>
    <xf numFmtId="0" fontId="5" fillId="0" borderId="23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vertical="center"/>
    </xf>
    <xf numFmtId="8" fontId="5" fillId="0" borderId="22" xfId="0" applyNumberFormat="1" applyFont="1" applyFill="1" applyBorder="1" applyAlignment="1">
      <alignment horizontal="right" vertical="center"/>
    </xf>
    <xf numFmtId="0" fontId="5" fillId="0" borderId="16" xfId="0" applyFont="1" applyFill="1" applyBorder="1" applyAlignment="1">
      <alignment vertical="center"/>
    </xf>
    <xf numFmtId="8" fontId="5" fillId="0" borderId="17" xfId="0" applyNumberFormat="1" applyFont="1" applyFill="1" applyBorder="1" applyAlignment="1">
      <alignment horizontal="right" vertical="center"/>
    </xf>
    <xf numFmtId="0" fontId="5" fillId="0" borderId="18" xfId="0" applyFont="1" applyFill="1" applyBorder="1" applyAlignment="1">
      <alignment vertical="center"/>
    </xf>
    <xf numFmtId="8" fontId="5" fillId="0" borderId="19" xfId="0" applyNumberFormat="1" applyFont="1" applyFill="1" applyBorder="1" applyAlignment="1">
      <alignment horizontal="right" vertical="center"/>
    </xf>
    <xf numFmtId="0" fontId="5" fillId="0" borderId="15" xfId="0" applyFont="1" applyFill="1" applyBorder="1" applyAlignment="1">
      <alignment horizontal="center" vertical="center" wrapText="1"/>
    </xf>
    <xf numFmtId="8" fontId="5" fillId="0" borderId="15" xfId="0" applyNumberFormat="1" applyFont="1" applyFill="1" applyBorder="1" applyAlignment="1">
      <alignment horizontal="right" vertical="center"/>
    </xf>
    <xf numFmtId="0" fontId="5" fillId="0" borderId="15" xfId="0" applyFont="1" applyFill="1" applyBorder="1" applyAlignment="1">
      <alignment vertical="center"/>
    </xf>
    <xf numFmtId="0" fontId="14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7" fillId="0" borderId="11" xfId="0" applyFont="1" applyFill="1" applyBorder="1" applyAlignment="1">
      <alignment horizontal="center" vertical="center" wrapText="1"/>
    </xf>
    <xf numFmtId="8" fontId="5" fillId="0" borderId="33" xfId="0" applyNumberFormat="1" applyFont="1" applyFill="1" applyBorder="1" applyAlignment="1">
      <alignment horizontal="right" vertical="center"/>
    </xf>
    <xf numFmtId="8" fontId="5" fillId="0" borderId="34" xfId="0" applyNumberFormat="1" applyFont="1" applyFill="1" applyBorder="1" applyAlignment="1">
      <alignment horizontal="right" vertical="center"/>
    </xf>
    <xf numFmtId="8" fontId="5" fillId="0" borderId="35" xfId="0" applyNumberFormat="1" applyFont="1" applyFill="1" applyBorder="1" applyAlignment="1">
      <alignment horizontal="right" vertical="center"/>
    </xf>
    <xf numFmtId="8" fontId="5" fillId="0" borderId="1" xfId="0" applyNumberFormat="1" applyFont="1" applyFill="1" applyBorder="1" applyAlignment="1">
      <alignment horizontal="right" vertical="center"/>
    </xf>
    <xf numFmtId="0" fontId="17" fillId="0" borderId="15" xfId="0" applyFont="1" applyFill="1" applyBorder="1" applyAlignment="1">
      <alignment horizontal="center" vertical="center" wrapText="1"/>
    </xf>
    <xf numFmtId="4" fontId="4" fillId="3" borderId="32" xfId="0" applyNumberFormat="1" applyFont="1" applyFill="1" applyBorder="1" applyAlignment="1" applyProtection="1">
      <alignment horizontal="center" vertical="center"/>
      <protection locked="0"/>
    </xf>
    <xf numFmtId="2" fontId="4" fillId="3" borderId="5" xfId="0" applyNumberFormat="1" applyFont="1" applyFill="1" applyBorder="1" applyAlignment="1" applyProtection="1">
      <alignment horizontal="center" vertical="center"/>
      <protection locked="0"/>
    </xf>
    <xf numFmtId="4" fontId="4" fillId="3" borderId="5" xfId="0" applyNumberFormat="1" applyFont="1" applyFill="1" applyBorder="1" applyAlignment="1" applyProtection="1">
      <alignment horizontal="center" vertical="center"/>
      <protection locked="0"/>
    </xf>
    <xf numFmtId="8" fontId="5" fillId="3" borderId="22" xfId="0" applyNumberFormat="1" applyFont="1" applyFill="1" applyBorder="1" applyAlignment="1" applyProtection="1">
      <alignment horizontal="right" vertical="center"/>
      <protection locked="0"/>
    </xf>
    <xf numFmtId="8" fontId="5" fillId="3" borderId="17" xfId="0" applyNumberFormat="1" applyFont="1" applyFill="1" applyBorder="1" applyAlignment="1" applyProtection="1">
      <alignment horizontal="right" vertical="center"/>
      <protection locked="0"/>
    </xf>
    <xf numFmtId="8" fontId="5" fillId="3" borderId="19" xfId="0" applyNumberFormat="1" applyFont="1" applyFill="1" applyBorder="1" applyAlignment="1" applyProtection="1">
      <alignment horizontal="right" vertical="center"/>
      <protection locked="0"/>
    </xf>
    <xf numFmtId="8" fontId="5" fillId="3" borderId="36" xfId="0" applyNumberFormat="1" applyFont="1" applyFill="1" applyBorder="1" applyAlignment="1" applyProtection="1">
      <alignment horizontal="right" vertical="center" wrapText="1"/>
      <protection locked="0"/>
    </xf>
    <xf numFmtId="8" fontId="5" fillId="3" borderId="37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5" xfId="0" applyFont="1" applyBorder="1" applyAlignment="1">
      <alignment horizontal="center" vertical="center"/>
    </xf>
    <xf numFmtId="0" fontId="0" fillId="0" borderId="31" xfId="0" applyBorder="1"/>
    <xf numFmtId="0" fontId="0" fillId="0" borderId="26" xfId="0" applyBorder="1"/>
    <xf numFmtId="4" fontId="5" fillId="3" borderId="5" xfId="0" applyNumberFormat="1" applyFont="1" applyFill="1" applyBorder="1" applyAlignment="1">
      <alignment horizontal="center" vertical="center"/>
    </xf>
    <xf numFmtId="0" fontId="0" fillId="0" borderId="0" xfId="0" applyFont="1"/>
    <xf numFmtId="0" fontId="5" fillId="0" borderId="6" xfId="0" applyFont="1" applyBorder="1" applyAlignment="1">
      <alignment vertical="center" wrapText="1"/>
    </xf>
    <xf numFmtId="164" fontId="7" fillId="3" borderId="8" xfId="0" applyNumberFormat="1" applyFont="1" applyFill="1" applyBorder="1" applyAlignment="1">
      <alignment vertical="center"/>
    </xf>
    <xf numFmtId="0" fontId="12" fillId="0" borderId="0" xfId="0" applyFont="1" applyAlignment="1">
      <alignment horizontal="left" vertical="top" wrapText="1"/>
    </xf>
    <xf numFmtId="0" fontId="5" fillId="4" borderId="5" xfId="0" applyFont="1" applyFill="1" applyBorder="1" applyAlignment="1">
      <alignment horizontal="justify" vertical="center"/>
    </xf>
    <xf numFmtId="0" fontId="5" fillId="4" borderId="5" xfId="0" applyFont="1" applyFill="1" applyBorder="1" applyAlignment="1">
      <alignment horizontal="justify" vertical="center" wrapText="1"/>
    </xf>
    <xf numFmtId="0" fontId="10" fillId="0" borderId="0" xfId="0" applyFont="1"/>
    <xf numFmtId="0" fontId="10" fillId="0" borderId="0" xfId="0" applyFont="1" applyAlignment="1">
      <alignment horizontal="left"/>
    </xf>
    <xf numFmtId="4" fontId="4" fillId="0" borderId="5" xfId="0" applyNumberFormat="1" applyFont="1" applyBorder="1" applyAlignment="1" applyProtection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justify" vertical="center"/>
    </xf>
    <xf numFmtId="0" fontId="8" fillId="0" borderId="47" xfId="0" applyFont="1" applyBorder="1" applyAlignment="1">
      <alignment horizontal="center" wrapText="1"/>
    </xf>
    <xf numFmtId="4" fontId="21" fillId="3" borderId="7" xfId="0" applyNumberFormat="1" applyFont="1" applyFill="1" applyBorder="1" applyAlignment="1" applyProtection="1">
      <alignment horizontal="center" vertical="center"/>
      <protection locked="0"/>
    </xf>
    <xf numFmtId="4" fontId="21" fillId="3" borderId="8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 applyProtection="1">
      <alignment horizontal="center" vertical="center"/>
      <protection locked="0"/>
    </xf>
    <xf numFmtId="0" fontId="1" fillId="0" borderId="38" xfId="0" applyFont="1" applyBorder="1" applyAlignment="1">
      <alignment horizontal="left" vertical="center" wrapText="1"/>
    </xf>
    <xf numFmtId="0" fontId="1" fillId="0" borderId="39" xfId="0" applyFont="1" applyBorder="1" applyAlignment="1">
      <alignment horizontal="left" vertical="center" wrapText="1"/>
    </xf>
    <xf numFmtId="0" fontId="20" fillId="0" borderId="28" xfId="0" applyFont="1" applyBorder="1" applyAlignment="1">
      <alignment horizontal="left" vertical="top" wrapText="1"/>
    </xf>
    <xf numFmtId="0" fontId="20" fillId="0" borderId="29" xfId="0" applyFont="1" applyBorder="1" applyAlignment="1">
      <alignment horizontal="left" vertical="top" wrapText="1"/>
    </xf>
    <xf numFmtId="0" fontId="20" fillId="0" borderId="32" xfId="0" applyFont="1" applyBorder="1" applyAlignment="1">
      <alignment horizontal="left" vertical="top" wrapText="1"/>
    </xf>
    <xf numFmtId="0" fontId="8" fillId="0" borderId="41" xfId="0" applyFont="1" applyBorder="1" applyAlignment="1">
      <alignment horizontal="center" wrapText="1"/>
    </xf>
    <xf numFmtId="0" fontId="8" fillId="0" borderId="42" xfId="0" applyFont="1" applyBorder="1" applyAlignment="1">
      <alignment horizontal="center" wrapText="1"/>
    </xf>
    <xf numFmtId="0" fontId="8" fillId="0" borderId="43" xfId="0" applyFont="1" applyBorder="1" applyAlignment="1">
      <alignment horizontal="center" wrapText="1"/>
    </xf>
    <xf numFmtId="0" fontId="15" fillId="0" borderId="0" xfId="0" applyFont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wrapText="1"/>
    </xf>
    <xf numFmtId="0" fontId="5" fillId="0" borderId="28" xfId="0" applyFont="1" applyBorder="1" applyAlignment="1">
      <alignment horizontal="justify" vertical="center" wrapText="1"/>
    </xf>
    <xf numFmtId="0" fontId="5" fillId="0" borderId="29" xfId="0" applyFont="1" applyBorder="1" applyAlignment="1">
      <alignment horizontal="justify" vertical="center" wrapText="1"/>
    </xf>
    <xf numFmtId="0" fontId="5" fillId="0" borderId="32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justify" vertical="center" wrapText="1"/>
    </xf>
    <xf numFmtId="0" fontId="7" fillId="0" borderId="29" xfId="0" applyFont="1" applyBorder="1" applyAlignment="1">
      <alignment horizontal="justify" vertical="center" wrapText="1"/>
    </xf>
    <xf numFmtId="0" fontId="7" fillId="0" borderId="32" xfId="0" applyFont="1" applyBorder="1" applyAlignment="1">
      <alignment horizontal="justify" vertical="center" wrapText="1"/>
    </xf>
    <xf numFmtId="0" fontId="5" fillId="0" borderId="0" xfId="0" applyFont="1" applyAlignment="1">
      <alignment horizontal="left" wrapText="1"/>
    </xf>
    <xf numFmtId="0" fontId="16" fillId="0" borderId="28" xfId="0" applyFont="1" applyBorder="1" applyAlignment="1" applyProtection="1">
      <alignment horizontal="center" vertical="center"/>
      <protection locked="0"/>
    </xf>
    <xf numFmtId="0" fontId="16" fillId="0" borderId="29" xfId="0" applyFont="1" applyBorder="1" applyAlignment="1" applyProtection="1">
      <alignment horizontal="center" vertical="center"/>
      <protection locked="0"/>
    </xf>
    <xf numFmtId="0" fontId="16" fillId="0" borderId="32" xfId="0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210E1-E2D8-4E60-A31A-B4BDE1B48FEE}">
  <dimension ref="B2:G16"/>
  <sheetViews>
    <sheetView topLeftCell="A7" zoomScaleNormal="100" workbookViewId="0">
      <selection activeCell="E9" sqref="E9"/>
    </sheetView>
  </sheetViews>
  <sheetFormatPr defaultColWidth="9" defaultRowHeight="14.25"/>
  <cols>
    <col min="1" max="1" width="5.25" style="2" customWidth="1"/>
    <col min="2" max="3" width="9" style="3"/>
    <col min="4" max="4" width="40" style="2" customWidth="1"/>
    <col min="5" max="5" width="11.25" style="2" customWidth="1"/>
    <col min="6" max="6" width="13.75" style="2" customWidth="1"/>
    <col min="7" max="16384" width="9" style="2"/>
  </cols>
  <sheetData>
    <row r="2" spans="2:7" ht="15" thickBot="1"/>
    <row r="3" spans="2:7" ht="45" customHeight="1" thickBot="1">
      <c r="B3" s="115" t="s">
        <v>48</v>
      </c>
      <c r="C3" s="116"/>
      <c r="D3" s="116"/>
      <c r="E3" s="116"/>
      <c r="F3" s="117"/>
    </row>
    <row r="4" spans="2:7" ht="47.25" customHeight="1" thickBot="1">
      <c r="B4" s="5" t="s">
        <v>20</v>
      </c>
      <c r="C4" s="7" t="s">
        <v>29</v>
      </c>
      <c r="D4" s="6" t="s">
        <v>22</v>
      </c>
      <c r="E4" s="7" t="s">
        <v>23</v>
      </c>
      <c r="F4" s="6" t="s">
        <v>24</v>
      </c>
    </row>
    <row r="5" spans="2:7" ht="102.75" customHeight="1" thickBot="1">
      <c r="B5" s="5" t="s">
        <v>30</v>
      </c>
      <c r="C5" s="6">
        <v>12</v>
      </c>
      <c r="D5" s="8" t="s">
        <v>56</v>
      </c>
      <c r="E5" s="19" t="e">
        <f>+#REF!</f>
        <v>#REF!</v>
      </c>
      <c r="F5" s="19" t="e">
        <f>+C5*E5</f>
        <v>#REF!</v>
      </c>
      <c r="G5" s="50"/>
    </row>
    <row r="6" spans="2:7" ht="83.25" customHeight="1" thickBot="1">
      <c r="B6" s="5" t="s">
        <v>31</v>
      </c>
      <c r="C6" s="6">
        <v>250</v>
      </c>
      <c r="D6" s="8" t="s">
        <v>32</v>
      </c>
      <c r="E6" s="20" t="e">
        <f>+#REF!</f>
        <v>#REF!</v>
      </c>
      <c r="F6" s="19" t="e">
        <f t="shared" ref="F6:F9" si="0">+C6*E6</f>
        <v>#REF!</v>
      </c>
    </row>
    <row r="7" spans="2:7" ht="72" thickBot="1">
      <c r="B7" s="5" t="s">
        <v>33</v>
      </c>
      <c r="C7" s="6">
        <v>250</v>
      </c>
      <c r="D7" s="8" t="s">
        <v>34</v>
      </c>
      <c r="E7" s="20" t="e">
        <f>+#REF!</f>
        <v>#REF!</v>
      </c>
      <c r="F7" s="19" t="e">
        <f t="shared" si="0"/>
        <v>#REF!</v>
      </c>
    </row>
    <row r="8" spans="2:7" ht="72" thickBot="1">
      <c r="B8" s="5" t="s">
        <v>35</v>
      </c>
      <c r="C8" s="6">
        <v>12</v>
      </c>
      <c r="D8" s="8" t="s">
        <v>36</v>
      </c>
      <c r="E8" s="19" t="e">
        <f>+#REF!</f>
        <v>#REF!</v>
      </c>
      <c r="F8" s="19" t="e">
        <f t="shared" si="0"/>
        <v>#REF!</v>
      </c>
    </row>
    <row r="9" spans="2:7" ht="86.25" thickBot="1">
      <c r="B9" s="5" t="s">
        <v>37</v>
      </c>
      <c r="C9" s="6">
        <v>12</v>
      </c>
      <c r="D9" s="8" t="s">
        <v>50</v>
      </c>
      <c r="E9" s="19" t="e">
        <f>+#REF!</f>
        <v>#REF!</v>
      </c>
      <c r="F9" s="19" t="e">
        <f t="shared" si="0"/>
        <v>#REF!</v>
      </c>
    </row>
    <row r="10" spans="2:7" ht="33" customHeight="1" thickBot="1">
      <c r="B10" s="10"/>
      <c r="C10" s="10"/>
      <c r="D10" s="13"/>
      <c r="E10" s="21"/>
      <c r="F10" s="21"/>
    </row>
    <row r="11" spans="2:7" ht="81.75" customHeight="1" thickBot="1">
      <c r="B11" s="11"/>
      <c r="C11" s="12"/>
      <c r="D11" s="9" t="s">
        <v>49</v>
      </c>
      <c r="E11" s="1"/>
      <c r="F11" s="15" t="e">
        <f>SUM(F5:F9)</f>
        <v>#REF!</v>
      </c>
    </row>
    <row r="14" spans="2:7">
      <c r="D14" s="18"/>
      <c r="E14" s="18"/>
      <c r="F14" s="22"/>
    </row>
    <row r="15" spans="2:7">
      <c r="D15" s="18"/>
      <c r="E15" s="18"/>
      <c r="F15" s="18"/>
    </row>
    <row r="16" spans="2:7">
      <c r="D16" s="18"/>
      <c r="E16" s="18"/>
      <c r="F16" s="22"/>
    </row>
  </sheetData>
  <mergeCells count="1">
    <mergeCell ref="B3:F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9146D-0B7A-4846-9072-2C749E23220F}">
  <dimension ref="B1:H118"/>
  <sheetViews>
    <sheetView tabSelected="1" topLeftCell="C100" workbookViewId="0">
      <selection activeCell="G105" sqref="G105"/>
    </sheetView>
  </sheetViews>
  <sheetFormatPr defaultRowHeight="14.25"/>
  <cols>
    <col min="1" max="1" width="7.625" customWidth="1"/>
    <col min="2" max="2" width="12.375" customWidth="1"/>
    <col min="3" max="3" width="10.375" customWidth="1"/>
    <col min="4" max="4" width="48.25" customWidth="1"/>
    <col min="5" max="5" width="19.625" customWidth="1"/>
    <col min="6" max="6" width="15.5" style="14" customWidth="1"/>
    <col min="7" max="7" width="17.375" customWidth="1"/>
    <col min="8" max="8" width="49.625" customWidth="1"/>
    <col min="11" max="11" width="30.75" customWidth="1"/>
    <col min="12" max="12" width="13.625" customWidth="1"/>
  </cols>
  <sheetData>
    <row r="1" spans="2:7" s="14" customFormat="1" ht="26.25" customHeight="1">
      <c r="B1" s="56" t="s">
        <v>60</v>
      </c>
      <c r="C1" s="57"/>
      <c r="D1" s="57"/>
      <c r="E1" s="54"/>
      <c r="F1" s="54"/>
      <c r="G1" s="58"/>
    </row>
    <row r="2" spans="2:7" s="14" customFormat="1" ht="60" customHeight="1">
      <c r="B2" s="146" t="s">
        <v>109</v>
      </c>
      <c r="C2" s="146"/>
      <c r="D2" s="146"/>
      <c r="E2" s="146"/>
      <c r="F2" s="146"/>
      <c r="G2" s="146"/>
    </row>
    <row r="3" spans="2:7" s="14" customFormat="1">
      <c r="B3" s="63"/>
      <c r="C3" s="63"/>
      <c r="D3" s="63"/>
      <c r="E3" s="63"/>
      <c r="F3" s="63"/>
      <c r="G3" s="63"/>
    </row>
    <row r="4" spans="2:7" s="14" customFormat="1" ht="15">
      <c r="B4" s="101" t="s">
        <v>61</v>
      </c>
      <c r="C4" s="60"/>
      <c r="D4" s="60"/>
      <c r="E4" s="57"/>
      <c r="F4" s="57"/>
      <c r="G4" s="57"/>
    </row>
    <row r="5" spans="2:7" s="14" customFormat="1" ht="21" customHeight="1">
      <c r="B5" s="147"/>
      <c r="C5" s="148"/>
      <c r="D5" s="148"/>
      <c r="E5" s="148"/>
      <c r="F5" s="148"/>
      <c r="G5" s="149"/>
    </row>
    <row r="6" spans="2:7" s="14" customFormat="1" ht="19.5" customHeight="1">
      <c r="B6" s="102" t="s">
        <v>62</v>
      </c>
      <c r="C6" s="64"/>
      <c r="D6" s="61"/>
      <c r="E6" s="57"/>
      <c r="F6" s="57"/>
      <c r="G6" s="57"/>
    </row>
    <row r="7" spans="2:7" s="14" customFormat="1" ht="15">
      <c r="B7" s="101" t="s">
        <v>63</v>
      </c>
      <c r="C7" s="60"/>
      <c r="D7" s="60"/>
      <c r="E7" s="57"/>
      <c r="F7" s="57"/>
      <c r="G7" s="57"/>
    </row>
    <row r="8" spans="2:7" s="14" customFormat="1" ht="21" customHeight="1">
      <c r="B8" s="147"/>
      <c r="C8" s="148"/>
      <c r="D8" s="148"/>
      <c r="E8" s="148"/>
      <c r="F8" s="148"/>
      <c r="G8" s="149"/>
    </row>
    <row r="9" spans="2:7" ht="22.5" customHeight="1">
      <c r="B9" s="102" t="s">
        <v>64</v>
      </c>
      <c r="C9" s="59"/>
      <c r="D9" s="62"/>
      <c r="E9" s="57"/>
      <c r="F9" s="57"/>
      <c r="G9" s="57"/>
    </row>
    <row r="10" spans="2:7" s="14" customFormat="1" ht="47.25" customHeight="1">
      <c r="B10" s="150" t="s">
        <v>65</v>
      </c>
      <c r="C10" s="150"/>
      <c r="D10" s="150"/>
      <c r="E10" s="150"/>
      <c r="F10" s="150"/>
      <c r="G10" s="150"/>
    </row>
    <row r="11" spans="2:7" s="14" customFormat="1" ht="45" customHeight="1">
      <c r="B11" s="150" t="s">
        <v>66</v>
      </c>
      <c r="C11" s="150"/>
      <c r="D11" s="150"/>
      <c r="E11" s="150"/>
      <c r="F11" s="150"/>
      <c r="G11" s="150"/>
    </row>
    <row r="12" spans="2:7" s="14" customFormat="1"/>
    <row r="13" spans="2:7" ht="42.75" customHeight="1">
      <c r="B13" s="143" t="s">
        <v>39</v>
      </c>
      <c r="C13" s="144"/>
      <c r="D13" s="144"/>
      <c r="E13" s="144"/>
      <c r="F13" s="144"/>
      <c r="G13" s="145"/>
    </row>
    <row r="14" spans="2:7" ht="28.5">
      <c r="B14" s="24" t="s">
        <v>20</v>
      </c>
      <c r="C14" s="24" t="s">
        <v>21</v>
      </c>
      <c r="D14" s="24" t="s">
        <v>22</v>
      </c>
      <c r="E14" s="30" t="s">
        <v>88</v>
      </c>
      <c r="F14" s="54"/>
      <c r="G14" s="24" t="s">
        <v>24</v>
      </c>
    </row>
    <row r="15" spans="2:7" ht="102.75" customHeight="1" thickBot="1">
      <c r="B15" s="24" t="s">
        <v>25</v>
      </c>
      <c r="C15" s="24">
        <v>1</v>
      </c>
      <c r="D15" s="26" t="s">
        <v>52</v>
      </c>
      <c r="E15" s="25" t="s">
        <v>41</v>
      </c>
      <c r="F15" s="54"/>
      <c r="G15" s="103">
        <v>60000</v>
      </c>
    </row>
    <row r="16" spans="2:7" ht="156.75" customHeight="1">
      <c r="B16" s="24" t="s">
        <v>26</v>
      </c>
      <c r="C16" s="24">
        <v>1</v>
      </c>
      <c r="D16" s="4" t="s">
        <v>57</v>
      </c>
      <c r="E16" s="25" t="s">
        <v>42</v>
      </c>
      <c r="F16" s="54"/>
      <c r="G16" s="103">
        <v>875000</v>
      </c>
    </row>
    <row r="17" spans="2:7" ht="78.75" customHeight="1">
      <c r="B17" s="39"/>
      <c r="C17" s="37"/>
      <c r="D17" s="28" t="s">
        <v>44</v>
      </c>
      <c r="E17" s="38"/>
      <c r="F17" s="54"/>
      <c r="G17" s="23">
        <f>SUM(G15:G16)</f>
        <v>935000</v>
      </c>
    </row>
    <row r="19" spans="2:7" s="14" customFormat="1" ht="56.25" customHeight="1">
      <c r="B19" s="128" t="s">
        <v>86</v>
      </c>
      <c r="C19" s="128"/>
      <c r="D19" s="128"/>
      <c r="E19" s="128"/>
      <c r="F19" s="128"/>
      <c r="G19" s="128"/>
    </row>
    <row r="21" spans="2:7" ht="15" thickBot="1"/>
    <row r="22" spans="2:7" ht="39.75" customHeight="1" thickBot="1">
      <c r="B22" s="140" t="s">
        <v>110</v>
      </c>
      <c r="C22" s="141"/>
      <c r="D22" s="141"/>
      <c r="E22" s="141"/>
      <c r="F22" s="141"/>
      <c r="G22" s="142"/>
    </row>
    <row r="23" spans="2:7" ht="61.5" customHeight="1" thickBot="1">
      <c r="B23" s="104" t="s">
        <v>20</v>
      </c>
      <c r="C23" s="104" t="s">
        <v>21</v>
      </c>
      <c r="D23" s="104" t="s">
        <v>22</v>
      </c>
      <c r="E23" s="105" t="s">
        <v>88</v>
      </c>
      <c r="F23" s="106" t="s">
        <v>87</v>
      </c>
      <c r="G23" s="104" t="s">
        <v>24</v>
      </c>
    </row>
    <row r="24" spans="2:7" ht="114" customHeight="1" thickBot="1">
      <c r="B24" s="29" t="s">
        <v>27</v>
      </c>
      <c r="C24" s="29">
        <v>1</v>
      </c>
      <c r="D24" s="31" t="s">
        <v>47</v>
      </c>
      <c r="E24" s="32" t="s">
        <v>45</v>
      </c>
      <c r="F24" s="55"/>
      <c r="G24" s="33">
        <v>75000</v>
      </c>
    </row>
    <row r="25" spans="2:7" ht="87" customHeight="1">
      <c r="B25" s="29" t="s">
        <v>28</v>
      </c>
      <c r="C25" s="29">
        <v>1</v>
      </c>
      <c r="D25" s="107" t="s">
        <v>111</v>
      </c>
      <c r="E25" s="32" t="s">
        <v>46</v>
      </c>
      <c r="F25" s="55"/>
      <c r="G25" s="33">
        <v>90000</v>
      </c>
    </row>
    <row r="26" spans="2:7" ht="27.75" customHeight="1">
      <c r="B26" s="40"/>
      <c r="C26" s="44"/>
      <c r="D26" s="99" t="s">
        <v>107</v>
      </c>
      <c r="E26" s="34">
        <v>75</v>
      </c>
      <c r="F26" s="83"/>
      <c r="G26" s="45"/>
    </row>
    <row r="27" spans="2:7" ht="83.25" customHeight="1">
      <c r="B27" s="42"/>
      <c r="C27" s="43"/>
      <c r="D27" s="35" t="s">
        <v>51</v>
      </c>
      <c r="E27" s="41"/>
      <c r="F27" s="41"/>
      <c r="G27" s="36">
        <f>SUM(G24:G25)</f>
        <v>165000</v>
      </c>
    </row>
    <row r="29" spans="2:7" ht="51.75" customHeight="1">
      <c r="B29" s="128" t="s">
        <v>89</v>
      </c>
      <c r="C29" s="128"/>
      <c r="D29" s="128"/>
      <c r="E29" s="128"/>
      <c r="F29" s="128"/>
      <c r="G29" s="128"/>
    </row>
    <row r="30" spans="2:7" s="14" customFormat="1" ht="18" customHeight="1"/>
    <row r="32" spans="2:7" ht="42.75" customHeight="1">
      <c r="B32" s="137" t="s">
        <v>55</v>
      </c>
      <c r="C32" s="138"/>
      <c r="D32" s="138"/>
      <c r="E32" s="138"/>
      <c r="F32" s="138"/>
      <c r="G32" s="139"/>
    </row>
    <row r="33" spans="2:7" ht="42.75">
      <c r="B33" s="29" t="s">
        <v>20</v>
      </c>
      <c r="C33" s="30" t="s">
        <v>29</v>
      </c>
      <c r="D33" s="29" t="s">
        <v>22</v>
      </c>
      <c r="E33" s="30" t="s">
        <v>59</v>
      </c>
      <c r="F33" s="30" t="s">
        <v>58</v>
      </c>
      <c r="G33" s="30" t="s">
        <v>90</v>
      </c>
    </row>
    <row r="34" spans="2:7" ht="102.75" customHeight="1">
      <c r="B34" s="29" t="s">
        <v>30</v>
      </c>
      <c r="C34" s="29">
        <v>12</v>
      </c>
      <c r="D34" s="31" t="s">
        <v>56</v>
      </c>
      <c r="E34" s="52">
        <v>7962.5</v>
      </c>
      <c r="F34" s="83"/>
      <c r="G34" s="27">
        <f>+C34*F34</f>
        <v>0</v>
      </c>
    </row>
    <row r="35" spans="2:7" ht="74.25" customHeight="1">
      <c r="B35" s="29" t="s">
        <v>31</v>
      </c>
      <c r="C35" s="29">
        <v>250</v>
      </c>
      <c r="D35" s="53" t="s">
        <v>32</v>
      </c>
      <c r="E35" s="49">
        <v>560.4</v>
      </c>
      <c r="F35" s="84"/>
      <c r="G35" s="27">
        <f>+C35*F35</f>
        <v>0</v>
      </c>
    </row>
    <row r="36" spans="2:7" ht="76.5" customHeight="1">
      <c r="B36" s="29" t="s">
        <v>33</v>
      </c>
      <c r="C36" s="29">
        <v>250</v>
      </c>
      <c r="D36" s="31" t="s">
        <v>34</v>
      </c>
      <c r="E36" s="49">
        <v>402.4</v>
      </c>
      <c r="F36" s="84"/>
      <c r="G36" s="27">
        <f t="shared" ref="G36:G38" si="0">+C36*F36</f>
        <v>0</v>
      </c>
    </row>
    <row r="37" spans="2:7" ht="72" customHeight="1">
      <c r="B37" s="29" t="s">
        <v>35</v>
      </c>
      <c r="C37" s="29">
        <v>12</v>
      </c>
      <c r="D37" s="31" t="s">
        <v>36</v>
      </c>
      <c r="E37" s="27">
        <v>7570.833333333333</v>
      </c>
      <c r="F37" s="85"/>
      <c r="G37" s="27">
        <f t="shared" si="0"/>
        <v>0</v>
      </c>
    </row>
    <row r="38" spans="2:7" ht="89.25" customHeight="1">
      <c r="B38" s="29" t="s">
        <v>37</v>
      </c>
      <c r="C38" s="29">
        <v>12</v>
      </c>
      <c r="D38" s="31" t="s">
        <v>50</v>
      </c>
      <c r="E38" s="27">
        <v>1907.5</v>
      </c>
      <c r="F38" s="85"/>
      <c r="G38" s="27">
        <f t="shared" si="0"/>
        <v>0</v>
      </c>
    </row>
    <row r="39" spans="2:7" ht="70.5" customHeight="1">
      <c r="B39" s="48"/>
      <c r="C39" s="91" t="s">
        <v>91</v>
      </c>
      <c r="D39" s="100" t="s">
        <v>108</v>
      </c>
      <c r="E39" s="14"/>
      <c r="G39" s="51">
        <f>SUM(G34:G38)</f>
        <v>0</v>
      </c>
    </row>
    <row r="40" spans="2:7">
      <c r="B40" s="42"/>
      <c r="C40" s="42"/>
      <c r="D40" s="93"/>
      <c r="E40" s="14"/>
      <c r="G40" s="14"/>
    </row>
    <row r="41" spans="2:7" s="14" customFormat="1">
      <c r="B41" s="42"/>
      <c r="C41" s="42"/>
      <c r="D41" s="92"/>
    </row>
    <row r="42" spans="2:7" ht="27" customHeight="1">
      <c r="B42" s="42"/>
      <c r="C42" s="47"/>
      <c r="D42" s="46" t="s">
        <v>53</v>
      </c>
      <c r="E42" s="14"/>
      <c r="G42" s="94">
        <f>SUM(G17,G27,G39)</f>
        <v>1100000</v>
      </c>
    </row>
    <row r="43" spans="2:7" s="14" customFormat="1">
      <c r="B43" s="3"/>
      <c r="C43" s="3"/>
    </row>
    <row r="44" spans="2:7" ht="15" thickBot="1">
      <c r="E44" s="14"/>
      <c r="G44" s="14"/>
    </row>
    <row r="45" spans="2:7" ht="48.75" customHeight="1" thickBot="1">
      <c r="D45" s="131" t="s">
        <v>0</v>
      </c>
      <c r="E45" s="132"/>
      <c r="F45" s="133"/>
    </row>
    <row r="46" spans="2:7" ht="24.75" thickBot="1">
      <c r="D46" s="65" t="s">
        <v>19</v>
      </c>
      <c r="E46" s="75" t="s">
        <v>70</v>
      </c>
      <c r="F46" s="75" t="s">
        <v>58</v>
      </c>
    </row>
    <row r="47" spans="2:7" ht="15.75" thickBot="1">
      <c r="D47" s="72" t="s">
        <v>1</v>
      </c>
      <c r="E47" s="67">
        <v>1408.2</v>
      </c>
      <c r="F47" s="86"/>
    </row>
    <row r="48" spans="2:7" ht="15.75" thickBot="1">
      <c r="D48" s="72" t="s">
        <v>2</v>
      </c>
      <c r="E48" s="69">
        <v>2111.75</v>
      </c>
      <c r="F48" s="87"/>
    </row>
    <row r="49" spans="4:6" ht="15.75" thickBot="1">
      <c r="D49" s="72" t="s">
        <v>3</v>
      </c>
      <c r="E49" s="69">
        <v>1200</v>
      </c>
      <c r="F49" s="87"/>
    </row>
    <row r="50" spans="4:6" ht="15.75" thickBot="1">
      <c r="D50" s="72" t="s">
        <v>4</v>
      </c>
      <c r="E50" s="69">
        <v>2750.6</v>
      </c>
      <c r="F50" s="87"/>
    </row>
    <row r="51" spans="4:6" ht="15.75" thickBot="1">
      <c r="D51" s="72" t="s">
        <v>5</v>
      </c>
      <c r="E51" s="69">
        <v>2748.33</v>
      </c>
      <c r="F51" s="87"/>
    </row>
    <row r="52" spans="4:6" ht="30.75" thickBot="1">
      <c r="D52" s="72" t="s">
        <v>38</v>
      </c>
      <c r="E52" s="69">
        <v>15840.5</v>
      </c>
      <c r="F52" s="87"/>
    </row>
    <row r="53" spans="4:6" ht="15.75" thickBot="1">
      <c r="D53" s="72" t="s">
        <v>6</v>
      </c>
      <c r="E53" s="69">
        <v>7040.4</v>
      </c>
      <c r="F53" s="87"/>
    </row>
    <row r="54" spans="4:6" ht="30.75" thickBot="1">
      <c r="D54" s="72" t="s">
        <v>7</v>
      </c>
      <c r="E54" s="69">
        <v>3500</v>
      </c>
      <c r="F54" s="87"/>
    </row>
    <row r="55" spans="4:6" ht="15.75" thickBot="1">
      <c r="D55" s="72" t="s">
        <v>8</v>
      </c>
      <c r="E55" s="69">
        <v>1000.75</v>
      </c>
      <c r="F55" s="87"/>
    </row>
    <row r="56" spans="4:6" ht="15.75" thickBot="1">
      <c r="D56" s="72" t="s">
        <v>9</v>
      </c>
      <c r="E56" s="69">
        <v>3416</v>
      </c>
      <c r="F56" s="87"/>
    </row>
    <row r="57" spans="4:6" ht="15.75" thickBot="1">
      <c r="D57" s="72" t="s">
        <v>10</v>
      </c>
      <c r="E57" s="69">
        <v>1500</v>
      </c>
      <c r="F57" s="87"/>
    </row>
    <row r="58" spans="4:6" ht="15.75" thickBot="1">
      <c r="D58" s="72" t="s">
        <v>11</v>
      </c>
      <c r="E58" s="69">
        <v>498.32</v>
      </c>
      <c r="F58" s="87"/>
    </row>
    <row r="59" spans="4:6" ht="15.75" thickBot="1">
      <c r="D59" s="72" t="s">
        <v>18</v>
      </c>
      <c r="E59" s="69">
        <v>1280.0999999999999</v>
      </c>
      <c r="F59" s="87"/>
    </row>
    <row r="60" spans="4:6" ht="15.75" thickBot="1">
      <c r="D60" s="72" t="s">
        <v>12</v>
      </c>
      <c r="E60" s="69">
        <v>3664.66</v>
      </c>
      <c r="F60" s="87"/>
    </row>
    <row r="61" spans="4:6" ht="15.75" thickBot="1">
      <c r="D61" s="72" t="s">
        <v>13</v>
      </c>
      <c r="E61" s="69">
        <v>952.08</v>
      </c>
      <c r="F61" s="87"/>
    </row>
    <row r="62" spans="4:6" ht="15.75" thickBot="1">
      <c r="D62" s="72" t="s">
        <v>14</v>
      </c>
      <c r="E62" s="69">
        <v>2900</v>
      </c>
      <c r="F62" s="87"/>
    </row>
    <row r="63" spans="4:6" ht="15.75" thickBot="1">
      <c r="D63" s="72" t="s">
        <v>15</v>
      </c>
      <c r="E63" s="69">
        <v>5879.72</v>
      </c>
      <c r="F63" s="87"/>
    </row>
    <row r="64" spans="4:6" ht="15.75" thickBot="1">
      <c r="D64" s="72" t="s">
        <v>16</v>
      </c>
      <c r="E64" s="69">
        <v>8240.2000000000007</v>
      </c>
      <c r="F64" s="87"/>
    </row>
    <row r="65" spans="4:8" ht="15.75" thickBot="1">
      <c r="D65" s="72" t="s">
        <v>17</v>
      </c>
      <c r="E65" s="71">
        <v>550.22</v>
      </c>
      <c r="F65" s="88"/>
    </row>
    <row r="66" spans="4:8" ht="30.75" thickBot="1">
      <c r="D66" s="72" t="s">
        <v>40</v>
      </c>
      <c r="E66" s="73">
        <f>SUM(E47:E65)</f>
        <v>66481.83</v>
      </c>
      <c r="F66" s="73">
        <f>SUM(F47:F65)</f>
        <v>0</v>
      </c>
    </row>
    <row r="68" spans="4:8" s="14" customFormat="1" ht="36" customHeight="1"/>
    <row r="69" spans="4:8" ht="15" thickBot="1"/>
    <row r="70" spans="4:8" ht="34.5" customHeight="1" thickBot="1">
      <c r="D70" s="134" t="s">
        <v>67</v>
      </c>
      <c r="E70" s="135"/>
      <c r="F70" s="136"/>
    </row>
    <row r="71" spans="4:8" ht="36.75" customHeight="1" thickBot="1">
      <c r="D71" s="74" t="s">
        <v>68</v>
      </c>
      <c r="E71" s="77" t="s">
        <v>70</v>
      </c>
      <c r="F71" s="82" t="s">
        <v>58</v>
      </c>
    </row>
    <row r="72" spans="4:8" ht="15">
      <c r="D72" s="66" t="s">
        <v>71</v>
      </c>
      <c r="E72" s="78">
        <v>182.92</v>
      </c>
      <c r="F72" s="89"/>
    </row>
    <row r="73" spans="4:8" ht="15">
      <c r="D73" s="68" t="s">
        <v>72</v>
      </c>
      <c r="E73" s="79">
        <v>672.31</v>
      </c>
      <c r="F73" s="89"/>
      <c r="H73" s="14"/>
    </row>
    <row r="74" spans="4:8" ht="15">
      <c r="D74" s="68" t="s">
        <v>73</v>
      </c>
      <c r="E74" s="79">
        <v>94998.98</v>
      </c>
      <c r="F74" s="89"/>
      <c r="H74" s="14"/>
    </row>
    <row r="75" spans="4:8" ht="15">
      <c r="D75" s="68" t="s">
        <v>74</v>
      </c>
      <c r="E75" s="79">
        <v>8488.48</v>
      </c>
      <c r="F75" s="89"/>
      <c r="H75" s="14"/>
    </row>
    <row r="76" spans="4:8" ht="15">
      <c r="D76" s="68" t="s">
        <v>75</v>
      </c>
      <c r="E76" s="79">
        <v>14081.66</v>
      </c>
      <c r="F76" s="89"/>
      <c r="H76" s="14"/>
    </row>
    <row r="77" spans="4:8" ht="15.75" thickBot="1">
      <c r="D77" s="68" t="s">
        <v>76</v>
      </c>
      <c r="E77" s="79">
        <v>7196</v>
      </c>
      <c r="F77" s="89"/>
      <c r="H77" s="14"/>
    </row>
    <row r="78" spans="4:8" ht="26.25" thickBot="1">
      <c r="D78" s="74" t="s">
        <v>69</v>
      </c>
      <c r="E78" s="77" t="s">
        <v>70</v>
      </c>
      <c r="F78" s="82" t="s">
        <v>58</v>
      </c>
      <c r="H78" s="14"/>
    </row>
    <row r="79" spans="4:8" ht="15">
      <c r="D79" s="68" t="s">
        <v>77</v>
      </c>
      <c r="E79" s="79">
        <v>4205.95</v>
      </c>
      <c r="F79" s="89"/>
      <c r="H79" s="14"/>
    </row>
    <row r="80" spans="4:8" ht="15">
      <c r="D80" s="68" t="s">
        <v>71</v>
      </c>
      <c r="E80" s="79">
        <v>182.92</v>
      </c>
      <c r="F80" s="89"/>
      <c r="H80" s="14"/>
    </row>
    <row r="81" spans="4:8" ht="15">
      <c r="D81" s="68" t="s">
        <v>78</v>
      </c>
      <c r="E81" s="79">
        <v>1760.24</v>
      </c>
      <c r="F81" s="89"/>
      <c r="H81" s="14"/>
    </row>
    <row r="82" spans="4:8" ht="15">
      <c r="D82" s="68" t="s">
        <v>79</v>
      </c>
      <c r="E82" s="79">
        <v>66433.350000000006</v>
      </c>
      <c r="F82" s="89"/>
      <c r="H82" s="14"/>
    </row>
    <row r="83" spans="4:8" ht="15">
      <c r="D83" s="68" t="s">
        <v>80</v>
      </c>
      <c r="E83" s="79">
        <v>34954.019999999997</v>
      </c>
      <c r="F83" s="89"/>
      <c r="H83" s="14"/>
    </row>
    <row r="84" spans="4:8" ht="15">
      <c r="D84" s="68" t="s">
        <v>81</v>
      </c>
      <c r="E84" s="79">
        <v>17477.009999999998</v>
      </c>
      <c r="F84" s="89"/>
      <c r="H84" s="14"/>
    </row>
    <row r="85" spans="4:8" ht="15">
      <c r="D85" s="68" t="s">
        <v>82</v>
      </c>
      <c r="E85" s="79">
        <v>14081.66</v>
      </c>
      <c r="F85" s="89"/>
      <c r="H85" s="14"/>
    </row>
    <row r="86" spans="4:8" ht="15">
      <c r="D86" s="68" t="s">
        <v>83</v>
      </c>
      <c r="E86" s="79">
        <v>594825.55000000005</v>
      </c>
      <c r="F86" s="89"/>
      <c r="H86" s="14"/>
    </row>
    <row r="87" spans="4:8" ht="15">
      <c r="D87" s="68" t="s">
        <v>84</v>
      </c>
      <c r="E87" s="79">
        <v>69486.66</v>
      </c>
      <c r="F87" s="89"/>
      <c r="H87" s="14"/>
    </row>
    <row r="88" spans="4:8" ht="15.75" thickBot="1">
      <c r="D88" s="70" t="s">
        <v>85</v>
      </c>
      <c r="E88" s="80">
        <v>874.83</v>
      </c>
      <c r="F88" s="90"/>
      <c r="H88" s="14"/>
    </row>
    <row r="89" spans="4:8" ht="35.25" customHeight="1" thickBot="1">
      <c r="D89" s="76" t="s">
        <v>43</v>
      </c>
      <c r="E89" s="81">
        <f>SUM(E72:E88)</f>
        <v>929902.54</v>
      </c>
      <c r="F89" s="73">
        <f>SUM(F72:F88)</f>
        <v>0</v>
      </c>
    </row>
    <row r="90" spans="4:8" ht="15" thickBot="1"/>
    <row r="91" spans="4:8" ht="39" customHeight="1" thickBot="1">
      <c r="D91" s="129" t="s">
        <v>92</v>
      </c>
      <c r="E91" s="130"/>
      <c r="F91" s="73">
        <f>+F66+F89</f>
        <v>0</v>
      </c>
    </row>
    <row r="92" spans="4:8" ht="15" thickBot="1"/>
    <row r="93" spans="4:8" ht="33.75" customHeight="1">
      <c r="D93" s="96" t="s">
        <v>98</v>
      </c>
      <c r="E93" s="96" t="s">
        <v>99</v>
      </c>
      <c r="F93" s="96" t="s">
        <v>54</v>
      </c>
      <c r="G93" s="96" t="s">
        <v>100</v>
      </c>
    </row>
    <row r="94" spans="4:8" ht="50.25" customHeight="1">
      <c r="D94" s="31" t="s">
        <v>101</v>
      </c>
      <c r="E94" s="16">
        <f>+G34+G37+G38</f>
        <v>0</v>
      </c>
      <c r="F94" s="16">
        <v>0</v>
      </c>
      <c r="G94" s="17">
        <f>+E94</f>
        <v>0</v>
      </c>
    </row>
    <row r="95" spans="4:8" ht="42.75">
      <c r="D95" s="31" t="s">
        <v>102</v>
      </c>
      <c r="E95" s="16">
        <f>+G35+G36</f>
        <v>0</v>
      </c>
      <c r="F95" s="16">
        <v>0</v>
      </c>
      <c r="G95" s="17">
        <f>+E95</f>
        <v>0</v>
      </c>
    </row>
    <row r="96" spans="4:8" ht="28.5">
      <c r="D96" s="31" t="s">
        <v>103</v>
      </c>
      <c r="E96" s="16">
        <f>+G15+G16</f>
        <v>935000</v>
      </c>
      <c r="F96" s="16">
        <v>0</v>
      </c>
      <c r="G96" s="17">
        <f t="shared" ref="G96:G97" si="1">+E96</f>
        <v>935000</v>
      </c>
    </row>
    <row r="97" spans="2:7" ht="43.5" thickBot="1">
      <c r="D97" s="31" t="s">
        <v>105</v>
      </c>
      <c r="E97" s="16">
        <f>+G24+G25</f>
        <v>165000</v>
      </c>
      <c r="F97" s="16">
        <v>0</v>
      </c>
      <c r="G97" s="17">
        <f t="shared" si="1"/>
        <v>165000</v>
      </c>
    </row>
    <row r="98" spans="2:7" ht="54" customHeight="1" thickBot="1">
      <c r="D98" s="120" t="s">
        <v>97</v>
      </c>
      <c r="E98" s="121"/>
      <c r="F98" s="121"/>
      <c r="G98" s="97">
        <f>SUM(G94:G97)</f>
        <v>1100000</v>
      </c>
    </row>
    <row r="100" spans="2:7" ht="29.25">
      <c r="D100" s="31" t="s">
        <v>104</v>
      </c>
    </row>
    <row r="101" spans="2:7" ht="15" thickBot="1"/>
    <row r="102" spans="2:7" s="14" customFormat="1" ht="48.75" customHeight="1">
      <c r="C102" s="125" t="s">
        <v>114</v>
      </c>
      <c r="D102" s="126"/>
      <c r="E102" s="127"/>
    </row>
    <row r="103" spans="2:7" s="14" customFormat="1" ht="17.25" customHeight="1">
      <c r="C103" s="112" t="s">
        <v>116</v>
      </c>
      <c r="D103" s="112" t="s">
        <v>117</v>
      </c>
      <c r="E103" s="112" t="s">
        <v>115</v>
      </c>
    </row>
    <row r="104" spans="2:7" s="14" customFormat="1" ht="57">
      <c r="C104" s="109">
        <v>1</v>
      </c>
      <c r="D104" s="108" t="s">
        <v>112</v>
      </c>
      <c r="E104" s="113"/>
    </row>
    <row r="105" spans="2:7" s="14" customFormat="1" ht="57.75" thickBot="1">
      <c r="C105" s="110">
        <v>1</v>
      </c>
      <c r="D105" s="111" t="s">
        <v>113</v>
      </c>
      <c r="E105" s="114"/>
    </row>
    <row r="106" spans="2:7" s="14" customFormat="1"/>
    <row r="107" spans="2:7" s="14" customFormat="1"/>
    <row r="108" spans="2:7" s="14" customFormat="1"/>
    <row r="109" spans="2:7">
      <c r="B109" s="118" t="s">
        <v>93</v>
      </c>
      <c r="C109" s="118"/>
      <c r="D109" s="118"/>
      <c r="E109" s="118"/>
      <c r="F109" s="118"/>
      <c r="G109" s="118"/>
    </row>
    <row r="110" spans="2:7">
      <c r="B110" s="95"/>
      <c r="C110" s="95"/>
      <c r="D110" s="95"/>
      <c r="E110" s="95"/>
      <c r="F110" s="95"/>
      <c r="G110" s="95"/>
    </row>
    <row r="111" spans="2:7">
      <c r="B111" s="118" t="s">
        <v>94</v>
      </c>
      <c r="C111" s="118"/>
      <c r="D111" s="119"/>
      <c r="E111" s="119"/>
      <c r="F111" s="119"/>
      <c r="G111" s="119"/>
    </row>
    <row r="112" spans="2:7">
      <c r="B112" s="2" t="s">
        <v>95</v>
      </c>
      <c r="C112" s="95"/>
      <c r="D112" s="95"/>
      <c r="E112" s="2" t="s">
        <v>96</v>
      </c>
      <c r="F112" s="95"/>
      <c r="G112" s="95"/>
    </row>
    <row r="113" spans="2:7" ht="71.25" customHeight="1"/>
    <row r="114" spans="2:7" ht="52.5" customHeight="1">
      <c r="B114" s="122" t="s">
        <v>106</v>
      </c>
      <c r="C114" s="123"/>
      <c r="D114" s="123"/>
      <c r="E114" s="123"/>
      <c r="F114" s="123"/>
      <c r="G114" s="124"/>
    </row>
    <row r="115" spans="2:7">
      <c r="B115" s="98"/>
      <c r="C115" s="98"/>
      <c r="D115" s="98"/>
      <c r="E115" s="98"/>
      <c r="F115" s="98"/>
      <c r="G115" s="98"/>
    </row>
    <row r="116" spans="2:7">
      <c r="B116" s="98"/>
      <c r="C116" s="98"/>
      <c r="D116" s="98"/>
      <c r="E116" s="98"/>
      <c r="F116" s="98"/>
      <c r="G116" s="98"/>
    </row>
    <row r="117" spans="2:7">
      <c r="B117" s="98"/>
      <c r="C117" s="98"/>
      <c r="D117" s="98"/>
      <c r="E117" s="98"/>
      <c r="F117" s="98"/>
      <c r="G117" s="98"/>
    </row>
    <row r="118" spans="2:7">
      <c r="B118" s="98"/>
      <c r="C118" s="98"/>
      <c r="D118" s="98"/>
      <c r="E118" s="98"/>
      <c r="F118" s="98"/>
      <c r="G118" s="98"/>
    </row>
  </sheetData>
  <sheetProtection algorithmName="SHA-512" hashValue="Fu7LqA2JHjwIaz+VF8WU+N+Oo69iMLPmE6GC3uyeyFPXjOUzDGBatYnrCOhctjn8cLg4vyVf+26/dL0LJalHgA==" saltValue="KIt6HntQOeCHkvHcgdEVDw==" spinCount="100000" sheet="1" objects="1" scenarios="1"/>
  <mergeCells count="19">
    <mergeCell ref="B13:G13"/>
    <mergeCell ref="B2:G2"/>
    <mergeCell ref="B5:G5"/>
    <mergeCell ref="B8:G8"/>
    <mergeCell ref="B10:G10"/>
    <mergeCell ref="B11:G11"/>
    <mergeCell ref="B19:G19"/>
    <mergeCell ref="B29:G29"/>
    <mergeCell ref="D91:E91"/>
    <mergeCell ref="D45:F45"/>
    <mergeCell ref="D70:F70"/>
    <mergeCell ref="B32:G32"/>
    <mergeCell ref="B22:G22"/>
    <mergeCell ref="B109:G109"/>
    <mergeCell ref="B111:C111"/>
    <mergeCell ref="D111:G111"/>
    <mergeCell ref="D98:F98"/>
    <mergeCell ref="B114:G114"/>
    <mergeCell ref="C102:E10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P k D A A B Q S w M E F A A C A A g A 8 2 G o W L Q u o V O k A A A A 9 g A A A B I A H A B D b 2 5 m a W c v U G F j a 2 F n Z S 5 4 b W w g o h g A K K A U A A A A A A A A A A A A A A A A A A A A A A A A A A A A h Y 8 x D o I w G I W v Q r r T l j p g y E 8 Z j J s k J i T G t S k V G q A Y W i x 3 c / B I X k G M o m 6 O 7 3 v f 8 N 7 9 e o N s 6 t r g o g a r e 5 O i C F M U K C P 7 U p s q R a M 7 h W u U c d g L 2 Y h K B b N s b D L Z M k W 1 c + e E E O 8 9 9 i v c D x V h l E b k m O 8 K W a t O o I + s / 8 u h N t Y J I x X i c H i N 4 Q x H L M Y s j j E F s k D I t f k K b N 7 7 b H 8 g b M b W j Y P i y o b b A s g S g b w / 8 A d Q S w M E F A A C A A g A 8 2 G o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N h q F j + 3 8 f E 8 w A A A G 8 C A A A T A B w A R m 9 y b X V s Y X M v U 2 V j d G l v b j E u b S C i G A A o o B Q A A A A A A A A A A A A A A A A A A A A A A A A A A A D t U M F O w z A M v V f q P 0 T Z p Z V C t R Z x A e V C u 9 1 g m l Z O l E P W m h I p j a f E h V X T / p 2 g H u D Q T 8 A X 2 8 / W 8 / P z 0 J J G y w 5 z z h / i K I 7 8 h 3 L Q s R X f l D f b 3 Z 4 l 6 3 W R c i a Z A Y o j F m L n d A 8 2 I K X / z C p s x w E s J V t t I C v R U m h 8 w s v 7 5 s W D 8 8 0 T 9 O p x I m g q / L I G V e e b v 8 w Z n Y m n 4 r U C o w d N 4 C Q X X L A S z T h Y L 3 P B N r b F T t t e 5 s V d I d h + R I I D T Q b k b 5 k 9 o 4 W 3 V M w C V 7 z W J 2 S t G o 5 a d f g j v l b H s F U 7 Z f 0 7 u m G m r 6 c T + G R + R 1 w u f E b z c J 7 C h B G c 6 X p N 4 0 j b Z d 5 l v 2 7 / 3 V p 2 6 x t Q S w E C L Q A U A A I A C A D z Y a h Y t C 6 h U 6 Q A A A D 2 A A A A E g A A A A A A A A A A A A A A A A A A A A A A Q 2 9 u Z m l n L 1 B h Y 2 t h Z 2 U u e G 1 s U E s B A i 0 A F A A C A A g A 8 2 G o W A / K 6 a u k A A A A 6 Q A A A B M A A A A A A A A A A A A A A A A A 8 A A A A F t D b 2 5 0 Z W 5 0 X 1 R 5 c G V z X S 5 4 b W x Q S w E C L Q A U A A I A C A D z Y a h Y / t / H x P M A A A B v A g A A E w A A A A A A A A A A A A A A A A D h A Q A A R m 9 y b X V s Y X M v U 2 V j d G l v b j E u b V B L B Q Y A A A A A A w A D A M I A A A A h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V D g A A A A A A A L M O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F Q y 1 G T 1 E l M j A o M D A y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Y 0 N D Y x Y 2 I 3 L W Z k M j M t N G I 0 N S 1 h M T k 3 L W R l Y z c 5 M T h j Z T I 1 N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M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U t M D h U M D g 6 N D A 6 M T Y u M z A x N D c y O F o i I C 8 + P E V u d H J 5 I F R 5 c G U 9 I k Z p b G x D b 2 x 1 b W 5 U e X B l c y I g V m F s d W U 9 I n N C Z z 0 9 I i A v P j x F b n R y e S B U e X B l P S J G a W x s Q 2 9 s d W 1 u T m F t Z X M i I F Z h b H V l P S J z W y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Q y 1 G T 1 E g K D A w M i k v Q X V 0 b 1 J l b W 9 2 Z W R D b 2 x 1 b W 5 z M S 5 7 Q 2 9 s d W 1 u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F Q y 1 G T 1 E g K D A w M i k v Q X V 0 b 1 J l b W 9 2 Z W R D b 2 x 1 b W 5 z M S 5 7 Q 2 9 s d W 1 u M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U M t R k 9 R J T I w K D A w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U M t R k 9 R J T I w K D A w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U M t R k 9 R J T I w K D M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Y T l j N j k 0 M G Q t O T Y 1 M S 0 0 N 2 F m L W I 4 N m Q t M z B h Y T F l Y W Z l N z k 5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S 0 w O F Q w O D o 0 M D o x N i 4 z M D E 0 N z I 4 W i I g L z 4 8 R W 5 0 c n k g V H l w Z T 0 i R m l s b E N v b H V t b l R 5 c G V z I i B W Y W x 1 Z T 0 i c 0 J n P T 0 i I C 8 + P E V u d H J 5 I F R 5 c G U 9 I k Z p b G x D b 2 x 1 b W 5 O Y W 1 l c y I g V m F s d W U 9 I n N b J n F 1 b 3 Q 7 Q 2 9 s d W 1 u M S Z x d W 9 0 O 1 0 i I C 8 + P E V u d H J 5 I F R 5 c G U 9 I k Z p b G x T d G F 0 d X M i I F Z h b H V l P S J z Q 2 9 t c G x l d G U i I C 8 + P E V u d H J 5 I F R 5 c G U 9 I k Z p b G x D b 3 V u d C I g V m F s d W U 9 I m w 0 M D Y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V D L U Z P U S A o M D A y K S 9 B d X R v U m V t b 3 Z l Z E N v b H V t b n M x L n t D b 2 x 1 b W 4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0 V D L U Z P U S A o M D A y K S 9 B d X R v U m V t b 3 Z l Z E N v b H V t b n M x L n t D b 2 x 1 b W 4 x L D B 9 J n F 1 b 3 Q 7 X S w m c X V v d D t S Z W x h d G l v b n N o a X B J b m Z v J n F 1 b 3 Q 7 O l t d f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U M t R k 9 R J T I w K D M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D L U Z P U S U y M C g z K S 9 U a X B v J T I w Y 2 F t Y m l h Z G 8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4 F 6 f X r P 5 m 0 u U N 5 + N i K P 2 N w A A A A A C A A A A A A A Q Z g A A A A E A A C A A A A D C R 2 i G O 5 j O j s D C o T y H w N 9 H Q j j 1 h 0 r o g 9 0 p 9 a T v U t P 2 Y A A A A A A O g A A A A A I A A C A A A A B 0 j t c O j E O 8 g Y W t V 0 k 8 / G d Z a u x I U u e A U k b 3 E E E 9 a J J 1 6 F A A A A C K s i j R A r t Y i q 1 J d m L R P 8 E V k I K 7 o P r 8 Y U 6 G i 3 D M c 2 4 U R e f F L K H 9 G E y r d u K 8 M N E R F v A w U L 6 J I z G z M 7 / d F H h E b K n + p o h p 1 U O Y u i n o 8 h b S c s p b j E A A A A C g 8 9 v c l f 5 i 4 p / m q 8 G F 5 f 9 0 2 5 g d 2 C w p + / g u j x z U w U z K 7 7 v 5 b F z R 7 N Y d H Q 3 t O u I 1 p a A H g e 0 o O 9 f Z 5 g H v B w 4 L u T l / < / D a t a M a s h u p > 
</file>

<file path=customXml/itemProps1.xml><?xml version="1.0" encoding="utf-8"?>
<ds:datastoreItem xmlns:ds="http://schemas.openxmlformats.org/officeDocument/2006/customXml" ds:itemID="{E4BBF16C-D112-4B39-AA9C-E060DACE90A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1.4</vt:lpstr>
      <vt:lpstr>Pressupost OFERTA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Almacén | Helitrans</dc:creator>
  <cp:lastModifiedBy>Jan Penya Diaz</cp:lastModifiedBy>
  <cp:lastPrinted>2024-09-16T11:36:05Z</cp:lastPrinted>
  <dcterms:created xsi:type="dcterms:W3CDTF">2024-05-08T08:35:05Z</dcterms:created>
  <dcterms:modified xsi:type="dcterms:W3CDTF">2024-09-16T12:38:13Z</dcterms:modified>
</cp:coreProperties>
</file>