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CONTRACTACIO 2019  2020  2021  2022\SERVEIS\CONTRACTES EN PREPARACIO\10240 2024 SERVEI DE NETEJA EDIFICIS\DOCUMENTS PREPARATORIS LICITACIÓ\"/>
    </mc:Choice>
  </mc:AlternateContent>
  <bookViews>
    <workbookView xWindow="0" yWindow="0" windowWidth="19365" windowHeight="7050" tabRatio="925" firstSheet="1" activeTab="1"/>
  </bookViews>
  <sheets>
    <sheet name="COMPARATIVA HORES ANTERIOR CONT" sheetId="22" state="hidden" r:id="rId1"/>
    <sheet name="RESUM HORES X CENTRE" sheetId="21" r:id="rId2"/>
    <sheet name="CENTRAL" sheetId="13" r:id="rId3"/>
    <sheet name="POLICIA" sheetId="14" r:id="rId4"/>
    <sheet name="ENSENYAM" sheetId="1" r:id="rId5"/>
    <sheet name="EOI" sheetId="2" r:id="rId6"/>
    <sheet name="MUSICA" sheetId="3" r:id="rId7"/>
    <sheet name="ATENEA" sheetId="4" r:id="rId8"/>
    <sheet name="ESP" sheetId="8" r:id="rId9"/>
    <sheet name="CAPSALOU" sheetId="6" r:id="rId10"/>
    <sheet name="PONENT" sheetId="10" r:id="rId11"/>
    <sheet name="ESTADI" sheetId="7" r:id="rId12"/>
    <sheet name="BASENÀUTICA" sheetId="11" r:id="rId13"/>
    <sheet name="ESCACS" sheetId="20" r:id="rId14"/>
    <sheet name="CULTURA" sheetId="16" r:id="rId15"/>
    <sheet name="SS" sheetId="17" r:id="rId16"/>
    <sheet name="COMERÇ" sheetId="18" r:id="rId17"/>
    <sheet name="TURISME" sheetId="19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2" i="16" l="1"/>
  <c r="R29" i="14"/>
  <c r="T26" i="17"/>
  <c r="B17" i="21" l="1"/>
  <c r="V26" i="16"/>
  <c r="R26" i="16"/>
  <c r="AD26" i="16"/>
  <c r="AD25" i="16"/>
  <c r="AD24" i="16"/>
  <c r="AD23" i="16"/>
  <c r="D30" i="22"/>
  <c r="D41" i="22"/>
  <c r="F41" i="22"/>
  <c r="E48" i="22"/>
  <c r="C53" i="22"/>
  <c r="C48" i="22"/>
  <c r="C41" i="22"/>
  <c r="C30" i="22"/>
  <c r="C20" i="22"/>
  <c r="C14" i="22"/>
  <c r="C9" i="22"/>
  <c r="D13" i="22"/>
  <c r="D14" i="22" s="1"/>
  <c r="D8" i="22"/>
  <c r="D9" i="22" s="1"/>
  <c r="F5" i="22"/>
  <c r="F9" i="22" s="1"/>
  <c r="B29" i="22"/>
  <c r="B28" i="22"/>
  <c r="B27" i="22"/>
  <c r="E27" i="22" s="1"/>
  <c r="B26" i="22"/>
  <c r="E26" i="22" s="1"/>
  <c r="B18" i="22"/>
  <c r="B17" i="22"/>
  <c r="B16" i="22"/>
  <c r="D16" i="22" s="1"/>
  <c r="D20" i="22" s="1"/>
  <c r="B13" i="22"/>
  <c r="B12" i="22"/>
  <c r="B11" i="22"/>
  <c r="E11" i="22" s="1"/>
  <c r="E14" i="22" s="1"/>
  <c r="C58" i="22" l="1"/>
  <c r="C59" i="22" s="1"/>
  <c r="B57" i="22"/>
  <c r="B56" i="22"/>
  <c r="B55" i="22"/>
  <c r="B51" i="22"/>
  <c r="B52" i="22"/>
  <c r="B50" i="22"/>
  <c r="B47" i="22"/>
  <c r="D47" i="22" s="1"/>
  <c r="D48" i="22" s="1"/>
  <c r="D59" i="22" s="1"/>
  <c r="B46" i="22"/>
  <c r="R26" i="17"/>
  <c r="B45" i="22"/>
  <c r="B44" i="22"/>
  <c r="F44" i="22" s="1"/>
  <c r="F48" i="22" s="1"/>
  <c r="B43" i="22"/>
  <c r="N26" i="17"/>
  <c r="P26" i="17"/>
  <c r="L26" i="17"/>
  <c r="B39" i="22"/>
  <c r="B38" i="22"/>
  <c r="E38" i="22" s="1"/>
  <c r="E41" i="22" s="1"/>
  <c r="B36" i="22"/>
  <c r="B35" i="22"/>
  <c r="B34" i="22"/>
  <c r="B33" i="22"/>
  <c r="B32" i="22"/>
  <c r="Z26" i="16"/>
  <c r="X26" i="16"/>
  <c r="T26" i="16"/>
  <c r="N26" i="16"/>
  <c r="P26" i="16"/>
  <c r="L26" i="16"/>
  <c r="B9" i="22"/>
  <c r="T22" i="6"/>
  <c r="B58" i="22" l="1"/>
  <c r="B53" i="22"/>
  <c r="B48" i="22"/>
  <c r="B19" i="22" l="1"/>
  <c r="F19" i="22" s="1"/>
  <c r="F20" i="22" s="1"/>
  <c r="B14" i="22"/>
  <c r="B20" i="22" l="1"/>
  <c r="B49" i="22" l="1"/>
  <c r="B54" i="22"/>
  <c r="B31" i="22"/>
  <c r="R32" i="18" l="1"/>
  <c r="AD29" i="16"/>
  <c r="V28" i="7"/>
  <c r="V26" i="10" l="1"/>
  <c r="V26" i="6"/>
  <c r="R27" i="8"/>
  <c r="B5" i="21" l="1"/>
  <c r="R28" i="18"/>
  <c r="C21" i="10"/>
  <c r="V22" i="10"/>
  <c r="V21" i="10"/>
  <c r="B28" i="21" l="1"/>
  <c r="B27" i="21"/>
  <c r="B22" i="21"/>
  <c r="B21" i="21"/>
  <c r="B20" i="21" s="1"/>
  <c r="R31" i="19"/>
  <c r="R30" i="19"/>
  <c r="R25" i="19"/>
  <c r="V32" i="17"/>
  <c r="V31" i="17"/>
  <c r="V25" i="17"/>
  <c r="V29" i="11"/>
  <c r="V26" i="7"/>
  <c r="V30" i="7"/>
  <c r="V31" i="7" s="1"/>
  <c r="V32" i="7" s="1"/>
  <c r="V23" i="10"/>
  <c r="V24" i="10"/>
  <c r="V29" i="10"/>
  <c r="B26" i="21" l="1"/>
  <c r="V34" i="1"/>
  <c r="V35" i="1" s="1"/>
  <c r="V31" i="2"/>
  <c r="V32" i="2" s="1"/>
  <c r="V31" i="4"/>
  <c r="V31" i="3"/>
  <c r="V32" i="3"/>
  <c r="V26" i="3"/>
  <c r="V26" i="2"/>
  <c r="V29" i="1"/>
  <c r="V28" i="1"/>
  <c r="T28" i="13"/>
  <c r="T31" i="13" s="1"/>
  <c r="AD27" i="16"/>
  <c r="B19" i="21" s="1"/>
  <c r="B32" i="21" s="1"/>
  <c r="V21" i="17"/>
  <c r="B15" i="21"/>
  <c r="T30" i="13"/>
  <c r="T24" i="13"/>
  <c r="T23" i="13"/>
  <c r="T21" i="13"/>
  <c r="B18" i="21" l="1"/>
  <c r="B4" i="21"/>
  <c r="B11" i="21"/>
  <c r="R29" i="19" l="1"/>
  <c r="R27" i="19"/>
  <c r="B21" i="18"/>
  <c r="V30" i="17"/>
  <c r="V28" i="17"/>
  <c r="V23" i="17"/>
  <c r="V24" i="17"/>
  <c r="V22" i="17"/>
  <c r="R31" i="18" l="1"/>
  <c r="B25" i="21"/>
  <c r="AD31" i="16"/>
  <c r="V26" i="11"/>
  <c r="V28" i="11"/>
  <c r="V28" i="10" l="1"/>
  <c r="V28" i="6"/>
  <c r="P29" i="8"/>
  <c r="R29" i="8" s="1"/>
  <c r="R23" i="14"/>
  <c r="R31" i="14"/>
  <c r="V25" i="1"/>
  <c r="V24" i="1"/>
  <c r="V31" i="1"/>
  <c r="V33" i="1"/>
  <c r="V30" i="2"/>
  <c r="V28" i="2"/>
  <c r="V30" i="3"/>
  <c r="V28" i="3"/>
  <c r="V30" i="4"/>
  <c r="V28" i="4"/>
  <c r="V23" i="4"/>
  <c r="V26" i="4" s="1"/>
  <c r="V24" i="4"/>
  <c r="V22" i="4"/>
  <c r="V21" i="4"/>
  <c r="V32" i="4" l="1"/>
  <c r="B9" i="21" s="1"/>
  <c r="B10" i="21"/>
  <c r="R32" i="14"/>
  <c r="R33" i="14" s="1"/>
  <c r="B8" i="21"/>
  <c r="R30" i="8"/>
  <c r="V29" i="6"/>
  <c r="R21" i="8"/>
  <c r="B14" i="21" l="1"/>
  <c r="V24" i="2"/>
  <c r="V23" i="2"/>
  <c r="V22" i="2"/>
  <c r="V21" i="2"/>
  <c r="V25" i="2"/>
  <c r="B31" i="21" l="1"/>
  <c r="R22" i="14"/>
  <c r="V23" i="3" l="1"/>
  <c r="V24" i="3"/>
  <c r="V26" i="1" l="1"/>
  <c r="C21" i="1"/>
  <c r="V21" i="1" s="1"/>
  <c r="R26" i="14" l="1"/>
  <c r="R25" i="14"/>
  <c r="R24" i="14"/>
  <c r="R21" i="14"/>
  <c r="R27" i="14" l="1"/>
  <c r="B7" i="21"/>
  <c r="B6" i="21"/>
  <c r="N31" i="20"/>
  <c r="P37" i="11"/>
  <c r="R22" i="8" l="1"/>
  <c r="R23" i="8"/>
  <c r="R24" i="19"/>
  <c r="R23" i="19"/>
  <c r="R22" i="19"/>
  <c r="R25" i="18"/>
  <c r="R22" i="18"/>
  <c r="V22" i="20"/>
  <c r="V21" i="20"/>
  <c r="V23" i="20" s="1"/>
  <c r="R24" i="8" l="1"/>
  <c r="V22" i="11"/>
  <c r="V24" i="11" s="1"/>
  <c r="V23" i="7"/>
  <c r="V25" i="7"/>
  <c r="V24" i="7"/>
  <c r="V22" i="7"/>
  <c r="V23" i="6"/>
  <c r="V22" i="6"/>
  <c r="V21" i="6"/>
  <c r="N22" i="13"/>
  <c r="T22" i="13" s="1"/>
  <c r="V22" i="3"/>
  <c r="V21" i="3"/>
  <c r="B22" i="22" l="1"/>
  <c r="F22" i="22" s="1"/>
  <c r="F30" i="22" s="1"/>
  <c r="F59" i="22" s="1"/>
  <c r="R31" i="8"/>
  <c r="V24" i="6"/>
  <c r="B25" i="22" s="1"/>
  <c r="E25" i="22" s="1"/>
  <c r="E30" i="22" s="1"/>
  <c r="E59" i="22" s="1"/>
  <c r="V30" i="11"/>
  <c r="B3" i="21"/>
  <c r="T25" i="13"/>
  <c r="T32" i="13" s="1"/>
  <c r="B2" i="21" s="1"/>
  <c r="R24" i="18"/>
  <c r="R23" i="18"/>
  <c r="V30" i="6" l="1"/>
  <c r="B13" i="21"/>
  <c r="B12" i="21" s="1"/>
  <c r="B30" i="22"/>
  <c r="R21" i="19"/>
  <c r="R21" i="18"/>
  <c r="R26" i="18" s="1"/>
  <c r="AD22" i="16" l="1"/>
  <c r="AD21" i="16"/>
  <c r="B37" i="22" l="1"/>
  <c r="B41" i="22" s="1"/>
  <c r="B59" i="22" s="1"/>
  <c r="V30" i="10"/>
  <c r="B16" i="21" l="1"/>
  <c r="AD33" i="16"/>
  <c r="R27" i="18"/>
  <c r="B24" i="21"/>
  <c r="B23" i="21" s="1"/>
  <c r="B30" i="21" l="1"/>
  <c r="B33" i="21" s="1"/>
</calcChain>
</file>

<file path=xl/sharedStrings.xml><?xml version="1.0" encoding="utf-8"?>
<sst xmlns="http://schemas.openxmlformats.org/spreadsheetml/2006/main" count="1575" uniqueCount="362">
  <si>
    <t>L</t>
  </si>
  <si>
    <t>M</t>
  </si>
  <si>
    <t>X</t>
  </si>
  <si>
    <t>J</t>
  </si>
  <si>
    <t>V</t>
  </si>
  <si>
    <t>S</t>
  </si>
  <si>
    <t>D</t>
  </si>
  <si>
    <t>festius</t>
  </si>
  <si>
    <t>horari lectiu de 9:00-12:30 i de 15:00-16:30</t>
  </si>
  <si>
    <t>horari compactat. De 9:00-13:00</t>
  </si>
  <si>
    <t>DIES</t>
  </si>
  <si>
    <t>horari escolar</t>
  </si>
  <si>
    <t>TOTAL HORES CONTRACTADES</t>
  </si>
  <si>
    <t>hores contracte
1 op de 6:00-10:00</t>
  </si>
  <si>
    <t>hores contracte
1 op de 13:00-14:00</t>
  </si>
  <si>
    <t>L A V</t>
  </si>
  <si>
    <t>1 OP.</t>
  </si>
  <si>
    <t>horari centre</t>
  </si>
  <si>
    <t xml:space="preserve">TOTAL hores contracte
</t>
  </si>
  <si>
    <t>PISCINA
SEGONS CONTRACTE
HORES/DIA</t>
  </si>
  <si>
    <t>SALA FITNESS
SEGONS CONTRACTE
HORES/DIA</t>
  </si>
  <si>
    <t>CASA CONSISTORIAL</t>
  </si>
  <si>
    <t>NAU BRIGADA</t>
  </si>
  <si>
    <t>1H</t>
  </si>
  <si>
    <t>3 OP.</t>
  </si>
  <si>
    <t>12:50 A 14:30</t>
  </si>
  <si>
    <t>CENTRE GESTOR CENTRAL (HORES CONTRACTADES)</t>
  </si>
  <si>
    <r>
      <rPr>
        <b/>
        <sz val="8"/>
        <color rgb="FFFF0000"/>
        <rFont val="Calibri"/>
        <family val="2"/>
        <scheme val="minor"/>
      </rPr>
      <t>AJUNTAMENT</t>
    </r>
    <r>
      <rPr>
        <b/>
        <sz val="8"/>
        <rFont val="Calibri"/>
        <family val="2"/>
        <scheme val="minor"/>
      </rPr>
      <t xml:space="preserve">
HORES/DIA CONTRACTADES DE DILL  A DIV</t>
    </r>
  </si>
  <si>
    <r>
      <rPr>
        <b/>
        <sz val="8"/>
        <color rgb="FFFF0000"/>
        <rFont val="Calibri"/>
        <family val="2"/>
        <scheme val="minor"/>
      </rPr>
      <t>NAU BRIGADA</t>
    </r>
    <r>
      <rPr>
        <b/>
        <sz val="8"/>
        <rFont val="Calibri"/>
        <family val="2"/>
        <scheme val="minor"/>
      </rPr>
      <t xml:space="preserve">
HORES/DIA CONTRACTADES DE DILL  A DIV</t>
    </r>
  </si>
  <si>
    <r>
      <rPr>
        <b/>
        <sz val="8"/>
        <color rgb="FFFF0000"/>
        <rFont val="Calibri"/>
        <family val="2"/>
        <scheme val="minor"/>
      </rPr>
      <t>JUTJAT DE PAU</t>
    </r>
    <r>
      <rPr>
        <b/>
        <sz val="8"/>
        <rFont val="Calibri"/>
        <family val="2"/>
        <scheme val="minor"/>
      </rPr>
      <t xml:space="preserve">
HORES/DIA CONTRACTADES DE DILL  A DIV</t>
    </r>
  </si>
  <si>
    <t>JUTJAT DE PAU</t>
  </si>
  <si>
    <t>DLL-DX-DV</t>
  </si>
  <si>
    <t>DLL-DJ</t>
  </si>
  <si>
    <t>SET</t>
  </si>
  <si>
    <t>NOV</t>
  </si>
  <si>
    <t>DES</t>
  </si>
  <si>
    <t>2H</t>
  </si>
  <si>
    <t>1H/DIA</t>
  </si>
  <si>
    <t>CENTRE GESTOR POLICIA  (HORES CONTRACTADES)</t>
  </si>
  <si>
    <r>
      <rPr>
        <b/>
        <sz val="8"/>
        <color rgb="FFFF0000"/>
        <rFont val="Calibri"/>
        <family val="2"/>
        <scheme val="minor"/>
      </rPr>
      <t>COMISSARIA CENTRAL</t>
    </r>
    <r>
      <rPr>
        <b/>
        <sz val="8"/>
        <rFont val="Calibri"/>
        <family val="2"/>
        <scheme val="minor"/>
      </rPr>
      <t xml:space="preserve">
HORES/DIA CONTRACT 
 DILL  A DISS</t>
    </r>
  </si>
  <si>
    <t>DIUMENGES</t>
  </si>
  <si>
    <r>
      <rPr>
        <b/>
        <sz val="8"/>
        <color rgb="FFFF0000"/>
        <rFont val="Calibri"/>
        <family val="2"/>
        <scheme val="minor"/>
      </rPr>
      <t>COMISSARIA PLATGES</t>
    </r>
    <r>
      <rPr>
        <b/>
        <sz val="8"/>
        <rFont val="Calibri"/>
        <family val="2"/>
        <scheme val="minor"/>
      </rPr>
      <t xml:space="preserve">
HORES/DIA CONTRACTADES DE DILL  A DIV</t>
    </r>
  </si>
  <si>
    <t>FEB</t>
  </si>
  <si>
    <t>MARÇ</t>
  </si>
  <si>
    <t>ABR</t>
  </si>
  <si>
    <t xml:space="preserve">MAIG </t>
  </si>
  <si>
    <t>JUNY</t>
  </si>
  <si>
    <t>neteja a fons</t>
  </si>
  <si>
    <t>GEN</t>
  </si>
  <si>
    <t>TASS</t>
  </si>
  <si>
    <t>MASIA TOUS</t>
  </si>
  <si>
    <t>CENTRE CIVIC CENTRAL</t>
  </si>
  <si>
    <t>PARC DE LA CIUTAT</t>
  </si>
  <si>
    <t xml:space="preserve">L A D </t>
  </si>
  <si>
    <t>ESTACIÓ DEL CARRILET</t>
  </si>
  <si>
    <t>TINGLADO</t>
  </si>
  <si>
    <t>X, V</t>
  </si>
  <si>
    <t>TORRE VELLA</t>
  </si>
  <si>
    <t>BIBLIOTECA</t>
  </si>
  <si>
    <t>10 A 13</t>
  </si>
  <si>
    <t>6 A 14:00</t>
  </si>
  <si>
    <t>8 A 10:30</t>
  </si>
  <si>
    <t>6 A 8</t>
  </si>
  <si>
    <t>10:30 A 13:00</t>
  </si>
  <si>
    <t>12 A 13</t>
  </si>
  <si>
    <t>6 A 9</t>
  </si>
  <si>
    <t>CENTRE GESTOR CULTURA  (HORES CONTRACTADES)</t>
  </si>
  <si>
    <t>CENTRE CÍVIC ELS TRIANGLES I MAS ESQUERRER</t>
  </si>
  <si>
    <t xml:space="preserve">BORSA D'HORES </t>
  </si>
  <si>
    <t>COST CULTURA</t>
  </si>
  <si>
    <t>9 a 10 (Servicio 7 meses año de Abril a Octubre)</t>
  </si>
  <si>
    <t>DE DILLUNS A DIUMENGE D'ABRIL A OCTUBRE</t>
  </si>
  <si>
    <t>SERVEIS SOCIALS</t>
  </si>
  <si>
    <t xml:space="preserve"> L A V</t>
  </si>
  <si>
    <t>ESPAI MAS</t>
  </si>
  <si>
    <t>DOFÍ MÀGIC</t>
  </si>
  <si>
    <t>8 A 10</t>
  </si>
  <si>
    <t>15:30 A 16:30</t>
  </si>
  <si>
    <t>15:30  A 16:30</t>
  </si>
  <si>
    <t>CENTRE GESTOR SERVEIS SOCIALS  (HORES CONTRACTADES)</t>
  </si>
  <si>
    <r>
      <rPr>
        <b/>
        <sz val="8"/>
        <color rgb="FFFF0000"/>
        <rFont val="Calibri"/>
        <family val="2"/>
        <scheme val="minor"/>
      </rPr>
      <t>SERVEIS SOCIALS</t>
    </r>
    <r>
      <rPr>
        <b/>
        <sz val="8"/>
        <rFont val="Calibri"/>
        <family val="2"/>
        <scheme val="minor"/>
      </rPr>
      <t xml:space="preserve">
SEGONS CONTRACTE HORES/DIA</t>
    </r>
  </si>
  <si>
    <r>
      <rPr>
        <b/>
        <sz val="8"/>
        <color rgb="FFFF0000"/>
        <rFont val="Calibri"/>
        <family val="2"/>
        <scheme val="minor"/>
      </rPr>
      <t>ESPAI MAS</t>
    </r>
    <r>
      <rPr>
        <b/>
        <sz val="8"/>
        <rFont val="Calibri"/>
        <family val="2"/>
        <scheme val="minor"/>
      </rPr>
      <t xml:space="preserve">
SEGONS CONTRACTE HORES/DIA</t>
    </r>
  </si>
  <si>
    <r>
      <rPr>
        <b/>
        <sz val="8"/>
        <color rgb="FFFF0000"/>
        <rFont val="Calibri"/>
        <family val="2"/>
        <scheme val="minor"/>
      </rPr>
      <t>DOFI MÀGIC</t>
    </r>
    <r>
      <rPr>
        <b/>
        <sz val="8"/>
        <rFont val="Calibri"/>
        <family val="2"/>
        <scheme val="minor"/>
      </rPr>
      <t xml:space="preserve">
SEGONS CONTRACTE HORES/DIA</t>
    </r>
  </si>
  <si>
    <t>MERCAT</t>
  </si>
  <si>
    <t>MÒDUL MERCADET</t>
  </si>
  <si>
    <t>MASIAS CATALANAS</t>
  </si>
  <si>
    <t>DLL</t>
  </si>
  <si>
    <t>DLL-DG</t>
  </si>
  <si>
    <t>DLL-DSS</t>
  </si>
  <si>
    <t>DG</t>
  </si>
  <si>
    <t>DILLUNS A DISSABTE</t>
  </si>
  <si>
    <t>AGOST</t>
  </si>
  <si>
    <r>
      <rPr>
        <b/>
        <sz val="8"/>
        <color rgb="FFFF0000"/>
        <rFont val="Calibri"/>
        <family val="2"/>
        <scheme val="minor"/>
      </rPr>
      <t>MERCAT</t>
    </r>
    <r>
      <rPr>
        <b/>
        <sz val="8"/>
        <rFont val="Calibri"/>
        <family val="2"/>
        <scheme val="minor"/>
      </rPr>
      <t xml:space="preserve">
SEGONS CONTRACTE HORES/DIA</t>
    </r>
  </si>
  <si>
    <r>
      <rPr>
        <b/>
        <sz val="8"/>
        <color rgb="FFFF0000"/>
        <rFont val="Calibri"/>
        <family val="2"/>
        <scheme val="minor"/>
      </rPr>
      <t>MÒDUL MERCADET</t>
    </r>
    <r>
      <rPr>
        <b/>
        <sz val="8"/>
        <rFont val="Calibri"/>
        <family val="2"/>
        <scheme val="minor"/>
      </rPr>
      <t xml:space="preserve">
SEGONS CONTRACTE HORES/DIA</t>
    </r>
  </si>
  <si>
    <r>
      <rPr>
        <b/>
        <sz val="8"/>
        <color rgb="FFFF0000"/>
        <rFont val="Calibri"/>
        <family val="2"/>
        <scheme val="minor"/>
      </rPr>
      <t>MASIES CATALANES</t>
    </r>
    <r>
      <rPr>
        <b/>
        <sz val="8"/>
        <rFont val="Calibri"/>
        <family val="2"/>
        <scheme val="minor"/>
      </rPr>
      <t xml:space="preserve">
SEGONS CONTRACTE HORES/DIA</t>
    </r>
  </si>
  <si>
    <t>DILLUNS</t>
  </si>
  <si>
    <t>XALET TORREMAR</t>
  </si>
  <si>
    <t>NAU TRENET</t>
  </si>
  <si>
    <t>PLAÇA EUROPA</t>
  </si>
  <si>
    <t>8:00 a 10:00</t>
  </si>
  <si>
    <t>DJ</t>
  </si>
  <si>
    <t>DLL-DS</t>
  </si>
  <si>
    <r>
      <rPr>
        <b/>
        <sz val="8"/>
        <color rgb="FFFF0000"/>
        <rFont val="Calibri"/>
        <family val="2"/>
        <scheme val="minor"/>
      </rPr>
      <t>XALET TORREMAR</t>
    </r>
    <r>
      <rPr>
        <b/>
        <sz val="8"/>
        <rFont val="Calibri"/>
        <family val="2"/>
        <scheme val="minor"/>
      </rPr>
      <t xml:space="preserve">
SEGONS CONTRACTE HORES/DIA</t>
    </r>
  </si>
  <si>
    <r>
      <rPr>
        <b/>
        <sz val="8"/>
        <color rgb="FFFF0000"/>
        <rFont val="Calibri"/>
        <family val="2"/>
        <scheme val="minor"/>
      </rPr>
      <t>PLAÇA EUROPA</t>
    </r>
    <r>
      <rPr>
        <b/>
        <sz val="8"/>
        <rFont val="Calibri"/>
        <family val="2"/>
        <scheme val="minor"/>
      </rPr>
      <t xml:space="preserve">
SEGONS CONTRACTE HORES/DIA</t>
    </r>
  </si>
  <si>
    <r>
      <rPr>
        <b/>
        <sz val="8"/>
        <color rgb="FFFF0000"/>
        <rFont val="Calibri"/>
        <family val="2"/>
        <scheme val="minor"/>
      </rPr>
      <t>NAU TRENET</t>
    </r>
    <r>
      <rPr>
        <b/>
        <sz val="8"/>
        <rFont val="Calibri"/>
        <family val="2"/>
        <scheme val="minor"/>
      </rPr>
      <t xml:space="preserve">
SEGONS CONTRACTE HORES/DIA</t>
    </r>
  </si>
  <si>
    <t>DE DILLUNS A DIVENDRES</t>
  </si>
  <si>
    <t>CENTRE GESTOR CENTRAL</t>
  </si>
  <si>
    <t>CENTRE GESTOR POLICIA</t>
  </si>
  <si>
    <t>CENTRE GESTOR ENSENYAMENT
CEIPS</t>
  </si>
  <si>
    <t>CENTRE GESTOR ENSENYAMENT
EOI</t>
  </si>
  <si>
    <t>CENTRE GESTOR ENSENYAMENT
ESCOLA DE MÚSICA</t>
  </si>
  <si>
    <t>CENTRE GESTOR ENSENYAMENT
ESCOLA DE ATENEA</t>
  </si>
  <si>
    <t>CENTRE GESTOR ESPORTS
PAVELLÓ CAP SALOU</t>
  </si>
  <si>
    <t>CENTRE GESTOR ESPORTS
PAVELLÓ PONENT</t>
  </si>
  <si>
    <t>CENTRE GESTOR ESPORTS
ESTADI</t>
  </si>
  <si>
    <t>CENTRE GESTOR ESPORTS
BASE NÀUTICA</t>
  </si>
  <si>
    <t>CENTRE GESTOR CULTURA</t>
  </si>
  <si>
    <t>CENTRE GESTOR COMERÇ</t>
  </si>
  <si>
    <t>CENTRE GESTOR TURISME</t>
  </si>
  <si>
    <t>JULIO</t>
  </si>
  <si>
    <t xml:space="preserve">OCT </t>
  </si>
  <si>
    <t>horari repàs estiu</t>
  </si>
  <si>
    <t xml:space="preserve">hores contracte
1 op </t>
  </si>
  <si>
    <t>TOTAL HORES SERVEI ORDINARI</t>
  </si>
  <si>
    <t>Repàs  aseos del 22.06 al 31.07</t>
  </si>
  <si>
    <t>HORES</t>
  </si>
  <si>
    <t>HORARI</t>
  </si>
  <si>
    <t>OBSERVACIONS</t>
  </si>
  <si>
    <t>13 A 14</t>
  </si>
  <si>
    <t>Horari lectiu i neteja a fons abans inici curs</t>
  </si>
  <si>
    <t>X Y V</t>
  </si>
  <si>
    <t>8 A 9:30</t>
  </si>
  <si>
    <t>CÀLCUL HORES PER ESCOLA D'IDIOMES</t>
  </si>
  <si>
    <t>16:30 A 21:30</t>
  </si>
  <si>
    <t>Casal estiu una escola del 1/07 al 31/08</t>
  </si>
  <si>
    <t>HORARI SERVEI ORDINARI</t>
  </si>
  <si>
    <r>
      <t>CÀLCUL HORES CEIPS</t>
    </r>
    <r>
      <rPr>
        <b/>
        <sz val="11"/>
        <color rgb="FFFF0000"/>
        <rFont val="Calibri"/>
        <family val="2"/>
        <scheme val="minor"/>
      </rPr>
      <t xml:space="preserve"> </t>
    </r>
  </si>
  <si>
    <t>6 A 10</t>
  </si>
  <si>
    <t>CÀLCUL HORES ESCOLA DE MÚSICA</t>
  </si>
  <si>
    <t>CÀLCUL HORES CENTRE ATENEA</t>
  </si>
  <si>
    <t>6 A 12</t>
  </si>
  <si>
    <t>DE DLL A DS</t>
  </si>
  <si>
    <t>COMISARIA DE PLATGES</t>
  </si>
  <si>
    <t>COMISSARIA POLICIA</t>
  </si>
  <si>
    <t>DLL a DV</t>
  </si>
  <si>
    <t>PAVELLÓ
SEGONS CONTRACTE HORES/DIA</t>
  </si>
  <si>
    <t>DATA</t>
  </si>
  <si>
    <t>14,00 - 15,30</t>
  </si>
  <si>
    <t>DLL-DV</t>
  </si>
  <si>
    <t>18,00 - 19,30</t>
  </si>
  <si>
    <t>18,00 - 21,00</t>
  </si>
  <si>
    <t>22,00 - 02,00</t>
  </si>
  <si>
    <t>PAVELLÓ</t>
  </si>
  <si>
    <t>HORES DIÀRIES</t>
  </si>
  <si>
    <t>Horari hivern             
1 d'agost al 15 de juny</t>
  </si>
  <si>
    <t>06,00 - 10,00</t>
  </si>
  <si>
    <t>DS</t>
  </si>
  <si>
    <t>06,00 - 09,00</t>
  </si>
  <si>
    <t>14,00 - 16,00</t>
  </si>
  <si>
    <t>Horari Estiu             
16 de juny al  31 de juliol</t>
  </si>
  <si>
    <t>H/D</t>
  </si>
  <si>
    <t>HORARI PAVELLÓ</t>
  </si>
  <si>
    <t>CENTRE GESTOR ESPORTS (HORES CONTRACTADES)</t>
  </si>
  <si>
    <t>HORARI PISCINA</t>
  </si>
  <si>
    <t>PISCINA</t>
  </si>
  <si>
    <t>1 de gener al 31 de desembre</t>
  </si>
  <si>
    <t>05,30 - 08,30</t>
  </si>
  <si>
    <t>17,15 - 18,00</t>
  </si>
  <si>
    <t>Sala ciclo</t>
  </si>
  <si>
    <t>HORARI SALA JARDÍ</t>
  </si>
  <si>
    <t>Únicament quan hi hagi competicions</t>
  </si>
  <si>
    <t>DM</t>
  </si>
  <si>
    <t>08,00 - 12,00</t>
  </si>
  <si>
    <t>Neteja pista</t>
  </si>
  <si>
    <t>Horari Estiu            
 16 de juny al  31 de juliol</t>
  </si>
  <si>
    <t>DM-DJ-DS</t>
  </si>
  <si>
    <t>07,00 - 09,30</t>
  </si>
  <si>
    <t>Si cau en festiu es canvia per un altre dia laborable</t>
  </si>
  <si>
    <t>HORES/DIA CONTRACTADES DE DILL  A DV</t>
  </si>
  <si>
    <t>HORES AFEGIDES DIMARTS</t>
  </si>
  <si>
    <t>Neteja pista: si cau en festiu es canvia per dia laborable següent</t>
  </si>
  <si>
    <t>Únicament quan hi hagi competicions* ES COMPTABILITZA EN BOSSA D'HORES</t>
  </si>
  <si>
    <t>Horari hivern             
15 d'agost al 30 de juny</t>
  </si>
  <si>
    <t>06,00 - 08,30</t>
  </si>
  <si>
    <t>Inici 15 de setembre * Únicament quan hi hagin competicions</t>
  </si>
  <si>
    <t>Horari Estiu             
1 de juliol al 14 d'agost</t>
  </si>
  <si>
    <t>CÀLCUL HORES PAVELLÓ PONENT</t>
  </si>
  <si>
    <t>CÀLCUL HORES CAP SALOU</t>
  </si>
  <si>
    <t>CENTRE PAVELLÓ CENTRAL-PISCINA-GIMNÀS</t>
  </si>
  <si>
    <t>DM, DJ I DS</t>
  </si>
  <si>
    <t>06,00 - 09,30</t>
  </si>
  <si>
    <t>10,5 setmanals (es cobreixen festius)</t>
  </si>
  <si>
    <t>CÀLCUL HORES BASE NÀUTICA</t>
  </si>
  <si>
    <t xml:space="preserve">HORES/DIA CONTRACTADES </t>
  </si>
  <si>
    <t>CÀLCUL HORES PER ESTADI</t>
  </si>
  <si>
    <r>
      <rPr>
        <b/>
        <sz val="8"/>
        <color rgb="FFFF0000"/>
        <rFont val="Calibri"/>
        <family val="2"/>
        <scheme val="minor"/>
      </rPr>
      <t>CENTRE CIVIC 3A PLANTA</t>
    </r>
    <r>
      <rPr>
        <b/>
        <sz val="8"/>
        <rFont val="Calibri"/>
        <family val="2"/>
        <scheme val="minor"/>
      </rPr>
      <t xml:space="preserve">
SEGONS CONTRACTE HORES/DIA</t>
    </r>
  </si>
  <si>
    <t>5:30 A 8:00
Observacions: Si cau en dia festiu es subsitueix per un altre dia laborable</t>
  </si>
  <si>
    <t>DLL,DX,DV,DS</t>
  </si>
  <si>
    <t>Periode de juny a setembre
Si coincideix amb dia festiu es substitueix per un de laborable (4h/setmana)
2 dies seguits festius, es treballa 1</t>
  </si>
  <si>
    <t>Si cau en festiu es canvia per dia laborable següent</t>
  </si>
  <si>
    <t>Neteja pista: si cau en festiu es canvia per dia laborable següent (tot l'any)</t>
  </si>
  <si>
    <t>Horari Hivern       
1 d'octubre fins 15 de juny</t>
  </si>
  <si>
    <t>Horari Hivern       1 d'octubre fins 15 de juny</t>
  </si>
  <si>
    <t>DLL, DX i DV</t>
  </si>
  <si>
    <t>DLL i  DX</t>
  </si>
  <si>
    <t>7,00 - 09,30</t>
  </si>
  <si>
    <t>En cas de que hi hagi dos dies festius es substituirà per un altre dia hàbil</t>
  </si>
  <si>
    <t>Horari Estiu                   
16 de juny fins 30 de setembre</t>
  </si>
  <si>
    <t>Horari Estiu                   16 de juny fins 30 de setembre</t>
  </si>
  <si>
    <t>08,00 - 10,00</t>
  </si>
  <si>
    <t>En cas de que hi hagi dos dies festius es substituirà per un altre dia hàbil
El Club Escacs Salauris no l'utilitzarà, únicament Associació Alzheimer Salou</t>
  </si>
  <si>
    <t xml:space="preserve">CÀLCUL HORES JARDÍ BOTÀNIC ESCACS </t>
  </si>
  <si>
    <t>14:30 a 19 (INCLOU FESTIUS)</t>
  </si>
  <si>
    <t>BORSA D'HORES</t>
  </si>
  <si>
    <t>50/ANUALS</t>
  </si>
  <si>
    <t>Juny, Juliol, agost i setembre</t>
  </si>
  <si>
    <t>CÀLCUL D'HORES SERVEIS SOCIALS</t>
  </si>
  <si>
    <t>CÀLCUL D'HORES COMERÇ</t>
  </si>
  <si>
    <t>DILLUNS A DIUMENGE (juny-setembre)</t>
  </si>
  <si>
    <t>bossa d'hores</t>
  </si>
  <si>
    <t>neteja prèvia</t>
  </si>
  <si>
    <t>CÀLCUL D'HORES TURISME</t>
  </si>
  <si>
    <t>DLL, DM, DX, DJ, DV,DG</t>
  </si>
  <si>
    <t>8 a 9 
Servei de març a octubre</t>
  </si>
  <si>
    <t>NETEJA PRÈVIA</t>
  </si>
  <si>
    <t>10:30 a 11:30
Si el dijous cau en festiu es substitueix per una altre dia hàbil</t>
  </si>
  <si>
    <t>12 H + NETEJA PRÈVIA</t>
  </si>
  <si>
    <t>BOSSA D'HORES</t>
  </si>
  <si>
    <t>GIMNÀS</t>
  </si>
  <si>
    <t>CENTRE GESTOR ESPORTS
JARDÍ BOTÀNIC ESCACS</t>
  </si>
  <si>
    <r>
      <rPr>
        <b/>
        <sz val="8"/>
        <color rgb="FFFF0000"/>
        <rFont val="Calibri"/>
        <family val="2"/>
        <scheme val="minor"/>
      </rPr>
      <t>TASS</t>
    </r>
    <r>
      <rPr>
        <b/>
        <sz val="8"/>
        <rFont val="Calibri"/>
        <family val="2"/>
        <scheme val="minor"/>
      </rPr>
      <t xml:space="preserve">
HORES/DIA CONTRACTADES </t>
    </r>
  </si>
  <si>
    <r>
      <rPr>
        <b/>
        <sz val="8"/>
        <color rgb="FFFF0000"/>
        <rFont val="Calibri"/>
        <family val="2"/>
        <scheme val="minor"/>
      </rPr>
      <t>MASIA TOUS</t>
    </r>
    <r>
      <rPr>
        <b/>
        <sz val="8"/>
        <rFont val="Calibri"/>
        <family val="2"/>
        <scheme val="minor"/>
      </rPr>
      <t xml:space="preserve">
HORES/DIA CONTRACTADES </t>
    </r>
  </si>
  <si>
    <r>
      <rPr>
        <b/>
        <sz val="8"/>
        <color rgb="FFFF0000"/>
        <rFont val="Calibri"/>
        <family val="2"/>
        <scheme val="minor"/>
      </rPr>
      <t>CENTRE CÍVIC CENTRAL</t>
    </r>
    <r>
      <rPr>
        <b/>
        <sz val="8"/>
        <rFont val="Calibri"/>
        <family val="2"/>
        <scheme val="minor"/>
      </rPr>
      <t xml:space="preserve">
HORES/DIA CONTRACTADES </t>
    </r>
  </si>
  <si>
    <r>
      <rPr>
        <b/>
        <sz val="8"/>
        <color rgb="FFFF0000"/>
        <rFont val="Calibri"/>
        <family val="2"/>
        <scheme val="minor"/>
      </rPr>
      <t>PARC DE LA CIUTAT</t>
    </r>
    <r>
      <rPr>
        <b/>
        <sz val="8"/>
        <rFont val="Calibri"/>
        <family val="2"/>
        <scheme val="minor"/>
      </rPr>
      <t xml:space="preserve">
HORES/DIA CONTRACTADES </t>
    </r>
  </si>
  <si>
    <r>
      <rPr>
        <b/>
        <sz val="8"/>
        <color rgb="FFFF0000"/>
        <rFont val="Calibri"/>
        <family val="2"/>
        <scheme val="minor"/>
      </rPr>
      <t>ESTACIÓ CARRILET</t>
    </r>
    <r>
      <rPr>
        <b/>
        <sz val="8"/>
        <rFont val="Calibri"/>
        <family val="2"/>
        <scheme val="minor"/>
      </rPr>
      <t xml:space="preserve">
HORES/DIA CONTRACTADES </t>
    </r>
  </si>
  <si>
    <r>
      <rPr>
        <b/>
        <sz val="8"/>
        <color rgb="FFFF0000"/>
        <rFont val="Calibri"/>
        <family val="2"/>
        <scheme val="minor"/>
      </rPr>
      <t>TINGLADO</t>
    </r>
    <r>
      <rPr>
        <b/>
        <sz val="8"/>
        <rFont val="Calibri"/>
        <family val="2"/>
        <scheme val="minor"/>
      </rPr>
      <t xml:space="preserve">
HORES/DIA CONTRACTADES </t>
    </r>
  </si>
  <si>
    <r>
      <rPr>
        <b/>
        <sz val="8"/>
        <color rgb="FFFF0000"/>
        <rFont val="Calibri"/>
        <family val="2"/>
        <scheme val="minor"/>
      </rPr>
      <t>TORRE VELLA</t>
    </r>
    <r>
      <rPr>
        <b/>
        <sz val="8"/>
        <rFont val="Calibri"/>
        <family val="2"/>
        <scheme val="minor"/>
      </rPr>
      <t xml:space="preserve">
HORES/DIA CONTRACTADES </t>
    </r>
  </si>
  <si>
    <r>
      <rPr>
        <b/>
        <sz val="8"/>
        <color rgb="FFFF0000"/>
        <rFont val="Calibri"/>
        <family val="2"/>
        <scheme val="minor"/>
      </rPr>
      <t>BIBLIOTECA</t>
    </r>
    <r>
      <rPr>
        <b/>
        <sz val="8"/>
        <rFont val="Calibri"/>
        <family val="2"/>
        <scheme val="minor"/>
      </rPr>
      <t xml:space="preserve">
HORES/DIA CONTRACTADES </t>
    </r>
  </si>
  <si>
    <t>DLL-DJ Observacions: Si cau en dia festiu es subsitueix per un altre dia laborable</t>
  </si>
  <si>
    <t>DX I DV Observacions: Si cau en dia festiu es subsitueix per un altre dia laborable</t>
  </si>
  <si>
    <t>ESPLAI</t>
  </si>
  <si>
    <r>
      <rPr>
        <b/>
        <sz val="8"/>
        <color rgb="FFFF0000"/>
        <rFont val="Calibri"/>
        <family val="2"/>
        <scheme val="minor"/>
      </rPr>
      <t>ESPLAI</t>
    </r>
    <r>
      <rPr>
        <b/>
        <sz val="8"/>
        <rFont val="Calibri"/>
        <family val="2"/>
        <scheme val="minor"/>
      </rPr>
      <t xml:space="preserve">
HORES/DIA CONTRACTADES DE DILL  A DIV</t>
    </r>
  </si>
  <si>
    <t>9:00-12:00h</t>
  </si>
  <si>
    <t>19H/ DIA</t>
  </si>
  <si>
    <t>OFICINA ZONA BLAVA PASSEIG
HORES/DIA CONTRACTADES DE DILL  A DIV</t>
  </si>
  <si>
    <t>NETEJA PREVIA INSTAL·LACIONS ZONA PLATJA</t>
  </si>
  <si>
    <t>DLL,DX,DJ, DV,DS</t>
  </si>
  <si>
    <t>horari no lectiu</t>
  </si>
  <si>
    <t>OFICINA ZONA BLAVA</t>
  </si>
  <si>
    <t xml:space="preserve">lliure disposició </t>
  </si>
  <si>
    <t>Escola Europa</t>
  </si>
  <si>
    <t xml:space="preserve">Escola Sta Maria del Mar,Voramar i Salou </t>
  </si>
  <si>
    <t>Repàs  aseos del 25.06 al 31.07</t>
  </si>
  <si>
    <t>Casal d'estiu</t>
  </si>
  <si>
    <t>2 Op. De 14:30 a 21h i 1 Op. De 16H 21H</t>
  </si>
  <si>
    <r>
      <t>DLL-DX-DV-DS (fins 30 de setembre)</t>
    </r>
    <r>
      <rPr>
        <b/>
        <sz val="9"/>
        <color rgb="FFFF0000"/>
        <rFont val="Calibri"/>
        <family val="2"/>
        <scheme val="minor"/>
      </rPr>
      <t xml:space="preserve"> </t>
    </r>
  </si>
  <si>
    <t>DIUMENGE</t>
  </si>
  <si>
    <t>anual</t>
  </si>
  <si>
    <t>BIMENSUAL</t>
  </si>
  <si>
    <t>TRACTAMENT TERRES</t>
  </si>
  <si>
    <t>NETEJA VIDRES</t>
  </si>
  <si>
    <t>QUATRIMESTRAL</t>
  </si>
  <si>
    <t>Sta Maria del Mar</t>
  </si>
  <si>
    <t>repàs agost (tots els dies, inclosos diumenges i festius) + les hores ordinaries</t>
  </si>
  <si>
    <t>08,00 - 13,00</t>
  </si>
  <si>
    <t>Segons les necessitats del centre gestor pot ser en horari partit</t>
  </si>
  <si>
    <t>06,00 - 09:00</t>
  </si>
  <si>
    <t>MENSUAL</t>
  </si>
  <si>
    <t>1 ESP</t>
  </si>
  <si>
    <t>NETEJA LLAMBORDES: MENSUAL</t>
  </si>
  <si>
    <t>TRIMESTRAL</t>
  </si>
  <si>
    <t>ANUAL</t>
  </si>
  <si>
    <t>CENTRE GESTOR SERVEIS SOCIALS</t>
  </si>
  <si>
    <r>
      <rPr>
        <b/>
        <sz val="8"/>
        <color rgb="FFFF0000"/>
        <rFont val="Calibri"/>
        <family val="2"/>
        <scheme val="minor"/>
      </rPr>
      <t>CASAL DE LA DONA</t>
    </r>
    <r>
      <rPr>
        <b/>
        <sz val="8"/>
        <rFont val="Calibri"/>
        <family val="2"/>
        <scheme val="minor"/>
      </rPr>
      <t xml:space="preserve">
SEGONS CONTRACTE HORES/DIA</t>
    </r>
  </si>
  <si>
    <t>VACANCES ESCOLARS</t>
  </si>
  <si>
    <t>repàs estius (divendres d'estiu)</t>
  </si>
  <si>
    <t>CASAL DE LA DONA</t>
  </si>
  <si>
    <t>DM I DV</t>
  </si>
  <si>
    <t>DM-DV (Canvi de dia si cau en festiu)</t>
  </si>
  <si>
    <t>dv</t>
  </si>
  <si>
    <t>respas estiu</t>
  </si>
  <si>
    <t>tancat : 1 i 6 de gener, 1 de febrer, 21 d'abril, 24 de juny, 11 de setembre, 6 i  8,25 i26 de desembre</t>
  </si>
  <si>
    <t>DLL, DM, DX, DJ, DV,DG (març a octubre, inclosos festius)</t>
  </si>
  <si>
    <t>repàs estiu</t>
  </si>
  <si>
    <t>DE DILL A DISSABTE ( 2 festius seguits es neteja 1), el 15 d'agost sempre</t>
  </si>
  <si>
    <t>Festes finals de curs</t>
  </si>
  <si>
    <t>08,00 - 11:00</t>
  </si>
  <si>
    <t>13:00-15:45</t>
  </si>
  <si>
    <t>16:30-18:30</t>
  </si>
  <si>
    <t>13:00-15:00</t>
  </si>
  <si>
    <t>16:00-19:00</t>
  </si>
  <si>
    <t>reforç piscnia</t>
  </si>
  <si>
    <t>22:00-00:30</t>
  </si>
  <si>
    <t xml:space="preserve">4 H/DIA
</t>
  </si>
  <si>
    <t>3H/DIA</t>
  </si>
  <si>
    <t>DG: 3 hores de 6 a 9h</t>
  </si>
  <si>
    <t>De DLL a DS de 15h a 19h 
(En cas de que hi hagi dos dies festius 
AGOST repàs de matí (1,5h)</t>
  </si>
  <si>
    <t>CENTRE GESTOR ESPORTS
PAVELLÓ CENTRAL / PISCINA /SALA JARDÍ</t>
  </si>
  <si>
    <t xml:space="preserve"> </t>
  </si>
  <si>
    <t>15:00-18:00</t>
  </si>
  <si>
    <t>TOTAL HORES PER CENTRE GESTOR</t>
  </si>
  <si>
    <t>CENTRAL</t>
  </si>
  <si>
    <t>hores operari</t>
  </si>
  <si>
    <t>hores especialista</t>
  </si>
  <si>
    <t>POLICIA</t>
  </si>
  <si>
    <t>ENSENYAMENT</t>
  </si>
  <si>
    <t xml:space="preserve">ESPORTS </t>
  </si>
  <si>
    <t>CENTRE CÍVIC TRIANGLES I AMS ESQUERRER</t>
  </si>
  <si>
    <t>TOTAL hores contracte</t>
  </si>
  <si>
    <t>CULTURA</t>
  </si>
  <si>
    <t>COMERÇ</t>
  </si>
  <si>
    <t>TURISME</t>
  </si>
  <si>
    <t>TOTAL</t>
  </si>
  <si>
    <t>RESUM</t>
  </si>
  <si>
    <t>Trimestral</t>
  </si>
  <si>
    <t>trimestral</t>
  </si>
  <si>
    <t>Repàs porta ajuntament (fulles entrada i vedres)</t>
  </si>
  <si>
    <t>AJUNTAMENT</t>
  </si>
  <si>
    <t>hores anterior contracte</t>
  </si>
  <si>
    <t>increment</t>
  </si>
  <si>
    <t>observacions</t>
  </si>
  <si>
    <t>hores actual licitació</t>
  </si>
  <si>
    <t>comissaria central</t>
  </si>
  <si>
    <t>oficina zona blava</t>
  </si>
  <si>
    <t>comissaria de platges</t>
  </si>
  <si>
    <t>Abans de dilluns a dissabte, s'increment els diumenge per ser un equipament 24/7 i un repàs el mes d'agost per augment de personal</t>
  </si>
  <si>
    <t>ESCOLA DE MÚSICA</t>
  </si>
  <si>
    <t>ESPORTS</t>
  </si>
  <si>
    <t>ESCOLES</t>
  </si>
  <si>
    <r>
      <t xml:space="preserve">Incorporació de nou equipament, </t>
    </r>
    <r>
      <rPr>
        <b/>
        <sz val="11"/>
        <color rgb="FFFF0000"/>
        <rFont val="Calibri"/>
        <family val="2"/>
        <scheme val="minor"/>
      </rPr>
      <t>Modificació ja aprovada</t>
    </r>
  </si>
  <si>
    <r>
      <t xml:space="preserve">A les escoles Voramar,Sta Maria del Mar i Salou es passa de 15h/dia a 20h/dia per increment d'espais, a l'escola Europa de 20h/dia a 25h/dia . </t>
    </r>
    <r>
      <rPr>
        <b/>
        <sz val="11"/>
        <color rgb="FFFF0000"/>
        <rFont val="Calibri"/>
        <family val="2"/>
        <scheme val="minor"/>
      </rPr>
      <t>Modificació ja aprovada</t>
    </r>
  </si>
  <si>
    <t>aprovades per modificació</t>
  </si>
  <si>
    <t>EOI</t>
  </si>
  <si>
    <t>ATENEA</t>
  </si>
  <si>
    <t>Increment de repàs durant estiu</t>
  </si>
  <si>
    <t>PAVELLÓ CENTRAL</t>
  </si>
  <si>
    <t>PISCINA MUNICIPAL</t>
  </si>
  <si>
    <t>SALA FITNESS I SALA JARDÍ</t>
  </si>
  <si>
    <t>PAVELLÓ CAP SALOU</t>
  </si>
  <si>
    <t>PAVELLÓ PONENT</t>
  </si>
  <si>
    <t>ESTADI</t>
  </si>
  <si>
    <t>BASE NÀUTICA</t>
  </si>
  <si>
    <t>JARDÍ BOTÀNIC ESCACS</t>
  </si>
  <si>
    <t>Increment d'espais. Nou camp de futbol</t>
  </si>
  <si>
    <t>Increment 30'/dia, per ús més intensiu</t>
  </si>
  <si>
    <t>Increment 30'/dia, per ús més intensiu: obertura de bar</t>
  </si>
  <si>
    <t>EDIFICI ESPLAI</t>
  </si>
  <si>
    <t>TEATRE AUDITORI SALOU</t>
  </si>
  <si>
    <t>CENTRE CÍVIC CENTRAL</t>
  </si>
  <si>
    <t>WC PARC DE LA CIUTAT</t>
  </si>
  <si>
    <t>ESTACIÓ CARRILET</t>
  </si>
  <si>
    <t>De 1 h/dia a 2'5h/dia per les obres que s'estan fent</t>
  </si>
  <si>
    <t>3A PLANTA CENTRE CÍVIC</t>
  </si>
  <si>
    <t>MERCAT CENTRAL</t>
  </si>
  <si>
    <t>MASIA CATALANA</t>
  </si>
  <si>
    <t>Modificació incorporporada</t>
  </si>
  <si>
    <t>TOTALS TOTS ELS CENTRES GESTORS</t>
  </si>
  <si>
    <t>proposta major necessitat</t>
  </si>
  <si>
    <t>proposta menor necessitat</t>
  </si>
  <si>
    <r>
      <t xml:space="preserve">Increment de 17h/dia a 19h/dia. </t>
    </r>
    <r>
      <rPr>
        <b/>
        <sz val="11"/>
        <color rgb="FFFF0000"/>
        <rFont val="Calibri"/>
        <family val="2"/>
        <scheme val="minor"/>
      </rPr>
      <t>S'arriba molt just</t>
    </r>
  </si>
  <si>
    <r>
      <rPr>
        <b/>
        <sz val="11"/>
        <color rgb="FFFF0000"/>
        <rFont val="Calibri"/>
        <family val="2"/>
        <scheme val="minor"/>
      </rPr>
      <t>Es l'horari que hem fet el darrer any amb hores no fetes al camp de futbol degut a les obres</t>
    </r>
    <r>
      <rPr>
        <sz val="11"/>
        <color theme="1"/>
        <rFont val="Calibri"/>
        <family val="2"/>
        <scheme val="minor"/>
      </rPr>
      <t xml:space="preserve">. Des d'aleshores no hi ha queixes de bruticia i les analítiques surten millor. </t>
    </r>
    <r>
      <rPr>
        <b/>
        <sz val="11"/>
        <color rgb="FFFF0000"/>
        <rFont val="Calibri"/>
        <family val="2"/>
        <scheme val="minor"/>
      </rPr>
      <t>S'hauria d'incrementar, proposta intermitja de pitjor qualitat</t>
    </r>
  </si>
  <si>
    <r>
      <t>DE 30'/dia a 1h/dia</t>
    </r>
    <r>
      <rPr>
        <b/>
        <sz val="11"/>
        <color rgb="FFFF0000"/>
        <rFont val="Calibri"/>
        <family val="2"/>
        <scheme val="minor"/>
      </rPr>
      <t>,insuficient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</si>
</sst>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"/>
    <numFmt numFmtId="165" formatCode="d"/>
    <numFmt numFmtId="166" formatCode="0.0"/>
  </numFmts>
  <fonts count="3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</font>
    <font>
      <sz val="8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7A7A7A"/>
      <name val="Calibri"/>
      <family val="2"/>
      <scheme val="minor"/>
    </font>
    <font>
      <sz val="8"/>
      <name val="Trebuchet MS"/>
      <family val="2"/>
    </font>
    <font>
      <sz val="10"/>
      <name val="Calibri"/>
      <family val="2"/>
      <scheme val="minor"/>
    </font>
    <font>
      <sz val="11"/>
      <color theme="1"/>
      <name val="Tahoma"/>
      <family val="2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b/>
      <sz val="9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1DAD9"/>
      </patternFill>
    </fill>
    <fill>
      <patternFill patternType="solid">
        <fgColor rgb="FFCCC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1DAD9"/>
        <bgColor indexed="64"/>
      </patternFill>
    </fill>
    <fill>
      <patternFill patternType="solid">
        <fgColor theme="1" tint="0.3499862666707357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4" fillId="0" borderId="1" xfId="0" applyNumberFormat="1" applyFont="1" applyFill="1" applyBorder="1" applyAlignment="1">
      <alignment horizontal="center" vertical="center"/>
    </xf>
    <xf numFmtId="2" fontId="0" fillId="0" borderId="20" xfId="0" applyNumberFormat="1" applyBorder="1"/>
    <xf numFmtId="2" fontId="6" fillId="6" borderId="20" xfId="0" applyNumberFormat="1" applyFont="1" applyFill="1" applyBorder="1" applyAlignment="1">
      <alignment horizontal="right" vertical="center"/>
    </xf>
    <xf numFmtId="2" fontId="0" fillId="5" borderId="20" xfId="0" applyNumberFormat="1" applyFill="1" applyBorder="1"/>
    <xf numFmtId="2" fontId="4" fillId="4" borderId="20" xfId="0" applyNumberFormat="1" applyFont="1" applyFill="1" applyBorder="1" applyAlignment="1">
      <alignment horizontal="center" vertical="center"/>
    </xf>
    <xf numFmtId="2" fontId="0" fillId="7" borderId="14" xfId="0" applyNumberFormat="1" applyFill="1" applyBorder="1"/>
    <xf numFmtId="2" fontId="0" fillId="7" borderId="0" xfId="0" applyNumberFormat="1" applyFill="1" applyBorder="1"/>
    <xf numFmtId="0" fontId="0" fillId="7" borderId="14" xfId="0" applyFill="1" applyBorder="1"/>
    <xf numFmtId="0" fontId="0" fillId="7" borderId="0" xfId="0" applyFill="1" applyBorder="1"/>
    <xf numFmtId="0" fontId="0" fillId="7" borderId="22" xfId="0" applyFill="1" applyBorder="1"/>
    <xf numFmtId="0" fontId="0" fillId="7" borderId="23" xfId="0" applyFill="1" applyBorder="1"/>
    <xf numFmtId="165" fontId="4" fillId="8" borderId="1" xfId="0" applyNumberFormat="1" applyFont="1" applyFill="1" applyBorder="1" applyAlignment="1">
      <alignment horizontal="center" vertical="center"/>
    </xf>
    <xf numFmtId="165" fontId="4" fillId="10" borderId="1" xfId="0" applyNumberFormat="1" applyFont="1" applyFill="1" applyBorder="1" applyAlignment="1">
      <alignment horizontal="center" vertical="center"/>
    </xf>
    <xf numFmtId="166" fontId="4" fillId="8" borderId="20" xfId="0" applyNumberFormat="1" applyFont="1" applyFill="1" applyBorder="1" applyAlignment="1">
      <alignment horizontal="center" vertical="center"/>
    </xf>
    <xf numFmtId="166" fontId="4" fillId="9" borderId="20" xfId="0" applyNumberFormat="1" applyFont="1" applyFill="1" applyBorder="1" applyAlignment="1">
      <alignment horizontal="center" vertical="center"/>
    </xf>
    <xf numFmtId="166" fontId="4" fillId="6" borderId="2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Border="1"/>
    <xf numFmtId="165" fontId="5" fillId="6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4" fillId="9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6" fontId="4" fillId="0" borderId="20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vertical="center"/>
    </xf>
    <xf numFmtId="0" fontId="10" fillId="0" borderId="33" xfId="0" applyFont="1" applyBorder="1" applyAlignment="1">
      <alignment horizontal="center" vertical="center"/>
    </xf>
    <xf numFmtId="166" fontId="4" fillId="3" borderId="20" xfId="0" applyNumberFormat="1" applyFont="1" applyFill="1" applyBorder="1" applyAlignment="1">
      <alignment horizontal="center" vertical="center"/>
    </xf>
    <xf numFmtId="166" fontId="5" fillId="0" borderId="20" xfId="0" applyNumberFormat="1" applyFont="1" applyFill="1" applyBorder="1" applyAlignment="1">
      <alignment horizontal="center" vertical="center"/>
    </xf>
    <xf numFmtId="2" fontId="0" fillId="12" borderId="20" xfId="0" applyNumberFormat="1" applyFill="1" applyBorder="1"/>
    <xf numFmtId="165" fontId="5" fillId="1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0" borderId="1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23" xfId="0" applyBorder="1"/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2" fontId="5" fillId="6" borderId="20" xfId="0" applyNumberFormat="1" applyFont="1" applyFill="1" applyBorder="1" applyAlignment="1">
      <alignment horizontal="center" vertical="center"/>
    </xf>
    <xf numFmtId="0" fontId="0" fillId="0" borderId="14" xfId="0" applyBorder="1"/>
    <xf numFmtId="0" fontId="0" fillId="0" borderId="16" xfId="0" applyBorder="1"/>
    <xf numFmtId="0" fontId="0" fillId="0" borderId="21" xfId="0" applyBorder="1"/>
    <xf numFmtId="0" fontId="13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165" fontId="5" fillId="13" borderId="1" xfId="0" applyNumberFormat="1" applyFont="1" applyFill="1" applyBorder="1" applyAlignment="1">
      <alignment horizontal="center" vertical="center"/>
    </xf>
    <xf numFmtId="2" fontId="0" fillId="13" borderId="20" xfId="0" applyNumberFormat="1" applyFill="1" applyBorder="1"/>
    <xf numFmtId="0" fontId="0" fillId="0" borderId="0" xfId="0" applyBorder="1" applyAlignment="1"/>
    <xf numFmtId="165" fontId="5" fillId="4" borderId="1" xfId="0" applyNumberFormat="1" applyFont="1" applyFill="1" applyBorder="1" applyAlignment="1">
      <alignment horizontal="center" vertical="center"/>
    </xf>
    <xf numFmtId="0" fontId="0" fillId="0" borderId="23" xfId="0" applyBorder="1" applyAlignment="1"/>
    <xf numFmtId="2" fontId="0" fillId="0" borderId="1" xfId="0" applyNumberFormat="1" applyBorder="1" applyAlignment="1"/>
    <xf numFmtId="2" fontId="2" fillId="0" borderId="20" xfId="0" applyNumberFormat="1" applyFont="1" applyBorder="1"/>
    <xf numFmtId="0" fontId="7" fillId="2" borderId="20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2" fontId="21" fillId="0" borderId="1" xfId="0" applyNumberFormat="1" applyFont="1" applyBorder="1" applyAlignment="1"/>
    <xf numFmtId="2" fontId="18" fillId="0" borderId="1" xfId="0" applyNumberFormat="1" applyFont="1" applyFill="1" applyBorder="1" applyAlignment="1"/>
    <xf numFmtId="0" fontId="23" fillId="14" borderId="1" xfId="0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5" fontId="5" fillId="15" borderId="1" xfId="0" applyNumberFormat="1" applyFont="1" applyFill="1" applyBorder="1" applyAlignment="1">
      <alignment horizontal="center" vertical="center"/>
    </xf>
    <xf numFmtId="165" fontId="4" fillId="15" borderId="1" xfId="0" applyNumberFormat="1" applyFont="1" applyFill="1" applyBorder="1" applyAlignment="1">
      <alignment horizontal="center" vertical="center"/>
    </xf>
    <xf numFmtId="166" fontId="4" fillId="15" borderId="20" xfId="0" applyNumberFormat="1" applyFont="1" applyFill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vertical="center" wrapText="1"/>
    </xf>
    <xf numFmtId="2" fontId="5" fillId="8" borderId="20" xfId="0" applyNumberFormat="1" applyFont="1" applyFill="1" applyBorder="1" applyAlignment="1">
      <alignment horizontal="center" vertical="center"/>
    </xf>
    <xf numFmtId="166" fontId="5" fillId="6" borderId="20" xfId="0" applyNumberFormat="1" applyFont="1" applyFill="1" applyBorder="1" applyAlignment="1">
      <alignment horizontal="center" vertical="center"/>
    </xf>
    <xf numFmtId="4" fontId="28" fillId="0" borderId="0" xfId="0" applyNumberFormat="1" applyFont="1"/>
    <xf numFmtId="1" fontId="2" fillId="2" borderId="1" xfId="0" applyNumberFormat="1" applyFont="1" applyFill="1" applyBorder="1" applyAlignment="1">
      <alignment horizontal="left" vertical="center" indent="1"/>
    </xf>
    <xf numFmtId="165" fontId="29" fillId="0" borderId="1" xfId="0" applyNumberFormat="1" applyFont="1" applyFill="1" applyBorder="1" applyAlignment="1">
      <alignment horizontal="center" vertical="center"/>
    </xf>
    <xf numFmtId="165" fontId="29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2" fillId="2" borderId="20" xfId="0" applyNumberFormat="1" applyFont="1" applyFill="1" applyBorder="1" applyAlignment="1">
      <alignment horizontal="left" vertical="center" indent="1"/>
    </xf>
    <xf numFmtId="0" fontId="3" fillId="2" borderId="19" xfId="0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4" fillId="0" borderId="19" xfId="0" applyNumberFormat="1" applyFont="1" applyFill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5" fontId="5" fillId="0" borderId="33" xfId="0" applyNumberFormat="1" applyFont="1" applyFill="1" applyBorder="1" applyAlignment="1">
      <alignment horizontal="center" vertical="center"/>
    </xf>
    <xf numFmtId="165" fontId="29" fillId="3" borderId="33" xfId="0" applyNumberFormat="1" applyFont="1" applyFill="1" applyBorder="1" applyAlignment="1">
      <alignment horizontal="center" vertical="center"/>
    </xf>
    <xf numFmtId="165" fontId="4" fillId="3" borderId="33" xfId="0" applyNumberFormat="1" applyFont="1" applyFill="1" applyBorder="1" applyAlignment="1">
      <alignment horizontal="center" vertical="center"/>
    </xf>
    <xf numFmtId="165" fontId="29" fillId="0" borderId="33" xfId="0" applyNumberFormat="1" applyFont="1" applyFill="1" applyBorder="1" applyAlignment="1">
      <alignment horizontal="center" vertical="center"/>
    </xf>
    <xf numFmtId="165" fontId="5" fillId="3" borderId="33" xfId="0" applyNumberFormat="1" applyFont="1" applyFill="1" applyBorder="1" applyAlignment="1">
      <alignment horizontal="center" vertical="center"/>
    </xf>
    <xf numFmtId="165" fontId="4" fillId="0" borderId="33" xfId="0" applyNumberFormat="1" applyFont="1" applyFill="1" applyBorder="1" applyAlignment="1">
      <alignment horizontal="center" vertical="center"/>
    </xf>
    <xf numFmtId="165" fontId="4" fillId="0" borderId="34" xfId="0" applyNumberFormat="1" applyFont="1" applyFill="1" applyBorder="1" applyAlignment="1">
      <alignment horizontal="center" vertical="center"/>
    </xf>
    <xf numFmtId="165" fontId="29" fillId="4" borderId="1" xfId="0" applyNumberFormat="1" applyFont="1" applyFill="1" applyBorder="1" applyAlignment="1">
      <alignment horizontal="center" vertical="center"/>
    </xf>
    <xf numFmtId="165" fontId="5" fillId="6" borderId="33" xfId="0" applyNumberFormat="1" applyFont="1" applyFill="1" applyBorder="1" applyAlignment="1">
      <alignment horizontal="center" vertical="center"/>
    </xf>
    <xf numFmtId="165" fontId="4" fillId="6" borderId="33" xfId="0" applyNumberFormat="1" applyFont="1" applyFill="1" applyBorder="1" applyAlignment="1">
      <alignment horizontal="center" vertical="center"/>
    </xf>
    <xf numFmtId="165" fontId="29" fillId="13" borderId="1" xfId="0" applyNumberFormat="1" applyFont="1" applyFill="1" applyBorder="1" applyAlignment="1">
      <alignment horizontal="center" vertical="center"/>
    </xf>
    <xf numFmtId="2" fontId="0" fillId="10" borderId="20" xfId="0" applyNumberFormat="1" applyFill="1" applyBorder="1"/>
    <xf numFmtId="165" fontId="4" fillId="12" borderId="1" xfId="0" applyNumberFormat="1" applyFont="1" applyFill="1" applyBorder="1" applyAlignment="1">
      <alignment horizontal="center" vertical="center"/>
    </xf>
    <xf numFmtId="165" fontId="5" fillId="16" borderId="1" xfId="0" applyNumberFormat="1" applyFont="1" applyFill="1" applyBorder="1" applyAlignment="1">
      <alignment horizontal="center" vertical="center"/>
    </xf>
    <xf numFmtId="165" fontId="4" fillId="16" borderId="1" xfId="0" applyNumberFormat="1" applyFont="1" applyFill="1" applyBorder="1" applyAlignment="1">
      <alignment horizontal="center" vertical="center"/>
    </xf>
    <xf numFmtId="2" fontId="0" fillId="16" borderId="20" xfId="0" applyNumberFormat="1" applyFill="1" applyBorder="1"/>
    <xf numFmtId="4" fontId="1" fillId="0" borderId="0" xfId="0" applyNumberFormat="1" applyFont="1" applyBorder="1" applyAlignment="1">
      <alignment horizontal="center"/>
    </xf>
    <xf numFmtId="2" fontId="0" fillId="0" borderId="20" xfId="0" applyNumberFormat="1" applyFill="1" applyBorder="1"/>
    <xf numFmtId="2" fontId="11" fillId="0" borderId="20" xfId="0" applyNumberFormat="1" applyFont="1" applyBorder="1"/>
    <xf numFmtId="165" fontId="4" fillId="9" borderId="33" xfId="0" applyNumberFormat="1" applyFont="1" applyFill="1" applyBorder="1" applyAlignment="1">
      <alignment horizontal="center" vertical="center"/>
    </xf>
    <xf numFmtId="165" fontId="5" fillId="9" borderId="1" xfId="0" applyNumberFormat="1" applyFont="1" applyFill="1" applyBorder="1" applyAlignment="1">
      <alignment horizontal="center" vertical="center"/>
    </xf>
    <xf numFmtId="165" fontId="5" fillId="9" borderId="33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166" fontId="22" fillId="12" borderId="20" xfId="0" applyNumberFormat="1" applyFont="1" applyFill="1" applyBorder="1" applyAlignment="1">
      <alignment horizontal="center" vertical="center"/>
    </xf>
    <xf numFmtId="2" fontId="0" fillId="0" borderId="0" xfId="0" applyNumberFormat="1" applyBorder="1" applyAlignment="1"/>
    <xf numFmtId="2" fontId="0" fillId="0" borderId="21" xfId="0" applyNumberFormat="1" applyBorder="1" applyAlignment="1"/>
    <xf numFmtId="0" fontId="10" fillId="0" borderId="35" xfId="0" applyFont="1" applyBorder="1" applyAlignment="1">
      <alignment horizontal="center"/>
    </xf>
    <xf numFmtId="2" fontId="0" fillId="0" borderId="23" xfId="0" applyNumberFormat="1" applyBorder="1" applyAlignment="1"/>
    <xf numFmtId="165" fontId="4" fillId="8" borderId="33" xfId="0" applyNumberFormat="1" applyFont="1" applyFill="1" applyBorder="1" applyAlignment="1">
      <alignment horizontal="center" vertical="center"/>
    </xf>
    <xf numFmtId="165" fontId="5" fillId="8" borderId="33" xfId="0" applyNumberFormat="1" applyFont="1" applyFill="1" applyBorder="1" applyAlignment="1">
      <alignment horizontal="center" vertical="center"/>
    </xf>
    <xf numFmtId="165" fontId="4" fillId="10" borderId="33" xfId="0" applyNumberFormat="1" applyFont="1" applyFill="1" applyBorder="1" applyAlignment="1">
      <alignment horizontal="center" vertical="center"/>
    </xf>
    <xf numFmtId="165" fontId="5" fillId="10" borderId="1" xfId="0" applyNumberFormat="1" applyFont="1" applyFill="1" applyBorder="1" applyAlignment="1">
      <alignment horizontal="center" vertical="center"/>
    </xf>
    <xf numFmtId="165" fontId="5" fillId="10" borderId="33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vertical="center" wrapText="1"/>
    </xf>
    <xf numFmtId="2" fontId="31" fillId="0" borderId="3" xfId="0" applyNumberFormat="1" applyFont="1" applyBorder="1" applyAlignment="1">
      <alignment vertical="center"/>
    </xf>
    <xf numFmtId="2" fontId="31" fillId="0" borderId="11" xfId="0" applyNumberFormat="1" applyFont="1" applyBorder="1" applyAlignment="1">
      <alignment vertical="center"/>
    </xf>
    <xf numFmtId="2" fontId="0" fillId="0" borderId="14" xfId="0" applyNumberFormat="1" applyBorder="1" applyAlignment="1"/>
    <xf numFmtId="2" fontId="7" fillId="0" borderId="23" xfId="0" applyNumberFormat="1" applyFont="1" applyBorder="1" applyAlignment="1">
      <alignment vertical="center" wrapText="1"/>
    </xf>
    <xf numFmtId="2" fontId="7" fillId="0" borderId="16" xfId="0" applyNumberFormat="1" applyFont="1" applyBorder="1" applyAlignment="1">
      <alignment vertical="center" wrapText="1"/>
    </xf>
    <xf numFmtId="2" fontId="7" fillId="0" borderId="0" xfId="0" applyNumberFormat="1" applyFont="1" applyBorder="1" applyAlignment="1">
      <alignment vertical="center" wrapText="1"/>
    </xf>
    <xf numFmtId="2" fontId="7" fillId="0" borderId="21" xfId="0" applyNumberFormat="1" applyFont="1" applyBorder="1" applyAlignment="1">
      <alignment vertical="center" wrapText="1"/>
    </xf>
    <xf numFmtId="2" fontId="0" fillId="0" borderId="7" xfId="0" applyNumberFormat="1" applyBorder="1" applyAlignment="1"/>
    <xf numFmtId="2" fontId="0" fillId="0" borderId="29" xfId="0" applyNumberFormat="1" applyBorder="1" applyAlignment="1"/>
    <xf numFmtId="2" fontId="9" fillId="0" borderId="0" xfId="0" applyNumberFormat="1" applyFont="1" applyBorder="1" applyAlignment="1">
      <alignment horizontal="center"/>
    </xf>
    <xf numFmtId="4" fontId="9" fillId="0" borderId="0" xfId="0" applyNumberFormat="1" applyFont="1" applyBorder="1" applyAlignment="1">
      <alignment horizontal="right"/>
    </xf>
    <xf numFmtId="4" fontId="9" fillId="0" borderId="21" xfId="0" applyNumberFormat="1" applyFont="1" applyBorder="1" applyAlignment="1">
      <alignment horizontal="right"/>
    </xf>
    <xf numFmtId="2" fontId="2" fillId="0" borderId="21" xfId="0" applyNumberFormat="1" applyFont="1" applyBorder="1" applyAlignment="1">
      <alignment vertical="center" wrapText="1"/>
    </xf>
    <xf numFmtId="2" fontId="2" fillId="0" borderId="16" xfId="0" applyNumberFormat="1" applyFont="1" applyBorder="1" applyAlignment="1">
      <alignment vertical="center" wrapText="1"/>
    </xf>
    <xf numFmtId="165" fontId="29" fillId="8" borderId="1" xfId="0" applyNumberFormat="1" applyFont="1" applyFill="1" applyBorder="1" applyAlignment="1">
      <alignment horizontal="center" vertical="center"/>
    </xf>
    <xf numFmtId="0" fontId="0" fillId="0" borderId="15" xfId="0" applyBorder="1"/>
    <xf numFmtId="2" fontId="0" fillId="0" borderId="22" xfId="0" applyNumberFormat="1" applyBorder="1" applyAlignment="1"/>
    <xf numFmtId="165" fontId="5" fillId="18" borderId="1" xfId="0" applyNumberFormat="1" applyFont="1" applyFill="1" applyBorder="1" applyAlignment="1">
      <alignment horizontal="center" vertical="center"/>
    </xf>
    <xf numFmtId="165" fontId="4" fillId="18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6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2" fontId="0" fillId="7" borderId="14" xfId="0" applyNumberFormat="1" applyFill="1" applyBorder="1" applyAlignment="1"/>
    <xf numFmtId="2" fontId="0" fillId="7" borderId="0" xfId="0" applyNumberFormat="1" applyFill="1" applyBorder="1" applyAlignment="1"/>
    <xf numFmtId="0" fontId="0" fillId="7" borderId="7" xfId="0" applyFill="1" applyBorder="1"/>
    <xf numFmtId="0" fontId="0" fillId="0" borderId="8" xfId="0" applyBorder="1" applyAlignment="1"/>
    <xf numFmtId="0" fontId="0" fillId="0" borderId="40" xfId="0" applyBorder="1" applyAlignment="1"/>
    <xf numFmtId="0" fontId="5" fillId="0" borderId="3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20" fillId="0" borderId="36" xfId="0" applyFont="1" applyBorder="1" applyAlignment="1"/>
    <xf numFmtId="0" fontId="20" fillId="0" borderId="37" xfId="0" applyFont="1" applyBorder="1" applyAlignment="1"/>
    <xf numFmtId="0" fontId="20" fillId="0" borderId="38" xfId="0" applyFont="1" applyBorder="1" applyAlignment="1"/>
    <xf numFmtId="164" fontId="0" fillId="0" borderId="20" xfId="0" applyNumberFormat="1" applyFill="1" applyBorder="1" applyAlignment="1">
      <alignment horizontal="center" vertical="center"/>
    </xf>
    <xf numFmtId="0" fontId="0" fillId="0" borderId="0" xfId="0" applyFill="1"/>
    <xf numFmtId="166" fontId="0" fillId="0" borderId="0" xfId="0" applyNumberFormat="1" applyFill="1"/>
    <xf numFmtId="164" fontId="0" fillId="0" borderId="35" xfId="0" applyNumberForma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1" fillId="0" borderId="0" xfId="0" applyFont="1"/>
    <xf numFmtId="165" fontId="5" fillId="10" borderId="20" xfId="0" applyNumberFormat="1" applyFont="1" applyFill="1" applyBorder="1" applyAlignment="1">
      <alignment horizontal="center" vertical="center"/>
    </xf>
    <xf numFmtId="165" fontId="5" fillId="8" borderId="20" xfId="0" applyNumberFormat="1" applyFont="1" applyFill="1" applyBorder="1" applyAlignment="1">
      <alignment horizontal="center" vertical="center"/>
    </xf>
    <xf numFmtId="166" fontId="33" fillId="6" borderId="20" xfId="0" applyNumberFormat="1" applyFont="1" applyFill="1" applyBorder="1" applyAlignment="1">
      <alignment horizontal="center" vertical="center"/>
    </xf>
    <xf numFmtId="165" fontId="33" fillId="6" borderId="1" xfId="0" applyNumberFormat="1" applyFont="1" applyFill="1" applyBorder="1" applyAlignment="1">
      <alignment horizontal="center" vertical="center"/>
    </xf>
    <xf numFmtId="165" fontId="33" fillId="6" borderId="33" xfId="0" applyNumberFormat="1" applyFont="1" applyFill="1" applyBorder="1" applyAlignment="1">
      <alignment horizontal="center" vertical="center"/>
    </xf>
    <xf numFmtId="165" fontId="34" fillId="6" borderId="1" xfId="0" applyNumberFormat="1" applyFont="1" applyFill="1" applyBorder="1" applyAlignment="1">
      <alignment horizontal="center" vertical="center"/>
    </xf>
    <xf numFmtId="165" fontId="34" fillId="0" borderId="1" xfId="0" applyNumberFormat="1" applyFont="1" applyFill="1" applyBorder="1" applyAlignment="1">
      <alignment horizontal="center" vertical="center"/>
    </xf>
    <xf numFmtId="165" fontId="34" fillId="3" borderId="1" xfId="0" applyNumberFormat="1" applyFont="1" applyFill="1" applyBorder="1" applyAlignment="1">
      <alignment horizontal="center" vertical="center"/>
    </xf>
    <xf numFmtId="166" fontId="22" fillId="6" borderId="20" xfId="0" applyNumberFormat="1" applyFont="1" applyFill="1" applyBorder="1" applyAlignment="1">
      <alignment horizontal="center" vertical="center"/>
    </xf>
    <xf numFmtId="166" fontId="22" fillId="8" borderId="20" xfId="0" applyNumberFormat="1" applyFont="1" applyFill="1" applyBorder="1" applyAlignment="1">
      <alignment horizontal="center" vertical="center"/>
    </xf>
    <xf numFmtId="166" fontId="22" fillId="9" borderId="20" xfId="0" applyNumberFormat="1" applyFont="1" applyFill="1" applyBorder="1" applyAlignment="1">
      <alignment horizontal="center" vertical="center"/>
    </xf>
    <xf numFmtId="2" fontId="30" fillId="0" borderId="1" xfId="0" applyNumberFormat="1" applyFont="1" applyFill="1" applyBorder="1" applyAlignment="1"/>
    <xf numFmtId="2" fontId="9" fillId="7" borderId="7" xfId="0" applyNumberFormat="1" applyFont="1" applyFill="1" applyBorder="1" applyAlignment="1"/>
    <xf numFmtId="2" fontId="9" fillId="7" borderId="8" xfId="0" applyNumberFormat="1" applyFont="1" applyFill="1" applyBorder="1" applyAlignment="1"/>
    <xf numFmtId="0" fontId="0" fillId="7" borderId="21" xfId="0" applyFill="1" applyBorder="1"/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/>
    </xf>
    <xf numFmtId="0" fontId="0" fillId="7" borderId="16" xfId="0" applyFill="1" applyBorder="1"/>
    <xf numFmtId="165" fontId="29" fillId="0" borderId="28" xfId="0" applyNumberFormat="1" applyFont="1" applyFill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" fontId="0" fillId="0" borderId="0" xfId="0" applyNumberFormat="1"/>
    <xf numFmtId="2" fontId="0" fillId="7" borderId="7" xfId="0" applyNumberFormat="1" applyFill="1" applyBorder="1"/>
    <xf numFmtId="2" fontId="0" fillId="7" borderId="8" xfId="0" applyNumberFormat="1" applyFill="1" applyBorder="1"/>
    <xf numFmtId="2" fontId="0" fillId="7" borderId="13" xfId="0" applyNumberFormat="1" applyFill="1" applyBorder="1"/>
    <xf numFmtId="2" fontId="7" fillId="0" borderId="1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166" fontId="4" fillId="0" borderId="14" xfId="0" applyNumberFormat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right" vertical="center" wrapText="1"/>
    </xf>
    <xf numFmtId="0" fontId="2" fillId="0" borderId="1" xfId="0" applyFont="1" applyBorder="1"/>
    <xf numFmtId="4" fontId="35" fillId="0" borderId="1" xfId="0" applyNumberFormat="1" applyFont="1" applyBorder="1"/>
    <xf numFmtId="0" fontId="35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9" fillId="16" borderId="1" xfId="0" applyFont="1" applyFill="1" applyBorder="1" applyAlignment="1">
      <alignment horizontal="right"/>
    </xf>
    <xf numFmtId="4" fontId="2" fillId="0" borderId="1" xfId="0" applyNumberFormat="1" applyFont="1" applyBorder="1"/>
    <xf numFmtId="4" fontId="9" fillId="0" borderId="1" xfId="0" applyNumberFormat="1" applyFont="1" applyBorder="1"/>
    <xf numFmtId="2" fontId="9" fillId="7" borderId="0" xfId="0" applyNumberFormat="1" applyFont="1" applyFill="1" applyBorder="1" applyAlignment="1"/>
    <xf numFmtId="2" fontId="9" fillId="7" borderId="13" xfId="0" applyNumberFormat="1" applyFont="1" applyFill="1" applyBorder="1" applyAlignment="1"/>
    <xf numFmtId="166" fontId="22" fillId="7" borderId="14" xfId="0" applyNumberFormat="1" applyFont="1" applyFill="1" applyBorder="1" applyAlignment="1">
      <alignment horizontal="center" vertical="center"/>
    </xf>
    <xf numFmtId="166" fontId="22" fillId="7" borderId="0" xfId="0" applyNumberFormat="1" applyFont="1" applyFill="1" applyBorder="1" applyAlignment="1">
      <alignment horizontal="center" vertical="center"/>
    </xf>
    <xf numFmtId="166" fontId="22" fillId="7" borderId="22" xfId="0" applyNumberFormat="1" applyFont="1" applyFill="1" applyBorder="1" applyAlignment="1">
      <alignment horizontal="center" vertical="center"/>
    </xf>
    <xf numFmtId="166" fontId="22" fillId="7" borderId="23" xfId="0" applyNumberFormat="1" applyFont="1" applyFill="1" applyBorder="1" applyAlignment="1">
      <alignment horizontal="center" vertical="center"/>
    </xf>
    <xf numFmtId="2" fontId="7" fillId="7" borderId="23" xfId="0" applyNumberFormat="1" applyFont="1" applyFill="1" applyBorder="1" applyAlignment="1">
      <alignment horizontal="center" vertical="center" wrapText="1"/>
    </xf>
    <xf numFmtId="2" fontId="7" fillId="7" borderId="40" xfId="0" applyNumberFormat="1" applyFont="1" applyFill="1" applyBorder="1" applyAlignment="1">
      <alignment horizontal="center" vertical="center" wrapText="1"/>
    </xf>
    <xf numFmtId="2" fontId="0" fillId="7" borderId="22" xfId="0" applyNumberFormat="1" applyFill="1" applyBorder="1" applyAlignment="1"/>
    <xf numFmtId="2" fontId="0" fillId="7" borderId="23" xfId="0" applyNumberFormat="1" applyFill="1" applyBorder="1" applyAlignment="1"/>
    <xf numFmtId="2" fontId="0" fillId="7" borderId="54" xfId="0" applyNumberFormat="1" applyFill="1" applyBorder="1" applyAlignment="1"/>
    <xf numFmtId="4" fontId="2" fillId="0" borderId="1" xfId="0" applyNumberFormat="1" applyFont="1" applyBorder="1" applyAlignment="1">
      <alignment horizontal="right"/>
    </xf>
    <xf numFmtId="0" fontId="0" fillId="7" borderId="10" xfId="0" applyFill="1" applyBorder="1" applyAlignment="1"/>
    <xf numFmtId="0" fontId="0" fillId="7" borderId="44" xfId="0" applyFill="1" applyBorder="1" applyAlignment="1"/>
    <xf numFmtId="0" fontId="27" fillId="0" borderId="3" xfId="0" applyFont="1" applyBorder="1" applyAlignment="1">
      <alignment horizontal="right" vertical="center" wrapText="1"/>
    </xf>
    <xf numFmtId="4" fontId="27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/>
    </xf>
    <xf numFmtId="4" fontId="27" fillId="0" borderId="3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4" fontId="35" fillId="0" borderId="1" xfId="0" applyNumberFormat="1" applyFont="1" applyBorder="1" applyAlignment="1">
      <alignment horizontal="right" vertical="center" wrapText="1"/>
    </xf>
    <xf numFmtId="4" fontId="0" fillId="0" borderId="9" xfId="0" applyNumberFormat="1" applyFont="1" applyBorder="1" applyAlignment="1">
      <alignment horizontal="right"/>
    </xf>
    <xf numFmtId="4" fontId="0" fillId="0" borderId="0" xfId="0" applyNumberFormat="1" applyFont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35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 wrapText="1"/>
    </xf>
    <xf numFmtId="0" fontId="37" fillId="17" borderId="1" xfId="0" applyFont="1" applyFill="1" applyBorder="1" applyAlignment="1">
      <alignment horizontal="right" vertical="center" wrapText="1"/>
    </xf>
    <xf numFmtId="4" fontId="2" fillId="17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8" fillId="20" borderId="1" xfId="0" applyFont="1" applyFill="1" applyBorder="1" applyAlignment="1">
      <alignment horizontal="right" vertical="center" wrapText="1"/>
    </xf>
    <xf numFmtId="0" fontId="0" fillId="9" borderId="1" xfId="0" applyFill="1" applyBorder="1" applyAlignment="1">
      <alignment horizontal="center" vertical="center" wrapText="1"/>
    </xf>
    <xf numFmtId="4" fontId="0" fillId="8" borderId="1" xfId="0" applyNumberForma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2" fillId="9" borderId="1" xfId="0" applyNumberFormat="1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4" fontId="0" fillId="9" borderId="1" xfId="0" applyNumberFormat="1" applyFill="1" applyBorder="1" applyAlignment="1">
      <alignment horizontal="center" vertical="center"/>
    </xf>
    <xf numFmtId="0" fontId="16" fillId="0" borderId="1" xfId="0" applyFont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" fontId="35" fillId="0" borderId="1" xfId="0" applyNumberFormat="1" applyFont="1" applyFill="1" applyBorder="1"/>
    <xf numFmtId="4" fontId="9" fillId="0" borderId="1" xfId="0" applyNumberFormat="1" applyFont="1" applyFill="1" applyBorder="1"/>
    <xf numFmtId="0" fontId="2" fillId="17" borderId="3" xfId="0" applyFont="1" applyFill="1" applyBorder="1" applyAlignment="1">
      <alignment horizontal="center" vertical="center" wrapText="1"/>
    </xf>
    <xf numFmtId="0" fontId="2" fillId="17" borderId="10" xfId="0" applyFont="1" applyFill="1" applyBorder="1" applyAlignment="1">
      <alignment horizontal="center" vertical="center" wrapText="1"/>
    </xf>
    <xf numFmtId="0" fontId="2" fillId="17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9" borderId="28" xfId="0" applyNumberFormat="1" applyFont="1" applyFill="1" applyBorder="1" applyAlignment="1">
      <alignment horizontal="center" vertical="center"/>
    </xf>
    <xf numFmtId="4" fontId="2" fillId="9" borderId="53" xfId="0" applyNumberFormat="1" applyFont="1" applyFill="1" applyBorder="1" applyAlignment="1">
      <alignment horizontal="center" vertical="center"/>
    </xf>
    <xf numFmtId="4" fontId="2" fillId="9" borderId="9" xfId="0" applyNumberFormat="1" applyFont="1" applyFill="1" applyBorder="1" applyAlignment="1">
      <alignment horizontal="center" vertical="center"/>
    </xf>
    <xf numFmtId="4" fontId="27" fillId="0" borderId="28" xfId="0" applyNumberFormat="1" applyFont="1" applyBorder="1" applyAlignment="1">
      <alignment horizontal="right" vertical="center"/>
    </xf>
    <xf numFmtId="4" fontId="27" fillId="0" borderId="53" xfId="0" applyNumberFormat="1" applyFont="1" applyBorder="1" applyAlignment="1">
      <alignment horizontal="right" vertical="center"/>
    </xf>
    <xf numFmtId="4" fontId="27" fillId="0" borderId="9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" fontId="0" fillId="8" borderId="28" xfId="0" applyNumberFormat="1" applyFill="1" applyBorder="1" applyAlignment="1">
      <alignment horizontal="center" vertical="center"/>
    </xf>
    <xf numFmtId="4" fontId="0" fillId="8" borderId="53" xfId="0" applyNumberFormat="1" applyFill="1" applyBorder="1" applyAlignment="1">
      <alignment horizontal="center" vertical="center"/>
    </xf>
    <xf numFmtId="4" fontId="0" fillId="8" borderId="9" xfId="0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16" borderId="3" xfId="0" applyFont="1" applyFill="1" applyBorder="1" applyAlignment="1">
      <alignment horizontal="center"/>
    </xf>
    <xf numFmtId="0" fontId="9" fillId="16" borderId="11" xfId="0" applyFont="1" applyFill="1" applyBorder="1" applyAlignment="1">
      <alignment horizontal="center"/>
    </xf>
    <xf numFmtId="2" fontId="0" fillId="0" borderId="3" xfId="0" applyNumberFormat="1" applyFont="1" applyBorder="1" applyAlignment="1">
      <alignment horizontal="right"/>
    </xf>
    <xf numFmtId="2" fontId="0" fillId="0" borderId="10" xfId="0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right" wrapText="1"/>
    </xf>
    <xf numFmtId="4" fontId="20" fillId="0" borderId="19" xfId="0" applyNumberFormat="1" applyFont="1" applyBorder="1" applyAlignment="1">
      <alignment horizontal="right" wrapText="1"/>
    </xf>
    <xf numFmtId="4" fontId="0" fillId="0" borderId="3" xfId="0" applyNumberFormat="1" applyFont="1" applyBorder="1" applyAlignment="1">
      <alignment horizontal="right"/>
    </xf>
    <xf numFmtId="4" fontId="0" fillId="0" borderId="3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9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/>
    </xf>
    <xf numFmtId="0" fontId="2" fillId="0" borderId="4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12" fillId="11" borderId="17" xfId="0" applyFont="1" applyFill="1" applyBorder="1" applyAlignment="1">
      <alignment horizontal="left" vertical="top" wrapText="1"/>
    </xf>
    <xf numFmtId="0" fontId="12" fillId="11" borderId="12" xfId="0" applyFont="1" applyFill="1" applyBorder="1" applyAlignment="1">
      <alignment horizontal="left" vertical="top" wrapText="1"/>
    </xf>
    <xf numFmtId="0" fontId="12" fillId="11" borderId="32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2" fontId="0" fillId="7" borderId="41" xfId="0" applyNumberFormat="1" applyFill="1" applyBorder="1" applyAlignment="1">
      <alignment horizontal="center"/>
    </xf>
    <xf numFmtId="2" fontId="0" fillId="7" borderId="7" xfId="0" applyNumberFormat="1" applyFill="1" applyBorder="1" applyAlignment="1">
      <alignment horizontal="center"/>
    </xf>
    <xf numFmtId="2" fontId="0" fillId="7" borderId="8" xfId="0" applyNumberFormat="1" applyFill="1" applyBorder="1" applyAlignment="1">
      <alignment horizontal="center"/>
    </xf>
    <xf numFmtId="2" fontId="0" fillId="7" borderId="42" xfId="0" applyNumberFormat="1" applyFill="1" applyBorder="1" applyAlignment="1">
      <alignment horizontal="center"/>
    </xf>
    <xf numFmtId="2" fontId="0" fillId="7" borderId="4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2" fontId="7" fillId="0" borderId="19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right"/>
    </xf>
    <xf numFmtId="2" fontId="0" fillId="0" borderId="31" xfId="0" applyNumberFormat="1" applyBorder="1" applyAlignment="1">
      <alignment horizontal="right"/>
    </xf>
    <xf numFmtId="2" fontId="0" fillId="0" borderId="2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4" fontId="2" fillId="0" borderId="24" xfId="0" applyNumberFormat="1" applyFont="1" applyBorder="1" applyAlignment="1">
      <alignment horizontal="right"/>
    </xf>
    <xf numFmtId="4" fontId="2" fillId="0" borderId="39" xfId="0" applyNumberFormat="1" applyFont="1" applyBorder="1" applyAlignment="1">
      <alignment horizontal="right"/>
    </xf>
    <xf numFmtId="2" fontId="31" fillId="0" borderId="3" xfId="0" applyNumberFormat="1" applyFont="1" applyBorder="1" applyAlignment="1">
      <alignment horizontal="center" vertical="center"/>
    </xf>
    <xf numFmtId="2" fontId="31" fillId="0" borderId="10" xfId="0" applyNumberFormat="1" applyFont="1" applyBorder="1" applyAlignment="1">
      <alignment horizontal="center" vertical="center"/>
    </xf>
    <xf numFmtId="2" fontId="31" fillId="0" borderId="11" xfId="0" applyNumberFormat="1" applyFont="1" applyBorder="1" applyAlignment="1">
      <alignment horizontal="center" vertical="center"/>
    </xf>
    <xf numFmtId="2" fontId="7" fillId="17" borderId="1" xfId="0" applyNumberFormat="1" applyFont="1" applyFill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2" fontId="0" fillId="0" borderId="8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 vertical="center" wrapText="1"/>
    </xf>
    <xf numFmtId="2" fontId="7" fillId="0" borderId="19" xfId="0" applyNumberFormat="1" applyFont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2" fontId="11" fillId="7" borderId="41" xfId="0" applyNumberFormat="1" applyFont="1" applyFill="1" applyBorder="1" applyAlignment="1">
      <alignment horizontal="center"/>
    </xf>
    <xf numFmtId="2" fontId="11" fillId="7" borderId="7" xfId="0" applyNumberFormat="1" applyFont="1" applyFill="1" applyBorder="1" applyAlignment="1">
      <alignment horizontal="center"/>
    </xf>
    <xf numFmtId="2" fontId="11" fillId="7" borderId="8" xfId="0" applyNumberFormat="1" applyFont="1" applyFill="1" applyBorder="1" applyAlignment="1">
      <alignment horizontal="center"/>
    </xf>
    <xf numFmtId="2" fontId="11" fillId="7" borderId="42" xfId="0" applyNumberFormat="1" applyFont="1" applyFill="1" applyBorder="1" applyAlignment="1">
      <alignment horizontal="center"/>
    </xf>
    <xf numFmtId="2" fontId="11" fillId="7" borderId="4" xfId="0" applyNumberFormat="1" applyFont="1" applyFill="1" applyBorder="1" applyAlignment="1">
      <alignment horizontal="center"/>
    </xf>
    <xf numFmtId="2" fontId="11" fillId="7" borderId="5" xfId="0" applyNumberFormat="1" applyFont="1" applyFill="1" applyBorder="1" applyAlignment="1">
      <alignment horizontal="center"/>
    </xf>
    <xf numFmtId="2" fontId="11" fillId="0" borderId="1" xfId="0" applyNumberFormat="1" applyFont="1" applyBorder="1" applyAlignment="1">
      <alignment horizontal="left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12" fillId="19" borderId="48" xfId="0" applyFont="1" applyFill="1" applyBorder="1" applyAlignment="1">
      <alignment horizontal="left" vertical="top" wrapText="1"/>
    </xf>
    <xf numFmtId="0" fontId="12" fillId="19" borderId="49" xfId="0" applyFont="1" applyFill="1" applyBorder="1" applyAlignment="1">
      <alignment horizontal="left" vertical="top" wrapText="1"/>
    </xf>
    <xf numFmtId="0" fontId="12" fillId="19" borderId="50" xfId="0" applyFont="1" applyFill="1" applyBorder="1" applyAlignment="1">
      <alignment horizontal="left" vertical="top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47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30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31" xfId="0" applyFont="1" applyFill="1" applyBorder="1" applyAlignment="1">
      <alignment horizontal="center" vertical="center" wrapText="1"/>
    </xf>
    <xf numFmtId="0" fontId="13" fillId="7" borderId="46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52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4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left" wrapText="1"/>
    </xf>
    <xf numFmtId="2" fontId="7" fillId="17" borderId="3" xfId="0" applyNumberFormat="1" applyFont="1" applyFill="1" applyBorder="1" applyAlignment="1">
      <alignment horizontal="center" vertical="center" wrapText="1"/>
    </xf>
    <xf numFmtId="2" fontId="7" fillId="17" borderId="10" xfId="0" applyNumberFormat="1" applyFont="1" applyFill="1" applyBorder="1" applyAlignment="1">
      <alignment horizontal="center" vertical="center" wrapText="1"/>
    </xf>
    <xf numFmtId="2" fontId="7" fillId="17" borderId="11" xfId="0" applyNumberFormat="1" applyFont="1" applyFill="1" applyBorder="1" applyAlignment="1">
      <alignment horizontal="center" vertical="center" wrapText="1"/>
    </xf>
    <xf numFmtId="2" fontId="9" fillId="7" borderId="3" xfId="0" applyNumberFormat="1" applyFont="1" applyFill="1" applyBorder="1" applyAlignment="1">
      <alignment horizontal="center"/>
    </xf>
    <xf numFmtId="2" fontId="9" fillId="7" borderId="10" xfId="0" applyNumberFormat="1" applyFont="1" applyFill="1" applyBorder="1" applyAlignment="1">
      <alignment horizontal="center"/>
    </xf>
    <xf numFmtId="2" fontId="9" fillId="7" borderId="11" xfId="0" applyNumberFormat="1" applyFont="1" applyFill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2" fontId="0" fillId="0" borderId="10" xfId="0" applyNumberFormat="1" applyBorder="1" applyAlignment="1">
      <alignment horizontal="right"/>
    </xf>
    <xf numFmtId="2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0" borderId="19" xfId="0" applyNumberFormat="1" applyBorder="1" applyAlignment="1">
      <alignment horizontal="right"/>
    </xf>
    <xf numFmtId="2" fontId="31" fillId="0" borderId="3" xfId="0" applyNumberFormat="1" applyFont="1" applyBorder="1" applyAlignment="1">
      <alignment horizontal="center" vertical="center" wrapText="1"/>
    </xf>
    <xf numFmtId="2" fontId="31" fillId="0" borderId="1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2" fillId="0" borderId="19" xfId="0" applyNumberFormat="1" applyFont="1" applyBorder="1" applyAlignment="1">
      <alignment horizontal="right"/>
    </xf>
    <xf numFmtId="2" fontId="0" fillId="0" borderId="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7" fillId="17" borderId="27" xfId="0" applyNumberFormat="1" applyFont="1" applyFill="1" applyBorder="1" applyAlignment="1">
      <alignment horizontal="center" vertical="center" wrapText="1"/>
    </xf>
    <xf numFmtId="2" fontId="7" fillId="17" borderId="4" xfId="0" applyNumberFormat="1" applyFont="1" applyFill="1" applyBorder="1" applyAlignment="1">
      <alignment horizontal="center" vertical="center" wrapText="1"/>
    </xf>
    <xf numFmtId="2" fontId="7" fillId="17" borderId="5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2" fillId="7" borderId="2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0" fillId="0" borderId="6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0" fillId="0" borderId="29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27" xfId="0" applyNumberForma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4" fontId="0" fillId="0" borderId="30" xfId="0" applyNumberFormat="1" applyBorder="1" applyAlignment="1">
      <alignment horizontal="right" vertical="center"/>
    </xf>
    <xf numFmtId="2" fontId="6" fillId="6" borderId="8" xfId="0" applyNumberFormat="1" applyFont="1" applyFill="1" applyBorder="1" applyAlignment="1">
      <alignment horizontal="center" vertical="center"/>
    </xf>
    <xf numFmtId="2" fontId="6" fillId="6" borderId="13" xfId="0" applyNumberFormat="1" applyFont="1" applyFill="1" applyBorder="1" applyAlignment="1">
      <alignment horizontal="center" vertical="center"/>
    </xf>
    <xf numFmtId="2" fontId="6" fillId="6" borderId="5" xfId="0" applyNumberFormat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left"/>
    </xf>
    <xf numFmtId="2" fontId="0" fillId="0" borderId="10" xfId="0" applyNumberFormat="1" applyBorder="1" applyAlignment="1">
      <alignment horizontal="left"/>
    </xf>
    <xf numFmtId="2" fontId="0" fillId="0" borderId="11" xfId="0" applyNumberFormat="1" applyBorder="1" applyAlignment="1">
      <alignment horizontal="left"/>
    </xf>
    <xf numFmtId="2" fontId="2" fillId="0" borderId="3" xfId="0" applyNumberFormat="1" applyFont="1" applyBorder="1" applyAlignment="1">
      <alignment horizontal="left"/>
    </xf>
    <xf numFmtId="2" fontId="2" fillId="0" borderId="10" xfId="0" applyNumberFormat="1" applyFont="1" applyBorder="1" applyAlignment="1">
      <alignment horizontal="left"/>
    </xf>
    <xf numFmtId="2" fontId="2" fillId="0" borderId="11" xfId="0" applyNumberFormat="1" applyFont="1" applyBorder="1" applyAlignment="1">
      <alignment horizontal="left"/>
    </xf>
    <xf numFmtId="2" fontId="0" fillId="7" borderId="20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0" borderId="11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4" fontId="2" fillId="0" borderId="31" xfId="0" applyNumberFormat="1" applyFont="1" applyBorder="1" applyAlignment="1">
      <alignment horizontal="right"/>
    </xf>
    <xf numFmtId="2" fontId="7" fillId="0" borderId="11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2" fillId="7" borderId="44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4" fontId="9" fillId="0" borderId="19" xfId="0" applyNumberFormat="1" applyFont="1" applyBorder="1" applyAlignment="1">
      <alignment horizontal="right"/>
    </xf>
    <xf numFmtId="2" fontId="0" fillId="0" borderId="3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2" fontId="0" fillId="0" borderId="31" xfId="0" applyNumberFormat="1" applyBorder="1" applyAlignment="1">
      <alignment horizontal="right" vertical="center"/>
    </xf>
    <xf numFmtId="0" fontId="10" fillId="0" borderId="24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7" fillId="2" borderId="3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2" fontId="36" fillId="0" borderId="3" xfId="0" applyNumberFormat="1" applyFont="1" applyBorder="1" applyAlignment="1">
      <alignment horizontal="right"/>
    </xf>
    <xf numFmtId="2" fontId="36" fillId="0" borderId="10" xfId="0" applyNumberFormat="1" applyFont="1" applyBorder="1" applyAlignment="1">
      <alignment horizontal="right"/>
    </xf>
    <xf numFmtId="2" fontId="36" fillId="0" borderId="11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left"/>
    </xf>
    <xf numFmtId="0" fontId="20" fillId="0" borderId="37" xfId="0" applyFont="1" applyBorder="1" applyAlignment="1">
      <alignment horizontal="left"/>
    </xf>
    <xf numFmtId="0" fontId="20" fillId="0" borderId="38" xfId="0" applyFont="1" applyBorder="1" applyAlignment="1">
      <alignment horizontal="left"/>
    </xf>
    <xf numFmtId="4" fontId="0" fillId="0" borderId="3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31" xfId="0" applyNumberFormat="1" applyBorder="1" applyAlignment="1">
      <alignment horizontal="right"/>
    </xf>
    <xf numFmtId="2" fontId="0" fillId="0" borderId="10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4" fontId="9" fillId="0" borderId="10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2" fontId="9" fillId="0" borderId="3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left" vertical="center"/>
    </xf>
    <xf numFmtId="2" fontId="35" fillId="0" borderId="3" xfId="0" applyNumberFormat="1" applyFont="1" applyBorder="1" applyAlignment="1">
      <alignment horizontal="right"/>
    </xf>
    <xf numFmtId="2" fontId="35" fillId="0" borderId="10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9" fillId="0" borderId="39" xfId="0" applyNumberFormat="1" applyFont="1" applyBorder="1" applyAlignment="1">
      <alignment horizontal="right"/>
    </xf>
    <xf numFmtId="2" fontId="9" fillId="0" borderId="24" xfId="0" applyNumberFormat="1" applyFont="1" applyBorder="1" applyAlignment="1">
      <alignment horizontal="center"/>
    </xf>
    <xf numFmtId="2" fontId="9" fillId="0" borderId="25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4" fillId="0" borderId="4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3" fillId="14" borderId="44" xfId="0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3" fillId="14" borderId="11" xfId="0" applyFont="1" applyFill="1" applyBorder="1" applyAlignment="1">
      <alignment horizontal="center" vertical="center" wrapText="1"/>
    </xf>
    <xf numFmtId="0" fontId="23" fillId="14" borderId="3" xfId="0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/>
    </xf>
    <xf numFmtId="166" fontId="22" fillId="6" borderId="20" xfId="0" applyNumberFormat="1" applyFont="1" applyFill="1" applyBorder="1" applyAlignment="1">
      <alignment horizontal="center" vertical="center"/>
    </xf>
    <xf numFmtId="166" fontId="22" fillId="6" borderId="1" xfId="0" applyNumberFormat="1" applyFont="1" applyFill="1" applyBorder="1" applyAlignment="1">
      <alignment horizontal="center" vertical="center"/>
    </xf>
    <xf numFmtId="166" fontId="22" fillId="6" borderId="3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 wrapText="1"/>
    </xf>
    <xf numFmtId="2" fontId="10" fillId="0" borderId="19" xfId="0" applyNumberFormat="1" applyFont="1" applyBorder="1" applyAlignment="1">
      <alignment horizontal="right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2" fillId="11" borderId="36" xfId="0" applyFont="1" applyFill="1" applyBorder="1" applyAlignment="1">
      <alignment horizontal="left" vertical="top" wrapText="1"/>
    </xf>
    <xf numFmtId="0" fontId="12" fillId="11" borderId="37" xfId="0" applyFont="1" applyFill="1" applyBorder="1" applyAlignment="1">
      <alignment horizontal="left" vertical="top" wrapText="1"/>
    </xf>
    <xf numFmtId="0" fontId="12" fillId="11" borderId="38" xfId="0" applyFont="1" applyFill="1" applyBorder="1" applyAlignment="1">
      <alignment horizontal="left" vertical="top" wrapText="1"/>
    </xf>
    <xf numFmtId="166" fontId="22" fillId="8" borderId="20" xfId="0" applyNumberFormat="1" applyFont="1" applyFill="1" applyBorder="1" applyAlignment="1">
      <alignment horizontal="center" vertical="center"/>
    </xf>
    <xf numFmtId="166" fontId="22" fillId="8" borderId="1" xfId="0" applyNumberFormat="1" applyFont="1" applyFill="1" applyBorder="1" applyAlignment="1">
      <alignment horizontal="center" vertical="center"/>
    </xf>
    <xf numFmtId="166" fontId="22" fillId="8" borderId="3" xfId="0" applyNumberFormat="1" applyFont="1" applyFill="1" applyBorder="1" applyAlignment="1">
      <alignment horizontal="center" vertical="center"/>
    </xf>
    <xf numFmtId="166" fontId="22" fillId="9" borderId="20" xfId="0" applyNumberFormat="1" applyFont="1" applyFill="1" applyBorder="1" applyAlignment="1">
      <alignment horizontal="center" vertical="center"/>
    </xf>
    <xf numFmtId="166" fontId="22" fillId="9" borderId="1" xfId="0" applyNumberFormat="1" applyFont="1" applyFill="1" applyBorder="1" applyAlignment="1">
      <alignment horizontal="center" vertical="center"/>
    </xf>
    <xf numFmtId="166" fontId="22" fillId="9" borderId="3" xfId="0" applyNumberFormat="1" applyFont="1" applyFill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4" fontId="9" fillId="0" borderId="33" xfId="0" applyNumberFormat="1" applyFont="1" applyBorder="1" applyAlignment="1">
      <alignment horizontal="right"/>
    </xf>
    <xf numFmtId="4" fontId="9" fillId="0" borderId="34" xfId="0" applyNumberFormat="1" applyFont="1" applyBorder="1" applyAlignment="1">
      <alignment horizontal="right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14" borderId="3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2" fontId="9" fillId="0" borderId="26" xfId="0" applyNumberFormat="1" applyFont="1" applyBorder="1" applyAlignment="1">
      <alignment horizontal="center"/>
    </xf>
    <xf numFmtId="2" fontId="35" fillId="0" borderId="11" xfId="0" applyNumberFormat="1" applyFont="1" applyBorder="1" applyAlignment="1">
      <alignment horizontal="right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2" fontId="0" fillId="0" borderId="3" xfId="0" applyNumberFormat="1" applyBorder="1" applyAlignment="1">
      <alignment horizontal="left" wrapText="1"/>
    </xf>
    <xf numFmtId="2" fontId="0" fillId="0" borderId="10" xfId="0" applyNumberFormat="1" applyBorder="1" applyAlignment="1">
      <alignment horizontal="left" wrapText="1"/>
    </xf>
    <xf numFmtId="2" fontId="0" fillId="0" borderId="11" xfId="0" applyNumberFormat="1" applyBorder="1" applyAlignment="1">
      <alignment horizontal="left" wrapText="1"/>
    </xf>
    <xf numFmtId="4" fontId="7" fillId="0" borderId="6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4" fontId="7" fillId="0" borderId="29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7" fillId="0" borderId="31" xfId="0" applyNumberFormat="1" applyFont="1" applyBorder="1" applyAlignment="1">
      <alignment horizontal="right" vertical="center" wrapText="1"/>
    </xf>
    <xf numFmtId="4" fontId="7" fillId="0" borderId="27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/>
    </xf>
    <xf numFmtId="0" fontId="23" fillId="14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5" fillId="0" borderId="33" xfId="0" applyFont="1" applyBorder="1" applyAlignment="1">
      <alignment horizontal="left" vertical="center" wrapText="1"/>
    </xf>
    <xf numFmtId="0" fontId="23" fillId="14" borderId="20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right" vertical="center" wrapText="1"/>
    </xf>
    <xf numFmtId="2" fontId="9" fillId="0" borderId="33" xfId="0" applyNumberFormat="1" applyFont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horizontal="right" vertical="center"/>
    </xf>
    <xf numFmtId="4" fontId="9" fillId="0" borderId="29" xfId="0" applyNumberFormat="1" applyFont="1" applyBorder="1" applyAlignment="1">
      <alignment horizontal="right" vertical="center"/>
    </xf>
    <xf numFmtId="4" fontId="9" fillId="0" borderId="43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2" fontId="7" fillId="0" borderId="6" xfId="0" applyNumberFormat="1" applyFont="1" applyBorder="1" applyAlignment="1">
      <alignment horizontal="right" vertical="center" wrapText="1"/>
    </xf>
    <xf numFmtId="2" fontId="7" fillId="0" borderId="7" xfId="0" applyNumberFormat="1" applyFont="1" applyBorder="1" applyAlignment="1">
      <alignment horizontal="right" vertical="center" wrapText="1"/>
    </xf>
    <xf numFmtId="2" fontId="7" fillId="0" borderId="29" xfId="0" applyNumberFormat="1" applyFont="1" applyBorder="1" applyAlignment="1">
      <alignment horizontal="right" vertical="center" wrapText="1"/>
    </xf>
    <xf numFmtId="2" fontId="37" fillId="0" borderId="6" xfId="0" applyNumberFormat="1" applyFont="1" applyBorder="1" applyAlignment="1">
      <alignment horizontal="right" vertical="center" wrapText="1"/>
    </xf>
    <xf numFmtId="2" fontId="37" fillId="0" borderId="7" xfId="0" applyNumberFormat="1" applyFont="1" applyBorder="1" applyAlignment="1">
      <alignment horizontal="right" vertical="center" wrapText="1"/>
    </xf>
    <xf numFmtId="2" fontId="37" fillId="0" borderId="29" xfId="0" applyNumberFormat="1" applyFont="1" applyBorder="1" applyAlignment="1">
      <alignment horizontal="right" vertical="center" wrapText="1"/>
    </xf>
    <xf numFmtId="4" fontId="37" fillId="0" borderId="6" xfId="0" applyNumberFormat="1" applyFont="1" applyBorder="1" applyAlignment="1">
      <alignment horizontal="right" vertical="center" wrapText="1"/>
    </xf>
    <xf numFmtId="4" fontId="37" fillId="0" borderId="7" xfId="0" applyNumberFormat="1" applyFont="1" applyBorder="1" applyAlignment="1">
      <alignment horizontal="right" vertical="center" wrapText="1"/>
    </xf>
    <xf numFmtId="4" fontId="37" fillId="0" borderId="29" xfId="0" applyNumberFormat="1" applyFont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2" fontId="7" fillId="0" borderId="10" xfId="0" applyNumberFormat="1" applyFont="1" applyBorder="1" applyAlignment="1">
      <alignment horizontal="right" vertical="center" wrapText="1"/>
    </xf>
    <xf numFmtId="2" fontId="7" fillId="0" borderId="31" xfId="0" applyNumberFormat="1" applyFont="1" applyBorder="1" applyAlignment="1">
      <alignment horizontal="right" vertical="center" wrapText="1"/>
    </xf>
    <xf numFmtId="0" fontId="23" fillId="14" borderId="3" xfId="0" applyFont="1" applyFill="1" applyBorder="1" applyAlignment="1">
      <alignment horizontal="left" vertical="center" wrapText="1"/>
    </xf>
    <xf numFmtId="0" fontId="23" fillId="14" borderId="10" xfId="0" applyFont="1" applyFill="1" applyBorder="1" applyAlignment="1">
      <alignment horizontal="left" vertical="center" wrapText="1"/>
    </xf>
    <xf numFmtId="0" fontId="23" fillId="14" borderId="31" xfId="0" applyFont="1" applyFill="1" applyBorder="1" applyAlignment="1">
      <alignment horizontal="left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24" fillId="0" borderId="45" xfId="0" applyFont="1" applyBorder="1" applyAlignment="1">
      <alignment horizontal="center" vertical="center" wrapText="1"/>
    </xf>
    <xf numFmtId="4" fontId="9" fillId="0" borderId="25" xfId="0" applyNumberFormat="1" applyFont="1" applyBorder="1" applyAlignment="1">
      <alignment horizontal="right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10" xfId="0" applyNumberFormat="1" applyFont="1" applyBorder="1" applyAlignment="1">
      <alignment horizontal="right" vertical="center" wrapText="1"/>
    </xf>
    <xf numFmtId="2" fontId="2" fillId="0" borderId="11" xfId="0" applyNumberFormat="1" applyFont="1" applyBorder="1" applyAlignment="1">
      <alignment horizontal="right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1" xfId="0" applyNumberFormat="1" applyFont="1" applyBorder="1" applyAlignment="1">
      <alignment horizontal="right" vertical="center"/>
    </xf>
    <xf numFmtId="166" fontId="4" fillId="0" borderId="3" xfId="0" applyNumberFormat="1" applyFont="1" applyFill="1" applyBorder="1" applyAlignment="1">
      <alignment horizontal="left" vertical="center" wrapText="1"/>
    </xf>
    <xf numFmtId="166" fontId="4" fillId="0" borderId="10" xfId="0" applyNumberFormat="1" applyFont="1" applyFill="1" applyBorder="1" applyAlignment="1">
      <alignment horizontal="left" vertical="center" wrapText="1"/>
    </xf>
    <xf numFmtId="166" fontId="4" fillId="0" borderId="11" xfId="0" applyNumberFormat="1" applyFont="1" applyFill="1" applyBorder="1" applyAlignment="1">
      <alignment horizontal="left" vertical="center" wrapText="1"/>
    </xf>
    <xf numFmtId="166" fontId="4" fillId="0" borderId="3" xfId="0" applyNumberFormat="1" applyFont="1" applyFill="1" applyBorder="1" applyAlignment="1">
      <alignment horizontal="center" vertical="center" wrapText="1"/>
    </xf>
    <xf numFmtId="166" fontId="4" fillId="0" borderId="10" xfId="0" applyNumberFormat="1" applyFont="1" applyFill="1" applyBorder="1" applyAlignment="1">
      <alignment horizontal="center" vertical="center" wrapText="1"/>
    </xf>
    <xf numFmtId="166" fontId="4" fillId="0" borderId="11" xfId="0" applyNumberFormat="1" applyFont="1" applyFill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right" vertical="center" wrapText="1"/>
    </xf>
    <xf numFmtId="166" fontId="4" fillId="0" borderId="3" xfId="0" applyNumberFormat="1" applyFont="1" applyFill="1" applyBorder="1" applyAlignment="1">
      <alignment horizontal="center" vertical="center"/>
    </xf>
    <xf numFmtId="166" fontId="4" fillId="0" borderId="10" xfId="0" applyNumberFormat="1" applyFont="1" applyFill="1" applyBorder="1" applyAlignment="1">
      <alignment horizontal="center" vertical="center"/>
    </xf>
    <xf numFmtId="166" fontId="4" fillId="0" borderId="11" xfId="0" applyNumberFormat="1" applyFont="1" applyFill="1" applyBorder="1" applyAlignment="1">
      <alignment horizontal="center" vertical="center"/>
    </xf>
    <xf numFmtId="4" fontId="7" fillId="0" borderId="33" xfId="0" applyNumberFormat="1" applyFont="1" applyBorder="1" applyAlignment="1">
      <alignment horizontal="right" vertical="center" wrapText="1"/>
    </xf>
    <xf numFmtId="4" fontId="7" fillId="0" borderId="34" xfId="0" applyNumberFormat="1" applyFont="1" applyBorder="1" applyAlignment="1">
      <alignment horizontal="right" vertical="center" wrapText="1"/>
    </xf>
    <xf numFmtId="2" fontId="2" fillId="0" borderId="35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166" fontId="32" fillId="0" borderId="44" xfId="0" applyNumberFormat="1" applyFont="1" applyFill="1" applyBorder="1" applyAlignment="1">
      <alignment horizontal="center" vertical="center"/>
    </xf>
    <xf numFmtId="166" fontId="32" fillId="0" borderId="1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" fontId="7" fillId="0" borderId="27" xfId="0" applyNumberFormat="1" applyFont="1" applyBorder="1" applyAlignment="1">
      <alignment horizontal="center" wrapText="1"/>
    </xf>
    <xf numFmtId="2" fontId="7" fillId="0" borderId="5" xfId="0" applyNumberFormat="1" applyFont="1" applyBorder="1" applyAlignment="1">
      <alignment horizontal="center" wrapText="1"/>
    </xf>
    <xf numFmtId="166" fontId="4" fillId="0" borderId="3" xfId="0" applyNumberFormat="1" applyFont="1" applyFill="1" applyBorder="1" applyAlignment="1">
      <alignment horizontal="left" vertical="center"/>
    </xf>
    <xf numFmtId="166" fontId="4" fillId="0" borderId="10" xfId="0" applyNumberFormat="1" applyFont="1" applyFill="1" applyBorder="1" applyAlignment="1">
      <alignment horizontal="left" vertical="center"/>
    </xf>
    <xf numFmtId="166" fontId="4" fillId="0" borderId="11" xfId="0" applyNumberFormat="1" applyFont="1" applyFill="1" applyBorder="1" applyAlignment="1">
      <alignment horizontal="left" vertical="center"/>
    </xf>
    <xf numFmtId="0" fontId="13" fillId="0" borderId="2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3" fillId="0" borderId="35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11" borderId="51" xfId="0" applyFont="1" applyFill="1" applyBorder="1" applyAlignment="1">
      <alignment horizontal="left" vertical="top" wrapText="1"/>
    </xf>
    <xf numFmtId="2" fontId="10" fillId="0" borderId="3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35" fillId="0" borderId="1" xfId="0" applyNumberFormat="1" applyFont="1" applyBorder="1" applyAlignment="1">
      <alignment horizontal="left"/>
    </xf>
    <xf numFmtId="2" fontId="0" fillId="7" borderId="44" xfId="0" applyNumberFormat="1" applyFill="1" applyBorder="1" applyAlignment="1">
      <alignment horizontal="center"/>
    </xf>
    <xf numFmtId="2" fontId="0" fillId="7" borderId="10" xfId="0" applyNumberFormat="1" applyFill="1" applyBorder="1" applyAlignment="1">
      <alignment horizontal="center"/>
    </xf>
    <xf numFmtId="2" fontId="0" fillId="7" borderId="11" xfId="0" applyNumberFormat="1" applyFill="1" applyBorder="1" applyAlignment="1">
      <alignment horizontal="center"/>
    </xf>
    <xf numFmtId="2" fontId="36" fillId="0" borderId="3" xfId="0" applyNumberFormat="1" applyFont="1" applyBorder="1" applyAlignment="1">
      <alignment horizontal="right" vertical="center"/>
    </xf>
    <xf numFmtId="2" fontId="36" fillId="0" borderId="10" xfId="0" applyNumberFormat="1" applyFont="1" applyBorder="1" applyAlignment="1">
      <alignment horizontal="right" vertical="center"/>
    </xf>
    <xf numFmtId="2" fontId="36" fillId="0" borderId="11" xfId="0" applyNumberFormat="1" applyFont="1" applyBorder="1" applyAlignment="1">
      <alignment horizontal="right" vertical="center"/>
    </xf>
    <xf numFmtId="0" fontId="5" fillId="0" borderId="4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4" fontId="2" fillId="0" borderId="33" xfId="0" applyNumberFormat="1" applyFont="1" applyBorder="1" applyAlignment="1">
      <alignment horizontal="right" vertical="center"/>
    </xf>
    <xf numFmtId="4" fontId="2" fillId="0" borderId="34" xfId="0" applyNumberFormat="1" applyFont="1" applyBorder="1" applyAlignment="1">
      <alignment horizontal="right" vertical="center"/>
    </xf>
    <xf numFmtId="0" fontId="5" fillId="0" borderId="4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4" fontId="7" fillId="0" borderId="39" xfId="0" applyNumberFormat="1" applyFont="1" applyBorder="1" applyAlignment="1">
      <alignment horizontal="right" vertical="center" wrapText="1"/>
    </xf>
    <xf numFmtId="0" fontId="0" fillId="0" borderId="4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35" fillId="0" borderId="3" xfId="0" applyNumberFormat="1" applyFont="1" applyBorder="1" applyAlignment="1">
      <alignment horizontal="right" vertical="center"/>
    </xf>
    <xf numFmtId="2" fontId="35" fillId="0" borderId="10" xfId="0" applyNumberFormat="1" applyFont="1" applyBorder="1" applyAlignment="1">
      <alignment horizontal="right" vertical="center"/>
    </xf>
    <xf numFmtId="2" fontId="35" fillId="0" borderId="11" xfId="0" applyNumberFormat="1" applyFont="1" applyBorder="1" applyAlignment="1">
      <alignment horizontal="right" vertical="center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31" xfId="0" applyNumberFormat="1" applyFont="1" applyBorder="1" applyAlignment="1">
      <alignment horizontal="center" vertical="center" wrapText="1"/>
    </xf>
    <xf numFmtId="164" fontId="19" fillId="0" borderId="41" xfId="0" applyNumberFormat="1" applyFont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164" fontId="19" fillId="0" borderId="22" xfId="0" applyNumberFormat="1" applyFont="1" applyBorder="1" applyAlignment="1">
      <alignment horizontal="center" vertical="center" wrapText="1"/>
    </xf>
    <xf numFmtId="164" fontId="19" fillId="0" borderId="40" xfId="0" applyNumberFormat="1" applyFont="1" applyBorder="1" applyAlignment="1">
      <alignment horizontal="center" vertical="center" wrapText="1"/>
    </xf>
    <xf numFmtId="164" fontId="19" fillId="0" borderId="20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2" fontId="27" fillId="0" borderId="3" xfId="0" applyNumberFormat="1" applyFont="1" applyFill="1" applyBorder="1" applyAlignment="1">
      <alignment horizontal="left"/>
    </xf>
    <xf numFmtId="2" fontId="27" fillId="0" borderId="10" xfId="0" applyNumberFormat="1" applyFont="1" applyFill="1" applyBorder="1" applyAlignment="1">
      <alignment horizontal="left"/>
    </xf>
    <xf numFmtId="2" fontId="27" fillId="0" borderId="11" xfId="0" applyNumberFormat="1" applyFont="1" applyFill="1" applyBorder="1" applyAlignment="1">
      <alignment horizontal="left"/>
    </xf>
    <xf numFmtId="2" fontId="35" fillId="0" borderId="3" xfId="0" applyNumberFormat="1" applyFont="1" applyBorder="1" applyAlignment="1">
      <alignment horizontal="left"/>
    </xf>
    <xf numFmtId="2" fontId="35" fillId="0" borderId="10" xfId="0" applyNumberFormat="1" applyFont="1" applyBorder="1" applyAlignment="1">
      <alignment horizontal="left"/>
    </xf>
    <xf numFmtId="2" fontId="35" fillId="0" borderId="11" xfId="0" applyNumberFormat="1" applyFont="1" applyBorder="1" applyAlignment="1">
      <alignment horizontal="left"/>
    </xf>
    <xf numFmtId="2" fontId="2" fillId="0" borderId="45" xfId="0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29" xfId="0" applyNumberFormat="1" applyFont="1" applyBorder="1" applyAlignment="1">
      <alignment horizontal="center" vertical="center" wrapText="1"/>
    </xf>
    <xf numFmtId="4" fontId="7" fillId="0" borderId="27" xfId="0" applyNumberFormat="1" applyFont="1" applyBorder="1" applyAlignment="1">
      <alignment horizontal="center" vertical="center" wrapText="1"/>
    </xf>
    <xf numFmtId="4" fontId="7" fillId="0" borderId="30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right" vertical="center"/>
    </xf>
    <xf numFmtId="2" fontId="0" fillId="0" borderId="10" xfId="0" applyNumberFormat="1" applyFont="1" applyBorder="1" applyAlignment="1">
      <alignment horizontal="right" vertical="center"/>
    </xf>
    <xf numFmtId="2" fontId="0" fillId="0" borderId="11" xfId="0" applyNumberFormat="1" applyFont="1" applyBorder="1" applyAlignment="1">
      <alignment horizontal="right" vertical="center"/>
    </xf>
    <xf numFmtId="4" fontId="20" fillId="0" borderId="3" xfId="0" applyNumberFormat="1" applyFont="1" applyBorder="1" applyAlignment="1">
      <alignment horizontal="right" vertical="center" wrapText="1"/>
    </xf>
    <xf numFmtId="4" fontId="20" fillId="0" borderId="31" xfId="0" applyNumberFormat="1" applyFont="1" applyBorder="1" applyAlignment="1">
      <alignment horizontal="right" vertical="center" wrapText="1"/>
    </xf>
    <xf numFmtId="0" fontId="0" fillId="7" borderId="14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right"/>
    </xf>
    <xf numFmtId="2" fontId="27" fillId="0" borderId="3" xfId="0" applyNumberFormat="1" applyFont="1" applyBorder="1" applyAlignment="1">
      <alignment horizontal="left" wrapText="1"/>
    </xf>
    <xf numFmtId="2" fontId="27" fillId="0" borderId="10" xfId="0" applyNumberFormat="1" applyFont="1" applyBorder="1" applyAlignment="1">
      <alignment horizontal="left" wrapText="1"/>
    </xf>
    <xf numFmtId="2" fontId="27" fillId="0" borderId="11" xfId="0" applyNumberFormat="1" applyFont="1" applyBorder="1" applyAlignment="1">
      <alignment horizontal="left" wrapText="1"/>
    </xf>
    <xf numFmtId="2" fontId="6" fillId="0" borderId="3" xfId="0" applyNumberFormat="1" applyFont="1" applyBorder="1" applyAlignment="1">
      <alignment horizontal="left"/>
    </xf>
    <xf numFmtId="2" fontId="6" fillId="0" borderId="10" xfId="0" applyNumberFormat="1" applyFont="1" applyBorder="1" applyAlignment="1">
      <alignment horizontal="left"/>
    </xf>
    <xf numFmtId="2" fontId="6" fillId="0" borderId="11" xfId="0" applyNumberFormat="1" applyFont="1" applyBorder="1" applyAlignment="1">
      <alignment horizontal="left"/>
    </xf>
    <xf numFmtId="2" fontId="27" fillId="0" borderId="3" xfId="0" applyNumberFormat="1" applyFont="1" applyBorder="1" applyAlignment="1">
      <alignment horizontal="left" vertical="center"/>
    </xf>
    <xf numFmtId="2" fontId="27" fillId="0" borderId="10" xfId="0" applyNumberFormat="1" applyFont="1" applyBorder="1" applyAlignment="1">
      <alignment horizontal="left" vertical="center"/>
    </xf>
    <xf numFmtId="2" fontId="27" fillId="0" borderId="11" xfId="0" applyNumberFormat="1" applyFont="1" applyBorder="1" applyAlignment="1">
      <alignment horizontal="left" vertical="center"/>
    </xf>
    <xf numFmtId="164" fontId="19" fillId="0" borderId="35" xfId="0" applyNumberFormat="1" applyFont="1" applyBorder="1" applyAlignment="1">
      <alignment horizontal="center" vertical="center" wrapText="1"/>
    </xf>
    <xf numFmtId="164" fontId="19" fillId="0" borderId="33" xfId="0" applyNumberFormat="1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center" vertical="center" wrapText="1"/>
    </xf>
    <xf numFmtId="164" fontId="19" fillId="0" borderId="42" xfId="0" applyNumberFormat="1" applyFont="1" applyBorder="1" applyAlignment="1">
      <alignment horizontal="center" vertical="center" wrapText="1"/>
    </xf>
    <xf numFmtId="164" fontId="19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CCCC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4" workbookViewId="0">
      <selection activeCell="M46" sqref="M46"/>
    </sheetView>
  </sheetViews>
  <sheetFormatPr baseColWidth="10" defaultRowHeight="15" x14ac:dyDescent="0.25"/>
  <cols>
    <col min="1" max="1" width="35.5703125" customWidth="1"/>
    <col min="2" max="2" width="11.42578125" style="262"/>
    <col min="3" max="3" width="11.42578125" style="248"/>
    <col min="4" max="6" width="11.42578125" style="58"/>
    <col min="7" max="7" width="29.5703125" style="249" customWidth="1"/>
  </cols>
  <sheetData>
    <row r="1" spans="1:7" ht="24" customHeight="1" x14ac:dyDescent="0.25">
      <c r="A1" s="290" t="s">
        <v>300</v>
      </c>
      <c r="B1" s="291"/>
      <c r="C1" s="291"/>
      <c r="D1" s="291"/>
      <c r="E1" s="291"/>
      <c r="F1" s="291"/>
      <c r="G1" s="292"/>
    </row>
    <row r="2" spans="1:7" ht="24" customHeight="1" x14ac:dyDescent="0.25">
      <c r="A2" s="298"/>
      <c r="B2" s="297" t="s">
        <v>321</v>
      </c>
      <c r="C2" s="296" t="s">
        <v>318</v>
      </c>
      <c r="D2" s="307" t="s">
        <v>319</v>
      </c>
      <c r="E2" s="307"/>
      <c r="F2" s="307"/>
      <c r="G2" s="313" t="s">
        <v>320</v>
      </c>
    </row>
    <row r="3" spans="1:7" ht="45" x14ac:dyDescent="0.25">
      <c r="A3" s="299"/>
      <c r="B3" s="297"/>
      <c r="C3" s="296"/>
      <c r="D3" s="285" t="s">
        <v>331</v>
      </c>
      <c r="E3" s="286" t="s">
        <v>357</v>
      </c>
      <c r="F3" s="287" t="s">
        <v>358</v>
      </c>
      <c r="G3" s="313"/>
    </row>
    <row r="4" spans="1:7" x14ac:dyDescent="0.25">
      <c r="A4" s="293" t="s">
        <v>301</v>
      </c>
      <c r="B4" s="294"/>
      <c r="C4" s="294"/>
      <c r="D4" s="294"/>
      <c r="E4" s="294"/>
      <c r="F4" s="295"/>
      <c r="G4" s="250"/>
    </row>
    <row r="5" spans="1:7" ht="30" x14ac:dyDescent="0.25">
      <c r="A5" s="245" t="s">
        <v>317</v>
      </c>
      <c r="B5" s="251">
        <v>4712</v>
      </c>
      <c r="C5" s="252">
        <v>4267</v>
      </c>
      <c r="D5" s="271"/>
      <c r="E5" s="271"/>
      <c r="F5" s="274">
        <f>B5-C5</f>
        <v>445</v>
      </c>
      <c r="G5" s="254" t="s">
        <v>359</v>
      </c>
    </row>
    <row r="6" spans="1:7" x14ac:dyDescent="0.25">
      <c r="A6" s="245" t="s">
        <v>22</v>
      </c>
      <c r="B6" s="251">
        <v>246.66666666666669</v>
      </c>
      <c r="C6" s="252">
        <v>246.66666666666669</v>
      </c>
      <c r="D6" s="271"/>
      <c r="E6" s="271"/>
      <c r="F6" s="271"/>
      <c r="G6" s="254"/>
    </row>
    <row r="7" spans="1:7" x14ac:dyDescent="0.25">
      <c r="A7" s="245" t="s">
        <v>30</v>
      </c>
      <c r="B7" s="251">
        <v>257.5</v>
      </c>
      <c r="C7" s="252">
        <v>260</v>
      </c>
      <c r="D7" s="271"/>
      <c r="E7" s="271"/>
      <c r="F7" s="271"/>
      <c r="G7" s="254"/>
    </row>
    <row r="8" spans="1:7" ht="45" x14ac:dyDescent="0.25">
      <c r="A8" s="264" t="s">
        <v>346</v>
      </c>
      <c r="B8" s="251">
        <v>894</v>
      </c>
      <c r="C8" s="255"/>
      <c r="D8" s="275">
        <f>B8-C8</f>
        <v>894</v>
      </c>
      <c r="E8" s="276"/>
      <c r="F8" s="276"/>
      <c r="G8" s="254" t="s">
        <v>329</v>
      </c>
    </row>
    <row r="9" spans="1:7" x14ac:dyDescent="0.25">
      <c r="A9" s="267" t="s">
        <v>312</v>
      </c>
      <c r="B9" s="268">
        <f>SUM(B5:B8)</f>
        <v>6110.166666666667</v>
      </c>
      <c r="C9" s="268">
        <f>SUM(C5:C8)</f>
        <v>4773.666666666667</v>
      </c>
      <c r="D9" s="277">
        <f>SUM(D5:D8)</f>
        <v>894</v>
      </c>
      <c r="E9" s="271"/>
      <c r="F9" s="278">
        <f>SUM(F5:F8)</f>
        <v>445</v>
      </c>
      <c r="G9" s="254"/>
    </row>
    <row r="10" spans="1:7" x14ac:dyDescent="0.25">
      <c r="A10" s="293" t="s">
        <v>304</v>
      </c>
      <c r="B10" s="294"/>
      <c r="C10" s="294"/>
      <c r="D10" s="294"/>
      <c r="E10" s="294"/>
      <c r="F10" s="295"/>
      <c r="G10" s="250"/>
    </row>
    <row r="11" spans="1:7" ht="75" x14ac:dyDescent="0.25">
      <c r="A11" s="225" t="s">
        <v>322</v>
      </c>
      <c r="B11" s="256">
        <f>POLICIA!R21+POLICIA!R22+POLICIA!R23</f>
        <v>1402.5</v>
      </c>
      <c r="C11" s="257">
        <v>1232</v>
      </c>
      <c r="D11" s="271"/>
      <c r="E11" s="273">
        <f>B11-C11</f>
        <v>170.5</v>
      </c>
      <c r="F11" s="276"/>
      <c r="G11" s="254" t="s">
        <v>325</v>
      </c>
    </row>
    <row r="12" spans="1:7" x14ac:dyDescent="0.25">
      <c r="A12" s="225" t="s">
        <v>324</v>
      </c>
      <c r="B12" s="256">
        <f>POLICIA!R24+POLICIA!R26</f>
        <v>84</v>
      </c>
      <c r="C12" s="257">
        <v>84</v>
      </c>
      <c r="D12" s="276"/>
      <c r="E12" s="276"/>
      <c r="F12" s="276"/>
      <c r="G12" s="254"/>
    </row>
    <row r="13" spans="1:7" ht="44.25" customHeight="1" x14ac:dyDescent="0.25">
      <c r="A13" s="225" t="s">
        <v>323</v>
      </c>
      <c r="B13" s="258">
        <f>POLICIA!R25</f>
        <v>69</v>
      </c>
      <c r="C13" s="259"/>
      <c r="D13" s="275">
        <f>POLICIA!R25</f>
        <v>69</v>
      </c>
      <c r="E13" s="279"/>
      <c r="F13" s="279"/>
      <c r="G13" s="254" t="s">
        <v>329</v>
      </c>
    </row>
    <row r="14" spans="1:7" x14ac:dyDescent="0.25">
      <c r="A14" s="267" t="s">
        <v>312</v>
      </c>
      <c r="B14" s="268">
        <f>SUM(B11:B13)</f>
        <v>1555.5</v>
      </c>
      <c r="C14" s="268">
        <f>SUM(C11:C13)</f>
        <v>1316</v>
      </c>
      <c r="D14" s="277">
        <f>SUM(D11:D13)</f>
        <v>69</v>
      </c>
      <c r="E14" s="280">
        <f>SUM(E11:E13)</f>
        <v>170.5</v>
      </c>
      <c r="F14" s="276"/>
      <c r="G14" s="254"/>
    </row>
    <row r="15" spans="1:7" x14ac:dyDescent="0.25">
      <c r="A15" s="293" t="s">
        <v>305</v>
      </c>
      <c r="B15" s="294"/>
      <c r="C15" s="294"/>
      <c r="D15" s="294"/>
      <c r="E15" s="294"/>
      <c r="F15" s="295"/>
      <c r="G15" s="250"/>
    </row>
    <row r="16" spans="1:7" ht="90" x14ac:dyDescent="0.25">
      <c r="A16" s="245" t="s">
        <v>328</v>
      </c>
      <c r="B16" s="258">
        <f>ENSENYAM!V29</f>
        <v>16452</v>
      </c>
      <c r="C16" s="260">
        <v>11542</v>
      </c>
      <c r="D16" s="281">
        <f>B16-C16</f>
        <v>4910</v>
      </c>
      <c r="E16" s="279"/>
      <c r="F16" s="279"/>
      <c r="G16" s="254" t="s">
        <v>330</v>
      </c>
    </row>
    <row r="17" spans="1:7" x14ac:dyDescent="0.25">
      <c r="A17" s="245" t="s">
        <v>332</v>
      </c>
      <c r="B17" s="261">
        <f>EOI!V26</f>
        <v>200.5</v>
      </c>
      <c r="C17" s="246">
        <v>204</v>
      </c>
      <c r="D17" s="271"/>
      <c r="E17" s="271"/>
      <c r="F17" s="271"/>
      <c r="G17" s="254"/>
    </row>
    <row r="18" spans="1:7" x14ac:dyDescent="0.25">
      <c r="A18" s="245" t="s">
        <v>326</v>
      </c>
      <c r="B18" s="256">
        <f>MUSICA!V26</f>
        <v>781.5</v>
      </c>
      <c r="C18" s="246">
        <v>774</v>
      </c>
      <c r="D18" s="271"/>
      <c r="E18" s="271"/>
      <c r="F18" s="271"/>
      <c r="G18" s="254"/>
    </row>
    <row r="19" spans="1:7" ht="30" x14ac:dyDescent="0.25">
      <c r="A19" s="245" t="s">
        <v>333</v>
      </c>
      <c r="B19" s="258">
        <f>ATENEA!V26</f>
        <v>992</v>
      </c>
      <c r="C19" s="246">
        <v>963</v>
      </c>
      <c r="D19" s="271"/>
      <c r="E19" s="271"/>
      <c r="F19" s="274">
        <f>B19-C19</f>
        <v>29</v>
      </c>
      <c r="G19" s="254" t="s">
        <v>334</v>
      </c>
    </row>
    <row r="20" spans="1:7" x14ac:dyDescent="0.25">
      <c r="A20" s="267" t="s">
        <v>312</v>
      </c>
      <c r="B20" s="268">
        <f>SUM(B16:B19)</f>
        <v>18426</v>
      </c>
      <c r="C20" s="268">
        <f>SUM(C16:C19)</f>
        <v>13483</v>
      </c>
      <c r="D20" s="277">
        <f>SUM(D16:D19)</f>
        <v>4910</v>
      </c>
      <c r="E20" s="271"/>
      <c r="F20" s="278">
        <f>SUM(F16:F19)</f>
        <v>29</v>
      </c>
      <c r="G20" s="254"/>
    </row>
    <row r="21" spans="1:7" x14ac:dyDescent="0.25">
      <c r="A21" s="293" t="s">
        <v>327</v>
      </c>
      <c r="B21" s="294"/>
      <c r="C21" s="294"/>
      <c r="D21" s="294"/>
      <c r="E21" s="294"/>
      <c r="F21" s="295"/>
      <c r="G21" s="250"/>
    </row>
    <row r="22" spans="1:7" ht="32.25" customHeight="1" x14ac:dyDescent="0.25">
      <c r="A22" s="245" t="s">
        <v>335</v>
      </c>
      <c r="B22" s="300">
        <f>ESP!R24</f>
        <v>5966</v>
      </c>
      <c r="C22" s="304">
        <v>4951</v>
      </c>
      <c r="D22" s="307"/>
      <c r="E22" s="301">
        <v>1000</v>
      </c>
      <c r="F22" s="308">
        <f>B22-C22-E22</f>
        <v>15</v>
      </c>
      <c r="G22" s="314" t="s">
        <v>360</v>
      </c>
    </row>
    <row r="23" spans="1:7" ht="32.25" customHeight="1" x14ac:dyDescent="0.25">
      <c r="A23" s="245" t="s">
        <v>336</v>
      </c>
      <c r="B23" s="300"/>
      <c r="C23" s="305"/>
      <c r="D23" s="307"/>
      <c r="E23" s="302"/>
      <c r="F23" s="309"/>
      <c r="G23" s="314"/>
    </row>
    <row r="24" spans="1:7" ht="61.5" customHeight="1" x14ac:dyDescent="0.25">
      <c r="A24" s="245" t="s">
        <v>337</v>
      </c>
      <c r="B24" s="300"/>
      <c r="C24" s="306"/>
      <c r="D24" s="307"/>
      <c r="E24" s="303"/>
      <c r="F24" s="310"/>
      <c r="G24" s="314"/>
    </row>
    <row r="25" spans="1:7" ht="30" x14ac:dyDescent="0.25">
      <c r="A25" s="245" t="s">
        <v>338</v>
      </c>
      <c r="B25" s="265">
        <f>CAPSALOU!V24</f>
        <v>910.5</v>
      </c>
      <c r="C25" s="246">
        <v>910.5</v>
      </c>
      <c r="D25" s="271"/>
      <c r="E25" s="280">
        <f>B25-C25</f>
        <v>0</v>
      </c>
      <c r="G25" s="270" t="s">
        <v>344</v>
      </c>
    </row>
    <row r="26" spans="1:7" ht="30" x14ac:dyDescent="0.25">
      <c r="A26" s="245" t="s">
        <v>339</v>
      </c>
      <c r="B26" s="265">
        <f>PONENT!V24</f>
        <v>1660</v>
      </c>
      <c r="C26" s="246">
        <v>1390</v>
      </c>
      <c r="D26" s="271"/>
      <c r="E26" s="280">
        <f>B26-C26</f>
        <v>270</v>
      </c>
      <c r="G26" s="270" t="s">
        <v>345</v>
      </c>
    </row>
    <row r="27" spans="1:7" ht="30" x14ac:dyDescent="0.25">
      <c r="A27" s="245" t="s">
        <v>340</v>
      </c>
      <c r="B27" s="265">
        <f>ESTADI!V26</f>
        <v>1447</v>
      </c>
      <c r="C27" s="246">
        <v>1027</v>
      </c>
      <c r="D27" s="271"/>
      <c r="E27" s="280">
        <f>B27-C27</f>
        <v>420</v>
      </c>
      <c r="G27" s="270" t="s">
        <v>343</v>
      </c>
    </row>
    <row r="28" spans="1:7" x14ac:dyDescent="0.25">
      <c r="A28" s="245" t="s">
        <v>341</v>
      </c>
      <c r="B28" s="265">
        <f>BASENÀUTICA!V24</f>
        <v>521.5</v>
      </c>
      <c r="C28" s="246">
        <v>549.5</v>
      </c>
      <c r="D28" s="271"/>
      <c r="E28" s="282"/>
      <c r="F28" s="282"/>
      <c r="G28" s="254"/>
    </row>
    <row r="29" spans="1:7" x14ac:dyDescent="0.25">
      <c r="A29" s="245" t="s">
        <v>342</v>
      </c>
      <c r="B29" s="265">
        <f>ESCACS!V23</f>
        <v>255</v>
      </c>
      <c r="C29" s="246">
        <v>251</v>
      </c>
      <c r="D29" s="271"/>
      <c r="E29" s="282"/>
      <c r="F29" s="282"/>
      <c r="G29" s="254"/>
    </row>
    <row r="30" spans="1:7" x14ac:dyDescent="0.25">
      <c r="A30" s="267" t="s">
        <v>312</v>
      </c>
      <c r="B30" s="268">
        <f>SUM(B22:B29)</f>
        <v>10760</v>
      </c>
      <c r="C30" s="265">
        <f>SUM(C22:C29)</f>
        <v>9079</v>
      </c>
      <c r="D30" s="269">
        <f t="shared" ref="D30:F30" si="0">SUM(D22:D29)</f>
        <v>0</v>
      </c>
      <c r="E30" s="269">
        <f t="shared" si="0"/>
        <v>1690</v>
      </c>
      <c r="F30" s="269">
        <f t="shared" si="0"/>
        <v>15</v>
      </c>
      <c r="G30" s="254"/>
    </row>
    <row r="31" spans="1:7" x14ac:dyDescent="0.25">
      <c r="A31" s="293" t="s">
        <v>309</v>
      </c>
      <c r="B31" s="294">
        <f>SUM(B32:B34)</f>
        <v>3361.5</v>
      </c>
      <c r="C31" s="294"/>
      <c r="D31" s="294"/>
      <c r="E31" s="294"/>
      <c r="F31" s="295"/>
      <c r="G31" s="250"/>
    </row>
    <row r="32" spans="1:7" x14ac:dyDescent="0.25">
      <c r="A32" s="266" t="s">
        <v>347</v>
      </c>
      <c r="B32" s="256">
        <f>CULTURA!L26</f>
        <v>1992</v>
      </c>
      <c r="C32" s="263">
        <v>2008</v>
      </c>
      <c r="D32" s="271"/>
      <c r="E32" s="271"/>
      <c r="F32" s="271"/>
      <c r="G32" s="254"/>
    </row>
    <row r="33" spans="1:7" x14ac:dyDescent="0.25">
      <c r="A33" s="266" t="s">
        <v>50</v>
      </c>
      <c r="B33" s="256">
        <f>CULTURA!N26</f>
        <v>622.5</v>
      </c>
      <c r="C33" s="263">
        <v>628</v>
      </c>
      <c r="D33" s="271"/>
      <c r="E33" s="271"/>
      <c r="F33" s="271"/>
      <c r="G33" s="254"/>
    </row>
    <row r="34" spans="1:7" x14ac:dyDescent="0.25">
      <c r="A34" s="266" t="s">
        <v>348</v>
      </c>
      <c r="B34" s="256">
        <f>CULTURA!P26</f>
        <v>747</v>
      </c>
      <c r="C34" s="263">
        <v>753</v>
      </c>
      <c r="D34" s="271"/>
      <c r="E34" s="271"/>
      <c r="F34" s="271"/>
      <c r="G34" s="254"/>
    </row>
    <row r="35" spans="1:7" x14ac:dyDescent="0.25">
      <c r="A35" s="266" t="s">
        <v>349</v>
      </c>
      <c r="B35" s="256">
        <f>CULTURA!AD22</f>
        <v>183</v>
      </c>
      <c r="C35" s="263">
        <v>183</v>
      </c>
      <c r="D35" s="271"/>
      <c r="E35" s="271"/>
      <c r="F35" s="271"/>
      <c r="G35" s="254"/>
    </row>
    <row r="36" spans="1:7" x14ac:dyDescent="0.25">
      <c r="A36" s="266" t="s">
        <v>350</v>
      </c>
      <c r="B36" s="256">
        <f>CULTURA!T26</f>
        <v>498</v>
      </c>
      <c r="C36" s="263">
        <v>502</v>
      </c>
      <c r="D36" s="271"/>
      <c r="E36" s="271"/>
      <c r="F36" s="271"/>
      <c r="G36" s="254"/>
    </row>
    <row r="37" spans="1:7" x14ac:dyDescent="0.25">
      <c r="A37" s="266" t="s">
        <v>55</v>
      </c>
      <c r="B37" s="256">
        <f>CULTURA!AD23</f>
        <v>262.5</v>
      </c>
      <c r="C37" s="263">
        <v>262.5</v>
      </c>
      <c r="D37" s="271"/>
      <c r="E37" s="271"/>
      <c r="F37" s="271"/>
      <c r="G37" s="254"/>
    </row>
    <row r="38" spans="1:7" ht="30" x14ac:dyDescent="0.25">
      <c r="A38" s="266" t="s">
        <v>57</v>
      </c>
      <c r="B38" s="256">
        <f>CULTURA!X26</f>
        <v>622.5</v>
      </c>
      <c r="C38" s="263">
        <v>251</v>
      </c>
      <c r="D38" s="271"/>
      <c r="E38" s="283">
        <f>B38-C38</f>
        <v>371.5</v>
      </c>
      <c r="G38" s="270" t="s">
        <v>351</v>
      </c>
    </row>
    <row r="39" spans="1:7" x14ac:dyDescent="0.25">
      <c r="A39" s="266" t="s">
        <v>58</v>
      </c>
      <c r="B39" s="256">
        <f>CULTURA!Z26</f>
        <v>747</v>
      </c>
      <c r="C39" s="263">
        <v>753</v>
      </c>
      <c r="D39" s="271"/>
      <c r="E39" s="271"/>
      <c r="F39" s="271"/>
      <c r="G39" s="254"/>
    </row>
    <row r="40" spans="1:7" x14ac:dyDescent="0.25">
      <c r="A40" s="266" t="s">
        <v>307</v>
      </c>
      <c r="B40" s="256">
        <v>75</v>
      </c>
      <c r="C40" s="263">
        <v>75</v>
      </c>
      <c r="D40" s="271"/>
      <c r="E40" s="271"/>
      <c r="F40" s="271"/>
      <c r="G40" s="254"/>
    </row>
    <row r="41" spans="1:7" x14ac:dyDescent="0.25">
      <c r="A41" s="267" t="s">
        <v>312</v>
      </c>
      <c r="B41" s="268">
        <f>SUM(B32:B40)</f>
        <v>5749.5</v>
      </c>
      <c r="C41" s="265">
        <f>SUM(C32:C40)</f>
        <v>5415.5</v>
      </c>
      <c r="D41" s="269">
        <f t="shared" ref="D41:F41" si="1">SUM(D32:D40)</f>
        <v>0</v>
      </c>
      <c r="E41" s="269">
        <f t="shared" si="1"/>
        <v>371.5</v>
      </c>
      <c r="F41" s="269">
        <f t="shared" si="1"/>
        <v>0</v>
      </c>
      <c r="G41" s="254"/>
    </row>
    <row r="42" spans="1:7" x14ac:dyDescent="0.25">
      <c r="A42" s="293" t="s">
        <v>72</v>
      </c>
      <c r="B42" s="294"/>
      <c r="C42" s="294"/>
      <c r="D42" s="294"/>
      <c r="E42" s="294"/>
      <c r="F42" s="295"/>
      <c r="G42" s="250"/>
    </row>
    <row r="43" spans="1:7" x14ac:dyDescent="0.25">
      <c r="A43" s="266" t="s">
        <v>72</v>
      </c>
      <c r="B43" s="242">
        <f>SS!L26</f>
        <v>249</v>
      </c>
      <c r="C43" s="253">
        <v>251</v>
      </c>
      <c r="D43" s="271"/>
      <c r="E43" s="271"/>
      <c r="F43" s="271"/>
      <c r="G43" s="254"/>
    </row>
    <row r="44" spans="1:7" x14ac:dyDescent="0.25">
      <c r="A44" s="266" t="s">
        <v>74</v>
      </c>
      <c r="B44" s="242">
        <f>SS!N26</f>
        <v>249</v>
      </c>
      <c r="C44" s="253">
        <v>148</v>
      </c>
      <c r="D44" s="271"/>
      <c r="E44" s="271"/>
      <c r="F44" s="274">
        <f>B44-C44</f>
        <v>101</v>
      </c>
      <c r="G44" s="254" t="s">
        <v>361</v>
      </c>
    </row>
    <row r="45" spans="1:7" x14ac:dyDescent="0.25">
      <c r="A45" s="266" t="s">
        <v>75</v>
      </c>
      <c r="B45" s="242">
        <f>SS!P26</f>
        <v>498</v>
      </c>
      <c r="C45" s="253">
        <v>502</v>
      </c>
      <c r="D45" s="271"/>
      <c r="E45" s="271"/>
      <c r="F45" s="271"/>
      <c r="G45" s="254"/>
    </row>
    <row r="46" spans="1:7" x14ac:dyDescent="0.25">
      <c r="A46" s="266" t="s">
        <v>352</v>
      </c>
      <c r="B46" s="242">
        <f>SS!R26</f>
        <v>249</v>
      </c>
      <c r="C46" s="253">
        <v>251</v>
      </c>
      <c r="D46" s="271"/>
      <c r="E46" s="271"/>
      <c r="F46" s="271"/>
      <c r="G46" s="254"/>
    </row>
    <row r="47" spans="1:7" x14ac:dyDescent="0.25">
      <c r="A47" s="266" t="s">
        <v>276</v>
      </c>
      <c r="B47" s="242">
        <f>SS!V22+SS!V24</f>
        <v>257</v>
      </c>
      <c r="C47" s="253"/>
      <c r="D47" s="275">
        <f>B47-C47</f>
        <v>257</v>
      </c>
      <c r="E47" s="271"/>
      <c r="F47" s="271"/>
      <c r="G47" s="284" t="s">
        <v>355</v>
      </c>
    </row>
    <row r="48" spans="1:7" x14ac:dyDescent="0.25">
      <c r="A48" s="267" t="s">
        <v>312</v>
      </c>
      <c r="B48" s="268">
        <f>SUM(B42:B47)</f>
        <v>1502</v>
      </c>
      <c r="C48" s="265">
        <f>SUM(C43:C47)</f>
        <v>1152</v>
      </c>
      <c r="D48" s="269">
        <f t="shared" ref="D48:F48" si="2">SUM(D43:D47)</f>
        <v>257</v>
      </c>
      <c r="E48" s="269">
        <f t="shared" si="2"/>
        <v>0</v>
      </c>
      <c r="F48" s="269">
        <f t="shared" si="2"/>
        <v>101</v>
      </c>
      <c r="G48" s="254"/>
    </row>
    <row r="49" spans="1:7" x14ac:dyDescent="0.25">
      <c r="A49" s="293" t="s">
        <v>310</v>
      </c>
      <c r="B49" s="294">
        <f>SUM(B50:B52)</f>
        <v>1675</v>
      </c>
      <c r="C49" s="294"/>
      <c r="D49" s="311"/>
      <c r="E49" s="311"/>
      <c r="F49" s="312"/>
      <c r="G49" s="250"/>
    </row>
    <row r="50" spans="1:7" x14ac:dyDescent="0.25">
      <c r="A50" s="245" t="s">
        <v>353</v>
      </c>
      <c r="B50" s="256">
        <f>COMERÇ!R21+COMERÇ!R22</f>
        <v>1386</v>
      </c>
      <c r="C50" s="247">
        <v>1381.5</v>
      </c>
      <c r="D50" s="271"/>
      <c r="E50" s="271"/>
      <c r="F50" s="271"/>
      <c r="G50" s="254"/>
    </row>
    <row r="51" spans="1:7" x14ac:dyDescent="0.25">
      <c r="A51" s="245" t="s">
        <v>84</v>
      </c>
      <c r="B51" s="256">
        <f>COMERÇ!R24+COMERÇ!R25</f>
        <v>167</v>
      </c>
      <c r="C51" s="247">
        <v>147</v>
      </c>
      <c r="D51" s="271"/>
      <c r="E51" s="271"/>
      <c r="F51" s="271"/>
      <c r="G51" s="254"/>
    </row>
    <row r="52" spans="1:7" x14ac:dyDescent="0.25">
      <c r="A52" s="245" t="s">
        <v>354</v>
      </c>
      <c r="B52" s="256">
        <f>COMERÇ!R23</f>
        <v>122</v>
      </c>
      <c r="C52" s="247">
        <v>142</v>
      </c>
      <c r="D52" s="271"/>
      <c r="E52" s="271"/>
      <c r="F52" s="271"/>
      <c r="G52" s="254"/>
    </row>
    <row r="53" spans="1:7" x14ac:dyDescent="0.25">
      <c r="A53" s="267" t="s">
        <v>312</v>
      </c>
      <c r="B53" s="268">
        <f>SUM(B50:B52)</f>
        <v>1675</v>
      </c>
      <c r="C53" s="265">
        <f>SUM(C50:C52)</f>
        <v>1670.5</v>
      </c>
      <c r="D53" s="271"/>
      <c r="E53" s="271"/>
      <c r="F53" s="271"/>
      <c r="G53" s="254"/>
    </row>
    <row r="54" spans="1:7" x14ac:dyDescent="0.25">
      <c r="A54" s="293" t="s">
        <v>311</v>
      </c>
      <c r="B54" s="294">
        <f>SUM(B56:B57)</f>
        <v>271</v>
      </c>
      <c r="C54" s="294"/>
      <c r="D54" s="294"/>
      <c r="E54" s="294"/>
      <c r="F54" s="295"/>
      <c r="G54" s="250"/>
    </row>
    <row r="55" spans="1:7" x14ac:dyDescent="0.25">
      <c r="A55" s="245" t="s">
        <v>96</v>
      </c>
      <c r="B55" s="256">
        <f>TURISME!R21</f>
        <v>496</v>
      </c>
      <c r="C55" s="247">
        <v>502</v>
      </c>
      <c r="D55" s="271"/>
      <c r="E55" s="271"/>
      <c r="F55" s="271"/>
      <c r="G55" s="254"/>
    </row>
    <row r="56" spans="1:7" x14ac:dyDescent="0.25">
      <c r="A56" s="245" t="s">
        <v>98</v>
      </c>
      <c r="B56" s="256">
        <f>TURISME!R22+TURISME!R23</f>
        <v>219</v>
      </c>
      <c r="C56" s="247">
        <v>217</v>
      </c>
      <c r="D56" s="271"/>
      <c r="E56" s="271"/>
      <c r="F56" s="271"/>
      <c r="G56" s="254"/>
    </row>
    <row r="57" spans="1:7" x14ac:dyDescent="0.25">
      <c r="A57" s="245" t="s">
        <v>97</v>
      </c>
      <c r="B57" s="256">
        <f>TURISME!R24</f>
        <v>52</v>
      </c>
      <c r="C57" s="247">
        <v>52</v>
      </c>
      <c r="D57" s="271"/>
      <c r="E57" s="271"/>
      <c r="F57" s="271"/>
      <c r="G57" s="254"/>
    </row>
    <row r="58" spans="1:7" ht="27.75" customHeight="1" x14ac:dyDescent="0.25">
      <c r="A58" s="267" t="s">
        <v>312</v>
      </c>
      <c r="B58" s="268">
        <f>SUM(B55:B57)</f>
        <v>767</v>
      </c>
      <c r="C58" s="265">
        <f>SUM(C55:C57)</f>
        <v>771</v>
      </c>
      <c r="D58" s="271"/>
      <c r="E58" s="271"/>
      <c r="F58" s="271"/>
      <c r="G58" s="254"/>
    </row>
    <row r="59" spans="1:7" ht="27.75" customHeight="1" x14ac:dyDescent="0.25">
      <c r="A59" s="272" t="s">
        <v>356</v>
      </c>
      <c r="B59" s="268">
        <f>B9+B14++B20+B30+B41+B48+B53+B58</f>
        <v>46545.166666666672</v>
      </c>
      <c r="C59" s="268">
        <f>C9+C14++C20+C30+C41+C48+C53+C58</f>
        <v>37660.666666666672</v>
      </c>
      <c r="D59" s="277">
        <f>D9+D14++D20+D30+D41+D48+D53+D58</f>
        <v>6130</v>
      </c>
      <c r="E59" s="280">
        <f>E9+E14++E20+E30+E41+E48+E53+E58</f>
        <v>2232</v>
      </c>
      <c r="F59" s="278">
        <f>F9+F14++F20+F30+F41+F48+F53+F58</f>
        <v>590</v>
      </c>
      <c r="G59" s="254"/>
    </row>
  </sheetData>
  <mergeCells count="20">
    <mergeCell ref="A42:F42"/>
    <mergeCell ref="A49:F49"/>
    <mergeCell ref="G2:G3"/>
    <mergeCell ref="G22:G24"/>
    <mergeCell ref="A1:G1"/>
    <mergeCell ref="A54:F54"/>
    <mergeCell ref="C2:C3"/>
    <mergeCell ref="B2:B3"/>
    <mergeCell ref="A15:F15"/>
    <mergeCell ref="A10:F10"/>
    <mergeCell ref="A4:F4"/>
    <mergeCell ref="A2:A3"/>
    <mergeCell ref="A21:F21"/>
    <mergeCell ref="B22:B24"/>
    <mergeCell ref="E22:E24"/>
    <mergeCell ref="C22:C24"/>
    <mergeCell ref="D2:F2"/>
    <mergeCell ref="F22:F24"/>
    <mergeCell ref="D22:D24"/>
    <mergeCell ref="A31:F31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AL39"/>
  <sheetViews>
    <sheetView topLeftCell="A11" zoomScaleNormal="100" workbookViewId="0">
      <selection activeCell="C21" sqref="C21:Q21"/>
    </sheetView>
  </sheetViews>
  <sheetFormatPr baseColWidth="10" defaultRowHeight="15" x14ac:dyDescent="0.25"/>
  <cols>
    <col min="1" max="1" width="7" bestFit="1" customWidth="1"/>
    <col min="2" max="26" width="5.28515625" customWidth="1"/>
    <col min="27" max="27" width="6.5703125" bestFit="1" customWidth="1"/>
    <col min="28" max="38" width="5.28515625" customWidth="1"/>
  </cols>
  <sheetData>
    <row r="1" spans="1:38" ht="15" customHeight="1" x14ac:dyDescent="0.25">
      <c r="A1" s="614" t="s">
        <v>112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6"/>
    </row>
    <row r="2" spans="1:38" x14ac:dyDescent="0.25">
      <c r="A2" s="657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V2" s="658"/>
      <c r="W2" s="658"/>
      <c r="X2" s="658"/>
      <c r="Y2" s="658"/>
      <c r="Z2" s="658"/>
      <c r="AA2" s="658"/>
      <c r="AB2" s="658"/>
      <c r="AC2" s="658"/>
      <c r="AD2" s="658"/>
      <c r="AE2" s="658"/>
      <c r="AF2" s="658"/>
      <c r="AG2" s="658"/>
      <c r="AH2" s="658"/>
      <c r="AI2" s="658"/>
      <c r="AJ2" s="658"/>
      <c r="AK2" s="658"/>
      <c r="AL2" s="659"/>
    </row>
    <row r="3" spans="1:38" x14ac:dyDescent="0.25">
      <c r="A3" s="95">
        <v>2025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2" t="s">
        <v>5</v>
      </c>
      <c r="O3" s="2" t="s">
        <v>6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2" t="s">
        <v>5</v>
      </c>
      <c r="V3" s="2" t="s">
        <v>6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2" t="s">
        <v>5</v>
      </c>
      <c r="AC3" s="2" t="s">
        <v>6</v>
      </c>
      <c r="AD3" s="1" t="s">
        <v>0</v>
      </c>
      <c r="AE3" s="1" t="s">
        <v>1</v>
      </c>
      <c r="AF3" s="1" t="s">
        <v>2</v>
      </c>
      <c r="AG3" s="1" t="s">
        <v>3</v>
      </c>
      <c r="AH3" s="1" t="s">
        <v>4</v>
      </c>
      <c r="AI3" s="2" t="s">
        <v>5</v>
      </c>
      <c r="AJ3" s="2" t="s">
        <v>6</v>
      </c>
      <c r="AK3" s="1" t="s">
        <v>0</v>
      </c>
      <c r="AL3" s="96" t="s">
        <v>1</v>
      </c>
    </row>
    <row r="4" spans="1:38" x14ac:dyDescent="0.25">
      <c r="A4" s="97" t="s">
        <v>48</v>
      </c>
      <c r="B4" s="82"/>
      <c r="C4" s="82"/>
      <c r="D4" s="92">
        <v>44075</v>
      </c>
      <c r="E4" s="25">
        <v>44076</v>
      </c>
      <c r="F4" s="25">
        <v>44077</v>
      </c>
      <c r="G4" s="4">
        <v>4</v>
      </c>
      <c r="H4" s="3">
        <v>5</v>
      </c>
      <c r="I4" s="92">
        <v>44110</v>
      </c>
      <c r="J4" s="17">
        <v>44111</v>
      </c>
      <c r="K4" s="25">
        <v>44112</v>
      </c>
      <c r="L4" s="25">
        <v>44113</v>
      </c>
      <c r="M4" s="25">
        <v>10</v>
      </c>
      <c r="N4" s="4">
        <v>11</v>
      </c>
      <c r="O4" s="3">
        <v>12</v>
      </c>
      <c r="P4" s="25">
        <v>13</v>
      </c>
      <c r="Q4" s="17">
        <v>14</v>
      </c>
      <c r="R4" s="25">
        <v>15</v>
      </c>
      <c r="S4" s="25">
        <v>16</v>
      </c>
      <c r="T4" s="25">
        <v>17</v>
      </c>
      <c r="U4" s="25">
        <v>18</v>
      </c>
      <c r="V4" s="3">
        <v>19</v>
      </c>
      <c r="W4" s="25">
        <v>20</v>
      </c>
      <c r="X4" s="17">
        <v>21</v>
      </c>
      <c r="Y4" s="25">
        <v>22</v>
      </c>
      <c r="Z4" s="25">
        <v>23</v>
      </c>
      <c r="AA4" s="25">
        <v>24</v>
      </c>
      <c r="AB4" s="25">
        <v>25</v>
      </c>
      <c r="AC4" s="3">
        <v>26</v>
      </c>
      <c r="AD4" s="25">
        <v>27</v>
      </c>
      <c r="AE4" s="17">
        <v>28</v>
      </c>
      <c r="AF4" s="25">
        <v>29</v>
      </c>
      <c r="AG4" s="25">
        <v>30</v>
      </c>
      <c r="AH4" s="92">
        <v>31</v>
      </c>
      <c r="AI4" s="3"/>
      <c r="AJ4" s="3"/>
      <c r="AK4" s="6"/>
      <c r="AL4" s="98"/>
    </row>
    <row r="5" spans="1:38" x14ac:dyDescent="0.25">
      <c r="A5" s="97" t="s">
        <v>42</v>
      </c>
      <c r="B5" s="82"/>
      <c r="C5" s="82"/>
      <c r="D5" s="77"/>
      <c r="E5" s="77"/>
      <c r="F5" s="77"/>
      <c r="G5" s="4">
        <v>44075</v>
      </c>
      <c r="H5" s="3">
        <v>44076</v>
      </c>
      <c r="I5" s="25">
        <v>44077</v>
      </c>
      <c r="J5" s="17">
        <v>4</v>
      </c>
      <c r="K5" s="25">
        <v>5</v>
      </c>
      <c r="L5" s="25">
        <v>44110</v>
      </c>
      <c r="M5" s="25">
        <v>44111</v>
      </c>
      <c r="N5" s="4">
        <v>44112</v>
      </c>
      <c r="O5" s="3">
        <v>44113</v>
      </c>
      <c r="P5" s="25">
        <v>10</v>
      </c>
      <c r="Q5" s="17">
        <v>11</v>
      </c>
      <c r="R5" s="25">
        <v>12</v>
      </c>
      <c r="S5" s="25">
        <v>13</v>
      </c>
      <c r="T5" s="25">
        <v>14</v>
      </c>
      <c r="U5" s="25">
        <v>15</v>
      </c>
      <c r="V5" s="3">
        <v>16</v>
      </c>
      <c r="W5" s="25">
        <v>17</v>
      </c>
      <c r="X5" s="17">
        <v>18</v>
      </c>
      <c r="Y5" s="25">
        <v>19</v>
      </c>
      <c r="Z5" s="25">
        <v>20</v>
      </c>
      <c r="AA5" s="25">
        <v>21</v>
      </c>
      <c r="AB5" s="25">
        <v>22</v>
      </c>
      <c r="AC5" s="3">
        <v>23</v>
      </c>
      <c r="AD5" s="25">
        <v>24</v>
      </c>
      <c r="AE5" s="17">
        <v>25</v>
      </c>
      <c r="AF5" s="25">
        <v>26</v>
      </c>
      <c r="AG5" s="25">
        <v>27</v>
      </c>
      <c r="AH5" s="4">
        <v>28</v>
      </c>
      <c r="AI5" s="3"/>
      <c r="AJ5" s="3"/>
      <c r="AK5" s="6"/>
      <c r="AL5" s="98"/>
    </row>
    <row r="6" spans="1:38" x14ac:dyDescent="0.25">
      <c r="A6" s="97" t="s">
        <v>43</v>
      </c>
      <c r="B6" s="82"/>
      <c r="C6" s="82"/>
      <c r="D6" s="77"/>
      <c r="E6" s="77"/>
      <c r="F6" s="77"/>
      <c r="G6" s="4">
        <v>44075</v>
      </c>
      <c r="H6" s="3">
        <v>44076</v>
      </c>
      <c r="I6" s="25">
        <v>44077</v>
      </c>
      <c r="J6" s="17">
        <v>4</v>
      </c>
      <c r="K6" s="25">
        <v>5</v>
      </c>
      <c r="L6" s="25">
        <v>44110</v>
      </c>
      <c r="M6" s="25">
        <v>44111</v>
      </c>
      <c r="N6" s="4">
        <v>44112</v>
      </c>
      <c r="O6" s="3">
        <v>44113</v>
      </c>
      <c r="P6" s="25">
        <v>10</v>
      </c>
      <c r="Q6" s="17">
        <v>11</v>
      </c>
      <c r="R6" s="25">
        <v>12</v>
      </c>
      <c r="S6" s="25">
        <v>13</v>
      </c>
      <c r="T6" s="25">
        <v>14</v>
      </c>
      <c r="U6" s="25">
        <v>15</v>
      </c>
      <c r="V6" s="3">
        <v>16</v>
      </c>
      <c r="W6" s="25">
        <v>17</v>
      </c>
      <c r="X6" s="17">
        <v>18</v>
      </c>
      <c r="Y6" s="25">
        <v>19</v>
      </c>
      <c r="Z6" s="25">
        <v>20</v>
      </c>
      <c r="AA6" s="25">
        <v>21</v>
      </c>
      <c r="AB6" s="25">
        <v>22</v>
      </c>
      <c r="AC6" s="3">
        <v>23</v>
      </c>
      <c r="AD6" s="25">
        <v>24</v>
      </c>
      <c r="AE6" s="17">
        <v>25</v>
      </c>
      <c r="AF6" s="25">
        <v>26</v>
      </c>
      <c r="AG6" s="25">
        <v>27</v>
      </c>
      <c r="AH6" s="4">
        <v>28</v>
      </c>
      <c r="AI6" s="4">
        <v>29</v>
      </c>
      <c r="AJ6" s="3">
        <v>30</v>
      </c>
      <c r="AK6" s="4">
        <v>31</v>
      </c>
      <c r="AL6" s="98"/>
    </row>
    <row r="7" spans="1:38" x14ac:dyDescent="0.25">
      <c r="A7" s="97" t="s">
        <v>44</v>
      </c>
      <c r="B7" s="77"/>
      <c r="C7" s="17">
        <v>1</v>
      </c>
      <c r="D7" s="25">
        <v>44076</v>
      </c>
      <c r="E7" s="25">
        <v>44077</v>
      </c>
      <c r="F7" s="25">
        <v>4</v>
      </c>
      <c r="G7" s="4">
        <v>5</v>
      </c>
      <c r="H7" s="3">
        <v>44110</v>
      </c>
      <c r="I7" s="25">
        <v>44111</v>
      </c>
      <c r="J7" s="17">
        <v>44112</v>
      </c>
      <c r="K7" s="25">
        <v>44113</v>
      </c>
      <c r="L7" s="25">
        <v>10</v>
      </c>
      <c r="M7" s="25">
        <v>11</v>
      </c>
      <c r="N7" s="4">
        <v>12</v>
      </c>
      <c r="O7" s="3">
        <v>13</v>
      </c>
      <c r="P7" s="25">
        <v>14</v>
      </c>
      <c r="Q7" s="17">
        <v>15</v>
      </c>
      <c r="R7" s="25">
        <v>16</v>
      </c>
      <c r="S7" s="25">
        <v>17</v>
      </c>
      <c r="T7" s="92">
        <v>18</v>
      </c>
      <c r="U7" s="25">
        <v>19</v>
      </c>
      <c r="V7" s="3">
        <v>20</v>
      </c>
      <c r="W7" s="92">
        <v>21</v>
      </c>
      <c r="X7" s="17">
        <v>22</v>
      </c>
      <c r="Y7" s="25">
        <v>23</v>
      </c>
      <c r="Z7" s="25">
        <v>24</v>
      </c>
      <c r="AA7" s="25">
        <v>25</v>
      </c>
      <c r="AB7" s="25">
        <v>26</v>
      </c>
      <c r="AC7" s="3">
        <v>27</v>
      </c>
      <c r="AD7" s="25">
        <v>28</v>
      </c>
      <c r="AE7" s="17">
        <v>29</v>
      </c>
      <c r="AF7" s="25">
        <v>30</v>
      </c>
      <c r="AG7" s="77"/>
      <c r="AH7" s="6"/>
      <c r="AI7" s="3"/>
      <c r="AJ7" s="3"/>
      <c r="AK7" s="6"/>
      <c r="AL7" s="98"/>
    </row>
    <row r="8" spans="1:38" x14ac:dyDescent="0.25">
      <c r="A8" s="97" t="s">
        <v>45</v>
      </c>
      <c r="B8" s="77"/>
      <c r="C8" s="77"/>
      <c r="D8" s="77"/>
      <c r="E8" s="92">
        <v>44075</v>
      </c>
      <c r="F8" s="25">
        <v>44076</v>
      </c>
      <c r="G8" s="4">
        <v>44077</v>
      </c>
      <c r="H8" s="3">
        <v>4</v>
      </c>
      <c r="I8" s="25">
        <v>5</v>
      </c>
      <c r="J8" s="17">
        <v>44110</v>
      </c>
      <c r="K8" s="25">
        <v>44111</v>
      </c>
      <c r="L8" s="25">
        <v>44112</v>
      </c>
      <c r="M8" s="25">
        <v>44113</v>
      </c>
      <c r="N8" s="4">
        <v>10</v>
      </c>
      <c r="O8" s="3">
        <v>11</v>
      </c>
      <c r="P8" s="25">
        <v>12</v>
      </c>
      <c r="Q8" s="17">
        <v>13</v>
      </c>
      <c r="R8" s="25">
        <v>14</v>
      </c>
      <c r="S8" s="25">
        <v>15</v>
      </c>
      <c r="T8" s="25">
        <v>16</v>
      </c>
      <c r="U8" s="25">
        <v>17</v>
      </c>
      <c r="V8" s="3">
        <v>18</v>
      </c>
      <c r="W8" s="25">
        <v>19</v>
      </c>
      <c r="X8" s="17">
        <v>20</v>
      </c>
      <c r="Y8" s="25">
        <v>21</v>
      </c>
      <c r="Z8" s="25">
        <v>22</v>
      </c>
      <c r="AA8" s="25">
        <v>23</v>
      </c>
      <c r="AB8" s="25">
        <v>24</v>
      </c>
      <c r="AC8" s="3">
        <v>25</v>
      </c>
      <c r="AD8" s="25">
        <v>26</v>
      </c>
      <c r="AE8" s="17">
        <v>27</v>
      </c>
      <c r="AF8" s="25">
        <v>28</v>
      </c>
      <c r="AG8" s="25">
        <v>29</v>
      </c>
      <c r="AH8" s="4">
        <v>30</v>
      </c>
      <c r="AI8" s="4">
        <v>31</v>
      </c>
      <c r="AJ8" s="3"/>
      <c r="AK8" s="6"/>
      <c r="AL8" s="98"/>
    </row>
    <row r="9" spans="1:38" x14ac:dyDescent="0.25">
      <c r="A9" s="97" t="s">
        <v>46</v>
      </c>
      <c r="B9" s="77"/>
      <c r="C9" s="77"/>
      <c r="D9" s="77"/>
      <c r="E9" s="77"/>
      <c r="F9" s="77"/>
      <c r="G9" s="3"/>
      <c r="H9" s="3">
        <v>44075</v>
      </c>
      <c r="I9" s="25">
        <v>44076</v>
      </c>
      <c r="J9" s="17">
        <v>44077</v>
      </c>
      <c r="K9" s="25">
        <v>4</v>
      </c>
      <c r="L9" s="25">
        <v>5</v>
      </c>
      <c r="M9" s="25">
        <v>44110</v>
      </c>
      <c r="N9" s="4">
        <v>44111</v>
      </c>
      <c r="O9" s="3">
        <v>44112</v>
      </c>
      <c r="P9" s="25">
        <v>44113</v>
      </c>
      <c r="Q9" s="17">
        <v>10</v>
      </c>
      <c r="R9" s="25">
        <v>11</v>
      </c>
      <c r="S9" s="25">
        <v>12</v>
      </c>
      <c r="T9" s="25">
        <v>13</v>
      </c>
      <c r="U9" s="25">
        <v>14</v>
      </c>
      <c r="V9" s="3">
        <v>15</v>
      </c>
      <c r="W9" s="77">
        <v>16</v>
      </c>
      <c r="X9" s="17">
        <v>17</v>
      </c>
      <c r="Y9" s="77">
        <v>18</v>
      </c>
      <c r="Z9" s="78">
        <v>19</v>
      </c>
      <c r="AA9" s="77">
        <v>20</v>
      </c>
      <c r="AB9" s="79">
        <v>21</v>
      </c>
      <c r="AC9" s="3">
        <v>22</v>
      </c>
      <c r="AD9" s="25">
        <v>23</v>
      </c>
      <c r="AE9" s="92">
        <v>24</v>
      </c>
      <c r="AF9" s="17">
        <v>29</v>
      </c>
      <c r="AG9" s="78">
        <v>26</v>
      </c>
      <c r="AH9" s="77">
        <v>27</v>
      </c>
      <c r="AI9" s="79">
        <v>28</v>
      </c>
      <c r="AJ9" s="3">
        <v>29</v>
      </c>
      <c r="AK9" s="77">
        <v>30</v>
      </c>
      <c r="AL9" s="98"/>
    </row>
    <row r="10" spans="1:38" x14ac:dyDescent="0.25">
      <c r="A10" s="97" t="s">
        <v>119</v>
      </c>
      <c r="B10" s="77"/>
      <c r="C10" s="17">
        <v>1</v>
      </c>
      <c r="D10" s="77">
        <v>44076</v>
      </c>
      <c r="E10" s="78">
        <v>44077</v>
      </c>
      <c r="F10" s="77">
        <v>4</v>
      </c>
      <c r="G10" s="79">
        <v>5</v>
      </c>
      <c r="H10" s="3">
        <v>44110</v>
      </c>
      <c r="I10" s="77">
        <v>44111</v>
      </c>
      <c r="J10" s="17">
        <v>44112</v>
      </c>
      <c r="K10" s="77">
        <v>44113</v>
      </c>
      <c r="L10" s="78">
        <v>10</v>
      </c>
      <c r="M10" s="77">
        <v>11</v>
      </c>
      <c r="N10" s="79">
        <v>12</v>
      </c>
      <c r="O10" s="3">
        <v>13</v>
      </c>
      <c r="P10" s="77">
        <v>14</v>
      </c>
      <c r="Q10" s="17">
        <v>15</v>
      </c>
      <c r="R10" s="77">
        <v>16</v>
      </c>
      <c r="S10" s="78">
        <v>17</v>
      </c>
      <c r="T10" s="77">
        <v>18</v>
      </c>
      <c r="U10" s="79">
        <v>19</v>
      </c>
      <c r="V10" s="3">
        <v>20</v>
      </c>
      <c r="W10" s="77">
        <v>21</v>
      </c>
      <c r="X10" s="17">
        <v>22</v>
      </c>
      <c r="Y10" s="77">
        <v>23</v>
      </c>
      <c r="Z10" s="78">
        <v>24</v>
      </c>
      <c r="AA10" s="77">
        <v>25</v>
      </c>
      <c r="AB10" s="79">
        <v>26</v>
      </c>
      <c r="AC10" s="3">
        <v>27</v>
      </c>
      <c r="AD10" s="77">
        <v>28</v>
      </c>
      <c r="AE10" s="17">
        <v>29</v>
      </c>
      <c r="AF10" s="77">
        <v>30</v>
      </c>
      <c r="AG10" s="78">
        <v>31</v>
      </c>
      <c r="AH10" s="6"/>
      <c r="AI10" s="3"/>
      <c r="AJ10" s="3"/>
      <c r="AK10" s="6"/>
      <c r="AL10" s="98"/>
    </row>
    <row r="11" spans="1:38" x14ac:dyDescent="0.25">
      <c r="A11" s="97" t="s">
        <v>91</v>
      </c>
      <c r="B11" s="77"/>
      <c r="C11" s="77"/>
      <c r="D11" s="77"/>
      <c r="E11" s="77"/>
      <c r="F11" s="4">
        <v>44075</v>
      </c>
      <c r="G11" s="4">
        <v>44076</v>
      </c>
      <c r="H11" s="3">
        <v>44077</v>
      </c>
      <c r="I11" s="4">
        <v>4</v>
      </c>
      <c r="J11" s="17">
        <v>5</v>
      </c>
      <c r="K11" s="4">
        <v>44110</v>
      </c>
      <c r="L11" s="4">
        <v>44111</v>
      </c>
      <c r="M11" s="4">
        <v>44112</v>
      </c>
      <c r="N11" s="4">
        <v>44113</v>
      </c>
      <c r="O11" s="3">
        <v>10</v>
      </c>
      <c r="P11" s="4">
        <v>11</v>
      </c>
      <c r="Q11" s="17">
        <v>12</v>
      </c>
      <c r="R11" s="4">
        <v>13</v>
      </c>
      <c r="S11" s="4">
        <v>14</v>
      </c>
      <c r="T11" s="92">
        <v>15</v>
      </c>
      <c r="U11" s="25">
        <v>16</v>
      </c>
      <c r="V11" s="3">
        <v>17</v>
      </c>
      <c r="W11" s="25">
        <v>18</v>
      </c>
      <c r="X11" s="17">
        <v>19</v>
      </c>
      <c r="Y11" s="25">
        <v>20</v>
      </c>
      <c r="Z11" s="25">
        <v>21</v>
      </c>
      <c r="AA11" s="25">
        <v>22</v>
      </c>
      <c r="AB11" s="25">
        <v>23</v>
      </c>
      <c r="AC11" s="3">
        <v>24</v>
      </c>
      <c r="AD11" s="25">
        <v>25</v>
      </c>
      <c r="AE11" s="17">
        <v>26</v>
      </c>
      <c r="AF11" s="25">
        <v>27</v>
      </c>
      <c r="AG11" s="25">
        <v>28</v>
      </c>
      <c r="AH11" s="25">
        <v>29</v>
      </c>
      <c r="AI11" s="25">
        <v>30</v>
      </c>
      <c r="AJ11" s="3">
        <v>31</v>
      </c>
      <c r="AK11" s="6"/>
      <c r="AL11" s="98"/>
    </row>
    <row r="12" spans="1:38" x14ac:dyDescent="0.25">
      <c r="A12" s="97" t="s">
        <v>33</v>
      </c>
      <c r="B12" s="25">
        <v>1</v>
      </c>
      <c r="C12" s="17">
        <v>2</v>
      </c>
      <c r="D12" s="25">
        <v>44077</v>
      </c>
      <c r="E12" s="25">
        <v>4</v>
      </c>
      <c r="F12" s="25">
        <v>5</v>
      </c>
      <c r="G12" s="4">
        <v>44110</v>
      </c>
      <c r="H12" s="3">
        <v>44111</v>
      </c>
      <c r="I12" s="25">
        <v>44112</v>
      </c>
      <c r="J12" s="17">
        <v>44113</v>
      </c>
      <c r="K12" s="25">
        <v>10</v>
      </c>
      <c r="L12" s="92">
        <v>11</v>
      </c>
      <c r="M12" s="25">
        <v>12</v>
      </c>
      <c r="N12" s="4">
        <v>13</v>
      </c>
      <c r="O12" s="3">
        <v>14</v>
      </c>
      <c r="P12" s="25">
        <v>15</v>
      </c>
      <c r="Q12" s="17">
        <v>16</v>
      </c>
      <c r="R12" s="25">
        <v>17</v>
      </c>
      <c r="S12" s="25">
        <v>18</v>
      </c>
      <c r="T12" s="25">
        <v>19</v>
      </c>
      <c r="U12" s="25">
        <v>20</v>
      </c>
      <c r="V12" s="3">
        <v>21</v>
      </c>
      <c r="W12" s="25">
        <v>22</v>
      </c>
      <c r="X12" s="17">
        <v>23</v>
      </c>
      <c r="Y12" s="25">
        <v>24</v>
      </c>
      <c r="Z12" s="25">
        <v>25</v>
      </c>
      <c r="AA12" s="25">
        <v>26</v>
      </c>
      <c r="AB12" s="25">
        <v>27</v>
      </c>
      <c r="AC12" s="3">
        <v>28</v>
      </c>
      <c r="AD12" s="25">
        <v>29</v>
      </c>
      <c r="AE12" s="17">
        <v>30</v>
      </c>
      <c r="AF12" s="77"/>
      <c r="AG12" s="77"/>
      <c r="AH12" s="6"/>
      <c r="AI12" s="3"/>
      <c r="AJ12" s="3"/>
      <c r="AK12" s="6"/>
      <c r="AL12" s="98"/>
    </row>
    <row r="13" spans="1:38" x14ac:dyDescent="0.25">
      <c r="A13" s="97" t="s">
        <v>120</v>
      </c>
      <c r="B13" s="77"/>
      <c r="C13" s="77"/>
      <c r="D13" s="25">
        <v>44075</v>
      </c>
      <c r="E13" s="25">
        <v>44076</v>
      </c>
      <c r="F13" s="25">
        <v>44077</v>
      </c>
      <c r="G13" s="4">
        <v>4</v>
      </c>
      <c r="H13" s="3">
        <v>5</v>
      </c>
      <c r="I13" s="25">
        <v>44110</v>
      </c>
      <c r="J13" s="17">
        <v>44111</v>
      </c>
      <c r="K13" s="25">
        <v>44112</v>
      </c>
      <c r="L13" s="25">
        <v>44113</v>
      </c>
      <c r="M13" s="25">
        <v>10</v>
      </c>
      <c r="N13" s="4">
        <v>11</v>
      </c>
      <c r="O13" s="3">
        <v>12</v>
      </c>
      <c r="P13" s="25">
        <v>13</v>
      </c>
      <c r="Q13" s="17">
        <v>14</v>
      </c>
      <c r="R13" s="25">
        <v>15</v>
      </c>
      <c r="S13" s="25">
        <v>16</v>
      </c>
      <c r="T13" s="25">
        <v>17</v>
      </c>
      <c r="U13" s="25">
        <v>18</v>
      </c>
      <c r="V13" s="3">
        <v>19</v>
      </c>
      <c r="W13" s="25">
        <v>20</v>
      </c>
      <c r="X13" s="17">
        <v>21</v>
      </c>
      <c r="Y13" s="25">
        <v>22</v>
      </c>
      <c r="Z13" s="25">
        <v>23</v>
      </c>
      <c r="AA13" s="25">
        <v>24</v>
      </c>
      <c r="AB13" s="25">
        <v>25</v>
      </c>
      <c r="AC13" s="3">
        <v>26</v>
      </c>
      <c r="AD13" s="25">
        <v>27</v>
      </c>
      <c r="AE13" s="17">
        <v>28</v>
      </c>
      <c r="AF13" s="25">
        <v>29</v>
      </c>
      <c r="AG13" s="92">
        <v>30</v>
      </c>
      <c r="AH13" s="4">
        <v>31</v>
      </c>
      <c r="AI13" s="3"/>
      <c r="AJ13" s="3"/>
      <c r="AK13" s="6"/>
      <c r="AL13" s="98"/>
    </row>
    <row r="14" spans="1:38" x14ac:dyDescent="0.25">
      <c r="A14" s="97" t="s">
        <v>34</v>
      </c>
      <c r="B14" s="77"/>
      <c r="C14" s="77"/>
      <c r="D14" s="77"/>
      <c r="E14" s="77"/>
      <c r="F14" s="77"/>
      <c r="G14" s="92">
        <v>44075</v>
      </c>
      <c r="H14" s="3">
        <v>44076</v>
      </c>
      <c r="I14" s="25">
        <v>44077</v>
      </c>
      <c r="J14" s="17">
        <v>4</v>
      </c>
      <c r="K14" s="25">
        <v>5</v>
      </c>
      <c r="L14" s="25">
        <v>44110</v>
      </c>
      <c r="M14" s="25">
        <v>44111</v>
      </c>
      <c r="N14" s="4">
        <v>44112</v>
      </c>
      <c r="O14" s="3">
        <v>44113</v>
      </c>
      <c r="P14" s="25">
        <v>10</v>
      </c>
      <c r="Q14" s="17">
        <v>11</v>
      </c>
      <c r="R14" s="25">
        <v>12</v>
      </c>
      <c r="S14" s="25">
        <v>13</v>
      </c>
      <c r="T14" s="25">
        <v>14</v>
      </c>
      <c r="U14" s="25">
        <v>15</v>
      </c>
      <c r="V14" s="3">
        <v>16</v>
      </c>
      <c r="W14" s="25">
        <v>17</v>
      </c>
      <c r="X14" s="17">
        <v>18</v>
      </c>
      <c r="Y14" s="25">
        <v>19</v>
      </c>
      <c r="Z14" s="25">
        <v>20</v>
      </c>
      <c r="AA14" s="25">
        <v>21</v>
      </c>
      <c r="AB14" s="25">
        <v>22</v>
      </c>
      <c r="AC14" s="3">
        <v>23</v>
      </c>
      <c r="AD14" s="25">
        <v>24</v>
      </c>
      <c r="AE14" s="17">
        <v>25</v>
      </c>
      <c r="AF14" s="25">
        <v>26</v>
      </c>
      <c r="AG14" s="25">
        <v>27</v>
      </c>
      <c r="AH14" s="4">
        <v>28</v>
      </c>
      <c r="AI14" s="4">
        <v>29</v>
      </c>
      <c r="AJ14" s="3">
        <v>30</v>
      </c>
      <c r="AK14" s="6"/>
      <c r="AL14" s="98"/>
    </row>
    <row r="15" spans="1:38" ht="15.75" thickBot="1" x14ac:dyDescent="0.3">
      <c r="A15" s="99" t="s">
        <v>35</v>
      </c>
      <c r="B15" s="108">
        <v>1</v>
      </c>
      <c r="C15" s="134">
        <v>2</v>
      </c>
      <c r="D15" s="108">
        <v>44077</v>
      </c>
      <c r="E15" s="108">
        <v>4</v>
      </c>
      <c r="F15" s="108">
        <v>5</v>
      </c>
      <c r="G15" s="103">
        <v>44110</v>
      </c>
      <c r="H15" s="102">
        <v>44111</v>
      </c>
      <c r="I15" s="103">
        <v>44112</v>
      </c>
      <c r="J15" s="134">
        <v>44113</v>
      </c>
      <c r="K15" s="108">
        <v>10</v>
      </c>
      <c r="L15" s="108">
        <v>11</v>
      </c>
      <c r="M15" s="108">
        <v>12</v>
      </c>
      <c r="N15" s="109">
        <v>13</v>
      </c>
      <c r="O15" s="102">
        <v>14</v>
      </c>
      <c r="P15" s="108">
        <v>15</v>
      </c>
      <c r="Q15" s="134">
        <v>16</v>
      </c>
      <c r="R15" s="108">
        <v>17</v>
      </c>
      <c r="S15" s="108">
        <v>18</v>
      </c>
      <c r="T15" s="108">
        <v>19</v>
      </c>
      <c r="U15" s="108">
        <v>20</v>
      </c>
      <c r="V15" s="102">
        <v>21</v>
      </c>
      <c r="W15" s="108">
        <v>22</v>
      </c>
      <c r="X15" s="134">
        <v>23</v>
      </c>
      <c r="Y15" s="108">
        <v>24</v>
      </c>
      <c r="Z15" s="103">
        <v>25</v>
      </c>
      <c r="AA15" s="108">
        <v>26</v>
      </c>
      <c r="AB15" s="108">
        <v>27</v>
      </c>
      <c r="AC15" s="102">
        <v>28</v>
      </c>
      <c r="AD15" s="108">
        <v>29</v>
      </c>
      <c r="AE15" s="134">
        <v>30</v>
      </c>
      <c r="AF15" s="108">
        <v>31</v>
      </c>
      <c r="AG15" s="100"/>
      <c r="AH15" s="105"/>
      <c r="AI15" s="102"/>
      <c r="AJ15" s="102"/>
      <c r="AK15" s="105"/>
      <c r="AL15" s="106"/>
    </row>
    <row r="16" spans="1:38" ht="15.75" thickBot="1" x14ac:dyDescent="0.3"/>
    <row r="17" spans="2:27" x14ac:dyDescent="0.25">
      <c r="B17" s="679" t="s">
        <v>187</v>
      </c>
      <c r="C17" s="680"/>
      <c r="D17" s="680"/>
      <c r="E17" s="680"/>
      <c r="F17" s="680"/>
      <c r="G17" s="680"/>
      <c r="H17" s="680"/>
      <c r="I17" s="680"/>
      <c r="J17" s="680"/>
      <c r="K17" s="680"/>
      <c r="L17" s="680"/>
      <c r="M17" s="680"/>
      <c r="N17" s="680"/>
      <c r="O17" s="680"/>
      <c r="P17" s="680"/>
      <c r="Q17" s="680"/>
      <c r="R17" s="680"/>
      <c r="S17" s="680"/>
      <c r="T17" s="680"/>
      <c r="U17" s="680"/>
      <c r="V17" s="681"/>
      <c r="W17" s="156"/>
    </row>
    <row r="18" spans="2:27" ht="15" customHeight="1" x14ac:dyDescent="0.25">
      <c r="B18" s="11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6"/>
      <c r="R18" s="528" t="s">
        <v>178</v>
      </c>
      <c r="S18" s="530"/>
      <c r="T18" s="528" t="s">
        <v>179</v>
      </c>
      <c r="U18" s="529"/>
      <c r="V18" s="324" t="s">
        <v>12</v>
      </c>
      <c r="W18" s="360"/>
    </row>
    <row r="19" spans="2:27" ht="15" customHeight="1" x14ac:dyDescent="0.25">
      <c r="B19" s="11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9"/>
      <c r="R19" s="531"/>
      <c r="S19" s="533"/>
      <c r="T19" s="531"/>
      <c r="U19" s="532"/>
      <c r="V19" s="324"/>
      <c r="W19" s="360"/>
    </row>
    <row r="20" spans="2:27" x14ac:dyDescent="0.25">
      <c r="B20" s="69" t="s">
        <v>10</v>
      </c>
      <c r="C20" s="488" t="s">
        <v>11</v>
      </c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90"/>
      <c r="R20" s="534"/>
      <c r="S20" s="536"/>
      <c r="T20" s="534"/>
      <c r="U20" s="535"/>
      <c r="V20" s="324"/>
      <c r="W20" s="360"/>
    </row>
    <row r="21" spans="2:27" x14ac:dyDescent="0.25">
      <c r="B21" s="21">
        <v>216</v>
      </c>
      <c r="C21" s="485"/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  <c r="P21" s="486"/>
      <c r="Q21" s="487"/>
      <c r="R21" s="382">
        <v>2.5</v>
      </c>
      <c r="S21" s="497"/>
      <c r="T21" s="382"/>
      <c r="U21" s="383"/>
      <c r="V21" s="380">
        <f>B21*R21</f>
        <v>540</v>
      </c>
      <c r="W21" s="381"/>
    </row>
    <row r="22" spans="2:27" x14ac:dyDescent="0.25">
      <c r="B22" s="19">
        <v>52</v>
      </c>
      <c r="C22" s="682" t="s">
        <v>200</v>
      </c>
      <c r="D22" s="683"/>
      <c r="E22" s="683"/>
      <c r="F22" s="683"/>
      <c r="G22" s="683"/>
      <c r="H22" s="683"/>
      <c r="I22" s="683"/>
      <c r="J22" s="683"/>
      <c r="K22" s="683"/>
      <c r="L22" s="683"/>
      <c r="M22" s="683"/>
      <c r="N22" s="683"/>
      <c r="O22" s="683"/>
      <c r="P22" s="683"/>
      <c r="Q22" s="684"/>
      <c r="R22" s="382"/>
      <c r="S22" s="497"/>
      <c r="T22" s="382">
        <f>R21+4</f>
        <v>6.5</v>
      </c>
      <c r="U22" s="383"/>
      <c r="V22" s="380">
        <f>B22*T22</f>
        <v>338</v>
      </c>
      <c r="W22" s="381"/>
    </row>
    <row r="23" spans="2:27" x14ac:dyDescent="0.25">
      <c r="B23" s="80">
        <v>13</v>
      </c>
      <c r="C23" s="485" t="s">
        <v>199</v>
      </c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  <c r="P23" s="486"/>
      <c r="Q23" s="487"/>
      <c r="R23" s="382">
        <v>2.5</v>
      </c>
      <c r="S23" s="497"/>
      <c r="T23" s="382"/>
      <c r="U23" s="383"/>
      <c r="V23" s="380">
        <f>B23*R23</f>
        <v>32.5</v>
      </c>
      <c r="W23" s="381"/>
    </row>
    <row r="24" spans="2:27" x14ac:dyDescent="0.25">
      <c r="B24" s="11"/>
      <c r="C24" s="216"/>
      <c r="D24" s="216"/>
      <c r="E24" s="216"/>
      <c r="F24" s="216"/>
      <c r="G24" s="216"/>
      <c r="H24" s="216"/>
      <c r="I24" s="216"/>
      <c r="J24" s="216"/>
      <c r="K24" s="217"/>
      <c r="L24" s="557" t="s">
        <v>302</v>
      </c>
      <c r="M24" s="558"/>
      <c r="N24" s="558"/>
      <c r="O24" s="558"/>
      <c r="P24" s="558"/>
      <c r="Q24" s="558"/>
      <c r="R24" s="558"/>
      <c r="S24" s="558"/>
      <c r="T24" s="558"/>
      <c r="U24" s="678"/>
      <c r="V24" s="388">
        <f>SUM(V21:W23)</f>
        <v>910.5</v>
      </c>
      <c r="W24" s="389"/>
      <c r="AA24" s="215"/>
    </row>
    <row r="25" spans="2:27" ht="19.5" customHeight="1" x14ac:dyDescent="0.25">
      <c r="B25" s="170"/>
      <c r="C25" s="171"/>
      <c r="D25" s="171"/>
      <c r="E25" s="171"/>
      <c r="F25" s="171"/>
      <c r="G25" s="171"/>
      <c r="H25" s="171"/>
      <c r="I25" s="171"/>
      <c r="J25" s="171"/>
      <c r="K25" s="171"/>
      <c r="L25" s="435" t="s">
        <v>260</v>
      </c>
      <c r="M25" s="436"/>
      <c r="N25" s="436"/>
      <c r="O25" s="436"/>
      <c r="P25" s="436"/>
      <c r="Q25" s="437"/>
      <c r="R25" s="372" t="s">
        <v>315</v>
      </c>
      <c r="S25" s="374"/>
      <c r="T25" s="384"/>
      <c r="U25" s="543"/>
      <c r="V25" s="380"/>
      <c r="W25" s="381"/>
    </row>
    <row r="26" spans="2:27" x14ac:dyDescent="0.25">
      <c r="B26" s="170"/>
      <c r="C26" s="171"/>
      <c r="D26" s="171"/>
      <c r="E26" s="171"/>
      <c r="F26" s="171"/>
      <c r="G26" s="171"/>
      <c r="H26" s="171"/>
      <c r="I26" s="171"/>
      <c r="J26" s="171"/>
      <c r="K26" s="171"/>
      <c r="L26" s="382">
        <v>6</v>
      </c>
      <c r="M26" s="383"/>
      <c r="N26" s="382">
        <v>4</v>
      </c>
      <c r="O26" s="383">
        <v>6</v>
      </c>
      <c r="P26" s="382">
        <v>3</v>
      </c>
      <c r="Q26" s="383">
        <v>3</v>
      </c>
      <c r="R26" s="382">
        <v>15</v>
      </c>
      <c r="S26" s="383"/>
      <c r="T26" s="384"/>
      <c r="U26" s="543"/>
      <c r="V26" s="380">
        <f>N26*R26</f>
        <v>60</v>
      </c>
      <c r="W26" s="381"/>
    </row>
    <row r="27" spans="2:27" ht="15" customHeight="1" x14ac:dyDescent="0.25">
      <c r="B27" s="170"/>
      <c r="C27" s="171"/>
      <c r="D27" s="171"/>
      <c r="E27" s="171"/>
      <c r="F27" s="171"/>
      <c r="G27" s="171"/>
      <c r="H27" s="171"/>
      <c r="I27" s="171"/>
      <c r="J27" s="171"/>
      <c r="K27" s="171"/>
      <c r="L27" s="435" t="s">
        <v>259</v>
      </c>
      <c r="M27" s="436"/>
      <c r="N27" s="436"/>
      <c r="O27" s="436"/>
      <c r="P27" s="436"/>
      <c r="Q27" s="437"/>
      <c r="R27" s="382"/>
      <c r="S27" s="383"/>
      <c r="T27" s="384"/>
      <c r="U27" s="543"/>
      <c r="V27" s="380"/>
      <c r="W27" s="381"/>
    </row>
    <row r="28" spans="2:27" x14ac:dyDescent="0.25">
      <c r="B28" s="170"/>
      <c r="C28" s="171"/>
      <c r="D28" s="171"/>
      <c r="E28" s="171"/>
      <c r="F28" s="171"/>
      <c r="G28" s="171"/>
      <c r="H28" s="171"/>
      <c r="I28" s="171"/>
      <c r="J28" s="171"/>
      <c r="K28" s="171"/>
      <c r="L28" s="382"/>
      <c r="M28" s="383"/>
      <c r="N28" s="382"/>
      <c r="O28" s="383"/>
      <c r="P28" s="382">
        <v>1</v>
      </c>
      <c r="Q28" s="383">
        <v>1</v>
      </c>
      <c r="R28" s="382">
        <v>40</v>
      </c>
      <c r="S28" s="383"/>
      <c r="T28" s="384"/>
      <c r="U28" s="543"/>
      <c r="V28" s="380">
        <f>P28*R28</f>
        <v>40</v>
      </c>
      <c r="W28" s="381"/>
    </row>
    <row r="29" spans="2:27" x14ac:dyDescent="0.25">
      <c r="B29" s="11"/>
      <c r="C29" s="12"/>
      <c r="D29" s="12"/>
      <c r="E29" s="12"/>
      <c r="F29" s="12"/>
      <c r="G29" s="12"/>
      <c r="H29" s="12"/>
      <c r="I29" s="12"/>
      <c r="J29" s="12"/>
      <c r="K29" s="218"/>
      <c r="L29" s="557" t="s">
        <v>303</v>
      </c>
      <c r="M29" s="558"/>
      <c r="N29" s="558"/>
      <c r="O29" s="558"/>
      <c r="P29" s="558"/>
      <c r="Q29" s="558"/>
      <c r="R29" s="558"/>
      <c r="S29" s="558"/>
      <c r="T29" s="558"/>
      <c r="U29" s="678"/>
      <c r="V29" s="388">
        <f>SUM(V25:W28)</f>
        <v>100</v>
      </c>
      <c r="W29" s="389"/>
    </row>
    <row r="30" spans="2:27" ht="15.75" thickBot="1" x14ac:dyDescent="0.3">
      <c r="B30" s="239"/>
      <c r="C30" s="240"/>
      <c r="D30" s="240"/>
      <c r="E30" s="240"/>
      <c r="F30" s="240"/>
      <c r="G30" s="240"/>
      <c r="H30" s="240"/>
      <c r="I30" s="240"/>
      <c r="J30" s="240"/>
      <c r="K30" s="240"/>
      <c r="L30" s="562" t="s">
        <v>123</v>
      </c>
      <c r="M30" s="562"/>
      <c r="N30" s="562"/>
      <c r="O30" s="562"/>
      <c r="P30" s="562"/>
      <c r="Q30" s="562"/>
      <c r="R30" s="562"/>
      <c r="S30" s="562"/>
      <c r="T30" s="562"/>
      <c r="U30" s="677"/>
      <c r="V30" s="660">
        <f>V24+V29</f>
        <v>1010.5</v>
      </c>
      <c r="W30" s="661"/>
    </row>
    <row r="31" spans="2:27" ht="15.75" thickBot="1" x14ac:dyDescent="0.3"/>
    <row r="32" spans="2:27" ht="15" customHeight="1" x14ac:dyDescent="0.25">
      <c r="B32" s="338" t="s">
        <v>162</v>
      </c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40"/>
    </row>
    <row r="33" spans="2:20" ht="24" customHeight="1" x14ac:dyDescent="0.25">
      <c r="B33" s="604" t="s">
        <v>146</v>
      </c>
      <c r="C33" s="605"/>
      <c r="D33" s="605"/>
      <c r="E33" s="605"/>
      <c r="F33" s="605"/>
      <c r="G33" s="606"/>
      <c r="H33" s="126" t="s">
        <v>160</v>
      </c>
      <c r="I33" s="607" t="s">
        <v>10</v>
      </c>
      <c r="J33" s="605"/>
      <c r="K33" s="606"/>
      <c r="L33" s="607" t="s">
        <v>126</v>
      </c>
      <c r="M33" s="605"/>
      <c r="N33" s="606"/>
      <c r="O33" s="607" t="s">
        <v>127</v>
      </c>
      <c r="P33" s="605"/>
      <c r="Q33" s="605"/>
      <c r="R33" s="605"/>
      <c r="S33" s="605"/>
      <c r="T33" s="673"/>
    </row>
    <row r="34" spans="2:20" x14ac:dyDescent="0.25">
      <c r="B34" s="590" t="s">
        <v>154</v>
      </c>
      <c r="C34" s="591"/>
      <c r="D34" s="591"/>
      <c r="E34" s="591"/>
      <c r="F34" s="591"/>
      <c r="G34" s="592"/>
      <c r="H34" s="127">
        <v>2.5</v>
      </c>
      <c r="I34" s="672" t="s">
        <v>101</v>
      </c>
      <c r="J34" s="591"/>
      <c r="K34" s="592"/>
      <c r="L34" s="571" t="s">
        <v>286</v>
      </c>
      <c r="M34" s="572"/>
      <c r="N34" s="573"/>
      <c r="O34" s="674"/>
      <c r="P34" s="675"/>
      <c r="Q34" s="675"/>
      <c r="R34" s="675"/>
      <c r="S34" s="675"/>
      <c r="T34" s="676"/>
    </row>
    <row r="35" spans="2:20" ht="31.5" customHeight="1" x14ac:dyDescent="0.25">
      <c r="B35" s="593"/>
      <c r="C35" s="594"/>
      <c r="D35" s="594"/>
      <c r="E35" s="594"/>
      <c r="F35" s="594"/>
      <c r="G35" s="595"/>
      <c r="H35" s="127">
        <v>2</v>
      </c>
      <c r="I35" s="672" t="s">
        <v>156</v>
      </c>
      <c r="J35" s="591"/>
      <c r="K35" s="592"/>
      <c r="L35" s="571" t="s">
        <v>158</v>
      </c>
      <c r="M35" s="572" t="s">
        <v>158</v>
      </c>
      <c r="N35" s="573" t="s">
        <v>158</v>
      </c>
      <c r="O35" s="667" t="s">
        <v>181</v>
      </c>
      <c r="P35" s="668"/>
      <c r="Q35" s="668"/>
      <c r="R35" s="668"/>
      <c r="S35" s="668"/>
      <c r="T35" s="669"/>
    </row>
    <row r="36" spans="2:20" x14ac:dyDescent="0.25">
      <c r="B36" s="593"/>
      <c r="C36" s="594"/>
      <c r="D36" s="594"/>
      <c r="E36" s="594"/>
      <c r="F36" s="594"/>
      <c r="G36" s="595"/>
      <c r="H36" s="127">
        <v>4</v>
      </c>
      <c r="I36" s="672" t="s">
        <v>171</v>
      </c>
      <c r="J36" s="591"/>
      <c r="K36" s="592"/>
      <c r="L36" s="571" t="s">
        <v>172</v>
      </c>
      <c r="M36" s="572" t="s">
        <v>172</v>
      </c>
      <c r="N36" s="573" t="s">
        <v>172</v>
      </c>
      <c r="O36" s="618" t="s">
        <v>173</v>
      </c>
      <c r="P36" s="619"/>
      <c r="Q36" s="619"/>
      <c r="R36" s="619"/>
      <c r="S36" s="619"/>
      <c r="T36" s="620"/>
    </row>
    <row r="37" spans="2:20" ht="24.75" customHeight="1" x14ac:dyDescent="0.25">
      <c r="B37" s="590" t="s">
        <v>174</v>
      </c>
      <c r="C37" s="591"/>
      <c r="D37" s="591"/>
      <c r="E37" s="591"/>
      <c r="F37" s="591"/>
      <c r="G37" s="592"/>
      <c r="H37" s="127">
        <v>2.5</v>
      </c>
      <c r="I37" s="565" t="s">
        <v>175</v>
      </c>
      <c r="J37" s="565"/>
      <c r="K37" s="565"/>
      <c r="L37" s="565" t="s">
        <v>176</v>
      </c>
      <c r="M37" s="565"/>
      <c r="N37" s="565"/>
      <c r="O37" s="670" t="s">
        <v>177</v>
      </c>
      <c r="P37" s="670"/>
      <c r="Q37" s="670"/>
      <c r="R37" s="670"/>
      <c r="S37" s="670"/>
      <c r="T37" s="671"/>
    </row>
    <row r="38" spans="2:20" ht="31.5" customHeight="1" thickBot="1" x14ac:dyDescent="0.3">
      <c r="B38" s="664"/>
      <c r="C38" s="665"/>
      <c r="D38" s="665"/>
      <c r="E38" s="665"/>
      <c r="F38" s="665"/>
      <c r="G38" s="666"/>
      <c r="H38" s="128">
        <v>4</v>
      </c>
      <c r="I38" s="577" t="s">
        <v>171</v>
      </c>
      <c r="J38" s="578"/>
      <c r="K38" s="579"/>
      <c r="L38" s="577" t="s">
        <v>172</v>
      </c>
      <c r="M38" s="578" t="s">
        <v>172</v>
      </c>
      <c r="N38" s="579" t="s">
        <v>172</v>
      </c>
      <c r="O38" s="662" t="s">
        <v>173</v>
      </c>
      <c r="P38" s="662"/>
      <c r="Q38" s="662"/>
      <c r="R38" s="662"/>
      <c r="S38" s="662"/>
      <c r="T38" s="663"/>
    </row>
    <row r="39" spans="2:20" x14ac:dyDescent="0.25">
      <c r="R39" s="23"/>
      <c r="S39" s="23"/>
      <c r="T39" s="23"/>
    </row>
  </sheetData>
  <mergeCells count="67">
    <mergeCell ref="B17:V17"/>
    <mergeCell ref="B32:T32"/>
    <mergeCell ref="C23:Q23"/>
    <mergeCell ref="R23:S23"/>
    <mergeCell ref="T23:U23"/>
    <mergeCell ref="C21:Q21"/>
    <mergeCell ref="R21:S21"/>
    <mergeCell ref="T21:U21"/>
    <mergeCell ref="C22:Q22"/>
    <mergeCell ref="R22:S22"/>
    <mergeCell ref="T22:U22"/>
    <mergeCell ref="R25:S25"/>
    <mergeCell ref="R27:S27"/>
    <mergeCell ref="T27:U27"/>
    <mergeCell ref="V24:W24"/>
    <mergeCell ref="L24:U24"/>
    <mergeCell ref="B33:G33"/>
    <mergeCell ref="I33:K33"/>
    <mergeCell ref="L33:N33"/>
    <mergeCell ref="B34:G36"/>
    <mergeCell ref="R28:S28"/>
    <mergeCell ref="I35:K35"/>
    <mergeCell ref="L35:N35"/>
    <mergeCell ref="I36:K36"/>
    <mergeCell ref="L36:N36"/>
    <mergeCell ref="O33:T33"/>
    <mergeCell ref="O34:T34"/>
    <mergeCell ref="I34:K34"/>
    <mergeCell ref="L34:N34"/>
    <mergeCell ref="L30:U30"/>
    <mergeCell ref="L29:U29"/>
    <mergeCell ref="O38:T38"/>
    <mergeCell ref="B37:G38"/>
    <mergeCell ref="I37:K37"/>
    <mergeCell ref="L37:N37"/>
    <mergeCell ref="O35:T35"/>
    <mergeCell ref="O36:T36"/>
    <mergeCell ref="O37:T37"/>
    <mergeCell ref="I38:K38"/>
    <mergeCell ref="L38:N38"/>
    <mergeCell ref="A1:AL2"/>
    <mergeCell ref="V30:W30"/>
    <mergeCell ref="R18:S20"/>
    <mergeCell ref="T18:U20"/>
    <mergeCell ref="C20:Q20"/>
    <mergeCell ref="C18:Q19"/>
    <mergeCell ref="V18:W20"/>
    <mergeCell ref="V26:W26"/>
    <mergeCell ref="V27:W27"/>
    <mergeCell ref="V28:W28"/>
    <mergeCell ref="L25:Q25"/>
    <mergeCell ref="T25:U25"/>
    <mergeCell ref="L26:M26"/>
    <mergeCell ref="N26:O26"/>
    <mergeCell ref="P26:Q26"/>
    <mergeCell ref="L27:Q27"/>
    <mergeCell ref="V21:W21"/>
    <mergeCell ref="V22:W22"/>
    <mergeCell ref="V23:W23"/>
    <mergeCell ref="V25:W25"/>
    <mergeCell ref="R26:S26"/>
    <mergeCell ref="T26:U26"/>
    <mergeCell ref="V29:W29"/>
    <mergeCell ref="L28:M28"/>
    <mergeCell ref="N28:O28"/>
    <mergeCell ref="P28:Q28"/>
    <mergeCell ref="T28:U28"/>
  </mergeCells>
  <pageMargins left="0.7" right="0.7" top="0.75" bottom="0.75" header="0.3" footer="0.3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AL42"/>
  <sheetViews>
    <sheetView topLeftCell="A4" zoomScaleNormal="100" workbookViewId="0">
      <selection activeCell="L24" sqref="L24:U24"/>
    </sheetView>
  </sheetViews>
  <sheetFormatPr baseColWidth="10" defaultRowHeight="15" x14ac:dyDescent="0.25"/>
  <cols>
    <col min="1" max="1" width="6.42578125" bestFit="1" customWidth="1"/>
    <col min="2" max="2" width="5.140625" customWidth="1"/>
    <col min="3" max="3" width="5" customWidth="1"/>
    <col min="4" max="10" width="4.140625" customWidth="1"/>
    <col min="11" max="11" width="5.7109375" customWidth="1"/>
    <col min="12" max="24" width="5.28515625" customWidth="1"/>
    <col min="25" max="39" width="5.5703125" customWidth="1"/>
  </cols>
  <sheetData>
    <row r="1" spans="1:38" ht="15" customHeight="1" x14ac:dyDescent="0.25">
      <c r="A1" s="693" t="s">
        <v>113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694"/>
      <c r="S1" s="694"/>
      <c r="T1" s="694"/>
      <c r="U1" s="694"/>
      <c r="V1" s="694"/>
      <c r="W1" s="694"/>
      <c r="X1" s="694"/>
      <c r="Y1" s="694"/>
      <c r="Z1" s="694"/>
      <c r="AA1" s="694"/>
      <c r="AB1" s="694"/>
      <c r="AC1" s="694"/>
      <c r="AD1" s="694"/>
      <c r="AE1" s="694"/>
      <c r="AF1" s="694"/>
      <c r="AG1" s="694"/>
      <c r="AH1" s="694"/>
      <c r="AI1" s="694"/>
      <c r="AJ1" s="694"/>
      <c r="AK1" s="694"/>
      <c r="AL1" s="694"/>
    </row>
    <row r="2" spans="1:38" x14ac:dyDescent="0.25">
      <c r="A2" s="695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V2" s="658"/>
      <c r="W2" s="658"/>
      <c r="X2" s="658"/>
      <c r="Y2" s="658"/>
      <c r="Z2" s="658"/>
      <c r="AA2" s="658"/>
      <c r="AB2" s="658"/>
      <c r="AC2" s="658"/>
      <c r="AD2" s="658"/>
      <c r="AE2" s="658"/>
      <c r="AF2" s="658"/>
      <c r="AG2" s="658"/>
      <c r="AH2" s="658"/>
      <c r="AI2" s="658"/>
      <c r="AJ2" s="658"/>
      <c r="AK2" s="658"/>
      <c r="AL2" s="658"/>
    </row>
    <row r="3" spans="1:38" x14ac:dyDescent="0.25">
      <c r="A3" s="95">
        <v>2025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2" t="s">
        <v>5</v>
      </c>
      <c r="O3" s="2" t="s">
        <v>6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2" t="s">
        <v>5</v>
      </c>
      <c r="V3" s="2" t="s">
        <v>6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2" t="s">
        <v>5</v>
      </c>
      <c r="AC3" s="2" t="s">
        <v>6</v>
      </c>
      <c r="AD3" s="1" t="s">
        <v>0</v>
      </c>
      <c r="AE3" s="1" t="s">
        <v>1</v>
      </c>
      <c r="AF3" s="1" t="s">
        <v>2</v>
      </c>
      <c r="AG3" s="1" t="s">
        <v>3</v>
      </c>
      <c r="AH3" s="1" t="s">
        <v>4</v>
      </c>
      <c r="AI3" s="2" t="s">
        <v>5</v>
      </c>
      <c r="AJ3" s="2" t="s">
        <v>6</v>
      </c>
      <c r="AK3" s="1" t="s">
        <v>0</v>
      </c>
      <c r="AL3" s="96" t="s">
        <v>1</v>
      </c>
    </row>
    <row r="4" spans="1:38" x14ac:dyDescent="0.25">
      <c r="A4" s="97" t="s">
        <v>48</v>
      </c>
      <c r="B4" s="82"/>
      <c r="C4" s="82"/>
      <c r="D4" s="92">
        <v>44075</v>
      </c>
      <c r="E4" s="25">
        <v>44076</v>
      </c>
      <c r="F4" s="25">
        <v>44077</v>
      </c>
      <c r="G4" s="4">
        <v>4</v>
      </c>
      <c r="H4" s="27">
        <v>5</v>
      </c>
      <c r="I4" s="92">
        <v>44110</v>
      </c>
      <c r="J4" s="81">
        <v>44111</v>
      </c>
      <c r="K4" s="25">
        <v>44112</v>
      </c>
      <c r="L4" s="25">
        <v>44113</v>
      </c>
      <c r="M4" s="25">
        <v>10</v>
      </c>
      <c r="N4" s="4">
        <v>11</v>
      </c>
      <c r="O4" s="120">
        <v>12</v>
      </c>
      <c r="P4" s="81">
        <v>13</v>
      </c>
      <c r="Q4" s="25">
        <v>14</v>
      </c>
      <c r="R4" s="25">
        <v>15</v>
      </c>
      <c r="S4" s="25">
        <v>16</v>
      </c>
      <c r="T4" s="25">
        <v>17</v>
      </c>
      <c r="U4" s="25">
        <v>18</v>
      </c>
      <c r="V4" s="120">
        <v>19</v>
      </c>
      <c r="W4" s="81">
        <v>20</v>
      </c>
      <c r="X4" s="25">
        <v>21</v>
      </c>
      <c r="Y4" s="25">
        <v>22</v>
      </c>
      <c r="Z4" s="25">
        <v>23</v>
      </c>
      <c r="AA4" s="25">
        <v>24</v>
      </c>
      <c r="AB4" s="25">
        <v>25</v>
      </c>
      <c r="AC4" s="120">
        <v>26</v>
      </c>
      <c r="AD4" s="81">
        <v>27</v>
      </c>
      <c r="AE4" s="25">
        <v>28</v>
      </c>
      <c r="AF4" s="25">
        <v>29</v>
      </c>
      <c r="AG4" s="25">
        <v>30</v>
      </c>
      <c r="AH4" s="92">
        <v>31</v>
      </c>
      <c r="AI4" s="3"/>
      <c r="AJ4" s="3"/>
      <c r="AK4" s="6"/>
      <c r="AL4" s="98"/>
    </row>
    <row r="5" spans="1:38" x14ac:dyDescent="0.25">
      <c r="A5" s="97" t="s">
        <v>42</v>
      </c>
      <c r="B5" s="82"/>
      <c r="C5" s="82"/>
      <c r="D5" s="77"/>
      <c r="E5" s="77"/>
      <c r="F5" s="77"/>
      <c r="G5" s="4">
        <v>44075</v>
      </c>
      <c r="H5" s="27">
        <v>44076</v>
      </c>
      <c r="I5" s="81">
        <v>44077</v>
      </c>
      <c r="J5" s="25">
        <v>4</v>
      </c>
      <c r="K5" s="25">
        <v>5</v>
      </c>
      <c r="L5" s="25">
        <v>44110</v>
      </c>
      <c r="M5" s="25">
        <v>44111</v>
      </c>
      <c r="N5" s="4">
        <v>44112</v>
      </c>
      <c r="O5" s="120">
        <v>44113</v>
      </c>
      <c r="P5" s="81">
        <v>10</v>
      </c>
      <c r="Q5" s="25">
        <v>11</v>
      </c>
      <c r="R5" s="25">
        <v>12</v>
      </c>
      <c r="S5" s="25">
        <v>13</v>
      </c>
      <c r="T5" s="25">
        <v>14</v>
      </c>
      <c r="U5" s="25">
        <v>15</v>
      </c>
      <c r="V5" s="120">
        <v>16</v>
      </c>
      <c r="W5" s="81">
        <v>17</v>
      </c>
      <c r="X5" s="25">
        <v>18</v>
      </c>
      <c r="Y5" s="25">
        <v>19</v>
      </c>
      <c r="Z5" s="25">
        <v>20</v>
      </c>
      <c r="AA5" s="25">
        <v>21</v>
      </c>
      <c r="AB5" s="25">
        <v>22</v>
      </c>
      <c r="AC5" s="120">
        <v>23</v>
      </c>
      <c r="AD5" s="81">
        <v>24</v>
      </c>
      <c r="AE5" s="25">
        <v>25</v>
      </c>
      <c r="AF5" s="25">
        <v>26</v>
      </c>
      <c r="AG5" s="25">
        <v>27</v>
      </c>
      <c r="AH5" s="4">
        <v>28</v>
      </c>
      <c r="AI5" s="3"/>
      <c r="AJ5" s="3"/>
      <c r="AK5" s="6"/>
      <c r="AL5" s="98"/>
    </row>
    <row r="6" spans="1:38" x14ac:dyDescent="0.25">
      <c r="A6" s="97" t="s">
        <v>43</v>
      </c>
      <c r="B6" s="82"/>
      <c r="C6" s="82"/>
      <c r="D6" s="77"/>
      <c r="E6" s="77"/>
      <c r="F6" s="77"/>
      <c r="G6" s="4">
        <v>44075</v>
      </c>
      <c r="H6" s="27">
        <v>44076</v>
      </c>
      <c r="I6" s="81">
        <v>44077</v>
      </c>
      <c r="J6" s="25">
        <v>4</v>
      </c>
      <c r="K6" s="25">
        <v>5</v>
      </c>
      <c r="L6" s="25">
        <v>44110</v>
      </c>
      <c r="M6" s="25">
        <v>44111</v>
      </c>
      <c r="N6" s="4">
        <v>44112</v>
      </c>
      <c r="O6" s="120">
        <v>44113</v>
      </c>
      <c r="P6" s="81">
        <v>10</v>
      </c>
      <c r="Q6" s="25">
        <v>11</v>
      </c>
      <c r="R6" s="25">
        <v>12</v>
      </c>
      <c r="S6" s="25">
        <v>13</v>
      </c>
      <c r="T6" s="25">
        <v>14</v>
      </c>
      <c r="U6" s="25">
        <v>15</v>
      </c>
      <c r="V6" s="120">
        <v>16</v>
      </c>
      <c r="W6" s="81">
        <v>17</v>
      </c>
      <c r="X6" s="25">
        <v>18</v>
      </c>
      <c r="Y6" s="25">
        <v>19</v>
      </c>
      <c r="Z6" s="25">
        <v>20</v>
      </c>
      <c r="AA6" s="25">
        <v>21</v>
      </c>
      <c r="AB6" s="25">
        <v>22</v>
      </c>
      <c r="AC6" s="120">
        <v>23</v>
      </c>
      <c r="AD6" s="81">
        <v>24</v>
      </c>
      <c r="AE6" s="25">
        <v>25</v>
      </c>
      <c r="AF6" s="25">
        <v>26</v>
      </c>
      <c r="AG6" s="25">
        <v>27</v>
      </c>
      <c r="AH6" s="4">
        <v>28</v>
      </c>
      <c r="AI6" s="4">
        <v>29</v>
      </c>
      <c r="AJ6" s="27">
        <v>30</v>
      </c>
      <c r="AK6" s="17">
        <v>31</v>
      </c>
      <c r="AL6" s="98"/>
    </row>
    <row r="7" spans="1:38" x14ac:dyDescent="0.25">
      <c r="A7" s="97" t="s">
        <v>44</v>
      </c>
      <c r="B7" s="77"/>
      <c r="C7" s="25">
        <v>1</v>
      </c>
      <c r="D7" s="25">
        <v>44076</v>
      </c>
      <c r="E7" s="25">
        <v>44077</v>
      </c>
      <c r="F7" s="25">
        <v>4</v>
      </c>
      <c r="G7" s="4">
        <v>5</v>
      </c>
      <c r="H7" s="27">
        <v>44110</v>
      </c>
      <c r="I7" s="81">
        <v>44111</v>
      </c>
      <c r="J7" s="25">
        <v>44112</v>
      </c>
      <c r="K7" s="25">
        <v>44113</v>
      </c>
      <c r="L7" s="25">
        <v>10</v>
      </c>
      <c r="M7" s="25">
        <v>11</v>
      </c>
      <c r="N7" s="4">
        <v>12</v>
      </c>
      <c r="O7" s="120">
        <v>13</v>
      </c>
      <c r="P7" s="81">
        <v>14</v>
      </c>
      <c r="Q7" s="25">
        <v>15</v>
      </c>
      <c r="R7" s="25">
        <v>16</v>
      </c>
      <c r="S7" s="25">
        <v>17</v>
      </c>
      <c r="T7" s="92">
        <v>18</v>
      </c>
      <c r="U7" s="25">
        <v>19</v>
      </c>
      <c r="V7" s="120">
        <v>20</v>
      </c>
      <c r="W7" s="92">
        <v>21</v>
      </c>
      <c r="X7" s="81">
        <v>22</v>
      </c>
      <c r="Y7" s="25">
        <v>23</v>
      </c>
      <c r="Z7" s="25">
        <v>24</v>
      </c>
      <c r="AA7" s="25">
        <v>25</v>
      </c>
      <c r="AB7" s="25">
        <v>26</v>
      </c>
      <c r="AC7" s="120">
        <v>27</v>
      </c>
      <c r="AD7" s="81">
        <v>28</v>
      </c>
      <c r="AE7" s="25">
        <v>29</v>
      </c>
      <c r="AF7" s="25">
        <v>30</v>
      </c>
      <c r="AG7" s="77"/>
      <c r="AH7" s="6"/>
      <c r="AI7" s="3"/>
      <c r="AJ7" s="3"/>
      <c r="AK7" s="6"/>
      <c r="AL7" s="98"/>
    </row>
    <row r="8" spans="1:38" x14ac:dyDescent="0.25">
      <c r="A8" s="97" t="s">
        <v>45</v>
      </c>
      <c r="B8" s="77"/>
      <c r="C8" s="77"/>
      <c r="D8" s="77"/>
      <c r="E8" s="92">
        <v>44075</v>
      </c>
      <c r="F8" s="25">
        <v>44076</v>
      </c>
      <c r="G8" s="4">
        <v>44077</v>
      </c>
      <c r="H8" s="27">
        <v>4</v>
      </c>
      <c r="I8" s="81">
        <v>5</v>
      </c>
      <c r="J8" s="25">
        <v>44110</v>
      </c>
      <c r="K8" s="25">
        <v>44111</v>
      </c>
      <c r="L8" s="25">
        <v>44112</v>
      </c>
      <c r="M8" s="25">
        <v>44113</v>
      </c>
      <c r="N8" s="4">
        <v>10</v>
      </c>
      <c r="O8" s="120">
        <v>11</v>
      </c>
      <c r="P8" s="81">
        <v>12</v>
      </c>
      <c r="Q8" s="25">
        <v>13</v>
      </c>
      <c r="R8" s="25">
        <v>14</v>
      </c>
      <c r="S8" s="25">
        <v>15</v>
      </c>
      <c r="T8" s="25">
        <v>16</v>
      </c>
      <c r="U8" s="25">
        <v>17</v>
      </c>
      <c r="V8" s="120">
        <v>18</v>
      </c>
      <c r="W8" s="81">
        <v>19</v>
      </c>
      <c r="X8" s="25">
        <v>20</v>
      </c>
      <c r="Y8" s="25">
        <v>21</v>
      </c>
      <c r="Z8" s="25">
        <v>22</v>
      </c>
      <c r="AA8" s="25">
        <v>23</v>
      </c>
      <c r="AB8" s="25">
        <v>24</v>
      </c>
      <c r="AC8" s="120">
        <v>25</v>
      </c>
      <c r="AD8" s="81">
        <v>26</v>
      </c>
      <c r="AE8" s="25">
        <v>27</v>
      </c>
      <c r="AF8" s="25">
        <v>28</v>
      </c>
      <c r="AG8" s="25">
        <v>29</v>
      </c>
      <c r="AH8" s="4">
        <v>30</v>
      </c>
      <c r="AI8" s="4">
        <v>31</v>
      </c>
      <c r="AJ8" s="3"/>
      <c r="AK8" s="6"/>
      <c r="AL8" s="98"/>
    </row>
    <row r="9" spans="1:38" x14ac:dyDescent="0.25">
      <c r="A9" s="97" t="s">
        <v>46</v>
      </c>
      <c r="B9" s="77"/>
      <c r="C9" s="77"/>
      <c r="D9" s="77"/>
      <c r="E9" s="77"/>
      <c r="F9" s="77"/>
      <c r="G9" s="3"/>
      <c r="H9" s="27">
        <v>44075</v>
      </c>
      <c r="I9" s="81">
        <v>44076</v>
      </c>
      <c r="J9" s="25">
        <v>44077</v>
      </c>
      <c r="K9" s="25">
        <v>4</v>
      </c>
      <c r="L9" s="25">
        <v>5</v>
      </c>
      <c r="M9" s="25">
        <v>44110</v>
      </c>
      <c r="N9" s="4">
        <v>44111</v>
      </c>
      <c r="O9" s="120">
        <v>44112</v>
      </c>
      <c r="P9" s="81">
        <v>44113</v>
      </c>
      <c r="Q9" s="25">
        <v>10</v>
      </c>
      <c r="R9" s="25">
        <v>11</v>
      </c>
      <c r="S9" s="25">
        <v>12</v>
      </c>
      <c r="T9" s="25">
        <v>13</v>
      </c>
      <c r="U9" s="25">
        <v>14</v>
      </c>
      <c r="V9" s="120">
        <v>15</v>
      </c>
      <c r="W9" s="81">
        <v>16</v>
      </c>
      <c r="X9" s="158">
        <v>17</v>
      </c>
      <c r="Y9" s="158">
        <v>18</v>
      </c>
      <c r="Z9" s="158">
        <v>19</v>
      </c>
      <c r="AA9" s="158">
        <v>20</v>
      </c>
      <c r="AB9" s="158">
        <v>21</v>
      </c>
      <c r="AC9" s="120">
        <v>22</v>
      </c>
      <c r="AD9" s="81">
        <v>23</v>
      </c>
      <c r="AE9" s="92">
        <v>24</v>
      </c>
      <c r="AF9" s="158">
        <v>25</v>
      </c>
      <c r="AG9" s="158">
        <v>26</v>
      </c>
      <c r="AH9" s="159">
        <v>27</v>
      </c>
      <c r="AI9" s="159">
        <v>28</v>
      </c>
      <c r="AJ9" s="27">
        <v>29</v>
      </c>
      <c r="AK9" s="17">
        <v>30</v>
      </c>
      <c r="AL9" s="98"/>
    </row>
    <row r="10" spans="1:38" x14ac:dyDescent="0.25">
      <c r="A10" s="97" t="s">
        <v>119</v>
      </c>
      <c r="B10" s="77"/>
      <c r="C10" s="158">
        <v>1</v>
      </c>
      <c r="D10" s="158">
        <v>44076</v>
      </c>
      <c r="E10" s="158">
        <v>44077</v>
      </c>
      <c r="F10" s="158">
        <v>4</v>
      </c>
      <c r="G10" s="159">
        <v>5</v>
      </c>
      <c r="H10" s="27">
        <v>44110</v>
      </c>
      <c r="I10" s="81">
        <v>44111</v>
      </c>
      <c r="J10" s="158">
        <v>44112</v>
      </c>
      <c r="K10" s="158">
        <v>44113</v>
      </c>
      <c r="L10" s="158">
        <v>10</v>
      </c>
      <c r="M10" s="158">
        <v>11</v>
      </c>
      <c r="N10" s="158">
        <v>12</v>
      </c>
      <c r="O10" s="120">
        <v>13</v>
      </c>
      <c r="P10" s="81">
        <v>14</v>
      </c>
      <c r="Q10" s="158">
        <v>15</v>
      </c>
      <c r="R10" s="158">
        <v>16</v>
      </c>
      <c r="S10" s="158">
        <v>17</v>
      </c>
      <c r="T10" s="158">
        <v>18</v>
      </c>
      <c r="U10" s="158">
        <v>19</v>
      </c>
      <c r="V10" s="120">
        <v>20</v>
      </c>
      <c r="W10" s="81">
        <v>21</v>
      </c>
      <c r="X10" s="158">
        <v>22</v>
      </c>
      <c r="Y10" s="158">
        <v>23</v>
      </c>
      <c r="Z10" s="158">
        <v>24</v>
      </c>
      <c r="AA10" s="158">
        <v>25</v>
      </c>
      <c r="AB10" s="158">
        <v>26</v>
      </c>
      <c r="AC10" s="120">
        <v>27</v>
      </c>
      <c r="AD10" s="81">
        <v>28</v>
      </c>
      <c r="AE10" s="158">
        <v>29</v>
      </c>
      <c r="AF10" s="158">
        <v>30</v>
      </c>
      <c r="AG10" s="158">
        <v>31</v>
      </c>
      <c r="AH10" s="6"/>
      <c r="AI10" s="3"/>
      <c r="AJ10" s="3"/>
      <c r="AK10" s="6"/>
      <c r="AL10" s="98"/>
    </row>
    <row r="11" spans="1:38" x14ac:dyDescent="0.25">
      <c r="A11" s="97" t="s">
        <v>91</v>
      </c>
      <c r="B11" s="77"/>
      <c r="C11" s="77"/>
      <c r="D11" s="77"/>
      <c r="E11" s="77"/>
      <c r="F11" s="25">
        <v>44075</v>
      </c>
      <c r="G11" s="25">
        <v>44076</v>
      </c>
      <c r="H11" s="27">
        <v>44077</v>
      </c>
      <c r="I11" s="81">
        <v>4</v>
      </c>
      <c r="J11" s="25">
        <v>5</v>
      </c>
      <c r="K11" s="25">
        <v>44110</v>
      </c>
      <c r="L11" s="25">
        <v>44111</v>
      </c>
      <c r="M11" s="25">
        <v>44112</v>
      </c>
      <c r="N11" s="25">
        <v>44113</v>
      </c>
      <c r="O11" s="120">
        <v>10</v>
      </c>
      <c r="P11" s="81">
        <v>11</v>
      </c>
      <c r="Q11" s="25">
        <v>12</v>
      </c>
      <c r="R11" s="25">
        <v>13</v>
      </c>
      <c r="S11" s="25">
        <v>14</v>
      </c>
      <c r="T11" s="92">
        <v>15</v>
      </c>
      <c r="U11" s="25">
        <v>16</v>
      </c>
      <c r="V11" s="120">
        <v>17</v>
      </c>
      <c r="W11" s="81">
        <v>18</v>
      </c>
      <c r="X11" s="25">
        <v>19</v>
      </c>
      <c r="Y11" s="25">
        <v>20</v>
      </c>
      <c r="Z11" s="25">
        <v>21</v>
      </c>
      <c r="AA11" s="25">
        <v>22</v>
      </c>
      <c r="AB11" s="25">
        <v>23</v>
      </c>
      <c r="AC11" s="120">
        <v>24</v>
      </c>
      <c r="AD11" s="81">
        <v>25</v>
      </c>
      <c r="AE11" s="25">
        <v>26</v>
      </c>
      <c r="AF11" s="25">
        <v>27</v>
      </c>
      <c r="AG11" s="25">
        <v>28</v>
      </c>
      <c r="AH11" s="25">
        <v>29</v>
      </c>
      <c r="AI11" s="25">
        <v>30</v>
      </c>
      <c r="AJ11" s="27">
        <v>31</v>
      </c>
      <c r="AK11" s="6"/>
      <c r="AL11" s="98"/>
    </row>
    <row r="12" spans="1:38" x14ac:dyDescent="0.25">
      <c r="A12" s="97" t="s">
        <v>33</v>
      </c>
      <c r="B12" s="81">
        <v>1</v>
      </c>
      <c r="C12" s="25">
        <v>2</v>
      </c>
      <c r="D12" s="25">
        <v>44077</v>
      </c>
      <c r="E12" s="25">
        <v>4</v>
      </c>
      <c r="F12" s="25">
        <v>5</v>
      </c>
      <c r="G12" s="25">
        <v>44110</v>
      </c>
      <c r="H12" s="27">
        <v>44111</v>
      </c>
      <c r="I12" s="81">
        <v>44112</v>
      </c>
      <c r="J12" s="25">
        <v>44113</v>
      </c>
      <c r="K12" s="25">
        <v>10</v>
      </c>
      <c r="L12" s="92">
        <v>11</v>
      </c>
      <c r="M12" s="25">
        <v>12</v>
      </c>
      <c r="N12" s="4">
        <v>13</v>
      </c>
      <c r="O12" s="120">
        <v>14</v>
      </c>
      <c r="P12" s="81">
        <v>15</v>
      </c>
      <c r="Q12" s="25">
        <v>16</v>
      </c>
      <c r="R12" s="25">
        <v>17</v>
      </c>
      <c r="S12" s="25">
        <v>18</v>
      </c>
      <c r="T12" s="25">
        <v>19</v>
      </c>
      <c r="U12" s="25">
        <v>20</v>
      </c>
      <c r="V12" s="120">
        <v>21</v>
      </c>
      <c r="W12" s="81">
        <v>22</v>
      </c>
      <c r="X12" s="25">
        <v>23</v>
      </c>
      <c r="Y12" s="25">
        <v>24</v>
      </c>
      <c r="Z12" s="25">
        <v>25</v>
      </c>
      <c r="AA12" s="25">
        <v>26</v>
      </c>
      <c r="AB12" s="25">
        <v>27</v>
      </c>
      <c r="AC12" s="120">
        <v>28</v>
      </c>
      <c r="AD12" s="81">
        <v>29</v>
      </c>
      <c r="AE12" s="25">
        <v>30</v>
      </c>
      <c r="AF12" s="77"/>
      <c r="AG12" s="77"/>
      <c r="AH12" s="6"/>
      <c r="AI12" s="3"/>
      <c r="AJ12" s="3"/>
      <c r="AK12" s="6"/>
      <c r="AL12" s="98"/>
    </row>
    <row r="13" spans="1:38" x14ac:dyDescent="0.25">
      <c r="A13" s="97" t="s">
        <v>120</v>
      </c>
      <c r="B13" s="77"/>
      <c r="C13" s="77"/>
      <c r="D13" s="25">
        <v>44075</v>
      </c>
      <c r="E13" s="25">
        <v>44076</v>
      </c>
      <c r="F13" s="25">
        <v>44077</v>
      </c>
      <c r="G13" s="4">
        <v>4</v>
      </c>
      <c r="H13" s="27">
        <v>5</v>
      </c>
      <c r="I13" s="81">
        <v>44110</v>
      </c>
      <c r="J13" s="25">
        <v>44111</v>
      </c>
      <c r="K13" s="25">
        <v>44112</v>
      </c>
      <c r="L13" s="25">
        <v>44113</v>
      </c>
      <c r="M13" s="25">
        <v>10</v>
      </c>
      <c r="N13" s="4">
        <v>11</v>
      </c>
      <c r="O13" s="120">
        <v>12</v>
      </c>
      <c r="P13" s="81">
        <v>13</v>
      </c>
      <c r="Q13" s="25">
        <v>14</v>
      </c>
      <c r="R13" s="25">
        <v>15</v>
      </c>
      <c r="S13" s="25">
        <v>16</v>
      </c>
      <c r="T13" s="25">
        <v>17</v>
      </c>
      <c r="U13" s="25">
        <v>18</v>
      </c>
      <c r="V13" s="120">
        <v>19</v>
      </c>
      <c r="W13" s="81">
        <v>20</v>
      </c>
      <c r="X13" s="25">
        <v>21</v>
      </c>
      <c r="Y13" s="25">
        <v>22</v>
      </c>
      <c r="Z13" s="25">
        <v>23</v>
      </c>
      <c r="AA13" s="25">
        <v>24</v>
      </c>
      <c r="AB13" s="25">
        <v>25</v>
      </c>
      <c r="AC13" s="120">
        <v>26</v>
      </c>
      <c r="AD13" s="81">
        <v>27</v>
      </c>
      <c r="AE13" s="25">
        <v>28</v>
      </c>
      <c r="AF13" s="25">
        <v>29</v>
      </c>
      <c r="AG13" s="92">
        <v>30</v>
      </c>
      <c r="AH13" s="4">
        <v>31</v>
      </c>
      <c r="AI13" s="3"/>
      <c r="AJ13" s="3"/>
      <c r="AK13" s="6"/>
      <c r="AL13" s="98"/>
    </row>
    <row r="14" spans="1:38" x14ac:dyDescent="0.25">
      <c r="A14" s="97" t="s">
        <v>34</v>
      </c>
      <c r="B14" s="77"/>
      <c r="C14" s="77"/>
      <c r="D14" s="77"/>
      <c r="E14" s="77"/>
      <c r="F14" s="77"/>
      <c r="G14" s="92">
        <v>44075</v>
      </c>
      <c r="H14" s="27">
        <v>44076</v>
      </c>
      <c r="I14" s="81">
        <v>44077</v>
      </c>
      <c r="J14" s="25">
        <v>4</v>
      </c>
      <c r="K14" s="25">
        <v>5</v>
      </c>
      <c r="L14" s="25">
        <v>44110</v>
      </c>
      <c r="M14" s="25">
        <v>44111</v>
      </c>
      <c r="N14" s="4">
        <v>44112</v>
      </c>
      <c r="O14" s="120">
        <v>44113</v>
      </c>
      <c r="P14" s="81">
        <v>10</v>
      </c>
      <c r="Q14" s="25">
        <v>11</v>
      </c>
      <c r="R14" s="25">
        <v>12</v>
      </c>
      <c r="S14" s="25">
        <v>13</v>
      </c>
      <c r="T14" s="25">
        <v>14</v>
      </c>
      <c r="U14" s="25">
        <v>15</v>
      </c>
      <c r="V14" s="120">
        <v>16</v>
      </c>
      <c r="W14" s="81">
        <v>17</v>
      </c>
      <c r="X14" s="25">
        <v>18</v>
      </c>
      <c r="Y14" s="25">
        <v>19</v>
      </c>
      <c r="Z14" s="25">
        <v>20</v>
      </c>
      <c r="AA14" s="25">
        <v>21</v>
      </c>
      <c r="AB14" s="25">
        <v>22</v>
      </c>
      <c r="AC14" s="120">
        <v>23</v>
      </c>
      <c r="AD14" s="81">
        <v>24</v>
      </c>
      <c r="AE14" s="25">
        <v>25</v>
      </c>
      <c r="AF14" s="25">
        <v>26</v>
      </c>
      <c r="AG14" s="25">
        <v>27</v>
      </c>
      <c r="AH14" s="4">
        <v>28</v>
      </c>
      <c r="AI14" s="4">
        <v>29</v>
      </c>
      <c r="AJ14" s="27">
        <v>30</v>
      </c>
      <c r="AK14" s="6"/>
      <c r="AL14" s="98"/>
    </row>
    <row r="15" spans="1:38" ht="15.75" thickBot="1" x14ac:dyDescent="0.3">
      <c r="A15" s="99" t="s">
        <v>35</v>
      </c>
      <c r="B15" s="135">
        <v>1</v>
      </c>
      <c r="C15" s="108">
        <v>2</v>
      </c>
      <c r="D15" s="108">
        <v>44077</v>
      </c>
      <c r="E15" s="108">
        <v>4</v>
      </c>
      <c r="F15" s="108">
        <v>5</v>
      </c>
      <c r="G15" s="92">
        <v>44110</v>
      </c>
      <c r="H15" s="119">
        <v>44111</v>
      </c>
      <c r="I15" s="92">
        <v>44112</v>
      </c>
      <c r="J15" s="81">
        <v>44113</v>
      </c>
      <c r="K15" s="108">
        <v>10</v>
      </c>
      <c r="L15" s="108">
        <v>11</v>
      </c>
      <c r="M15" s="108">
        <v>12</v>
      </c>
      <c r="N15" s="109">
        <v>13</v>
      </c>
      <c r="O15" s="121">
        <v>14</v>
      </c>
      <c r="P15" s="135">
        <v>15</v>
      </c>
      <c r="Q15" s="108">
        <v>16</v>
      </c>
      <c r="R15" s="108">
        <v>17</v>
      </c>
      <c r="S15" s="108">
        <v>18</v>
      </c>
      <c r="T15" s="108">
        <v>19</v>
      </c>
      <c r="U15" s="108">
        <v>20</v>
      </c>
      <c r="V15" s="121">
        <v>21</v>
      </c>
      <c r="W15" s="135">
        <v>22</v>
      </c>
      <c r="X15" s="108">
        <v>23</v>
      </c>
      <c r="Y15" s="108">
        <v>24</v>
      </c>
      <c r="Z15" s="103">
        <v>25</v>
      </c>
      <c r="AA15" s="108">
        <v>26</v>
      </c>
      <c r="AB15" s="108">
        <v>27</v>
      </c>
      <c r="AC15" s="121">
        <v>28</v>
      </c>
      <c r="AD15" s="135">
        <v>29</v>
      </c>
      <c r="AE15" s="108">
        <v>30</v>
      </c>
      <c r="AF15" s="108">
        <v>31</v>
      </c>
      <c r="AG15" s="100"/>
      <c r="AH15" s="105"/>
      <c r="AI15" s="102"/>
      <c r="AJ15" s="102"/>
      <c r="AK15" s="105"/>
      <c r="AL15" s="106"/>
    </row>
    <row r="16" spans="1:38" ht="14.25" customHeight="1" thickBot="1" x14ac:dyDescent="0.3"/>
    <row r="17" spans="2:32" x14ac:dyDescent="0.25">
      <c r="B17" s="679" t="s">
        <v>186</v>
      </c>
      <c r="C17" s="680"/>
      <c r="D17" s="680"/>
      <c r="E17" s="680"/>
      <c r="F17" s="680"/>
      <c r="G17" s="680"/>
      <c r="H17" s="680"/>
      <c r="I17" s="680"/>
      <c r="J17" s="680"/>
      <c r="K17" s="680"/>
      <c r="L17" s="680"/>
      <c r="M17" s="680"/>
      <c r="N17" s="680"/>
      <c r="O17" s="680"/>
      <c r="P17" s="680"/>
      <c r="Q17" s="680"/>
      <c r="R17" s="680"/>
      <c r="S17" s="680"/>
      <c r="T17" s="680"/>
      <c r="U17" s="680"/>
      <c r="V17" s="680"/>
      <c r="W17" s="680"/>
      <c r="X17" s="697"/>
    </row>
    <row r="18" spans="2:32" ht="15" customHeight="1" x14ac:dyDescent="0.25">
      <c r="B18" s="11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6"/>
      <c r="R18" s="528" t="s">
        <v>178</v>
      </c>
      <c r="S18" s="530"/>
      <c r="T18" s="528" t="s">
        <v>179</v>
      </c>
      <c r="U18" s="530"/>
      <c r="V18" s="528" t="s">
        <v>12</v>
      </c>
      <c r="W18" s="529"/>
      <c r="X18" s="545"/>
    </row>
    <row r="19" spans="2:32" ht="15" customHeight="1" x14ac:dyDescent="0.25">
      <c r="B19" s="11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9"/>
      <c r="R19" s="531"/>
      <c r="S19" s="533"/>
      <c r="T19" s="531"/>
      <c r="U19" s="533"/>
      <c r="V19" s="531"/>
      <c r="W19" s="532"/>
      <c r="X19" s="546"/>
    </row>
    <row r="20" spans="2:32" x14ac:dyDescent="0.25">
      <c r="B20" s="69" t="s">
        <v>10</v>
      </c>
      <c r="C20" s="488"/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90"/>
      <c r="R20" s="534"/>
      <c r="S20" s="536"/>
      <c r="T20" s="534"/>
      <c r="U20" s="536"/>
      <c r="V20" s="534"/>
      <c r="W20" s="535"/>
      <c r="X20" s="547"/>
    </row>
    <row r="21" spans="2:32" x14ac:dyDescent="0.25">
      <c r="B21" s="21">
        <v>215</v>
      </c>
      <c r="C21" s="696">
        <f>B21+B22</f>
        <v>267</v>
      </c>
      <c r="D21" s="445"/>
      <c r="E21" s="445"/>
      <c r="F21" s="445"/>
      <c r="G21" s="445"/>
      <c r="H21" s="445"/>
      <c r="I21" s="445"/>
      <c r="J21" s="445"/>
      <c r="K21" s="445"/>
      <c r="L21" s="445"/>
      <c r="M21" s="445"/>
      <c r="N21" s="445"/>
      <c r="O21" s="445"/>
      <c r="P21" s="445"/>
      <c r="Q21" s="445"/>
      <c r="R21" s="382">
        <v>5</v>
      </c>
      <c r="S21" s="497"/>
      <c r="T21" s="382"/>
      <c r="U21" s="497"/>
      <c r="V21" s="685">
        <f>C21*R21</f>
        <v>1335</v>
      </c>
      <c r="W21" s="686"/>
      <c r="X21" s="687"/>
    </row>
    <row r="22" spans="2:32" x14ac:dyDescent="0.25">
      <c r="B22" s="19">
        <v>52</v>
      </c>
      <c r="C22" s="696"/>
      <c r="D22" s="445" t="s">
        <v>200</v>
      </c>
      <c r="E22" s="445"/>
      <c r="F22" s="445"/>
      <c r="G22" s="445"/>
      <c r="H22" s="445"/>
      <c r="I22" s="445"/>
      <c r="J22" s="445"/>
      <c r="K22" s="445"/>
      <c r="L22" s="445"/>
      <c r="M22" s="445"/>
      <c r="N22" s="445"/>
      <c r="O22" s="445"/>
      <c r="P22" s="445"/>
      <c r="Q22" s="445"/>
      <c r="R22" s="382"/>
      <c r="S22" s="497"/>
      <c r="T22" s="382">
        <v>4</v>
      </c>
      <c r="U22" s="497"/>
      <c r="V22" s="685">
        <f>B22*T22</f>
        <v>208</v>
      </c>
      <c r="W22" s="686"/>
      <c r="X22" s="687"/>
      <c r="Z22" s="211"/>
      <c r="AA22" s="211"/>
      <c r="AB22" s="211"/>
      <c r="AC22" s="211"/>
      <c r="AD22" s="211"/>
      <c r="AE22" s="211"/>
      <c r="AF22" s="211"/>
    </row>
    <row r="23" spans="2:32" x14ac:dyDescent="0.25">
      <c r="B23" s="80">
        <v>39</v>
      </c>
      <c r="C23" s="68"/>
      <c r="D23" s="445"/>
      <c r="E23" s="445"/>
      <c r="F23" s="445"/>
      <c r="G23" s="445"/>
      <c r="H23" s="445"/>
      <c r="I23" s="445"/>
      <c r="J23" s="445"/>
      <c r="K23" s="445"/>
      <c r="L23" s="445"/>
      <c r="M23" s="445"/>
      <c r="N23" s="445"/>
      <c r="O23" s="445"/>
      <c r="P23" s="445"/>
      <c r="Q23" s="445"/>
      <c r="R23" s="382">
        <v>3</v>
      </c>
      <c r="S23" s="497"/>
      <c r="T23" s="382"/>
      <c r="U23" s="497"/>
      <c r="V23" s="685">
        <f>B23*R23</f>
        <v>117</v>
      </c>
      <c r="W23" s="686"/>
      <c r="X23" s="687"/>
      <c r="Z23" s="211"/>
      <c r="AA23" s="211"/>
      <c r="AB23" s="211"/>
      <c r="AC23" s="211"/>
      <c r="AD23" s="211"/>
      <c r="AE23" s="211"/>
      <c r="AF23" s="211"/>
    </row>
    <row r="24" spans="2:32" x14ac:dyDescent="0.25">
      <c r="B24" s="11"/>
      <c r="C24" s="216"/>
      <c r="D24" s="216"/>
      <c r="E24" s="216"/>
      <c r="F24" s="216"/>
      <c r="G24" s="216"/>
      <c r="H24" s="216"/>
      <c r="I24" s="216"/>
      <c r="J24" s="216"/>
      <c r="K24" s="217"/>
      <c r="L24" s="557" t="s">
        <v>302</v>
      </c>
      <c r="M24" s="558"/>
      <c r="N24" s="558"/>
      <c r="O24" s="558"/>
      <c r="P24" s="558"/>
      <c r="Q24" s="558"/>
      <c r="R24" s="558"/>
      <c r="S24" s="558"/>
      <c r="T24" s="558"/>
      <c r="U24" s="678"/>
      <c r="V24" s="685">
        <f>SUM(V21:X23)</f>
        <v>1660</v>
      </c>
      <c r="W24" s="686"/>
      <c r="X24" s="687"/>
    </row>
    <row r="25" spans="2:32" ht="19.5" customHeight="1" x14ac:dyDescent="0.25">
      <c r="B25" s="143"/>
      <c r="C25" s="130"/>
      <c r="D25" s="130"/>
      <c r="E25" s="130"/>
      <c r="F25" s="130"/>
      <c r="G25" s="130"/>
      <c r="H25" s="130"/>
      <c r="I25" s="130"/>
      <c r="J25" s="130"/>
      <c r="K25" s="130"/>
      <c r="L25" s="435" t="s">
        <v>260</v>
      </c>
      <c r="M25" s="436"/>
      <c r="N25" s="436"/>
      <c r="O25" s="436"/>
      <c r="P25" s="436"/>
      <c r="Q25" s="437"/>
      <c r="R25" s="372" t="s">
        <v>315</v>
      </c>
      <c r="S25" s="374"/>
      <c r="T25" s="384"/>
      <c r="U25" s="543"/>
      <c r="V25" s="685"/>
      <c r="W25" s="686"/>
      <c r="X25" s="687"/>
      <c r="Z25" s="211"/>
      <c r="AA25" s="211"/>
      <c r="AB25" s="211"/>
      <c r="AC25" s="211"/>
      <c r="AD25" s="211"/>
      <c r="AE25" s="211"/>
      <c r="AF25" s="211"/>
    </row>
    <row r="26" spans="2:32" x14ac:dyDescent="0.25">
      <c r="B26" s="143"/>
      <c r="C26" s="130"/>
      <c r="D26" s="130"/>
      <c r="E26" s="130"/>
      <c r="F26" s="130"/>
      <c r="G26" s="130"/>
      <c r="H26" s="130"/>
      <c r="I26" s="130"/>
      <c r="J26" s="130"/>
      <c r="K26" s="130"/>
      <c r="L26" s="382">
        <v>6</v>
      </c>
      <c r="M26" s="383"/>
      <c r="N26" s="382">
        <v>4</v>
      </c>
      <c r="O26" s="383">
        <v>6</v>
      </c>
      <c r="P26" s="382">
        <v>3</v>
      </c>
      <c r="Q26" s="383">
        <v>3</v>
      </c>
      <c r="R26" s="382">
        <v>22</v>
      </c>
      <c r="S26" s="383"/>
      <c r="T26" s="384"/>
      <c r="U26" s="543"/>
      <c r="V26" s="685">
        <f>N26*R26</f>
        <v>88</v>
      </c>
      <c r="W26" s="686"/>
      <c r="X26" s="687"/>
    </row>
    <row r="27" spans="2:32" ht="15" customHeight="1" x14ac:dyDescent="0.25">
      <c r="B27" s="143"/>
      <c r="C27" s="130"/>
      <c r="D27" s="130"/>
      <c r="E27" s="130"/>
      <c r="F27" s="130"/>
      <c r="G27" s="130"/>
      <c r="H27" s="130"/>
      <c r="I27" s="130"/>
      <c r="J27" s="130"/>
      <c r="K27" s="130"/>
      <c r="L27" s="435" t="s">
        <v>259</v>
      </c>
      <c r="M27" s="436"/>
      <c r="N27" s="436"/>
      <c r="O27" s="436"/>
      <c r="P27" s="436"/>
      <c r="Q27" s="437"/>
      <c r="R27" s="382"/>
      <c r="S27" s="383"/>
      <c r="T27" s="384"/>
      <c r="U27" s="543"/>
      <c r="V27" s="685"/>
      <c r="W27" s="686"/>
      <c r="X27" s="687"/>
    </row>
    <row r="28" spans="2:32" x14ac:dyDescent="0.25">
      <c r="B28" s="143"/>
      <c r="C28" s="130"/>
      <c r="D28" s="130"/>
      <c r="E28" s="130"/>
      <c r="F28" s="130"/>
      <c r="G28" s="130"/>
      <c r="H28" s="130"/>
      <c r="I28" s="130"/>
      <c r="J28" s="130"/>
      <c r="K28" s="130"/>
      <c r="L28" s="382"/>
      <c r="M28" s="383"/>
      <c r="N28" s="382"/>
      <c r="O28" s="383"/>
      <c r="P28" s="382">
        <v>1</v>
      </c>
      <c r="Q28" s="383">
        <v>1</v>
      </c>
      <c r="R28" s="382">
        <v>2</v>
      </c>
      <c r="S28" s="383"/>
      <c r="T28" s="384"/>
      <c r="U28" s="543"/>
      <c r="V28" s="685">
        <f>P28*R28</f>
        <v>2</v>
      </c>
      <c r="W28" s="686"/>
      <c r="X28" s="687"/>
    </row>
    <row r="29" spans="2:32" x14ac:dyDescent="0.25">
      <c r="B29" s="143"/>
      <c r="C29" s="130"/>
      <c r="D29" s="130"/>
      <c r="E29" s="130"/>
      <c r="F29" s="130"/>
      <c r="G29" s="130"/>
      <c r="H29" s="130"/>
      <c r="I29" s="130"/>
      <c r="J29" s="130"/>
      <c r="K29" s="130"/>
      <c r="L29" s="557" t="s">
        <v>303</v>
      </c>
      <c r="M29" s="558"/>
      <c r="N29" s="558"/>
      <c r="O29" s="558"/>
      <c r="P29" s="558"/>
      <c r="Q29" s="558"/>
      <c r="R29" s="558"/>
      <c r="S29" s="558"/>
      <c r="T29" s="558"/>
      <c r="U29" s="678"/>
      <c r="V29" s="691">
        <f>V26+V28</f>
        <v>90</v>
      </c>
      <c r="W29" s="692"/>
      <c r="X29" s="692"/>
    </row>
    <row r="30" spans="2:32" x14ac:dyDescent="0.25">
      <c r="B30" s="143"/>
      <c r="C30" s="130"/>
      <c r="D30" s="130"/>
      <c r="E30" s="130"/>
      <c r="F30" s="130"/>
      <c r="G30" s="130"/>
      <c r="H30" s="130"/>
      <c r="I30" s="130"/>
      <c r="J30" s="130"/>
      <c r="K30" s="130"/>
      <c r="L30" s="450" t="s">
        <v>123</v>
      </c>
      <c r="M30" s="450"/>
      <c r="N30" s="450"/>
      <c r="O30" s="450"/>
      <c r="P30" s="450"/>
      <c r="Q30" s="450"/>
      <c r="R30" s="450"/>
      <c r="S30" s="450"/>
      <c r="T30" s="450"/>
      <c r="U30" s="450"/>
      <c r="V30" s="688">
        <f>V24+V29</f>
        <v>1750</v>
      </c>
      <c r="W30" s="689"/>
      <c r="X30" s="690"/>
      <c r="Z30" s="215"/>
    </row>
    <row r="31" spans="2:32" x14ac:dyDescent="0.25">
      <c r="B31" s="143"/>
      <c r="C31" s="130"/>
      <c r="D31" s="130"/>
      <c r="E31" s="130"/>
      <c r="F31" s="130"/>
      <c r="G31" s="130"/>
      <c r="H31" s="130"/>
      <c r="I31" s="130"/>
      <c r="J31" s="130"/>
      <c r="K31" s="13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88"/>
      <c r="W31" s="188"/>
      <c r="X31" s="220"/>
    </row>
    <row r="32" spans="2:32" ht="45" x14ac:dyDescent="0.25">
      <c r="B32" s="703" t="s">
        <v>146</v>
      </c>
      <c r="C32" s="698"/>
      <c r="D32" s="698"/>
      <c r="E32" s="698"/>
      <c r="F32" s="698"/>
      <c r="G32" s="698"/>
      <c r="H32" s="126" t="s">
        <v>153</v>
      </c>
      <c r="I32" s="698" t="s">
        <v>10</v>
      </c>
      <c r="J32" s="698"/>
      <c r="K32" s="698"/>
      <c r="L32" s="698" t="s">
        <v>126</v>
      </c>
      <c r="M32" s="698"/>
      <c r="N32" s="698"/>
      <c r="O32" s="698" t="s">
        <v>127</v>
      </c>
      <c r="P32" s="698"/>
      <c r="Q32" s="698"/>
      <c r="R32" s="698"/>
      <c r="S32" s="698"/>
      <c r="T32" s="698"/>
      <c r="U32" s="698"/>
      <c r="V32" s="24"/>
      <c r="W32" s="24"/>
      <c r="X32" s="54"/>
    </row>
    <row r="33" spans="2:24" ht="21.75" customHeight="1" x14ac:dyDescent="0.25">
      <c r="B33" s="564" t="s">
        <v>154</v>
      </c>
      <c r="C33" s="565"/>
      <c r="D33" s="565"/>
      <c r="E33" s="565"/>
      <c r="F33" s="565"/>
      <c r="G33" s="565"/>
      <c r="H33" s="127">
        <v>4</v>
      </c>
      <c r="I33" s="565" t="s">
        <v>148</v>
      </c>
      <c r="J33" s="565"/>
      <c r="K33" s="565"/>
      <c r="L33" s="565" t="s">
        <v>264</v>
      </c>
      <c r="M33" s="565" t="s">
        <v>172</v>
      </c>
      <c r="N33" s="565" t="s">
        <v>172</v>
      </c>
      <c r="O33" s="699"/>
      <c r="P33" s="699"/>
      <c r="Q33" s="699"/>
      <c r="R33" s="699"/>
      <c r="S33" s="699"/>
      <c r="T33" s="699"/>
      <c r="U33" s="699"/>
      <c r="V33" s="24"/>
      <c r="W33" s="24"/>
      <c r="X33" s="54"/>
    </row>
    <row r="34" spans="2:24" ht="15" customHeight="1" x14ac:dyDescent="0.25">
      <c r="B34" s="564"/>
      <c r="C34" s="565"/>
      <c r="D34" s="565"/>
      <c r="E34" s="565"/>
      <c r="F34" s="565"/>
      <c r="G34" s="565"/>
      <c r="H34" s="127">
        <v>4</v>
      </c>
      <c r="I34" s="565" t="s">
        <v>156</v>
      </c>
      <c r="J34" s="565"/>
      <c r="K34" s="565"/>
      <c r="L34" s="565" t="s">
        <v>172</v>
      </c>
      <c r="M34" s="565" t="s">
        <v>172</v>
      </c>
      <c r="N34" s="565" t="s">
        <v>172</v>
      </c>
      <c r="O34" s="700"/>
      <c r="P34" s="700"/>
      <c r="Q34" s="700"/>
      <c r="R34" s="700"/>
      <c r="S34" s="700"/>
      <c r="T34" s="700"/>
      <c r="U34" s="700"/>
      <c r="V34" s="24"/>
      <c r="W34" s="24"/>
      <c r="X34" s="54"/>
    </row>
    <row r="35" spans="2:24" ht="27" customHeight="1" x14ac:dyDescent="0.25">
      <c r="B35" s="564"/>
      <c r="C35" s="565"/>
      <c r="D35" s="565"/>
      <c r="E35" s="565"/>
      <c r="F35" s="565"/>
      <c r="G35" s="565"/>
      <c r="H35" s="127">
        <v>2</v>
      </c>
      <c r="I35" s="565"/>
      <c r="J35" s="565"/>
      <c r="K35" s="565"/>
      <c r="L35" s="565" t="s">
        <v>158</v>
      </c>
      <c r="M35" s="565" t="s">
        <v>172</v>
      </c>
      <c r="N35" s="565" t="s">
        <v>172</v>
      </c>
      <c r="O35" s="701" t="s">
        <v>181</v>
      </c>
      <c r="P35" s="701" t="s">
        <v>170</v>
      </c>
      <c r="Q35" s="701" t="s">
        <v>170</v>
      </c>
      <c r="R35" s="701" t="s">
        <v>170</v>
      </c>
      <c r="S35" s="701" t="s">
        <v>170</v>
      </c>
      <c r="T35" s="701" t="s">
        <v>170</v>
      </c>
      <c r="U35" s="701" t="s">
        <v>170</v>
      </c>
      <c r="V35" s="24"/>
      <c r="W35" s="24"/>
      <c r="X35" s="54"/>
    </row>
    <row r="36" spans="2:24" ht="27" customHeight="1" x14ac:dyDescent="0.25">
      <c r="B36" s="564"/>
      <c r="C36" s="565"/>
      <c r="D36" s="565"/>
      <c r="E36" s="565"/>
      <c r="F36" s="565"/>
      <c r="G36" s="565"/>
      <c r="H36" s="127">
        <v>3</v>
      </c>
      <c r="I36" s="565" t="s">
        <v>89</v>
      </c>
      <c r="J36" s="565" t="s">
        <v>89</v>
      </c>
      <c r="K36" s="565" t="s">
        <v>89</v>
      </c>
      <c r="L36" s="565" t="s">
        <v>157</v>
      </c>
      <c r="M36" s="565" t="s">
        <v>157</v>
      </c>
      <c r="N36" s="565" t="s">
        <v>157</v>
      </c>
      <c r="O36" s="701" t="s">
        <v>181</v>
      </c>
      <c r="P36" s="701" t="s">
        <v>170</v>
      </c>
      <c r="Q36" s="701" t="s">
        <v>170</v>
      </c>
      <c r="R36" s="701" t="s">
        <v>170</v>
      </c>
      <c r="S36" s="701" t="s">
        <v>170</v>
      </c>
      <c r="T36" s="701" t="s">
        <v>170</v>
      </c>
      <c r="U36" s="701" t="s">
        <v>170</v>
      </c>
      <c r="V36" s="24"/>
      <c r="W36" s="24"/>
      <c r="X36" s="54"/>
    </row>
    <row r="37" spans="2:24" ht="27" customHeight="1" x14ac:dyDescent="0.25">
      <c r="B37" s="564"/>
      <c r="C37" s="565"/>
      <c r="D37" s="565"/>
      <c r="E37" s="565"/>
      <c r="F37" s="565"/>
      <c r="G37" s="565"/>
      <c r="H37" s="160">
        <v>4</v>
      </c>
      <c r="I37" s="565" t="s">
        <v>86</v>
      </c>
      <c r="J37" s="565" t="s">
        <v>86</v>
      </c>
      <c r="K37" s="565" t="s">
        <v>86</v>
      </c>
      <c r="L37" s="565" t="s">
        <v>172</v>
      </c>
      <c r="M37" s="565" t="s">
        <v>172</v>
      </c>
      <c r="N37" s="565" t="s">
        <v>172</v>
      </c>
      <c r="O37" s="701" t="s">
        <v>180</v>
      </c>
      <c r="P37" s="701" t="s">
        <v>173</v>
      </c>
      <c r="Q37" s="701" t="s">
        <v>173</v>
      </c>
      <c r="R37" s="701" t="s">
        <v>173</v>
      </c>
      <c r="S37" s="701" t="s">
        <v>173</v>
      </c>
      <c r="T37" s="701" t="s">
        <v>173</v>
      </c>
      <c r="U37" s="701" t="s">
        <v>173</v>
      </c>
      <c r="V37" s="24"/>
      <c r="W37" s="24"/>
      <c r="X37" s="54"/>
    </row>
    <row r="38" spans="2:24" ht="24.75" customHeight="1" thickBot="1" x14ac:dyDescent="0.3">
      <c r="B38" s="566" t="s">
        <v>159</v>
      </c>
      <c r="C38" s="567"/>
      <c r="D38" s="567"/>
      <c r="E38" s="567"/>
      <c r="F38" s="567"/>
      <c r="G38" s="567"/>
      <c r="H38" s="128">
        <v>3</v>
      </c>
      <c r="I38" s="567" t="s">
        <v>101</v>
      </c>
      <c r="J38" s="567"/>
      <c r="K38" s="567"/>
      <c r="L38" s="567" t="s">
        <v>157</v>
      </c>
      <c r="M38" s="567"/>
      <c r="N38" s="567"/>
      <c r="O38" s="702"/>
      <c r="P38" s="702"/>
      <c r="Q38" s="702"/>
      <c r="R38" s="702"/>
      <c r="S38" s="702"/>
      <c r="T38" s="702"/>
      <c r="U38" s="702"/>
      <c r="V38" s="46"/>
      <c r="W38" s="46"/>
      <c r="X38" s="53"/>
    </row>
    <row r="39" spans="2:24" ht="28.5" customHeight="1" x14ac:dyDescent="0.25"/>
    <row r="40" spans="2:24" ht="28.5" customHeight="1" x14ac:dyDescent="0.25"/>
    <row r="41" spans="2:24" ht="28.5" customHeight="1" x14ac:dyDescent="0.25"/>
    <row r="42" spans="2:24" ht="29.25" customHeight="1" x14ac:dyDescent="0.25"/>
  </sheetData>
  <mergeCells count="69">
    <mergeCell ref="B38:G38"/>
    <mergeCell ref="I38:K38"/>
    <mergeCell ref="L38:N38"/>
    <mergeCell ref="O32:U32"/>
    <mergeCell ref="O33:U33"/>
    <mergeCell ref="O34:U34"/>
    <mergeCell ref="O35:U35"/>
    <mergeCell ref="O36:U36"/>
    <mergeCell ref="O37:U37"/>
    <mergeCell ref="O38:U38"/>
    <mergeCell ref="B32:G32"/>
    <mergeCell ref="I32:K32"/>
    <mergeCell ref="L32:N32"/>
    <mergeCell ref="L33:N33"/>
    <mergeCell ref="I36:K36"/>
    <mergeCell ref="L36:N36"/>
    <mergeCell ref="A1:AL2"/>
    <mergeCell ref="V21:X21"/>
    <mergeCell ref="L26:M26"/>
    <mergeCell ref="N26:O26"/>
    <mergeCell ref="P26:Q26"/>
    <mergeCell ref="R26:S26"/>
    <mergeCell ref="T26:U26"/>
    <mergeCell ref="R21:S21"/>
    <mergeCell ref="T21:U21"/>
    <mergeCell ref="V22:X22"/>
    <mergeCell ref="R23:S23"/>
    <mergeCell ref="T23:U23"/>
    <mergeCell ref="V23:X23"/>
    <mergeCell ref="T22:U22"/>
    <mergeCell ref="C21:C22"/>
    <mergeCell ref="B17:X17"/>
    <mergeCell ref="L34:N34"/>
    <mergeCell ref="D21:Q21"/>
    <mergeCell ref="D22:Q22"/>
    <mergeCell ref="D23:Q23"/>
    <mergeCell ref="L25:Q25"/>
    <mergeCell ref="L30:U30"/>
    <mergeCell ref="L27:Q27"/>
    <mergeCell ref="I34:K35"/>
    <mergeCell ref="L35:N35"/>
    <mergeCell ref="B33:G37"/>
    <mergeCell ref="I33:K33"/>
    <mergeCell ref="I37:K37"/>
    <mergeCell ref="L37:N37"/>
    <mergeCell ref="R22:S22"/>
    <mergeCell ref="C18:Q19"/>
    <mergeCell ref="R18:S20"/>
    <mergeCell ref="T18:U20"/>
    <mergeCell ref="V18:X20"/>
    <mergeCell ref="C20:Q20"/>
    <mergeCell ref="V30:X30"/>
    <mergeCell ref="R27:S27"/>
    <mergeCell ref="T27:U27"/>
    <mergeCell ref="L28:M28"/>
    <mergeCell ref="N28:O28"/>
    <mergeCell ref="P28:Q28"/>
    <mergeCell ref="R28:S28"/>
    <mergeCell ref="T28:U28"/>
    <mergeCell ref="V27:X27"/>
    <mergeCell ref="V28:X28"/>
    <mergeCell ref="L29:U29"/>
    <mergeCell ref="V29:X29"/>
    <mergeCell ref="V25:X25"/>
    <mergeCell ref="T25:U25"/>
    <mergeCell ref="V26:X26"/>
    <mergeCell ref="L24:U24"/>
    <mergeCell ref="V24:X24"/>
    <mergeCell ref="R25:S25"/>
  </mergeCells>
  <pageMargins left="0.7" right="0.7" top="0.75" bottom="0.75" header="0.3" footer="0.3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AO50"/>
  <sheetViews>
    <sheetView topLeftCell="A12" zoomScale="115" zoomScaleNormal="115" workbookViewId="0">
      <selection activeCell="V29" sqref="V29:X29"/>
    </sheetView>
  </sheetViews>
  <sheetFormatPr baseColWidth="10" defaultRowHeight="15" x14ac:dyDescent="0.25"/>
  <cols>
    <col min="1" max="1" width="6.42578125" bestFit="1" customWidth="1"/>
    <col min="2" max="2" width="7.42578125" customWidth="1"/>
    <col min="3" max="24" width="4.140625" customWidth="1"/>
    <col min="25" max="40" width="4.85546875" customWidth="1"/>
  </cols>
  <sheetData>
    <row r="1" spans="1:41" ht="15" customHeight="1" x14ac:dyDescent="0.25">
      <c r="A1" s="693" t="s">
        <v>114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694"/>
      <c r="S1" s="694"/>
      <c r="T1" s="694"/>
      <c r="U1" s="694"/>
      <c r="V1" s="694"/>
      <c r="W1" s="694"/>
      <c r="X1" s="694"/>
      <c r="Y1" s="694"/>
      <c r="Z1" s="694"/>
      <c r="AA1" s="694"/>
      <c r="AB1" s="694"/>
      <c r="AC1" s="694"/>
      <c r="AD1" s="694"/>
      <c r="AE1" s="694"/>
      <c r="AF1" s="694"/>
      <c r="AG1" s="694"/>
      <c r="AH1" s="694"/>
      <c r="AI1" s="694"/>
      <c r="AJ1" s="694"/>
      <c r="AK1" s="694"/>
      <c r="AL1" s="694"/>
    </row>
    <row r="2" spans="1:41" x14ac:dyDescent="0.25">
      <c r="A2" s="695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V2" s="658"/>
      <c r="W2" s="658"/>
      <c r="X2" s="658"/>
      <c r="Y2" s="658"/>
      <c r="Z2" s="658"/>
      <c r="AA2" s="658"/>
      <c r="AB2" s="658"/>
      <c r="AC2" s="658"/>
      <c r="AD2" s="658"/>
      <c r="AE2" s="658"/>
      <c r="AF2" s="658"/>
      <c r="AG2" s="658"/>
      <c r="AH2" s="658"/>
      <c r="AI2" s="658"/>
      <c r="AJ2" s="658"/>
      <c r="AK2" s="658"/>
      <c r="AL2" s="658"/>
    </row>
    <row r="3" spans="1:41" x14ac:dyDescent="0.25">
      <c r="A3" s="95">
        <v>2025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2" t="s">
        <v>5</v>
      </c>
      <c r="O3" s="2" t="s">
        <v>6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2" t="s">
        <v>5</v>
      </c>
      <c r="V3" s="2" t="s">
        <v>6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2" t="s">
        <v>5</v>
      </c>
      <c r="AC3" s="2" t="s">
        <v>6</v>
      </c>
      <c r="AD3" s="1" t="s">
        <v>0</v>
      </c>
      <c r="AE3" s="1" t="s">
        <v>1</v>
      </c>
      <c r="AF3" s="1" t="s">
        <v>2</v>
      </c>
      <c r="AG3" s="1" t="s">
        <v>3</v>
      </c>
      <c r="AH3" s="1" t="s">
        <v>4</v>
      </c>
      <c r="AI3" s="2" t="s">
        <v>5</v>
      </c>
      <c r="AJ3" s="2" t="s">
        <v>6</v>
      </c>
      <c r="AK3" s="1" t="s">
        <v>0</v>
      </c>
      <c r="AL3" s="96" t="s">
        <v>1</v>
      </c>
    </row>
    <row r="4" spans="1:41" x14ac:dyDescent="0.25">
      <c r="A4" s="97" t="s">
        <v>48</v>
      </c>
      <c r="B4" s="82"/>
      <c r="C4" s="82"/>
      <c r="D4" s="92">
        <v>44075</v>
      </c>
      <c r="E4" s="25">
        <v>44076</v>
      </c>
      <c r="F4" s="25">
        <v>44077</v>
      </c>
      <c r="G4" s="17">
        <v>4</v>
      </c>
      <c r="H4" s="18">
        <v>5</v>
      </c>
      <c r="I4" s="92">
        <v>44110</v>
      </c>
      <c r="J4" s="25">
        <v>44111</v>
      </c>
      <c r="K4" s="25">
        <v>44112</v>
      </c>
      <c r="L4" s="25">
        <v>44113</v>
      </c>
      <c r="M4" s="25">
        <v>10</v>
      </c>
      <c r="N4" s="17">
        <v>11</v>
      </c>
      <c r="O4" s="137">
        <v>12</v>
      </c>
      <c r="P4" s="25">
        <v>13</v>
      </c>
      <c r="Q4" s="25">
        <v>14</v>
      </c>
      <c r="R4" s="25">
        <v>15</v>
      </c>
      <c r="S4" s="25">
        <v>16</v>
      </c>
      <c r="T4" s="25">
        <v>17</v>
      </c>
      <c r="U4" s="81">
        <v>18</v>
      </c>
      <c r="V4" s="137">
        <v>19</v>
      </c>
      <c r="W4" s="25">
        <v>20</v>
      </c>
      <c r="X4" s="25">
        <v>21</v>
      </c>
      <c r="Y4" s="25">
        <v>22</v>
      </c>
      <c r="Z4" s="25">
        <v>23</v>
      </c>
      <c r="AA4" s="25">
        <v>24</v>
      </c>
      <c r="AB4" s="81">
        <v>25</v>
      </c>
      <c r="AC4" s="137">
        <v>26</v>
      </c>
      <c r="AD4" s="25">
        <v>27</v>
      </c>
      <c r="AE4" s="25">
        <v>28</v>
      </c>
      <c r="AF4" s="25">
        <v>29</v>
      </c>
      <c r="AG4" s="25">
        <v>30</v>
      </c>
      <c r="AH4" s="92">
        <v>31</v>
      </c>
      <c r="AI4" s="6"/>
      <c r="AJ4" s="6"/>
      <c r="AK4" s="6"/>
      <c r="AL4" s="98"/>
    </row>
    <row r="5" spans="1:41" x14ac:dyDescent="0.25">
      <c r="A5" s="97" t="s">
        <v>42</v>
      </c>
      <c r="B5" s="82"/>
      <c r="C5" s="82"/>
      <c r="D5" s="77"/>
      <c r="E5" s="77"/>
      <c r="F5" s="77"/>
      <c r="G5" s="17">
        <v>44075</v>
      </c>
      <c r="H5" s="18">
        <v>44076</v>
      </c>
      <c r="I5" s="25">
        <v>44077</v>
      </c>
      <c r="J5" s="25">
        <v>4</v>
      </c>
      <c r="K5" s="25">
        <v>5</v>
      </c>
      <c r="L5" s="25">
        <v>44110</v>
      </c>
      <c r="M5" s="25">
        <v>44111</v>
      </c>
      <c r="N5" s="17">
        <v>44112</v>
      </c>
      <c r="O5" s="137">
        <v>44113</v>
      </c>
      <c r="P5" s="25">
        <v>10</v>
      </c>
      <c r="Q5" s="25">
        <v>11</v>
      </c>
      <c r="R5" s="25">
        <v>12</v>
      </c>
      <c r="S5" s="25">
        <v>13</v>
      </c>
      <c r="T5" s="25">
        <v>14</v>
      </c>
      <c r="U5" s="81">
        <v>15</v>
      </c>
      <c r="V5" s="137">
        <v>16</v>
      </c>
      <c r="W5" s="25">
        <v>17</v>
      </c>
      <c r="X5" s="25">
        <v>18</v>
      </c>
      <c r="Y5" s="25">
        <v>19</v>
      </c>
      <c r="Z5" s="25">
        <v>20</v>
      </c>
      <c r="AA5" s="25">
        <v>21</v>
      </c>
      <c r="AB5" s="81">
        <v>22</v>
      </c>
      <c r="AC5" s="137">
        <v>23</v>
      </c>
      <c r="AD5" s="25">
        <v>24</v>
      </c>
      <c r="AE5" s="25">
        <v>25</v>
      </c>
      <c r="AF5" s="25">
        <v>26</v>
      </c>
      <c r="AG5" s="25">
        <v>27</v>
      </c>
      <c r="AH5" s="4">
        <v>28</v>
      </c>
      <c r="AI5" s="6"/>
      <c r="AJ5" s="6"/>
      <c r="AK5" s="6"/>
      <c r="AL5" s="98"/>
    </row>
    <row r="6" spans="1:41" x14ac:dyDescent="0.25">
      <c r="A6" s="97" t="s">
        <v>43</v>
      </c>
      <c r="B6" s="82"/>
      <c r="C6" s="82"/>
      <c r="D6" s="77"/>
      <c r="E6" s="77"/>
      <c r="F6" s="77"/>
      <c r="G6" s="17">
        <v>44075</v>
      </c>
      <c r="H6" s="18">
        <v>44076</v>
      </c>
      <c r="I6" s="25">
        <v>44077</v>
      </c>
      <c r="J6" s="25">
        <v>4</v>
      </c>
      <c r="K6" s="25">
        <v>5</v>
      </c>
      <c r="L6" s="25">
        <v>44110</v>
      </c>
      <c r="M6" s="25">
        <v>44111</v>
      </c>
      <c r="N6" s="17">
        <v>44112</v>
      </c>
      <c r="O6" s="137">
        <v>44113</v>
      </c>
      <c r="P6" s="25">
        <v>10</v>
      </c>
      <c r="Q6" s="25">
        <v>11</v>
      </c>
      <c r="R6" s="25">
        <v>12</v>
      </c>
      <c r="S6" s="25">
        <v>13</v>
      </c>
      <c r="T6" s="25">
        <v>14</v>
      </c>
      <c r="U6" s="81">
        <v>15</v>
      </c>
      <c r="V6" s="137">
        <v>16</v>
      </c>
      <c r="W6" s="25">
        <v>17</v>
      </c>
      <c r="X6" s="25">
        <v>18</v>
      </c>
      <c r="Y6" s="25">
        <v>19</v>
      </c>
      <c r="Z6" s="25">
        <v>20</v>
      </c>
      <c r="AA6" s="25">
        <v>21</v>
      </c>
      <c r="AB6" s="81">
        <v>22</v>
      </c>
      <c r="AC6" s="137">
        <v>23</v>
      </c>
      <c r="AD6" s="25">
        <v>24</v>
      </c>
      <c r="AE6" s="25">
        <v>25</v>
      </c>
      <c r="AF6" s="25">
        <v>26</v>
      </c>
      <c r="AG6" s="25">
        <v>27</v>
      </c>
      <c r="AH6" s="4">
        <v>28</v>
      </c>
      <c r="AI6" s="17">
        <v>29</v>
      </c>
      <c r="AJ6" s="18">
        <v>30</v>
      </c>
      <c r="AK6" s="4">
        <v>31</v>
      </c>
      <c r="AL6" s="98"/>
    </row>
    <row r="7" spans="1:41" x14ac:dyDescent="0.25">
      <c r="A7" s="97" t="s">
        <v>44</v>
      </c>
      <c r="B7" s="77"/>
      <c r="C7" s="25">
        <v>1</v>
      </c>
      <c r="D7" s="25">
        <v>44076</v>
      </c>
      <c r="E7" s="25">
        <v>44077</v>
      </c>
      <c r="F7" s="25">
        <v>4</v>
      </c>
      <c r="G7" s="17">
        <v>5</v>
      </c>
      <c r="H7" s="18">
        <v>44110</v>
      </c>
      <c r="I7" s="25">
        <v>44111</v>
      </c>
      <c r="J7" s="25">
        <v>44112</v>
      </c>
      <c r="K7" s="25">
        <v>44113</v>
      </c>
      <c r="L7" s="25">
        <v>10</v>
      </c>
      <c r="M7" s="25">
        <v>11</v>
      </c>
      <c r="N7" s="17">
        <v>12</v>
      </c>
      <c r="O7" s="137">
        <v>13</v>
      </c>
      <c r="P7" s="25">
        <v>14</v>
      </c>
      <c r="Q7" s="25">
        <v>15</v>
      </c>
      <c r="R7" s="25">
        <v>16</v>
      </c>
      <c r="S7" s="25">
        <v>17</v>
      </c>
      <c r="T7" s="92">
        <v>18</v>
      </c>
      <c r="U7" s="81">
        <v>19</v>
      </c>
      <c r="V7" s="137">
        <v>20</v>
      </c>
      <c r="W7" s="92">
        <v>21</v>
      </c>
      <c r="X7" s="25">
        <v>22</v>
      </c>
      <c r="Y7" s="25">
        <v>23</v>
      </c>
      <c r="Z7" s="25">
        <v>24</v>
      </c>
      <c r="AA7" s="25">
        <v>25</v>
      </c>
      <c r="AB7" s="81">
        <v>26</v>
      </c>
      <c r="AC7" s="137">
        <v>27</v>
      </c>
      <c r="AD7" s="25">
        <v>28</v>
      </c>
      <c r="AE7" s="25">
        <v>29</v>
      </c>
      <c r="AF7" s="25">
        <v>30</v>
      </c>
      <c r="AG7" s="77"/>
      <c r="AH7" s="6"/>
      <c r="AI7" s="6"/>
      <c r="AJ7" s="6"/>
      <c r="AK7" s="6"/>
      <c r="AL7" s="98"/>
    </row>
    <row r="8" spans="1:41" x14ac:dyDescent="0.25">
      <c r="A8" s="97" t="s">
        <v>45</v>
      </c>
      <c r="B8" s="77"/>
      <c r="C8" s="77"/>
      <c r="D8" s="77"/>
      <c r="E8" s="92">
        <v>44075</v>
      </c>
      <c r="F8" s="25">
        <v>44076</v>
      </c>
      <c r="G8" s="17">
        <v>44077</v>
      </c>
      <c r="H8" s="18">
        <v>4</v>
      </c>
      <c r="I8" s="25">
        <v>5</v>
      </c>
      <c r="J8" s="25">
        <v>44110</v>
      </c>
      <c r="K8" s="25">
        <v>44111</v>
      </c>
      <c r="L8" s="25">
        <v>44112</v>
      </c>
      <c r="M8" s="25">
        <v>44113</v>
      </c>
      <c r="N8" s="17">
        <v>10</v>
      </c>
      <c r="O8" s="137">
        <v>11</v>
      </c>
      <c r="P8" s="25">
        <v>12</v>
      </c>
      <c r="Q8" s="25">
        <v>13</v>
      </c>
      <c r="R8" s="25">
        <v>14</v>
      </c>
      <c r="S8" s="25">
        <v>15</v>
      </c>
      <c r="T8" s="25">
        <v>16</v>
      </c>
      <c r="U8" s="81">
        <v>17</v>
      </c>
      <c r="V8" s="137">
        <v>18</v>
      </c>
      <c r="W8" s="25">
        <v>19</v>
      </c>
      <c r="X8" s="25">
        <v>20</v>
      </c>
      <c r="Y8" s="25">
        <v>21</v>
      </c>
      <c r="Z8" s="25">
        <v>22</v>
      </c>
      <c r="AA8" s="25">
        <v>23</v>
      </c>
      <c r="AB8" s="81">
        <v>24</v>
      </c>
      <c r="AC8" s="137">
        <v>25</v>
      </c>
      <c r="AD8" s="25">
        <v>26</v>
      </c>
      <c r="AE8" s="25">
        <v>27</v>
      </c>
      <c r="AF8" s="25">
        <v>28</v>
      </c>
      <c r="AG8" s="25">
        <v>29</v>
      </c>
      <c r="AH8" s="4">
        <v>30</v>
      </c>
      <c r="AI8" s="17">
        <v>31</v>
      </c>
      <c r="AJ8" s="6"/>
      <c r="AK8" s="6"/>
      <c r="AL8" s="98"/>
    </row>
    <row r="9" spans="1:41" x14ac:dyDescent="0.25">
      <c r="A9" s="97" t="s">
        <v>46</v>
      </c>
      <c r="B9" s="77"/>
      <c r="C9" s="77"/>
      <c r="D9" s="77"/>
      <c r="E9" s="77"/>
      <c r="F9" s="77"/>
      <c r="G9" s="6"/>
      <c r="H9" s="18">
        <v>44075</v>
      </c>
      <c r="I9" s="25">
        <v>44076</v>
      </c>
      <c r="J9" s="25">
        <v>44077</v>
      </c>
      <c r="K9" s="25">
        <v>4</v>
      </c>
      <c r="L9" s="25">
        <v>5</v>
      </c>
      <c r="M9" s="25">
        <v>44110</v>
      </c>
      <c r="N9" s="17">
        <v>44111</v>
      </c>
      <c r="O9" s="137">
        <v>44112</v>
      </c>
      <c r="P9" s="25">
        <v>44113</v>
      </c>
      <c r="Q9" s="25">
        <v>10</v>
      </c>
      <c r="R9" s="25">
        <v>11</v>
      </c>
      <c r="S9" s="25">
        <v>12</v>
      </c>
      <c r="T9" s="25">
        <v>13</v>
      </c>
      <c r="U9" s="81">
        <v>14</v>
      </c>
      <c r="V9" s="137">
        <v>15</v>
      </c>
      <c r="W9" s="25">
        <v>16</v>
      </c>
      <c r="X9" s="25">
        <v>17</v>
      </c>
      <c r="Y9" s="25">
        <v>18</v>
      </c>
      <c r="Z9" s="25">
        <v>19</v>
      </c>
      <c r="AA9" s="25">
        <v>20</v>
      </c>
      <c r="AB9" s="81">
        <v>21</v>
      </c>
      <c r="AC9" s="137">
        <v>22</v>
      </c>
      <c r="AD9" s="25">
        <v>23</v>
      </c>
      <c r="AE9" s="92">
        <v>24</v>
      </c>
      <c r="AF9" s="25">
        <v>25</v>
      </c>
      <c r="AG9" s="25">
        <v>26</v>
      </c>
      <c r="AH9" s="25">
        <v>27</v>
      </c>
      <c r="AI9" s="17">
        <v>28</v>
      </c>
      <c r="AJ9" s="18">
        <v>29</v>
      </c>
      <c r="AK9" s="4">
        <v>30</v>
      </c>
      <c r="AL9" s="98"/>
    </row>
    <row r="10" spans="1:41" x14ac:dyDescent="0.25">
      <c r="A10" s="97" t="s">
        <v>119</v>
      </c>
      <c r="B10" s="77"/>
      <c r="C10" s="35">
        <v>1</v>
      </c>
      <c r="D10" s="35">
        <v>44076</v>
      </c>
      <c r="E10" s="35">
        <v>44077</v>
      </c>
      <c r="F10" s="35">
        <v>4</v>
      </c>
      <c r="G10" s="6">
        <v>5</v>
      </c>
      <c r="H10" s="6">
        <v>44110</v>
      </c>
      <c r="I10" s="35">
        <v>44111</v>
      </c>
      <c r="J10" s="35">
        <v>44112</v>
      </c>
      <c r="K10" s="35">
        <v>44113</v>
      </c>
      <c r="L10" s="35">
        <v>10</v>
      </c>
      <c r="M10" s="35">
        <v>11</v>
      </c>
      <c r="N10" s="6">
        <v>12</v>
      </c>
      <c r="O10" s="77">
        <v>13</v>
      </c>
      <c r="P10" s="35">
        <v>14</v>
      </c>
      <c r="Q10" s="35">
        <v>15</v>
      </c>
      <c r="R10" s="35">
        <v>16</v>
      </c>
      <c r="S10" s="35">
        <v>17</v>
      </c>
      <c r="T10" s="35">
        <v>18</v>
      </c>
      <c r="U10" s="77">
        <v>19</v>
      </c>
      <c r="V10" s="77">
        <v>20</v>
      </c>
      <c r="W10" s="35">
        <v>21</v>
      </c>
      <c r="X10" s="35">
        <v>22</v>
      </c>
      <c r="Y10" s="35">
        <v>23</v>
      </c>
      <c r="Z10" s="35">
        <v>24</v>
      </c>
      <c r="AA10" s="35">
        <v>25</v>
      </c>
      <c r="AB10" s="77">
        <v>26</v>
      </c>
      <c r="AC10" s="77">
        <v>27</v>
      </c>
      <c r="AD10" s="35">
        <v>28</v>
      </c>
      <c r="AE10" s="35">
        <v>29</v>
      </c>
      <c r="AF10" s="35">
        <v>30</v>
      </c>
      <c r="AG10" s="35">
        <v>31</v>
      </c>
      <c r="AH10" s="77"/>
      <c r="AI10" s="6"/>
      <c r="AJ10" s="6"/>
      <c r="AK10" s="6"/>
      <c r="AL10" s="98"/>
    </row>
    <row r="11" spans="1:41" x14ac:dyDescent="0.25">
      <c r="A11" s="97" t="s">
        <v>91</v>
      </c>
      <c r="B11" s="77"/>
      <c r="C11" s="77"/>
      <c r="D11" s="77"/>
      <c r="E11" s="77"/>
      <c r="F11" s="35">
        <v>44075</v>
      </c>
      <c r="G11" s="6">
        <v>44076</v>
      </c>
      <c r="H11" s="6">
        <v>44077</v>
      </c>
      <c r="I11" s="35">
        <v>4</v>
      </c>
      <c r="J11" s="35">
        <v>5</v>
      </c>
      <c r="K11" s="35">
        <v>44110</v>
      </c>
      <c r="L11" s="35">
        <v>44111</v>
      </c>
      <c r="M11" s="35">
        <v>44112</v>
      </c>
      <c r="N11" s="6">
        <v>44113</v>
      </c>
      <c r="O11" s="77">
        <v>10</v>
      </c>
      <c r="P11" s="35">
        <v>11</v>
      </c>
      <c r="Q11" s="35">
        <v>12</v>
      </c>
      <c r="R11" s="35">
        <v>13</v>
      </c>
      <c r="S11" s="35">
        <v>14</v>
      </c>
      <c r="T11" s="92">
        <v>15</v>
      </c>
      <c r="U11" s="77">
        <v>16</v>
      </c>
      <c r="V11" s="77">
        <v>17</v>
      </c>
      <c r="W11" s="35">
        <v>18</v>
      </c>
      <c r="X11" s="35">
        <v>19</v>
      </c>
      <c r="Y11" s="35">
        <v>20</v>
      </c>
      <c r="Z11" s="35">
        <v>21</v>
      </c>
      <c r="AA11" s="35">
        <v>22</v>
      </c>
      <c r="AB11" s="77">
        <v>23</v>
      </c>
      <c r="AC11" s="77">
        <v>24</v>
      </c>
      <c r="AD11" s="35">
        <v>25</v>
      </c>
      <c r="AE11" s="35">
        <v>26</v>
      </c>
      <c r="AF11" s="35">
        <v>27</v>
      </c>
      <c r="AG11" s="35">
        <v>28</v>
      </c>
      <c r="AH11" s="112">
        <v>29</v>
      </c>
      <c r="AI11" s="6">
        <v>30</v>
      </c>
      <c r="AJ11" s="6">
        <v>31</v>
      </c>
      <c r="AK11" s="6"/>
      <c r="AL11" s="98"/>
    </row>
    <row r="12" spans="1:41" x14ac:dyDescent="0.25">
      <c r="A12" s="97" t="s">
        <v>33</v>
      </c>
      <c r="B12" s="25">
        <v>1</v>
      </c>
      <c r="C12" s="25">
        <v>2</v>
      </c>
      <c r="D12" s="25">
        <v>44077</v>
      </c>
      <c r="E12" s="25">
        <v>4</v>
      </c>
      <c r="F12" s="25">
        <v>5</v>
      </c>
      <c r="G12" s="17">
        <v>44110</v>
      </c>
      <c r="H12" s="18">
        <v>44111</v>
      </c>
      <c r="I12" s="25">
        <v>44112</v>
      </c>
      <c r="J12" s="25">
        <v>44113</v>
      </c>
      <c r="K12" s="25">
        <v>10</v>
      </c>
      <c r="L12" s="92">
        <v>11</v>
      </c>
      <c r="M12" s="25">
        <v>12</v>
      </c>
      <c r="N12" s="17">
        <v>13</v>
      </c>
      <c r="O12" s="137">
        <v>14</v>
      </c>
      <c r="P12" s="25">
        <v>15</v>
      </c>
      <c r="Q12" s="25">
        <v>16</v>
      </c>
      <c r="R12" s="25">
        <v>17</v>
      </c>
      <c r="S12" s="25">
        <v>18</v>
      </c>
      <c r="T12" s="25">
        <v>19</v>
      </c>
      <c r="U12" s="81">
        <v>20</v>
      </c>
      <c r="V12" s="137">
        <v>21</v>
      </c>
      <c r="W12" s="25">
        <v>22</v>
      </c>
      <c r="X12" s="25">
        <v>23</v>
      </c>
      <c r="Y12" s="25">
        <v>24</v>
      </c>
      <c r="Z12" s="25">
        <v>25</v>
      </c>
      <c r="AA12" s="25">
        <v>26</v>
      </c>
      <c r="AB12" s="81">
        <v>27</v>
      </c>
      <c r="AC12" s="137">
        <v>28</v>
      </c>
      <c r="AD12" s="25">
        <v>29</v>
      </c>
      <c r="AE12" s="25">
        <v>30</v>
      </c>
      <c r="AF12" s="77"/>
      <c r="AG12" s="77"/>
      <c r="AH12" s="6"/>
      <c r="AI12" s="6"/>
      <c r="AJ12" s="6"/>
      <c r="AK12" s="6"/>
      <c r="AL12" s="98"/>
    </row>
    <row r="13" spans="1:41" x14ac:dyDescent="0.25">
      <c r="A13" s="97" t="s">
        <v>120</v>
      </c>
      <c r="B13" s="77"/>
      <c r="C13" s="77"/>
      <c r="D13" s="25">
        <v>44075</v>
      </c>
      <c r="E13" s="25">
        <v>44076</v>
      </c>
      <c r="F13" s="25">
        <v>44077</v>
      </c>
      <c r="G13" s="17">
        <v>4</v>
      </c>
      <c r="H13" s="18">
        <v>5</v>
      </c>
      <c r="I13" s="25">
        <v>44110</v>
      </c>
      <c r="J13" s="25">
        <v>44111</v>
      </c>
      <c r="K13" s="25">
        <v>44112</v>
      </c>
      <c r="L13" s="25">
        <v>44113</v>
      </c>
      <c r="M13" s="25">
        <v>10</v>
      </c>
      <c r="N13" s="17">
        <v>11</v>
      </c>
      <c r="O13" s="137">
        <v>12</v>
      </c>
      <c r="P13" s="25">
        <v>13</v>
      </c>
      <c r="Q13" s="25">
        <v>14</v>
      </c>
      <c r="R13" s="25">
        <v>15</v>
      </c>
      <c r="S13" s="25">
        <v>16</v>
      </c>
      <c r="T13" s="25">
        <v>17</v>
      </c>
      <c r="U13" s="81">
        <v>18</v>
      </c>
      <c r="V13" s="137">
        <v>19</v>
      </c>
      <c r="W13" s="25">
        <v>20</v>
      </c>
      <c r="X13" s="25">
        <v>21</v>
      </c>
      <c r="Y13" s="25">
        <v>22</v>
      </c>
      <c r="Z13" s="25">
        <v>23</v>
      </c>
      <c r="AA13" s="25">
        <v>24</v>
      </c>
      <c r="AB13" s="81">
        <v>25</v>
      </c>
      <c r="AC13" s="137">
        <v>26</v>
      </c>
      <c r="AD13" s="25">
        <v>27</v>
      </c>
      <c r="AE13" s="25">
        <v>28</v>
      </c>
      <c r="AF13" s="25">
        <v>29</v>
      </c>
      <c r="AG13" s="92">
        <v>30</v>
      </c>
      <c r="AH13" s="4">
        <v>31</v>
      </c>
      <c r="AI13" s="6"/>
      <c r="AJ13" s="6"/>
      <c r="AK13" s="6"/>
      <c r="AL13" s="98"/>
    </row>
    <row r="14" spans="1:41" ht="15.75" thickBot="1" x14ac:dyDescent="0.3">
      <c r="A14" s="97" t="s">
        <v>34</v>
      </c>
      <c r="B14" s="77"/>
      <c r="C14" s="77"/>
      <c r="D14" s="77"/>
      <c r="E14" s="77"/>
      <c r="F14" s="77"/>
      <c r="G14" s="103">
        <v>44075</v>
      </c>
      <c r="H14" s="18">
        <v>44076</v>
      </c>
      <c r="I14" s="25">
        <v>44077</v>
      </c>
      <c r="J14" s="25">
        <v>4</v>
      </c>
      <c r="K14" s="25">
        <v>5</v>
      </c>
      <c r="L14" s="25">
        <v>44110</v>
      </c>
      <c r="M14" s="25">
        <v>44111</v>
      </c>
      <c r="N14" s="17">
        <v>44112</v>
      </c>
      <c r="O14" s="137">
        <v>44113</v>
      </c>
      <c r="P14" s="25">
        <v>10</v>
      </c>
      <c r="Q14" s="25">
        <v>11</v>
      </c>
      <c r="R14" s="25">
        <v>12</v>
      </c>
      <c r="S14" s="25">
        <v>13</v>
      </c>
      <c r="T14" s="25">
        <v>14</v>
      </c>
      <c r="U14" s="81">
        <v>15</v>
      </c>
      <c r="V14" s="137">
        <v>16</v>
      </c>
      <c r="W14" s="25">
        <v>17</v>
      </c>
      <c r="X14" s="25">
        <v>18</v>
      </c>
      <c r="Y14" s="25">
        <v>19</v>
      </c>
      <c r="Z14" s="25">
        <v>20</v>
      </c>
      <c r="AA14" s="25">
        <v>21</v>
      </c>
      <c r="AB14" s="81">
        <v>22</v>
      </c>
      <c r="AC14" s="137">
        <v>23</v>
      </c>
      <c r="AD14" s="25">
        <v>24</v>
      </c>
      <c r="AE14" s="25">
        <v>25</v>
      </c>
      <c r="AF14" s="25">
        <v>26</v>
      </c>
      <c r="AG14" s="25">
        <v>27</v>
      </c>
      <c r="AH14" s="4">
        <v>28</v>
      </c>
      <c r="AI14" s="17">
        <v>29</v>
      </c>
      <c r="AJ14" s="18">
        <v>30</v>
      </c>
      <c r="AK14" s="6"/>
      <c r="AL14" s="98"/>
      <c r="AO14" s="161"/>
    </row>
    <row r="15" spans="1:41" ht="15.75" thickBot="1" x14ac:dyDescent="0.3">
      <c r="A15" s="99" t="s">
        <v>35</v>
      </c>
      <c r="B15" s="108">
        <v>1</v>
      </c>
      <c r="C15" s="108">
        <v>2</v>
      </c>
      <c r="D15" s="108">
        <v>44077</v>
      </c>
      <c r="E15" s="108">
        <v>4</v>
      </c>
      <c r="F15" s="108">
        <v>5</v>
      </c>
      <c r="G15" s="103">
        <v>44110</v>
      </c>
      <c r="H15" s="136">
        <v>44111</v>
      </c>
      <c r="I15" s="103">
        <v>44112</v>
      </c>
      <c r="J15" s="108">
        <v>44113</v>
      </c>
      <c r="K15" s="108">
        <v>10</v>
      </c>
      <c r="L15" s="108">
        <v>11</v>
      </c>
      <c r="M15" s="108">
        <v>12</v>
      </c>
      <c r="N15" s="134">
        <v>13</v>
      </c>
      <c r="O15" s="138">
        <v>14</v>
      </c>
      <c r="P15" s="108">
        <v>15</v>
      </c>
      <c r="Q15" s="108">
        <v>16</v>
      </c>
      <c r="R15" s="108">
        <v>17</v>
      </c>
      <c r="S15" s="108">
        <v>18</v>
      </c>
      <c r="T15" s="108">
        <v>19</v>
      </c>
      <c r="U15" s="135">
        <v>20</v>
      </c>
      <c r="V15" s="138">
        <v>21</v>
      </c>
      <c r="W15" s="108">
        <v>22</v>
      </c>
      <c r="X15" s="108">
        <v>23</v>
      </c>
      <c r="Y15" s="108">
        <v>24</v>
      </c>
      <c r="Z15" s="103">
        <v>25</v>
      </c>
      <c r="AA15" s="103">
        <v>26</v>
      </c>
      <c r="AB15" s="135">
        <v>27</v>
      </c>
      <c r="AC15" s="138">
        <v>28</v>
      </c>
      <c r="AD15" s="108">
        <v>29</v>
      </c>
      <c r="AE15" s="108">
        <v>30</v>
      </c>
      <c r="AF15" s="108">
        <v>31</v>
      </c>
      <c r="AG15" s="100"/>
      <c r="AH15" s="105"/>
      <c r="AI15" s="105"/>
      <c r="AJ15" s="105"/>
      <c r="AK15" s="105"/>
      <c r="AL15" s="106"/>
    </row>
    <row r="17" spans="2:24" ht="15.75" thickBot="1" x14ac:dyDescent="0.3"/>
    <row r="18" spans="2:24" x14ac:dyDescent="0.25">
      <c r="B18" s="679" t="s">
        <v>194</v>
      </c>
      <c r="C18" s="680"/>
      <c r="D18" s="680"/>
      <c r="E18" s="680"/>
      <c r="F18" s="680"/>
      <c r="G18" s="680"/>
      <c r="H18" s="680"/>
      <c r="I18" s="680"/>
      <c r="J18" s="680"/>
      <c r="K18" s="680"/>
      <c r="L18" s="680"/>
      <c r="M18" s="680"/>
      <c r="N18" s="680"/>
      <c r="O18" s="680"/>
      <c r="P18" s="680"/>
      <c r="Q18" s="680"/>
      <c r="R18" s="680"/>
      <c r="S18" s="680"/>
      <c r="T18" s="680"/>
      <c r="U18" s="680"/>
      <c r="V18" s="680"/>
      <c r="W18" s="680"/>
      <c r="X18" s="697"/>
    </row>
    <row r="19" spans="2:24" ht="15" customHeight="1" x14ac:dyDescent="0.25">
      <c r="B19" s="11"/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6"/>
      <c r="R19" s="528" t="s">
        <v>178</v>
      </c>
      <c r="S19" s="530"/>
      <c r="T19" s="528" t="s">
        <v>89</v>
      </c>
      <c r="U19" s="530"/>
      <c r="V19" s="528" t="s">
        <v>12</v>
      </c>
      <c r="W19" s="529"/>
      <c r="X19" s="545"/>
    </row>
    <row r="20" spans="2:24" ht="15" customHeight="1" x14ac:dyDescent="0.25">
      <c r="B20" s="11"/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O20" s="358"/>
      <c r="P20" s="358"/>
      <c r="Q20" s="359"/>
      <c r="R20" s="531"/>
      <c r="S20" s="533"/>
      <c r="T20" s="531"/>
      <c r="U20" s="533"/>
      <c r="V20" s="531"/>
      <c r="W20" s="532"/>
      <c r="X20" s="546"/>
    </row>
    <row r="21" spans="2:24" x14ac:dyDescent="0.25">
      <c r="B21" s="69" t="s">
        <v>10</v>
      </c>
      <c r="C21" s="488"/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489"/>
      <c r="O21" s="489"/>
      <c r="P21" s="489"/>
      <c r="Q21" s="490"/>
      <c r="R21" s="534"/>
      <c r="S21" s="536"/>
      <c r="T21" s="534"/>
      <c r="U21" s="536"/>
      <c r="V21" s="534"/>
      <c r="W21" s="535"/>
      <c r="X21" s="547"/>
    </row>
    <row r="22" spans="2:24" x14ac:dyDescent="0.25">
      <c r="B22" s="198">
        <v>205</v>
      </c>
      <c r="C22" s="485"/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7"/>
      <c r="R22" s="382">
        <v>5</v>
      </c>
      <c r="S22" s="497"/>
      <c r="T22" s="382"/>
      <c r="U22" s="497"/>
      <c r="V22" s="721">
        <f>B22*R22</f>
        <v>1025</v>
      </c>
      <c r="W22" s="722"/>
      <c r="X22" s="723"/>
    </row>
    <row r="23" spans="2:24" x14ac:dyDescent="0.25">
      <c r="B23" s="129">
        <v>43</v>
      </c>
      <c r="C23" s="485"/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  <c r="P23" s="486"/>
      <c r="Q23" s="487"/>
      <c r="R23" s="382">
        <v>3</v>
      </c>
      <c r="S23" s="497"/>
      <c r="T23" s="382"/>
      <c r="U23" s="497"/>
      <c r="V23" s="721">
        <f>B23*R23</f>
        <v>129</v>
      </c>
      <c r="W23" s="722"/>
      <c r="X23" s="723"/>
    </row>
    <row r="24" spans="2:24" x14ac:dyDescent="0.25">
      <c r="B24" s="199">
        <v>41</v>
      </c>
      <c r="C24" s="485"/>
      <c r="D24" s="486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86"/>
      <c r="Q24" s="487"/>
      <c r="R24" s="382">
        <v>4</v>
      </c>
      <c r="S24" s="497"/>
      <c r="T24" s="382"/>
      <c r="U24" s="497"/>
      <c r="V24" s="721">
        <f>B24*R24</f>
        <v>164</v>
      </c>
      <c r="W24" s="722"/>
      <c r="X24" s="723"/>
    </row>
    <row r="25" spans="2:24" x14ac:dyDescent="0.25">
      <c r="B25" s="200">
        <v>43</v>
      </c>
      <c r="C25" s="485"/>
      <c r="D25" s="486"/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86"/>
      <c r="Q25" s="487"/>
      <c r="R25" s="382"/>
      <c r="S25" s="497"/>
      <c r="T25" s="382">
        <v>3</v>
      </c>
      <c r="U25" s="497"/>
      <c r="V25" s="721">
        <f>B25*T25</f>
        <v>129</v>
      </c>
      <c r="W25" s="722"/>
      <c r="X25" s="723"/>
    </row>
    <row r="26" spans="2:24" x14ac:dyDescent="0.25">
      <c r="B26" s="11"/>
      <c r="C26" s="216"/>
      <c r="D26" s="216"/>
      <c r="E26" s="216"/>
      <c r="F26" s="216"/>
      <c r="G26" s="216"/>
      <c r="H26" s="216"/>
      <c r="I26" s="216"/>
      <c r="J26" s="216"/>
      <c r="K26" s="217"/>
      <c r="L26" s="557" t="s">
        <v>302</v>
      </c>
      <c r="M26" s="558"/>
      <c r="N26" s="558"/>
      <c r="O26" s="558"/>
      <c r="P26" s="558"/>
      <c r="Q26" s="558"/>
      <c r="R26" s="558"/>
      <c r="S26" s="558"/>
      <c r="T26" s="558"/>
      <c r="U26" s="678"/>
      <c r="V26" s="718">
        <f>SUM(V22:X25)</f>
        <v>1447</v>
      </c>
      <c r="W26" s="719"/>
      <c r="X26" s="720"/>
    </row>
    <row r="27" spans="2:24" ht="19.5" customHeight="1" x14ac:dyDescent="0.25">
      <c r="B27" s="170"/>
      <c r="C27" s="171"/>
      <c r="D27" s="171"/>
      <c r="E27" s="171"/>
      <c r="F27" s="171"/>
      <c r="G27" s="171"/>
      <c r="H27" s="171"/>
      <c r="I27" s="171"/>
      <c r="J27" s="171"/>
      <c r="K27" s="171"/>
      <c r="L27" s="435" t="s">
        <v>260</v>
      </c>
      <c r="M27" s="436"/>
      <c r="N27" s="436"/>
      <c r="O27" s="436"/>
      <c r="P27" s="436"/>
      <c r="Q27" s="437"/>
      <c r="R27" s="372" t="s">
        <v>270</v>
      </c>
      <c r="S27" s="374"/>
      <c r="T27" s="384"/>
      <c r="U27" s="543"/>
      <c r="V27" s="712"/>
      <c r="W27" s="713"/>
      <c r="X27" s="714"/>
    </row>
    <row r="28" spans="2:24" x14ac:dyDescent="0.25">
      <c r="B28" s="170"/>
      <c r="C28" s="171"/>
      <c r="D28" s="171"/>
      <c r="E28" s="171"/>
      <c r="F28" s="171"/>
      <c r="G28" s="171"/>
      <c r="H28" s="171"/>
      <c r="I28" s="171"/>
      <c r="J28" s="171"/>
      <c r="K28" s="171"/>
      <c r="L28" s="382">
        <v>6</v>
      </c>
      <c r="M28" s="383"/>
      <c r="N28" s="382">
        <v>4</v>
      </c>
      <c r="O28" s="383">
        <v>6</v>
      </c>
      <c r="P28" s="382">
        <v>3</v>
      </c>
      <c r="Q28" s="383">
        <v>3</v>
      </c>
      <c r="R28" s="382">
        <v>2.5</v>
      </c>
      <c r="S28" s="383"/>
      <c r="T28" s="384"/>
      <c r="U28" s="543"/>
      <c r="V28" s="712">
        <f>N28*R28</f>
        <v>10</v>
      </c>
      <c r="W28" s="713"/>
      <c r="X28" s="714"/>
    </row>
    <row r="29" spans="2:24" ht="15" customHeight="1" x14ac:dyDescent="0.25">
      <c r="B29" s="170"/>
      <c r="C29" s="171"/>
      <c r="D29" s="171"/>
      <c r="E29" s="171"/>
      <c r="F29" s="171"/>
      <c r="G29" s="171"/>
      <c r="H29" s="171"/>
      <c r="I29" s="171"/>
      <c r="J29" s="171"/>
      <c r="K29" s="171"/>
      <c r="L29" s="435" t="s">
        <v>259</v>
      </c>
      <c r="M29" s="436"/>
      <c r="N29" s="436"/>
      <c r="O29" s="436"/>
      <c r="P29" s="436"/>
      <c r="Q29" s="437"/>
      <c r="R29" s="382"/>
      <c r="S29" s="383"/>
      <c r="T29" s="384"/>
      <c r="U29" s="543"/>
      <c r="V29" s="712"/>
      <c r="W29" s="713"/>
      <c r="X29" s="714"/>
    </row>
    <row r="30" spans="2:24" x14ac:dyDescent="0.25">
      <c r="B30" s="170"/>
      <c r="C30" s="171"/>
      <c r="D30" s="171"/>
      <c r="E30" s="171"/>
      <c r="F30" s="171"/>
      <c r="G30" s="171"/>
      <c r="H30" s="171"/>
      <c r="I30" s="171"/>
      <c r="J30" s="171"/>
      <c r="K30" s="171"/>
      <c r="L30" s="382"/>
      <c r="M30" s="383"/>
      <c r="N30" s="382"/>
      <c r="O30" s="383"/>
      <c r="P30" s="382">
        <v>1</v>
      </c>
      <c r="Q30" s="383">
        <v>1</v>
      </c>
      <c r="R30" s="382">
        <v>0</v>
      </c>
      <c r="S30" s="383"/>
      <c r="T30" s="384"/>
      <c r="U30" s="543"/>
      <c r="V30" s="712">
        <f>SUM(V28:X29)</f>
        <v>10</v>
      </c>
      <c r="W30" s="713"/>
      <c r="X30" s="714"/>
    </row>
    <row r="31" spans="2:24" x14ac:dyDescent="0.25">
      <c r="B31" s="170"/>
      <c r="C31" s="171"/>
      <c r="D31" s="171"/>
      <c r="E31" s="171"/>
      <c r="F31" s="171"/>
      <c r="G31" s="171"/>
      <c r="H31" s="171"/>
      <c r="I31" s="171"/>
      <c r="J31" s="171"/>
      <c r="K31" s="171"/>
      <c r="L31" s="557" t="s">
        <v>303</v>
      </c>
      <c r="M31" s="558"/>
      <c r="N31" s="558"/>
      <c r="O31" s="558"/>
      <c r="P31" s="558"/>
      <c r="Q31" s="558"/>
      <c r="R31" s="558"/>
      <c r="S31" s="558"/>
      <c r="T31" s="558"/>
      <c r="U31" s="678"/>
      <c r="V31" s="715">
        <f>V28+V30</f>
        <v>20</v>
      </c>
      <c r="W31" s="716"/>
      <c r="X31" s="717"/>
    </row>
    <row r="32" spans="2:24" ht="15" customHeight="1" x14ac:dyDescent="0.25">
      <c r="B32" s="170"/>
      <c r="C32" s="171"/>
      <c r="D32" s="171"/>
      <c r="E32" s="171"/>
      <c r="F32" s="171"/>
      <c r="G32" s="171"/>
      <c r="H32" s="171"/>
      <c r="I32" s="171"/>
      <c r="J32" s="171"/>
      <c r="K32" s="171"/>
      <c r="L32" s="172"/>
      <c r="M32" s="172"/>
      <c r="N32" s="172"/>
      <c r="O32" s="173"/>
      <c r="P32" s="704" t="s">
        <v>123</v>
      </c>
      <c r="Q32" s="704"/>
      <c r="R32" s="704"/>
      <c r="S32" s="704"/>
      <c r="T32" s="704"/>
      <c r="U32" s="704"/>
      <c r="V32" s="706">
        <f>V26+V31</f>
        <v>1467</v>
      </c>
      <c r="W32" s="707"/>
      <c r="X32" s="708"/>
    </row>
    <row r="33" spans="2:24" ht="15.75" thickBot="1" x14ac:dyDescent="0.3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74"/>
      <c r="P33" s="705"/>
      <c r="Q33" s="705"/>
      <c r="R33" s="705"/>
      <c r="S33" s="705"/>
      <c r="T33" s="705"/>
      <c r="U33" s="705"/>
      <c r="V33" s="709"/>
      <c r="W33" s="710"/>
      <c r="X33" s="711"/>
    </row>
    <row r="34" spans="2:24" ht="15.75" thickBot="1" x14ac:dyDescent="0.3"/>
    <row r="35" spans="2:24" ht="15" customHeight="1" x14ac:dyDescent="0.25">
      <c r="B35" s="621" t="s">
        <v>162</v>
      </c>
      <c r="C35" s="622"/>
      <c r="D35" s="622"/>
      <c r="E35" s="622"/>
      <c r="F35" s="622"/>
      <c r="G35" s="622"/>
      <c r="H35" s="622"/>
      <c r="I35" s="622"/>
      <c r="J35" s="622"/>
      <c r="K35" s="622"/>
      <c r="L35" s="622"/>
      <c r="M35" s="622"/>
      <c r="N35" s="622"/>
      <c r="O35" s="622"/>
      <c r="P35" s="622"/>
      <c r="Q35" s="622"/>
      <c r="R35" s="622"/>
      <c r="S35" s="622"/>
      <c r="T35" s="623"/>
    </row>
    <row r="36" spans="2:24" ht="30.75" customHeight="1" x14ac:dyDescent="0.25">
      <c r="B36" s="703" t="s">
        <v>146</v>
      </c>
      <c r="C36" s="698"/>
      <c r="D36" s="698"/>
      <c r="E36" s="698"/>
      <c r="F36" s="698"/>
      <c r="G36" s="698"/>
      <c r="H36" s="140" t="s">
        <v>160</v>
      </c>
      <c r="I36" s="698" t="s">
        <v>10</v>
      </c>
      <c r="J36" s="698"/>
      <c r="K36" s="698"/>
      <c r="L36" s="698" t="s">
        <v>126</v>
      </c>
      <c r="M36" s="698"/>
      <c r="N36" s="698"/>
      <c r="O36" s="724" t="s">
        <v>127</v>
      </c>
      <c r="P36" s="725"/>
      <c r="Q36" s="725"/>
      <c r="R36" s="725"/>
      <c r="S36" s="725"/>
      <c r="T36" s="726"/>
    </row>
    <row r="37" spans="2:24" ht="22.5" customHeight="1" x14ac:dyDescent="0.25">
      <c r="B37" s="590" t="s">
        <v>182</v>
      </c>
      <c r="C37" s="591"/>
      <c r="D37" s="591"/>
      <c r="E37" s="591"/>
      <c r="F37" s="591"/>
      <c r="G37" s="592"/>
      <c r="H37" s="139">
        <v>5</v>
      </c>
      <c r="I37" s="571" t="s">
        <v>148</v>
      </c>
      <c r="J37" s="572"/>
      <c r="K37" s="573"/>
      <c r="L37" s="571" t="s">
        <v>264</v>
      </c>
      <c r="M37" s="572"/>
      <c r="N37" s="573"/>
      <c r="O37" s="580" t="s">
        <v>265</v>
      </c>
      <c r="P37" s="581"/>
      <c r="Q37" s="581"/>
      <c r="R37" s="581"/>
      <c r="S37" s="581"/>
      <c r="T37" s="582"/>
    </row>
    <row r="38" spans="2:24" ht="24.75" customHeight="1" x14ac:dyDescent="0.25">
      <c r="B38" s="593"/>
      <c r="C38" s="594"/>
      <c r="D38" s="594"/>
      <c r="E38" s="594"/>
      <c r="F38" s="594"/>
      <c r="G38" s="595"/>
      <c r="H38" s="139">
        <v>2.5</v>
      </c>
      <c r="I38" s="672" t="s">
        <v>156</v>
      </c>
      <c r="J38" s="591"/>
      <c r="K38" s="592"/>
      <c r="L38" s="571" t="s">
        <v>183</v>
      </c>
      <c r="M38" s="572" t="s">
        <v>183</v>
      </c>
      <c r="N38" s="573" t="s">
        <v>183</v>
      </c>
      <c r="O38" s="580"/>
      <c r="P38" s="581"/>
      <c r="Q38" s="581"/>
      <c r="R38" s="581"/>
      <c r="S38" s="581"/>
      <c r="T38" s="582"/>
    </row>
    <row r="39" spans="2:24" x14ac:dyDescent="0.25">
      <c r="B39" s="593"/>
      <c r="C39" s="594"/>
      <c r="D39" s="594"/>
      <c r="E39" s="594"/>
      <c r="F39" s="594"/>
      <c r="G39" s="595"/>
      <c r="H39" s="139">
        <v>1.5</v>
      </c>
      <c r="I39" s="730"/>
      <c r="J39" s="653"/>
      <c r="K39" s="654"/>
      <c r="L39" s="571" t="s">
        <v>147</v>
      </c>
      <c r="M39" s="572" t="s">
        <v>147</v>
      </c>
      <c r="N39" s="573" t="s">
        <v>147</v>
      </c>
      <c r="O39" s="580"/>
      <c r="P39" s="581"/>
      <c r="Q39" s="581"/>
      <c r="R39" s="581"/>
      <c r="S39" s="581"/>
      <c r="T39" s="582"/>
    </row>
    <row r="40" spans="2:24" ht="27.75" customHeight="1" x14ac:dyDescent="0.25">
      <c r="B40" s="593"/>
      <c r="C40" s="594"/>
      <c r="D40" s="594"/>
      <c r="E40" s="594"/>
      <c r="F40" s="594"/>
      <c r="G40" s="595"/>
      <c r="H40" s="139">
        <v>2.5</v>
      </c>
      <c r="I40" s="672" t="s">
        <v>89</v>
      </c>
      <c r="J40" s="591"/>
      <c r="K40" s="592"/>
      <c r="L40" s="571" t="s">
        <v>266</v>
      </c>
      <c r="M40" s="572" t="s">
        <v>183</v>
      </c>
      <c r="N40" s="573" t="s">
        <v>183</v>
      </c>
      <c r="O40" s="580"/>
      <c r="P40" s="581"/>
      <c r="Q40" s="581"/>
      <c r="R40" s="581"/>
      <c r="S40" s="581"/>
      <c r="T40" s="582"/>
    </row>
    <row r="41" spans="2:24" ht="20.25" customHeight="1" x14ac:dyDescent="0.25">
      <c r="B41" s="652"/>
      <c r="C41" s="653"/>
      <c r="D41" s="653"/>
      <c r="E41" s="653"/>
      <c r="F41" s="653"/>
      <c r="G41" s="654"/>
      <c r="H41" s="139">
        <v>1.5</v>
      </c>
      <c r="I41" s="730"/>
      <c r="J41" s="653"/>
      <c r="K41" s="654"/>
      <c r="L41" s="571" t="s">
        <v>147</v>
      </c>
      <c r="M41" s="572" t="s">
        <v>147</v>
      </c>
      <c r="N41" s="573" t="s">
        <v>147</v>
      </c>
      <c r="O41" s="580" t="s">
        <v>184</v>
      </c>
      <c r="P41" s="581" t="s">
        <v>184</v>
      </c>
      <c r="Q41" s="581" t="s">
        <v>184</v>
      </c>
      <c r="R41" s="581" t="s">
        <v>184</v>
      </c>
      <c r="S41" s="581" t="s">
        <v>184</v>
      </c>
      <c r="T41" s="582" t="s">
        <v>184</v>
      </c>
    </row>
    <row r="42" spans="2:24" x14ac:dyDescent="0.25">
      <c r="B42" s="564" t="s">
        <v>185</v>
      </c>
      <c r="C42" s="565"/>
      <c r="D42" s="565"/>
      <c r="E42" s="565"/>
      <c r="F42" s="565"/>
      <c r="G42" s="565"/>
      <c r="H42" s="565">
        <v>3</v>
      </c>
      <c r="I42" s="565" t="s">
        <v>148</v>
      </c>
      <c r="J42" s="565"/>
      <c r="K42" s="565"/>
      <c r="L42" s="565" t="s">
        <v>157</v>
      </c>
      <c r="M42" s="565"/>
      <c r="N42" s="565"/>
      <c r="O42" s="699"/>
      <c r="P42" s="699"/>
      <c r="Q42" s="699"/>
      <c r="R42" s="699"/>
      <c r="S42" s="699"/>
      <c r="T42" s="727"/>
    </row>
    <row r="43" spans="2:24" x14ac:dyDescent="0.25">
      <c r="B43" s="564"/>
      <c r="C43" s="565"/>
      <c r="D43" s="565"/>
      <c r="E43" s="565"/>
      <c r="F43" s="565"/>
      <c r="G43" s="565"/>
      <c r="H43" s="565"/>
      <c r="I43" s="565"/>
      <c r="J43" s="565"/>
      <c r="K43" s="565"/>
      <c r="L43" s="565"/>
      <c r="M43" s="565"/>
      <c r="N43" s="565"/>
      <c r="O43" s="699"/>
      <c r="P43" s="699"/>
      <c r="Q43" s="699"/>
      <c r="R43" s="699"/>
      <c r="S43" s="699"/>
      <c r="T43" s="727"/>
    </row>
    <row r="44" spans="2:24" ht="15.75" thickBot="1" x14ac:dyDescent="0.3">
      <c r="B44" s="566"/>
      <c r="C44" s="567"/>
      <c r="D44" s="567"/>
      <c r="E44" s="567"/>
      <c r="F44" s="567"/>
      <c r="G44" s="567"/>
      <c r="H44" s="567"/>
      <c r="I44" s="567"/>
      <c r="J44" s="567"/>
      <c r="K44" s="567"/>
      <c r="L44" s="567"/>
      <c r="M44" s="567"/>
      <c r="N44" s="567"/>
      <c r="O44" s="728"/>
      <c r="P44" s="728"/>
      <c r="Q44" s="728"/>
      <c r="R44" s="728"/>
      <c r="S44" s="728"/>
      <c r="T44" s="729"/>
    </row>
    <row r="50" ht="21" customHeight="1" x14ac:dyDescent="0.25"/>
  </sheetData>
  <mergeCells count="75">
    <mergeCell ref="B35:T35"/>
    <mergeCell ref="B18:X18"/>
    <mergeCell ref="C19:Q20"/>
    <mergeCell ref="B37:G41"/>
    <mergeCell ref="I37:K37"/>
    <mergeCell ref="L37:N37"/>
    <mergeCell ref="I38:K39"/>
    <mergeCell ref="L38:N38"/>
    <mergeCell ref="L39:N39"/>
    <mergeCell ref="I40:K41"/>
    <mergeCell ref="L40:N40"/>
    <mergeCell ref="L41:N41"/>
    <mergeCell ref="R19:S21"/>
    <mergeCell ref="T19:U21"/>
    <mergeCell ref="V19:X21"/>
    <mergeCell ref="C21:Q21"/>
    <mergeCell ref="B42:G44"/>
    <mergeCell ref="H42:H44"/>
    <mergeCell ref="I42:K44"/>
    <mergeCell ref="L42:N44"/>
    <mergeCell ref="O36:T36"/>
    <mergeCell ref="O37:T37"/>
    <mergeCell ref="O38:T38"/>
    <mergeCell ref="O39:T39"/>
    <mergeCell ref="O40:T40"/>
    <mergeCell ref="O41:T41"/>
    <mergeCell ref="O42:T42"/>
    <mergeCell ref="O43:T43"/>
    <mergeCell ref="O44:T44"/>
    <mergeCell ref="B36:G36"/>
    <mergeCell ref="I36:K36"/>
    <mergeCell ref="L36:N36"/>
    <mergeCell ref="C22:Q22"/>
    <mergeCell ref="R22:S22"/>
    <mergeCell ref="T22:U22"/>
    <mergeCell ref="V22:X22"/>
    <mergeCell ref="C23:Q23"/>
    <mergeCell ref="R23:S23"/>
    <mergeCell ref="T23:U23"/>
    <mergeCell ref="V23:X23"/>
    <mergeCell ref="L27:Q27"/>
    <mergeCell ref="R27:S27"/>
    <mergeCell ref="T27:U27"/>
    <mergeCell ref="V27:X27"/>
    <mergeCell ref="L28:M28"/>
    <mergeCell ref="N28:O28"/>
    <mergeCell ref="A1:AL2"/>
    <mergeCell ref="L29:Q29"/>
    <mergeCell ref="L26:U26"/>
    <mergeCell ref="V26:X26"/>
    <mergeCell ref="C24:Q24"/>
    <mergeCell ref="R24:S24"/>
    <mergeCell ref="T24:U24"/>
    <mergeCell ref="V24:X24"/>
    <mergeCell ref="C25:Q25"/>
    <mergeCell ref="R25:S25"/>
    <mergeCell ref="T25:U25"/>
    <mergeCell ref="V25:X25"/>
    <mergeCell ref="P28:Q28"/>
    <mergeCell ref="R28:S28"/>
    <mergeCell ref="T28:U28"/>
    <mergeCell ref="V28:X28"/>
    <mergeCell ref="P32:U33"/>
    <mergeCell ref="V32:X33"/>
    <mergeCell ref="R29:S29"/>
    <mergeCell ref="T29:U29"/>
    <mergeCell ref="V29:X29"/>
    <mergeCell ref="L31:U31"/>
    <mergeCell ref="V31:X31"/>
    <mergeCell ref="V30:X30"/>
    <mergeCell ref="L30:M30"/>
    <mergeCell ref="N30:O30"/>
    <mergeCell ref="P30:Q30"/>
    <mergeCell ref="R30:S30"/>
    <mergeCell ref="T30:U30"/>
  </mergeCells>
  <pageMargins left="0.7" right="0.7" top="0.75" bottom="0.75" header="0.3" footer="0.3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AO37"/>
  <sheetViews>
    <sheetView topLeftCell="A4" workbookViewId="0">
      <selection activeCell="V24" sqref="V24:X24"/>
    </sheetView>
  </sheetViews>
  <sheetFormatPr baseColWidth="10" defaultRowHeight="15" x14ac:dyDescent="0.25"/>
  <cols>
    <col min="1" max="1" width="6.42578125" bestFit="1" customWidth="1"/>
    <col min="2" max="2" width="5.28515625" customWidth="1"/>
    <col min="3" max="17" width="3.85546875" customWidth="1"/>
    <col min="18" max="19" width="4.5703125" customWidth="1"/>
    <col min="20" max="38" width="3.85546875" customWidth="1"/>
    <col min="39" max="45" width="5.5703125" customWidth="1"/>
    <col min="46" max="50" width="9.28515625" customWidth="1"/>
  </cols>
  <sheetData>
    <row r="1" spans="1:41" ht="15" customHeight="1" x14ac:dyDescent="0.25">
      <c r="A1" s="614" t="s">
        <v>115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6"/>
    </row>
    <row r="2" spans="1:41" x14ac:dyDescent="0.25">
      <c r="A2" s="657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V2" s="658"/>
      <c r="W2" s="658"/>
      <c r="X2" s="658"/>
      <c r="Y2" s="658"/>
      <c r="Z2" s="658"/>
      <c r="AA2" s="658"/>
      <c r="AB2" s="658"/>
      <c r="AC2" s="658"/>
      <c r="AD2" s="658"/>
      <c r="AE2" s="658"/>
      <c r="AF2" s="658"/>
      <c r="AG2" s="658"/>
      <c r="AH2" s="658"/>
      <c r="AI2" s="658"/>
      <c r="AJ2" s="658"/>
      <c r="AK2" s="658"/>
      <c r="AL2" s="659"/>
    </row>
    <row r="3" spans="1:41" x14ac:dyDescent="0.25">
      <c r="A3" s="95">
        <v>2025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2" t="s">
        <v>5</v>
      </c>
      <c r="O3" s="2" t="s">
        <v>6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2" t="s">
        <v>5</v>
      </c>
      <c r="V3" s="2" t="s">
        <v>6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2" t="s">
        <v>5</v>
      </c>
      <c r="AC3" s="2" t="s">
        <v>6</v>
      </c>
      <c r="AD3" s="1" t="s">
        <v>0</v>
      </c>
      <c r="AE3" s="1" t="s">
        <v>1</v>
      </c>
      <c r="AF3" s="1" t="s">
        <v>2</v>
      </c>
      <c r="AG3" s="1" t="s">
        <v>3</v>
      </c>
      <c r="AH3" s="1" t="s">
        <v>4</v>
      </c>
      <c r="AI3" s="2" t="s">
        <v>5</v>
      </c>
      <c r="AJ3" s="2" t="s">
        <v>6</v>
      </c>
      <c r="AK3" s="1" t="s">
        <v>0</v>
      </c>
      <c r="AL3" s="96" t="s">
        <v>1</v>
      </c>
    </row>
    <row r="4" spans="1:41" x14ac:dyDescent="0.25">
      <c r="A4" s="97" t="s">
        <v>48</v>
      </c>
      <c r="B4" s="82"/>
      <c r="C4" s="82"/>
      <c r="D4" s="92">
        <v>44075</v>
      </c>
      <c r="E4" s="26">
        <v>44076</v>
      </c>
      <c r="F4" s="25">
        <v>44077</v>
      </c>
      <c r="G4" s="26">
        <v>4</v>
      </c>
      <c r="H4" s="25">
        <v>5</v>
      </c>
      <c r="I4" s="92">
        <v>44110</v>
      </c>
      <c r="J4" s="26">
        <v>44111</v>
      </c>
      <c r="K4" s="25">
        <v>44112</v>
      </c>
      <c r="L4" s="26">
        <v>44113</v>
      </c>
      <c r="M4" s="25">
        <v>10</v>
      </c>
      <c r="N4" s="26">
        <v>11</v>
      </c>
      <c r="O4" s="25">
        <v>12</v>
      </c>
      <c r="P4" s="25">
        <v>13</v>
      </c>
      <c r="Q4" s="26">
        <v>14</v>
      </c>
      <c r="R4" s="25">
        <v>15</v>
      </c>
      <c r="S4" s="26">
        <v>16</v>
      </c>
      <c r="T4" s="25">
        <v>17</v>
      </c>
      <c r="U4" s="26">
        <v>18</v>
      </c>
      <c r="V4" s="25">
        <v>19</v>
      </c>
      <c r="W4" s="25">
        <v>20</v>
      </c>
      <c r="X4" s="26">
        <v>21</v>
      </c>
      <c r="Y4" s="25">
        <v>22</v>
      </c>
      <c r="Z4" s="26">
        <v>23</v>
      </c>
      <c r="AA4" s="25">
        <v>24</v>
      </c>
      <c r="AB4" s="26">
        <v>25</v>
      </c>
      <c r="AC4" s="25">
        <v>26</v>
      </c>
      <c r="AD4" s="25">
        <v>27</v>
      </c>
      <c r="AE4" s="26">
        <v>28</v>
      </c>
      <c r="AF4" s="25">
        <v>29</v>
      </c>
      <c r="AG4" s="26">
        <v>30</v>
      </c>
      <c r="AH4" s="92">
        <v>31</v>
      </c>
      <c r="AI4" s="6"/>
      <c r="AJ4" s="6"/>
      <c r="AK4" s="6"/>
      <c r="AL4" s="98"/>
    </row>
    <row r="5" spans="1:41" x14ac:dyDescent="0.25">
      <c r="A5" s="97" t="s">
        <v>42</v>
      </c>
      <c r="B5" s="82"/>
      <c r="C5" s="82"/>
      <c r="D5" s="77"/>
      <c r="E5" s="77"/>
      <c r="F5" s="77"/>
      <c r="G5" s="26">
        <v>44075</v>
      </c>
      <c r="H5" s="25">
        <v>44076</v>
      </c>
      <c r="I5" s="25">
        <v>44077</v>
      </c>
      <c r="J5" s="26">
        <v>4</v>
      </c>
      <c r="K5" s="25">
        <v>5</v>
      </c>
      <c r="L5" s="26">
        <v>44110</v>
      </c>
      <c r="M5" s="25">
        <v>44111</v>
      </c>
      <c r="N5" s="26">
        <v>44112</v>
      </c>
      <c r="O5" s="25">
        <v>44113</v>
      </c>
      <c r="P5" s="25">
        <v>10</v>
      </c>
      <c r="Q5" s="26">
        <v>11</v>
      </c>
      <c r="R5" s="25">
        <v>12</v>
      </c>
      <c r="S5" s="26">
        <v>13</v>
      </c>
      <c r="T5" s="25">
        <v>14</v>
      </c>
      <c r="U5" s="26">
        <v>15</v>
      </c>
      <c r="V5" s="25">
        <v>16</v>
      </c>
      <c r="W5" s="25">
        <v>17</v>
      </c>
      <c r="X5" s="26">
        <v>18</v>
      </c>
      <c r="Y5" s="25">
        <v>19</v>
      </c>
      <c r="Z5" s="26">
        <v>20</v>
      </c>
      <c r="AA5" s="25">
        <v>21</v>
      </c>
      <c r="AB5" s="26">
        <v>22</v>
      </c>
      <c r="AC5" s="25">
        <v>23</v>
      </c>
      <c r="AD5" s="25">
        <v>24</v>
      </c>
      <c r="AE5" s="26">
        <v>25</v>
      </c>
      <c r="AF5" s="25">
        <v>26</v>
      </c>
      <c r="AG5" s="26">
        <v>27</v>
      </c>
      <c r="AH5" s="4">
        <v>28</v>
      </c>
      <c r="AI5" s="6"/>
      <c r="AJ5" s="6"/>
      <c r="AK5" s="6"/>
      <c r="AL5" s="98"/>
    </row>
    <row r="6" spans="1:41" x14ac:dyDescent="0.25">
      <c r="A6" s="97" t="s">
        <v>43</v>
      </c>
      <c r="B6" s="82"/>
      <c r="C6" s="82"/>
      <c r="D6" s="77"/>
      <c r="E6" s="77"/>
      <c r="F6" s="77"/>
      <c r="G6" s="26">
        <v>44075</v>
      </c>
      <c r="H6" s="25">
        <v>44076</v>
      </c>
      <c r="I6" s="25">
        <v>44077</v>
      </c>
      <c r="J6" s="26">
        <v>4</v>
      </c>
      <c r="K6" s="25">
        <v>5</v>
      </c>
      <c r="L6" s="26">
        <v>44110</v>
      </c>
      <c r="M6" s="25">
        <v>44111</v>
      </c>
      <c r="N6" s="26">
        <v>44112</v>
      </c>
      <c r="O6" s="25">
        <v>44113</v>
      </c>
      <c r="P6" s="25">
        <v>10</v>
      </c>
      <c r="Q6" s="26">
        <v>11</v>
      </c>
      <c r="R6" s="25">
        <v>12</v>
      </c>
      <c r="S6" s="26">
        <v>13</v>
      </c>
      <c r="T6" s="25">
        <v>14</v>
      </c>
      <c r="U6" s="26">
        <v>15</v>
      </c>
      <c r="V6" s="25">
        <v>16</v>
      </c>
      <c r="W6" s="25">
        <v>17</v>
      </c>
      <c r="X6" s="26">
        <v>18</v>
      </c>
      <c r="Y6" s="25">
        <v>19</v>
      </c>
      <c r="Z6" s="26">
        <v>20</v>
      </c>
      <c r="AA6" s="25">
        <v>21</v>
      </c>
      <c r="AB6" s="26">
        <v>22</v>
      </c>
      <c r="AC6" s="25">
        <v>23</v>
      </c>
      <c r="AD6" s="25">
        <v>24</v>
      </c>
      <c r="AE6" s="26">
        <v>25</v>
      </c>
      <c r="AF6" s="25">
        <v>26</v>
      </c>
      <c r="AG6" s="26">
        <v>27</v>
      </c>
      <c r="AH6" s="4">
        <v>28</v>
      </c>
      <c r="AI6" s="26">
        <v>29</v>
      </c>
      <c r="AJ6" s="4">
        <v>30</v>
      </c>
      <c r="AK6" s="4">
        <v>31</v>
      </c>
      <c r="AL6" s="98"/>
    </row>
    <row r="7" spans="1:41" x14ac:dyDescent="0.25">
      <c r="A7" s="97" t="s">
        <v>44</v>
      </c>
      <c r="B7" s="77"/>
      <c r="C7" s="26">
        <v>1</v>
      </c>
      <c r="D7" s="25">
        <v>44076</v>
      </c>
      <c r="E7" s="26">
        <v>44077</v>
      </c>
      <c r="F7" s="25">
        <v>4</v>
      </c>
      <c r="G7" s="26">
        <v>5</v>
      </c>
      <c r="H7" s="25">
        <v>44110</v>
      </c>
      <c r="I7" s="25">
        <v>44111</v>
      </c>
      <c r="J7" s="26">
        <v>44112</v>
      </c>
      <c r="K7" s="25">
        <v>44113</v>
      </c>
      <c r="L7" s="26">
        <v>10</v>
      </c>
      <c r="M7" s="25">
        <v>11</v>
      </c>
      <c r="N7" s="26">
        <v>12</v>
      </c>
      <c r="O7" s="25">
        <v>13</v>
      </c>
      <c r="P7" s="25">
        <v>14</v>
      </c>
      <c r="Q7" s="26">
        <v>15</v>
      </c>
      <c r="R7" s="25">
        <v>16</v>
      </c>
      <c r="S7" s="26">
        <v>17</v>
      </c>
      <c r="T7" s="92">
        <v>18</v>
      </c>
      <c r="U7" s="26">
        <v>19</v>
      </c>
      <c r="V7" s="25">
        <v>20</v>
      </c>
      <c r="W7" s="92">
        <v>21</v>
      </c>
      <c r="X7" s="26">
        <v>22</v>
      </c>
      <c r="Y7" s="25">
        <v>23</v>
      </c>
      <c r="Z7" s="26">
        <v>24</v>
      </c>
      <c r="AA7" s="25">
        <v>25</v>
      </c>
      <c r="AB7" s="26">
        <v>26</v>
      </c>
      <c r="AC7" s="25">
        <v>27</v>
      </c>
      <c r="AD7" s="25">
        <v>28</v>
      </c>
      <c r="AE7" s="26">
        <v>29</v>
      </c>
      <c r="AF7" s="25">
        <v>30</v>
      </c>
      <c r="AG7" s="77"/>
      <c r="AH7" s="6"/>
      <c r="AI7" s="6"/>
      <c r="AJ7" s="6"/>
      <c r="AK7" s="6"/>
      <c r="AL7" s="98"/>
    </row>
    <row r="8" spans="1:41" x14ac:dyDescent="0.25">
      <c r="A8" s="97" t="s">
        <v>45</v>
      </c>
      <c r="B8" s="77"/>
      <c r="C8" s="77"/>
      <c r="D8" s="77"/>
      <c r="E8" s="92">
        <v>44075</v>
      </c>
      <c r="F8" s="25">
        <v>44076</v>
      </c>
      <c r="G8" s="26">
        <v>44077</v>
      </c>
      <c r="H8" s="25">
        <v>4</v>
      </c>
      <c r="I8" s="25">
        <v>5</v>
      </c>
      <c r="J8" s="26">
        <v>44110</v>
      </c>
      <c r="K8" s="25">
        <v>44111</v>
      </c>
      <c r="L8" s="26">
        <v>44112</v>
      </c>
      <c r="M8" s="25">
        <v>44113</v>
      </c>
      <c r="N8" s="26">
        <v>10</v>
      </c>
      <c r="O8" s="25">
        <v>11</v>
      </c>
      <c r="P8" s="25">
        <v>12</v>
      </c>
      <c r="Q8" s="26">
        <v>13</v>
      </c>
      <c r="R8" s="25">
        <v>14</v>
      </c>
      <c r="S8" s="26">
        <v>15</v>
      </c>
      <c r="T8" s="25">
        <v>16</v>
      </c>
      <c r="U8" s="26">
        <v>17</v>
      </c>
      <c r="V8" s="25">
        <v>18</v>
      </c>
      <c r="W8" s="25">
        <v>19</v>
      </c>
      <c r="X8" s="26">
        <v>20</v>
      </c>
      <c r="Y8" s="25">
        <v>21</v>
      </c>
      <c r="Z8" s="26">
        <v>22</v>
      </c>
      <c r="AA8" s="25">
        <v>23</v>
      </c>
      <c r="AB8" s="26">
        <v>24</v>
      </c>
      <c r="AC8" s="25">
        <v>25</v>
      </c>
      <c r="AD8" s="25">
        <v>26</v>
      </c>
      <c r="AE8" s="26">
        <v>27</v>
      </c>
      <c r="AF8" s="25">
        <v>28</v>
      </c>
      <c r="AG8" s="26">
        <v>29</v>
      </c>
      <c r="AH8" s="4">
        <v>30</v>
      </c>
      <c r="AI8" s="26">
        <v>31</v>
      </c>
      <c r="AJ8" s="6"/>
      <c r="AK8" s="6"/>
      <c r="AL8" s="98"/>
    </row>
    <row r="9" spans="1:41" x14ac:dyDescent="0.25">
      <c r="A9" s="97" t="s">
        <v>46</v>
      </c>
      <c r="B9" s="77"/>
      <c r="C9" s="77"/>
      <c r="D9" s="77"/>
      <c r="E9" s="77"/>
      <c r="F9" s="77"/>
      <c r="G9" s="6"/>
      <c r="H9" s="25">
        <v>44075</v>
      </c>
      <c r="I9" s="25">
        <v>44076</v>
      </c>
      <c r="J9" s="26">
        <v>44077</v>
      </c>
      <c r="K9" s="25">
        <v>4</v>
      </c>
      <c r="L9" s="26">
        <v>5</v>
      </c>
      <c r="M9" s="25">
        <v>44110</v>
      </c>
      <c r="N9" s="26">
        <v>44111</v>
      </c>
      <c r="O9" s="25">
        <v>44112</v>
      </c>
      <c r="P9" s="25">
        <v>44113</v>
      </c>
      <c r="Q9" s="26">
        <v>10</v>
      </c>
      <c r="R9" s="25">
        <v>11</v>
      </c>
      <c r="S9" s="26">
        <v>12</v>
      </c>
      <c r="T9" s="25">
        <v>13</v>
      </c>
      <c r="U9" s="26">
        <v>14</v>
      </c>
      <c r="V9" s="25">
        <v>15</v>
      </c>
      <c r="W9" s="25">
        <v>16</v>
      </c>
      <c r="X9" s="26">
        <v>17</v>
      </c>
      <c r="Y9" s="25">
        <v>18</v>
      </c>
      <c r="Z9" s="26">
        <v>19</v>
      </c>
      <c r="AA9" s="25">
        <v>20</v>
      </c>
      <c r="AB9" s="26">
        <v>21</v>
      </c>
      <c r="AC9" s="25">
        <v>22</v>
      </c>
      <c r="AD9" s="25">
        <v>23</v>
      </c>
      <c r="AE9" s="92">
        <v>24</v>
      </c>
      <c r="AF9" s="25">
        <v>25</v>
      </c>
      <c r="AG9" s="26">
        <v>26</v>
      </c>
      <c r="AH9" s="25">
        <v>27</v>
      </c>
      <c r="AI9" s="26">
        <v>28</v>
      </c>
      <c r="AJ9" s="4">
        <v>29</v>
      </c>
      <c r="AK9" s="4">
        <v>30</v>
      </c>
      <c r="AL9" s="98"/>
    </row>
    <row r="10" spans="1:41" x14ac:dyDescent="0.25">
      <c r="A10" s="97" t="s">
        <v>119</v>
      </c>
      <c r="B10" s="77"/>
      <c r="C10" s="26">
        <v>1</v>
      </c>
      <c r="D10" s="25">
        <v>44076</v>
      </c>
      <c r="E10" s="26">
        <v>44077</v>
      </c>
      <c r="F10" s="25">
        <v>4</v>
      </c>
      <c r="G10" s="26">
        <v>5</v>
      </c>
      <c r="H10" s="25">
        <v>44110</v>
      </c>
      <c r="I10" s="25">
        <v>44111</v>
      </c>
      <c r="J10" s="26">
        <v>44112</v>
      </c>
      <c r="K10" s="25">
        <v>44113</v>
      </c>
      <c r="L10" s="26">
        <v>10</v>
      </c>
      <c r="M10" s="25">
        <v>11</v>
      </c>
      <c r="N10" s="26">
        <v>12</v>
      </c>
      <c r="O10" s="25">
        <v>13</v>
      </c>
      <c r="P10" s="25">
        <v>14</v>
      </c>
      <c r="Q10" s="26">
        <v>15</v>
      </c>
      <c r="R10" s="25">
        <v>16</v>
      </c>
      <c r="S10" s="26">
        <v>17</v>
      </c>
      <c r="T10" s="25">
        <v>18</v>
      </c>
      <c r="U10" s="26">
        <v>19</v>
      </c>
      <c r="V10" s="25">
        <v>20</v>
      </c>
      <c r="W10" s="25">
        <v>21</v>
      </c>
      <c r="X10" s="26">
        <v>22</v>
      </c>
      <c r="Y10" s="25">
        <v>23</v>
      </c>
      <c r="Z10" s="26">
        <v>24</v>
      </c>
      <c r="AA10" s="25">
        <v>25</v>
      </c>
      <c r="AB10" s="26">
        <v>26</v>
      </c>
      <c r="AC10" s="25">
        <v>27</v>
      </c>
      <c r="AD10" s="25">
        <v>28</v>
      </c>
      <c r="AE10" s="26">
        <v>29</v>
      </c>
      <c r="AF10" s="25">
        <v>30</v>
      </c>
      <c r="AG10" s="26">
        <v>31</v>
      </c>
      <c r="AH10" s="77"/>
      <c r="AI10" s="6"/>
      <c r="AJ10" s="6"/>
      <c r="AK10" s="6"/>
      <c r="AL10" s="98"/>
    </row>
    <row r="11" spans="1:41" x14ac:dyDescent="0.25">
      <c r="A11" s="97" t="s">
        <v>91</v>
      </c>
      <c r="B11" s="77"/>
      <c r="C11" s="77"/>
      <c r="D11" s="77"/>
      <c r="E11" s="77"/>
      <c r="F11" s="25">
        <v>44075</v>
      </c>
      <c r="G11" s="26">
        <v>44076</v>
      </c>
      <c r="H11" s="25">
        <v>44077</v>
      </c>
      <c r="I11" s="25">
        <v>4</v>
      </c>
      <c r="J11" s="26">
        <v>5</v>
      </c>
      <c r="K11" s="25">
        <v>44110</v>
      </c>
      <c r="L11" s="26">
        <v>44111</v>
      </c>
      <c r="M11" s="25">
        <v>44112</v>
      </c>
      <c r="N11" s="26">
        <v>44113</v>
      </c>
      <c r="O11" s="25">
        <v>10</v>
      </c>
      <c r="P11" s="25">
        <v>11</v>
      </c>
      <c r="Q11" s="26">
        <v>12</v>
      </c>
      <c r="R11" s="25">
        <v>13</v>
      </c>
      <c r="S11" s="26">
        <v>14</v>
      </c>
      <c r="T11" s="92">
        <v>15</v>
      </c>
      <c r="U11" s="26">
        <v>16</v>
      </c>
      <c r="V11" s="25">
        <v>17</v>
      </c>
      <c r="W11" s="25">
        <v>18</v>
      </c>
      <c r="X11" s="26">
        <v>19</v>
      </c>
      <c r="Y11" s="25">
        <v>20</v>
      </c>
      <c r="Z11" s="26">
        <v>21</v>
      </c>
      <c r="AA11" s="25">
        <v>22</v>
      </c>
      <c r="AB11" s="26">
        <v>23</v>
      </c>
      <c r="AC11" s="25">
        <v>24</v>
      </c>
      <c r="AD11" s="25">
        <v>25</v>
      </c>
      <c r="AE11" s="26">
        <v>26</v>
      </c>
      <c r="AF11" s="25">
        <v>27</v>
      </c>
      <c r="AG11" s="26">
        <v>28</v>
      </c>
      <c r="AH11" s="25">
        <v>29</v>
      </c>
      <c r="AI11" s="26">
        <v>30</v>
      </c>
      <c r="AJ11" s="4">
        <v>31</v>
      </c>
      <c r="AK11" s="6"/>
      <c r="AL11" s="98"/>
    </row>
    <row r="12" spans="1:41" x14ac:dyDescent="0.25">
      <c r="A12" s="97" t="s">
        <v>33</v>
      </c>
      <c r="B12" s="25">
        <v>1</v>
      </c>
      <c r="C12" s="26">
        <v>2</v>
      </c>
      <c r="D12" s="25">
        <v>44077</v>
      </c>
      <c r="E12" s="26">
        <v>4</v>
      </c>
      <c r="F12" s="25">
        <v>5</v>
      </c>
      <c r="G12" s="26">
        <v>44110</v>
      </c>
      <c r="H12" s="25">
        <v>44111</v>
      </c>
      <c r="I12" s="25">
        <v>44112</v>
      </c>
      <c r="J12" s="26">
        <v>44113</v>
      </c>
      <c r="K12" s="25">
        <v>10</v>
      </c>
      <c r="L12" s="92">
        <v>11</v>
      </c>
      <c r="M12" s="25">
        <v>12</v>
      </c>
      <c r="N12" s="26">
        <v>13</v>
      </c>
      <c r="O12" s="25">
        <v>14</v>
      </c>
      <c r="P12" s="25">
        <v>15</v>
      </c>
      <c r="Q12" s="26">
        <v>16</v>
      </c>
      <c r="R12" s="25">
        <v>17</v>
      </c>
      <c r="S12" s="26">
        <v>18</v>
      </c>
      <c r="T12" s="25">
        <v>19</v>
      </c>
      <c r="U12" s="26">
        <v>20</v>
      </c>
      <c r="V12" s="25">
        <v>21</v>
      </c>
      <c r="W12" s="25">
        <v>22</v>
      </c>
      <c r="X12" s="26">
        <v>23</v>
      </c>
      <c r="Y12" s="25">
        <v>24</v>
      </c>
      <c r="Z12" s="26">
        <v>25</v>
      </c>
      <c r="AA12" s="25">
        <v>26</v>
      </c>
      <c r="AB12" s="26">
        <v>27</v>
      </c>
      <c r="AC12" s="25">
        <v>28</v>
      </c>
      <c r="AD12" s="25">
        <v>29</v>
      </c>
      <c r="AE12" s="26">
        <v>30</v>
      </c>
      <c r="AF12" s="77"/>
      <c r="AG12" s="77"/>
      <c r="AH12" s="6"/>
      <c r="AI12" s="6"/>
      <c r="AJ12" s="6"/>
      <c r="AK12" s="6"/>
      <c r="AL12" s="98"/>
    </row>
    <row r="13" spans="1:41" x14ac:dyDescent="0.25">
      <c r="A13" s="97" t="s">
        <v>120</v>
      </c>
      <c r="B13" s="77"/>
      <c r="C13" s="77"/>
      <c r="D13" s="25">
        <v>44075</v>
      </c>
      <c r="E13" s="26">
        <v>44076</v>
      </c>
      <c r="F13" s="25">
        <v>44077</v>
      </c>
      <c r="G13" s="26">
        <v>4</v>
      </c>
      <c r="H13" s="25">
        <v>5</v>
      </c>
      <c r="I13" s="25">
        <v>44110</v>
      </c>
      <c r="J13" s="26">
        <v>44111</v>
      </c>
      <c r="K13" s="25">
        <v>44112</v>
      </c>
      <c r="L13" s="26">
        <v>44113</v>
      </c>
      <c r="M13" s="25">
        <v>10</v>
      </c>
      <c r="N13" s="26">
        <v>11</v>
      </c>
      <c r="O13" s="25">
        <v>12</v>
      </c>
      <c r="P13" s="25">
        <v>13</v>
      </c>
      <c r="Q13" s="26">
        <v>14</v>
      </c>
      <c r="R13" s="25">
        <v>15</v>
      </c>
      <c r="S13" s="26">
        <v>16</v>
      </c>
      <c r="T13" s="25">
        <v>17</v>
      </c>
      <c r="U13" s="26">
        <v>18</v>
      </c>
      <c r="V13" s="25">
        <v>19</v>
      </c>
      <c r="W13" s="25">
        <v>20</v>
      </c>
      <c r="X13" s="26">
        <v>21</v>
      </c>
      <c r="Y13" s="25">
        <v>22</v>
      </c>
      <c r="Z13" s="26">
        <v>23</v>
      </c>
      <c r="AA13" s="25">
        <v>24</v>
      </c>
      <c r="AB13" s="26">
        <v>25</v>
      </c>
      <c r="AC13" s="25">
        <v>26</v>
      </c>
      <c r="AD13" s="25">
        <v>27</v>
      </c>
      <c r="AE13" s="26">
        <v>28</v>
      </c>
      <c r="AF13" s="25">
        <v>29</v>
      </c>
      <c r="AG13" s="92">
        <v>30</v>
      </c>
      <c r="AH13" s="4">
        <v>31</v>
      </c>
      <c r="AI13" s="6"/>
      <c r="AJ13" s="6"/>
      <c r="AK13" s="6"/>
      <c r="AL13" s="98"/>
    </row>
    <row r="14" spans="1:41" x14ac:dyDescent="0.25">
      <c r="A14" s="97" t="s">
        <v>34</v>
      </c>
      <c r="B14" s="77"/>
      <c r="C14" s="77"/>
      <c r="D14" s="77"/>
      <c r="E14" s="77"/>
      <c r="F14" s="77"/>
      <c r="G14" s="209">
        <v>44075</v>
      </c>
      <c r="H14" s="25">
        <v>44076</v>
      </c>
      <c r="I14" s="25">
        <v>44077</v>
      </c>
      <c r="J14" s="26">
        <v>4</v>
      </c>
      <c r="K14" s="25">
        <v>5</v>
      </c>
      <c r="L14" s="26">
        <v>44110</v>
      </c>
      <c r="M14" s="25">
        <v>44111</v>
      </c>
      <c r="N14" s="26">
        <v>44112</v>
      </c>
      <c r="O14" s="25">
        <v>44113</v>
      </c>
      <c r="P14" s="25">
        <v>10</v>
      </c>
      <c r="Q14" s="26">
        <v>11</v>
      </c>
      <c r="R14" s="25">
        <v>12</v>
      </c>
      <c r="S14" s="26">
        <v>13</v>
      </c>
      <c r="T14" s="25">
        <v>14</v>
      </c>
      <c r="U14" s="26">
        <v>15</v>
      </c>
      <c r="V14" s="25">
        <v>16</v>
      </c>
      <c r="W14" s="25">
        <v>17</v>
      </c>
      <c r="X14" s="26">
        <v>18</v>
      </c>
      <c r="Y14" s="25">
        <v>19</v>
      </c>
      <c r="Z14" s="26">
        <v>20</v>
      </c>
      <c r="AA14" s="25">
        <v>21</v>
      </c>
      <c r="AB14" s="26">
        <v>22</v>
      </c>
      <c r="AC14" s="25">
        <v>23</v>
      </c>
      <c r="AD14" s="25">
        <v>24</v>
      </c>
      <c r="AE14" s="26">
        <v>25</v>
      </c>
      <c r="AF14" s="25">
        <v>26</v>
      </c>
      <c r="AG14" s="26">
        <v>27</v>
      </c>
      <c r="AH14" s="4">
        <v>28</v>
      </c>
      <c r="AI14" s="26">
        <v>29</v>
      </c>
      <c r="AJ14" s="25">
        <v>30</v>
      </c>
      <c r="AK14" s="6"/>
      <c r="AL14" s="98"/>
      <c r="AO14" s="161"/>
    </row>
    <row r="15" spans="1:41" ht="15.75" thickBot="1" x14ac:dyDescent="0.3">
      <c r="A15" s="99" t="s">
        <v>35</v>
      </c>
      <c r="B15" s="108">
        <v>1</v>
      </c>
      <c r="C15" s="104">
        <v>2</v>
      </c>
      <c r="D15" s="108">
        <v>44077</v>
      </c>
      <c r="E15" s="104">
        <v>4</v>
      </c>
      <c r="F15" s="108">
        <v>5</v>
      </c>
      <c r="G15" s="103">
        <v>44110</v>
      </c>
      <c r="H15" s="108">
        <v>44111</v>
      </c>
      <c r="I15" s="103">
        <v>44112</v>
      </c>
      <c r="J15" s="104">
        <v>44113</v>
      </c>
      <c r="K15" s="108">
        <v>10</v>
      </c>
      <c r="L15" s="104">
        <v>11</v>
      </c>
      <c r="M15" s="108">
        <v>12</v>
      </c>
      <c r="N15" s="104">
        <v>13</v>
      </c>
      <c r="O15" s="108">
        <v>14</v>
      </c>
      <c r="P15" s="108">
        <v>15</v>
      </c>
      <c r="Q15" s="104">
        <v>16</v>
      </c>
      <c r="R15" s="108">
        <v>17</v>
      </c>
      <c r="S15" s="104">
        <v>18</v>
      </c>
      <c r="T15" s="108">
        <v>19</v>
      </c>
      <c r="U15" s="104">
        <v>20</v>
      </c>
      <c r="V15" s="108">
        <v>21</v>
      </c>
      <c r="W15" s="108">
        <v>22</v>
      </c>
      <c r="X15" s="104">
        <v>23</v>
      </c>
      <c r="Y15" s="108">
        <v>24</v>
      </c>
      <c r="Z15" s="103">
        <v>25</v>
      </c>
      <c r="AA15" s="103">
        <v>26</v>
      </c>
      <c r="AB15" s="104">
        <v>27</v>
      </c>
      <c r="AC15" s="108">
        <v>28</v>
      </c>
      <c r="AD15" s="108">
        <v>29</v>
      </c>
      <c r="AE15" s="104">
        <v>30</v>
      </c>
      <c r="AF15" s="108">
        <v>31</v>
      </c>
      <c r="AG15" s="100"/>
      <c r="AH15" s="105"/>
      <c r="AI15" s="105"/>
      <c r="AJ15" s="105"/>
      <c r="AK15" s="105"/>
      <c r="AL15" s="106"/>
    </row>
    <row r="17" spans="2:24" ht="15.75" thickBot="1" x14ac:dyDescent="0.3"/>
    <row r="18" spans="2:24" x14ac:dyDescent="0.25">
      <c r="B18" s="679" t="s">
        <v>192</v>
      </c>
      <c r="C18" s="680"/>
      <c r="D18" s="680"/>
      <c r="E18" s="680"/>
      <c r="F18" s="680"/>
      <c r="G18" s="680"/>
      <c r="H18" s="680"/>
      <c r="I18" s="680"/>
      <c r="J18" s="680"/>
      <c r="K18" s="680"/>
      <c r="L18" s="680"/>
      <c r="M18" s="680"/>
      <c r="N18" s="680"/>
      <c r="O18" s="680"/>
      <c r="P18" s="680"/>
      <c r="Q18" s="680"/>
      <c r="R18" s="680"/>
      <c r="S18" s="680"/>
      <c r="T18" s="680"/>
      <c r="U18" s="680"/>
      <c r="V18" s="680"/>
      <c r="W18" s="680"/>
      <c r="X18" s="697"/>
    </row>
    <row r="19" spans="2:24" ht="15" customHeight="1" x14ac:dyDescent="0.25">
      <c r="B19" s="11"/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6"/>
      <c r="R19" s="528" t="s">
        <v>193</v>
      </c>
      <c r="S19" s="530"/>
      <c r="T19" s="528" t="s">
        <v>89</v>
      </c>
      <c r="U19" s="530"/>
      <c r="V19" s="528" t="s">
        <v>12</v>
      </c>
      <c r="W19" s="529"/>
      <c r="X19" s="545"/>
    </row>
    <row r="20" spans="2:24" ht="15" customHeight="1" x14ac:dyDescent="0.25">
      <c r="B20" s="11"/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O20" s="358"/>
      <c r="P20" s="358"/>
      <c r="Q20" s="359"/>
      <c r="R20" s="531"/>
      <c r="S20" s="533"/>
      <c r="T20" s="531"/>
      <c r="U20" s="533"/>
      <c r="V20" s="531"/>
      <c r="W20" s="532"/>
      <c r="X20" s="546"/>
    </row>
    <row r="21" spans="2:24" x14ac:dyDescent="0.25">
      <c r="B21" s="69" t="s">
        <v>10</v>
      </c>
      <c r="C21" s="488" t="s">
        <v>11</v>
      </c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489"/>
      <c r="O21" s="489"/>
      <c r="P21" s="489"/>
      <c r="Q21" s="490"/>
      <c r="R21" s="534"/>
      <c r="S21" s="536"/>
      <c r="T21" s="534"/>
      <c r="U21" s="536"/>
      <c r="V21" s="534"/>
      <c r="W21" s="535"/>
      <c r="X21" s="547"/>
    </row>
    <row r="22" spans="2:24" x14ac:dyDescent="0.25">
      <c r="B22" s="21">
        <v>149</v>
      </c>
      <c r="C22" s="485"/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7"/>
      <c r="R22" s="382">
        <v>3.5</v>
      </c>
      <c r="S22" s="497"/>
      <c r="T22" s="382"/>
      <c r="U22" s="497"/>
      <c r="V22" s="721">
        <f>B22*R22</f>
        <v>521.5</v>
      </c>
      <c r="W22" s="722"/>
      <c r="X22" s="723"/>
    </row>
    <row r="23" spans="2:24" x14ac:dyDescent="0.25">
      <c r="B23" s="32">
        <v>201</v>
      </c>
      <c r="C23" s="485"/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  <c r="P23" s="486"/>
      <c r="Q23" s="487"/>
      <c r="R23" s="382"/>
      <c r="S23" s="497"/>
      <c r="T23" s="382"/>
      <c r="U23" s="497"/>
      <c r="V23" s="721"/>
      <c r="W23" s="722"/>
      <c r="X23" s="723"/>
    </row>
    <row r="24" spans="2:24" x14ac:dyDescent="0.25">
      <c r="B24" s="11"/>
      <c r="C24" s="216"/>
      <c r="D24" s="216"/>
      <c r="E24" s="216"/>
      <c r="F24" s="216"/>
      <c r="G24" s="216"/>
      <c r="H24" s="216"/>
      <c r="I24" s="216"/>
      <c r="J24" s="216"/>
      <c r="K24" s="217"/>
      <c r="L24" s="557" t="s">
        <v>302</v>
      </c>
      <c r="M24" s="558"/>
      <c r="N24" s="558"/>
      <c r="O24" s="558"/>
      <c r="P24" s="558"/>
      <c r="Q24" s="558"/>
      <c r="R24" s="558"/>
      <c r="S24" s="558"/>
      <c r="T24" s="558"/>
      <c r="U24" s="678"/>
      <c r="V24" s="718">
        <f>SUM(V22:X23)</f>
        <v>521.5</v>
      </c>
      <c r="W24" s="719"/>
      <c r="X24" s="720"/>
    </row>
    <row r="25" spans="2:24" ht="19.5" customHeight="1" x14ac:dyDescent="0.25">
      <c r="B25" s="143"/>
      <c r="C25" s="171"/>
      <c r="D25" s="171"/>
      <c r="E25" s="171"/>
      <c r="F25" s="171"/>
      <c r="G25" s="171"/>
      <c r="H25" s="171"/>
      <c r="I25" s="171"/>
      <c r="J25" s="171"/>
      <c r="K25" s="130"/>
      <c r="L25" s="435" t="s">
        <v>260</v>
      </c>
      <c r="M25" s="436"/>
      <c r="N25" s="436"/>
      <c r="O25" s="436"/>
      <c r="P25" s="436"/>
      <c r="Q25" s="437"/>
      <c r="R25" s="141" t="s">
        <v>258</v>
      </c>
      <c r="S25" s="142"/>
      <c r="T25" s="384"/>
      <c r="U25" s="385"/>
      <c r="V25" s="361"/>
      <c r="W25" s="444"/>
      <c r="X25" s="362"/>
    </row>
    <row r="26" spans="2:24" x14ac:dyDescent="0.25">
      <c r="B26" s="143"/>
      <c r="C26" s="171"/>
      <c r="D26" s="171"/>
      <c r="E26" s="171"/>
      <c r="F26" s="171"/>
      <c r="G26" s="171"/>
      <c r="H26" s="171"/>
      <c r="I26" s="171"/>
      <c r="J26" s="171"/>
      <c r="K26" s="130"/>
      <c r="L26" s="382">
        <v>6</v>
      </c>
      <c r="M26" s="383"/>
      <c r="N26" s="382">
        <v>4</v>
      </c>
      <c r="O26" s="383">
        <v>6</v>
      </c>
      <c r="P26" s="382">
        <v>3</v>
      </c>
      <c r="Q26" s="383">
        <v>3</v>
      </c>
      <c r="R26" s="382">
        <v>2.5</v>
      </c>
      <c r="S26" s="383"/>
      <c r="T26" s="384"/>
      <c r="U26" s="385"/>
      <c r="V26" s="361">
        <f>L26*R26</f>
        <v>15</v>
      </c>
      <c r="W26" s="444"/>
      <c r="X26" s="362"/>
    </row>
    <row r="27" spans="2:24" ht="15" customHeight="1" x14ac:dyDescent="0.25">
      <c r="B27" s="143"/>
      <c r="C27" s="171"/>
      <c r="D27" s="171"/>
      <c r="E27" s="171"/>
      <c r="F27" s="171"/>
      <c r="G27" s="171"/>
      <c r="H27" s="171"/>
      <c r="I27" s="171"/>
      <c r="J27" s="171"/>
      <c r="K27" s="130"/>
      <c r="L27" s="435" t="s">
        <v>259</v>
      </c>
      <c r="M27" s="436"/>
      <c r="N27" s="436"/>
      <c r="O27" s="436"/>
      <c r="P27" s="436"/>
      <c r="Q27" s="437"/>
      <c r="R27" s="382"/>
      <c r="S27" s="383"/>
      <c r="T27" s="384"/>
      <c r="U27" s="385"/>
      <c r="V27" s="361"/>
      <c r="W27" s="444"/>
      <c r="X27" s="362"/>
    </row>
    <row r="28" spans="2:24" x14ac:dyDescent="0.25">
      <c r="B28" s="143"/>
      <c r="C28" s="171"/>
      <c r="D28" s="171"/>
      <c r="E28" s="171"/>
      <c r="F28" s="171"/>
      <c r="G28" s="171"/>
      <c r="H28" s="171"/>
      <c r="I28" s="171"/>
      <c r="J28" s="171"/>
      <c r="K28" s="130"/>
      <c r="L28" s="382"/>
      <c r="M28" s="383"/>
      <c r="N28" s="382"/>
      <c r="O28" s="383"/>
      <c r="P28" s="382">
        <v>1</v>
      </c>
      <c r="Q28" s="383">
        <v>1</v>
      </c>
      <c r="R28" s="382">
        <v>40</v>
      </c>
      <c r="S28" s="383"/>
      <c r="T28" s="384"/>
      <c r="U28" s="385"/>
      <c r="V28" s="361">
        <f>P28*R28</f>
        <v>40</v>
      </c>
      <c r="W28" s="444"/>
      <c r="X28" s="362"/>
    </row>
    <row r="29" spans="2:24" x14ac:dyDescent="0.25">
      <c r="B29" s="170"/>
      <c r="C29" s="171"/>
      <c r="D29" s="171"/>
      <c r="E29" s="171"/>
      <c r="F29" s="171"/>
      <c r="G29" s="171"/>
      <c r="H29" s="171"/>
      <c r="I29" s="171"/>
      <c r="J29" s="171"/>
      <c r="K29" s="171"/>
      <c r="L29" s="557" t="s">
        <v>303</v>
      </c>
      <c r="M29" s="558"/>
      <c r="N29" s="558"/>
      <c r="O29" s="558"/>
      <c r="P29" s="558"/>
      <c r="Q29" s="558"/>
      <c r="R29" s="558"/>
      <c r="S29" s="558"/>
      <c r="T29" s="558"/>
      <c r="U29" s="678"/>
      <c r="V29" s="715">
        <f>V26+V28</f>
        <v>55</v>
      </c>
      <c r="W29" s="716"/>
      <c r="X29" s="717"/>
    </row>
    <row r="30" spans="2:24" ht="15.75" thickBot="1" x14ac:dyDescent="0.3">
      <c r="B30" s="157"/>
      <c r="C30" s="133"/>
      <c r="D30" s="133"/>
      <c r="E30" s="133"/>
      <c r="F30" s="133"/>
      <c r="G30" s="133"/>
      <c r="H30" s="133"/>
      <c r="I30" s="133"/>
      <c r="J30" s="133"/>
      <c r="K30" s="133"/>
      <c r="L30" s="561" t="s">
        <v>123</v>
      </c>
      <c r="M30" s="562"/>
      <c r="N30" s="562"/>
      <c r="O30" s="562"/>
      <c r="P30" s="562"/>
      <c r="Q30" s="562"/>
      <c r="R30" s="562"/>
      <c r="S30" s="562"/>
      <c r="T30" s="562"/>
      <c r="U30" s="677"/>
      <c r="V30" s="559">
        <f>V24+V29</f>
        <v>576.5</v>
      </c>
      <c r="W30" s="735"/>
      <c r="X30" s="560"/>
    </row>
    <row r="31" spans="2:24" ht="15.75" thickBot="1" x14ac:dyDescent="0.3"/>
    <row r="32" spans="2:24" ht="15" customHeight="1" x14ac:dyDescent="0.25">
      <c r="B32" s="621" t="s">
        <v>162</v>
      </c>
      <c r="C32" s="622"/>
      <c r="D32" s="622"/>
      <c r="E32" s="622"/>
      <c r="F32" s="622"/>
      <c r="G32" s="622"/>
      <c r="H32" s="622"/>
      <c r="I32" s="622"/>
      <c r="J32" s="622"/>
      <c r="K32" s="622"/>
      <c r="L32" s="622"/>
      <c r="M32" s="622"/>
      <c r="N32" s="622"/>
      <c r="O32" s="622"/>
      <c r="P32" s="622"/>
      <c r="Q32" s="622"/>
      <c r="R32" s="622"/>
      <c r="S32" s="622"/>
      <c r="T32" s="623"/>
    </row>
    <row r="33" spans="2:20" ht="15" customHeight="1" x14ac:dyDescent="0.25">
      <c r="B33" s="703" t="s">
        <v>146</v>
      </c>
      <c r="C33" s="698"/>
      <c r="D33" s="698"/>
      <c r="E33" s="698"/>
      <c r="F33" s="698"/>
      <c r="G33" s="698"/>
      <c r="H33" s="168" t="s">
        <v>160</v>
      </c>
      <c r="I33" s="698" t="s">
        <v>10</v>
      </c>
      <c r="J33" s="698"/>
      <c r="K33" s="698"/>
      <c r="L33" s="698" t="s">
        <v>126</v>
      </c>
      <c r="M33" s="698"/>
      <c r="N33" s="698"/>
      <c r="O33" s="724" t="s">
        <v>127</v>
      </c>
      <c r="P33" s="725"/>
      <c r="Q33" s="725"/>
      <c r="R33" s="725"/>
      <c r="S33" s="725"/>
      <c r="T33" s="726"/>
    </row>
    <row r="34" spans="2:20" ht="28.5" customHeight="1" thickBot="1" x14ac:dyDescent="0.3">
      <c r="B34" s="734" t="s">
        <v>165</v>
      </c>
      <c r="C34" s="578"/>
      <c r="D34" s="578"/>
      <c r="E34" s="578"/>
      <c r="F34" s="578"/>
      <c r="G34" s="579"/>
      <c r="H34" s="167">
        <v>3.5</v>
      </c>
      <c r="I34" s="567" t="s">
        <v>189</v>
      </c>
      <c r="J34" s="567"/>
      <c r="K34" s="567"/>
      <c r="L34" s="567" t="s">
        <v>190</v>
      </c>
      <c r="M34" s="567" t="s">
        <v>172</v>
      </c>
      <c r="N34" s="567" t="s">
        <v>172</v>
      </c>
      <c r="O34" s="731" t="s">
        <v>191</v>
      </c>
      <c r="P34" s="732"/>
      <c r="Q34" s="732"/>
      <c r="R34" s="732"/>
      <c r="S34" s="732"/>
      <c r="T34" s="733"/>
    </row>
    <row r="37" spans="2:20" x14ac:dyDescent="0.25">
      <c r="P37">
        <f>3.5*3</f>
        <v>10.5</v>
      </c>
    </row>
  </sheetData>
  <mergeCells count="49">
    <mergeCell ref="C22:Q22"/>
    <mergeCell ref="R22:S22"/>
    <mergeCell ref="B33:G33"/>
    <mergeCell ref="I33:K33"/>
    <mergeCell ref="L33:N33"/>
    <mergeCell ref="L24:U24"/>
    <mergeCell ref="T22:U22"/>
    <mergeCell ref="L29:U29"/>
    <mergeCell ref="V22:X22"/>
    <mergeCell ref="O33:T33"/>
    <mergeCell ref="L30:U30"/>
    <mergeCell ref="T19:U21"/>
    <mergeCell ref="V19:X21"/>
    <mergeCell ref="C21:Q21"/>
    <mergeCell ref="C23:Q23"/>
    <mergeCell ref="R23:S23"/>
    <mergeCell ref="T23:U23"/>
    <mergeCell ref="V23:X23"/>
    <mergeCell ref="R28:S28"/>
    <mergeCell ref="T28:U28"/>
    <mergeCell ref="V28:X28"/>
    <mergeCell ref="V30:X30"/>
    <mergeCell ref="L25:Q25"/>
    <mergeCell ref="V24:X24"/>
    <mergeCell ref="A1:AL2"/>
    <mergeCell ref="B32:T32"/>
    <mergeCell ref="O34:T34"/>
    <mergeCell ref="B34:G34"/>
    <mergeCell ref="I34:K34"/>
    <mergeCell ref="L34:N34"/>
    <mergeCell ref="L27:Q27"/>
    <mergeCell ref="R27:S27"/>
    <mergeCell ref="T27:U27"/>
    <mergeCell ref="V27:X27"/>
    <mergeCell ref="L28:M28"/>
    <mergeCell ref="N28:O28"/>
    <mergeCell ref="P28:Q28"/>
    <mergeCell ref="B18:X18"/>
    <mergeCell ref="C19:Q20"/>
    <mergeCell ref="R19:S21"/>
    <mergeCell ref="V29:X29"/>
    <mergeCell ref="T25:U25"/>
    <mergeCell ref="V25:X25"/>
    <mergeCell ref="L26:M26"/>
    <mergeCell ref="N26:O26"/>
    <mergeCell ref="P26:Q26"/>
    <mergeCell ref="R26:S26"/>
    <mergeCell ref="T26:U26"/>
    <mergeCell ref="V26:X26"/>
  </mergeCells>
  <pageMargins left="0.7" right="0.7" top="0.75" bottom="0.75" header="0.3" footer="0.3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AO31"/>
  <sheetViews>
    <sheetView workbookViewId="0">
      <selection activeCell="AC26" sqref="AC26"/>
    </sheetView>
  </sheetViews>
  <sheetFormatPr baseColWidth="10" defaultRowHeight="15" x14ac:dyDescent="0.25"/>
  <cols>
    <col min="1" max="1" width="6.42578125" bestFit="1" customWidth="1"/>
    <col min="2" max="2" width="5.5703125" customWidth="1"/>
    <col min="3" max="38" width="4.140625" customWidth="1"/>
  </cols>
  <sheetData>
    <row r="1" spans="1:41" ht="15" customHeight="1" x14ac:dyDescent="0.25">
      <c r="A1" s="614" t="s">
        <v>229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6"/>
    </row>
    <row r="2" spans="1:41" x14ac:dyDescent="0.25">
      <c r="A2" s="657"/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V2" s="658"/>
      <c r="W2" s="658"/>
      <c r="X2" s="658"/>
      <c r="Y2" s="658"/>
      <c r="Z2" s="658"/>
      <c r="AA2" s="658"/>
      <c r="AB2" s="658"/>
      <c r="AC2" s="658"/>
      <c r="AD2" s="658"/>
      <c r="AE2" s="658"/>
      <c r="AF2" s="658"/>
      <c r="AG2" s="658"/>
      <c r="AH2" s="658"/>
      <c r="AI2" s="658"/>
      <c r="AJ2" s="658"/>
      <c r="AK2" s="658"/>
      <c r="AL2" s="659"/>
    </row>
    <row r="3" spans="1:41" x14ac:dyDescent="0.25">
      <c r="A3" s="95">
        <v>2025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2" t="s">
        <v>5</v>
      </c>
      <c r="O3" s="2" t="s">
        <v>6</v>
      </c>
      <c r="P3" s="1" t="s">
        <v>0</v>
      </c>
      <c r="Q3" s="1" t="s">
        <v>1</v>
      </c>
      <c r="R3" s="1" t="s">
        <v>2</v>
      </c>
      <c r="S3" s="1" t="s">
        <v>3</v>
      </c>
      <c r="T3" s="2" t="s">
        <v>4</v>
      </c>
      <c r="U3" s="2" t="s">
        <v>5</v>
      </c>
      <c r="V3" s="2" t="s">
        <v>6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2" t="s">
        <v>5</v>
      </c>
      <c r="AC3" s="2" t="s">
        <v>6</v>
      </c>
      <c r="AD3" s="1" t="s">
        <v>0</v>
      </c>
      <c r="AE3" s="1" t="s">
        <v>1</v>
      </c>
      <c r="AF3" s="1" t="s">
        <v>2</v>
      </c>
      <c r="AG3" s="1" t="s">
        <v>3</v>
      </c>
      <c r="AH3" s="1" t="s">
        <v>4</v>
      </c>
      <c r="AI3" s="2" t="s">
        <v>5</v>
      </c>
      <c r="AJ3" s="2" t="s">
        <v>6</v>
      </c>
      <c r="AK3" s="1" t="s">
        <v>0</v>
      </c>
      <c r="AL3" s="96" t="s">
        <v>1</v>
      </c>
    </row>
    <row r="4" spans="1:41" s="183" customFormat="1" x14ac:dyDescent="0.25">
      <c r="A4" s="182" t="s">
        <v>48</v>
      </c>
      <c r="B4" s="82"/>
      <c r="C4" s="82"/>
      <c r="D4" s="92">
        <v>44075</v>
      </c>
      <c r="E4" s="77">
        <v>44076</v>
      </c>
      <c r="F4" s="4">
        <v>44077</v>
      </c>
      <c r="G4" s="3">
        <v>4</v>
      </c>
      <c r="H4" s="3">
        <v>5</v>
      </c>
      <c r="I4" s="92">
        <v>44110</v>
      </c>
      <c r="J4" s="77">
        <v>44111</v>
      </c>
      <c r="K4" s="4">
        <v>44112</v>
      </c>
      <c r="L4" s="77">
        <v>44113</v>
      </c>
      <c r="M4" s="4">
        <v>10</v>
      </c>
      <c r="N4" s="3">
        <v>11</v>
      </c>
      <c r="O4" s="3">
        <v>12</v>
      </c>
      <c r="P4" s="4">
        <v>13</v>
      </c>
      <c r="Q4" s="77">
        <v>14</v>
      </c>
      <c r="R4" s="4">
        <v>15</v>
      </c>
      <c r="S4" s="77">
        <v>16</v>
      </c>
      <c r="T4" s="4">
        <v>17</v>
      </c>
      <c r="U4" s="3">
        <v>18</v>
      </c>
      <c r="V4" s="3">
        <v>19</v>
      </c>
      <c r="W4" s="4">
        <v>20</v>
      </c>
      <c r="X4" s="77">
        <v>21</v>
      </c>
      <c r="Y4" s="4">
        <v>22</v>
      </c>
      <c r="Z4" s="77">
        <v>23</v>
      </c>
      <c r="AA4" s="4">
        <v>24</v>
      </c>
      <c r="AB4" s="3">
        <v>25</v>
      </c>
      <c r="AC4" s="3">
        <v>26</v>
      </c>
      <c r="AD4" s="4">
        <v>27</v>
      </c>
      <c r="AE4" s="77">
        <v>28</v>
      </c>
      <c r="AF4" s="4">
        <v>29</v>
      </c>
      <c r="AG4" s="77">
        <v>30</v>
      </c>
      <c r="AH4" s="92">
        <v>31</v>
      </c>
      <c r="AI4" s="6"/>
      <c r="AJ4" s="6"/>
      <c r="AK4" s="6"/>
      <c r="AL4" s="98"/>
    </row>
    <row r="5" spans="1:41" s="183" customFormat="1" x14ac:dyDescent="0.25">
      <c r="A5" s="182" t="s">
        <v>42</v>
      </c>
      <c r="B5" s="82"/>
      <c r="C5" s="82"/>
      <c r="D5" s="77"/>
      <c r="E5" s="77"/>
      <c r="F5" s="77"/>
      <c r="G5" s="3">
        <v>44075</v>
      </c>
      <c r="H5" s="3">
        <v>44076</v>
      </c>
      <c r="I5" s="4">
        <v>44077</v>
      </c>
      <c r="J5" s="77">
        <v>4</v>
      </c>
      <c r="K5" s="4">
        <v>5</v>
      </c>
      <c r="L5" s="77">
        <v>44110</v>
      </c>
      <c r="M5" s="4">
        <v>44111</v>
      </c>
      <c r="N5" s="3">
        <v>44112</v>
      </c>
      <c r="O5" s="3">
        <v>44113</v>
      </c>
      <c r="P5" s="4">
        <v>10</v>
      </c>
      <c r="Q5" s="77">
        <v>11</v>
      </c>
      <c r="R5" s="4">
        <v>12</v>
      </c>
      <c r="S5" s="77">
        <v>13</v>
      </c>
      <c r="T5" s="4">
        <v>14</v>
      </c>
      <c r="U5" s="3">
        <v>15</v>
      </c>
      <c r="V5" s="3">
        <v>16</v>
      </c>
      <c r="W5" s="4">
        <v>17</v>
      </c>
      <c r="X5" s="77">
        <v>18</v>
      </c>
      <c r="Y5" s="4">
        <v>19</v>
      </c>
      <c r="Z5" s="77">
        <v>20</v>
      </c>
      <c r="AA5" s="4">
        <v>21</v>
      </c>
      <c r="AB5" s="3">
        <v>22</v>
      </c>
      <c r="AC5" s="3">
        <v>23</v>
      </c>
      <c r="AD5" s="4">
        <v>24</v>
      </c>
      <c r="AE5" s="77">
        <v>25</v>
      </c>
      <c r="AF5" s="4">
        <v>26</v>
      </c>
      <c r="AG5" s="77">
        <v>27</v>
      </c>
      <c r="AH5" s="4">
        <v>28</v>
      </c>
      <c r="AI5" s="6"/>
      <c r="AJ5" s="6"/>
      <c r="AK5" s="6"/>
      <c r="AL5" s="98"/>
    </row>
    <row r="6" spans="1:41" s="183" customFormat="1" x14ac:dyDescent="0.25">
      <c r="A6" s="182" t="s">
        <v>43</v>
      </c>
      <c r="B6" s="82"/>
      <c r="C6" s="82"/>
      <c r="D6" s="77"/>
      <c r="E6" s="77"/>
      <c r="F6" s="77"/>
      <c r="G6" s="3">
        <v>44075</v>
      </c>
      <c r="H6" s="3">
        <v>44076</v>
      </c>
      <c r="I6" s="4">
        <v>44077</v>
      </c>
      <c r="J6" s="77">
        <v>4</v>
      </c>
      <c r="K6" s="4">
        <v>5</v>
      </c>
      <c r="L6" s="77">
        <v>44110</v>
      </c>
      <c r="M6" s="4">
        <v>44111</v>
      </c>
      <c r="N6" s="3">
        <v>44112</v>
      </c>
      <c r="O6" s="3">
        <v>44113</v>
      </c>
      <c r="P6" s="4">
        <v>10</v>
      </c>
      <c r="Q6" s="77">
        <v>11</v>
      </c>
      <c r="R6" s="4">
        <v>12</v>
      </c>
      <c r="S6" s="77">
        <v>13</v>
      </c>
      <c r="T6" s="4">
        <v>14</v>
      </c>
      <c r="U6" s="3">
        <v>15</v>
      </c>
      <c r="V6" s="3">
        <v>16</v>
      </c>
      <c r="W6" s="4">
        <v>17</v>
      </c>
      <c r="X6" s="77">
        <v>18</v>
      </c>
      <c r="Y6" s="4">
        <v>19</v>
      </c>
      <c r="Z6" s="77">
        <v>20</v>
      </c>
      <c r="AA6" s="4">
        <v>21</v>
      </c>
      <c r="AB6" s="3">
        <v>22</v>
      </c>
      <c r="AC6" s="3">
        <v>23</v>
      </c>
      <c r="AD6" s="4">
        <v>24</v>
      </c>
      <c r="AE6" s="77">
        <v>25</v>
      </c>
      <c r="AF6" s="4">
        <v>26</v>
      </c>
      <c r="AG6" s="77">
        <v>27</v>
      </c>
      <c r="AH6" s="4">
        <v>28</v>
      </c>
      <c r="AI6" s="3">
        <v>29</v>
      </c>
      <c r="AJ6" s="3">
        <v>30</v>
      </c>
      <c r="AK6" s="4">
        <v>31</v>
      </c>
      <c r="AL6" s="98"/>
    </row>
    <row r="7" spans="1:41" s="183" customFormat="1" x14ac:dyDescent="0.25">
      <c r="A7" s="182" t="s">
        <v>44</v>
      </c>
      <c r="B7" s="77"/>
      <c r="C7" s="77">
        <v>1</v>
      </c>
      <c r="D7" s="4">
        <v>44076</v>
      </c>
      <c r="E7" s="77">
        <v>44077</v>
      </c>
      <c r="F7" s="4">
        <v>4</v>
      </c>
      <c r="G7" s="3">
        <v>5</v>
      </c>
      <c r="H7" s="3">
        <v>44110</v>
      </c>
      <c r="I7" s="4">
        <v>44111</v>
      </c>
      <c r="J7" s="77">
        <v>44112</v>
      </c>
      <c r="K7" s="4">
        <v>44113</v>
      </c>
      <c r="L7" s="77">
        <v>10</v>
      </c>
      <c r="M7" s="4">
        <v>11</v>
      </c>
      <c r="N7" s="3">
        <v>12</v>
      </c>
      <c r="O7" s="3">
        <v>13</v>
      </c>
      <c r="P7" s="4">
        <v>14</v>
      </c>
      <c r="Q7" s="77">
        <v>15</v>
      </c>
      <c r="R7" s="4">
        <v>16</v>
      </c>
      <c r="S7" s="77">
        <v>17</v>
      </c>
      <c r="T7" s="92">
        <v>18</v>
      </c>
      <c r="U7" s="3">
        <v>19</v>
      </c>
      <c r="V7" s="3">
        <v>20</v>
      </c>
      <c r="W7" s="92">
        <v>21</v>
      </c>
      <c r="X7" s="77">
        <v>22</v>
      </c>
      <c r="Y7" s="4">
        <v>23</v>
      </c>
      <c r="Z7" s="77">
        <v>24</v>
      </c>
      <c r="AA7" s="4">
        <v>25</v>
      </c>
      <c r="AB7" s="3">
        <v>26</v>
      </c>
      <c r="AC7" s="3">
        <v>27</v>
      </c>
      <c r="AD7" s="4">
        <v>28</v>
      </c>
      <c r="AE7" s="77">
        <v>29</v>
      </c>
      <c r="AF7" s="4">
        <v>30</v>
      </c>
      <c r="AG7" s="77"/>
      <c r="AH7" s="6"/>
      <c r="AI7" s="6"/>
      <c r="AJ7" s="6"/>
      <c r="AK7" s="6"/>
      <c r="AL7" s="98"/>
    </row>
    <row r="8" spans="1:41" s="183" customFormat="1" x14ac:dyDescent="0.25">
      <c r="A8" s="182" t="s">
        <v>45</v>
      </c>
      <c r="B8" s="77"/>
      <c r="C8" s="77"/>
      <c r="D8" s="77"/>
      <c r="E8" s="92">
        <v>44075</v>
      </c>
      <c r="F8" s="4">
        <v>44076</v>
      </c>
      <c r="G8" s="3">
        <v>44077</v>
      </c>
      <c r="H8" s="3">
        <v>4</v>
      </c>
      <c r="I8" s="4">
        <v>5</v>
      </c>
      <c r="J8" s="77">
        <v>44110</v>
      </c>
      <c r="K8" s="4">
        <v>44111</v>
      </c>
      <c r="L8" s="77">
        <v>44112</v>
      </c>
      <c r="M8" s="4">
        <v>44113</v>
      </c>
      <c r="N8" s="3">
        <v>10</v>
      </c>
      <c r="O8" s="3">
        <v>11</v>
      </c>
      <c r="P8" s="4">
        <v>12</v>
      </c>
      <c r="Q8" s="77">
        <v>13</v>
      </c>
      <c r="R8" s="4">
        <v>14</v>
      </c>
      <c r="S8" s="77">
        <v>15</v>
      </c>
      <c r="T8" s="4">
        <v>16</v>
      </c>
      <c r="U8" s="3">
        <v>17</v>
      </c>
      <c r="V8" s="3">
        <v>18</v>
      </c>
      <c r="W8" s="4">
        <v>19</v>
      </c>
      <c r="X8" s="77">
        <v>20</v>
      </c>
      <c r="Y8" s="4">
        <v>21</v>
      </c>
      <c r="Z8" s="77">
        <v>22</v>
      </c>
      <c r="AA8" s="4">
        <v>23</v>
      </c>
      <c r="AB8" s="3">
        <v>24</v>
      </c>
      <c r="AC8" s="3">
        <v>25</v>
      </c>
      <c r="AD8" s="4">
        <v>26</v>
      </c>
      <c r="AE8" s="77">
        <v>27</v>
      </c>
      <c r="AF8" s="4">
        <v>28</v>
      </c>
      <c r="AG8" s="77">
        <v>29</v>
      </c>
      <c r="AH8" s="4">
        <v>30</v>
      </c>
      <c r="AI8" s="3">
        <v>31</v>
      </c>
      <c r="AJ8" s="6"/>
      <c r="AK8" s="6"/>
      <c r="AL8" s="98"/>
    </row>
    <row r="9" spans="1:41" s="183" customFormat="1" x14ac:dyDescent="0.25">
      <c r="A9" s="182" t="s">
        <v>46</v>
      </c>
      <c r="B9" s="77"/>
      <c r="C9" s="77"/>
      <c r="D9" s="77"/>
      <c r="E9" s="77"/>
      <c r="F9" s="77"/>
      <c r="G9" s="6"/>
      <c r="H9" s="3">
        <v>44075</v>
      </c>
      <c r="I9" s="4">
        <v>44076</v>
      </c>
      <c r="J9" s="77">
        <v>44077</v>
      </c>
      <c r="K9" s="4">
        <v>4</v>
      </c>
      <c r="L9" s="77">
        <v>5</v>
      </c>
      <c r="M9" s="4">
        <v>44110</v>
      </c>
      <c r="N9" s="3">
        <v>44111</v>
      </c>
      <c r="O9" s="3">
        <v>44112</v>
      </c>
      <c r="P9" s="4">
        <v>44113</v>
      </c>
      <c r="Q9" s="77">
        <v>10</v>
      </c>
      <c r="R9" s="4">
        <v>11</v>
      </c>
      <c r="S9" s="77">
        <v>12</v>
      </c>
      <c r="T9" s="4">
        <v>13</v>
      </c>
      <c r="U9" s="3">
        <v>14</v>
      </c>
      <c r="V9" s="3">
        <v>15</v>
      </c>
      <c r="W9" s="4">
        <v>16</v>
      </c>
      <c r="X9" s="77">
        <v>17</v>
      </c>
      <c r="Y9" s="4">
        <v>18</v>
      </c>
      <c r="Z9" s="77">
        <v>19</v>
      </c>
      <c r="AA9" s="81">
        <v>20</v>
      </c>
      <c r="AB9" s="3">
        <v>21</v>
      </c>
      <c r="AC9" s="3">
        <v>22</v>
      </c>
      <c r="AD9" s="81">
        <v>23</v>
      </c>
      <c r="AE9" s="92">
        <v>24</v>
      </c>
      <c r="AF9" s="81">
        <v>25</v>
      </c>
      <c r="AG9" s="77">
        <v>26</v>
      </c>
      <c r="AH9" s="81">
        <v>27</v>
      </c>
      <c r="AI9" s="3">
        <v>28</v>
      </c>
      <c r="AJ9" s="3">
        <v>29</v>
      </c>
      <c r="AK9" s="81">
        <v>30</v>
      </c>
      <c r="AL9" s="98"/>
    </row>
    <row r="10" spans="1:41" s="183" customFormat="1" x14ac:dyDescent="0.25">
      <c r="A10" s="182" t="s">
        <v>119</v>
      </c>
      <c r="B10" s="77"/>
      <c r="C10" s="77">
        <v>1</v>
      </c>
      <c r="D10" s="81">
        <v>44076</v>
      </c>
      <c r="E10" s="77">
        <v>44077</v>
      </c>
      <c r="F10" s="81">
        <v>4</v>
      </c>
      <c r="G10" s="3">
        <v>5</v>
      </c>
      <c r="H10" s="3">
        <v>44110</v>
      </c>
      <c r="I10" s="81">
        <v>44111</v>
      </c>
      <c r="J10" s="77">
        <v>44112</v>
      </c>
      <c r="K10" s="81">
        <v>44113</v>
      </c>
      <c r="L10" s="77">
        <v>10</v>
      </c>
      <c r="M10" s="81">
        <v>11</v>
      </c>
      <c r="N10" s="3">
        <v>12</v>
      </c>
      <c r="O10" s="3">
        <v>13</v>
      </c>
      <c r="P10" s="81">
        <v>14</v>
      </c>
      <c r="Q10" s="77">
        <v>15</v>
      </c>
      <c r="R10" s="81">
        <v>16</v>
      </c>
      <c r="S10" s="77">
        <v>17</v>
      </c>
      <c r="T10" s="81">
        <v>18</v>
      </c>
      <c r="U10" s="3">
        <v>19</v>
      </c>
      <c r="V10" s="3">
        <v>20</v>
      </c>
      <c r="W10" s="81">
        <v>21</v>
      </c>
      <c r="X10" s="77">
        <v>22</v>
      </c>
      <c r="Y10" s="81">
        <v>23</v>
      </c>
      <c r="Z10" s="77">
        <v>24</v>
      </c>
      <c r="AA10" s="81">
        <v>25</v>
      </c>
      <c r="AB10" s="3">
        <v>26</v>
      </c>
      <c r="AC10" s="3">
        <v>27</v>
      </c>
      <c r="AD10" s="81">
        <v>28</v>
      </c>
      <c r="AE10" s="77">
        <v>29</v>
      </c>
      <c r="AF10" s="81">
        <v>30</v>
      </c>
      <c r="AG10" s="77">
        <v>31</v>
      </c>
      <c r="AH10" s="77"/>
      <c r="AI10" s="6"/>
      <c r="AJ10" s="6"/>
      <c r="AK10" s="6"/>
      <c r="AL10" s="98"/>
    </row>
    <row r="11" spans="1:41" s="183" customFormat="1" x14ac:dyDescent="0.25">
      <c r="A11" s="182" t="s">
        <v>91</v>
      </c>
      <c r="B11" s="77"/>
      <c r="C11" s="77"/>
      <c r="D11" s="77"/>
      <c r="E11" s="77"/>
      <c r="F11" s="81">
        <v>44075</v>
      </c>
      <c r="G11" s="3">
        <v>44076</v>
      </c>
      <c r="H11" s="3">
        <v>44077</v>
      </c>
      <c r="I11" s="81">
        <v>4</v>
      </c>
      <c r="J11" s="77">
        <v>5</v>
      </c>
      <c r="K11" s="81">
        <v>44110</v>
      </c>
      <c r="L11" s="77">
        <v>44111</v>
      </c>
      <c r="M11" s="81">
        <v>44112</v>
      </c>
      <c r="N11" s="3">
        <v>44113</v>
      </c>
      <c r="O11" s="3">
        <v>10</v>
      </c>
      <c r="P11" s="81">
        <v>11</v>
      </c>
      <c r="Q11" s="77">
        <v>12</v>
      </c>
      <c r="R11" s="81">
        <v>13</v>
      </c>
      <c r="S11" s="77">
        <v>14</v>
      </c>
      <c r="T11" s="92">
        <v>15</v>
      </c>
      <c r="U11" s="3">
        <v>16</v>
      </c>
      <c r="V11" s="3">
        <v>17</v>
      </c>
      <c r="W11" s="81">
        <v>18</v>
      </c>
      <c r="X11" s="77">
        <v>19</v>
      </c>
      <c r="Y11" s="81">
        <v>20</v>
      </c>
      <c r="Z11" s="77">
        <v>21</v>
      </c>
      <c r="AA11" s="81">
        <v>22</v>
      </c>
      <c r="AB11" s="3">
        <v>23</v>
      </c>
      <c r="AC11" s="3">
        <v>24</v>
      </c>
      <c r="AD11" s="81">
        <v>25</v>
      </c>
      <c r="AE11" s="77">
        <v>26</v>
      </c>
      <c r="AF11" s="81">
        <v>27</v>
      </c>
      <c r="AG11" s="77">
        <v>28</v>
      </c>
      <c r="AH11" s="81">
        <v>29</v>
      </c>
      <c r="AI11" s="3">
        <v>30</v>
      </c>
      <c r="AJ11" s="3">
        <v>31</v>
      </c>
      <c r="AK11" s="6"/>
      <c r="AL11" s="98"/>
    </row>
    <row r="12" spans="1:41" s="183" customFormat="1" x14ac:dyDescent="0.25">
      <c r="A12" s="182" t="s">
        <v>33</v>
      </c>
      <c r="B12" s="81">
        <v>1</v>
      </c>
      <c r="C12" s="77">
        <v>2</v>
      </c>
      <c r="D12" s="81">
        <v>44077</v>
      </c>
      <c r="E12" s="77">
        <v>4</v>
      </c>
      <c r="F12" s="81">
        <v>5</v>
      </c>
      <c r="G12" s="3">
        <v>44110</v>
      </c>
      <c r="H12" s="3">
        <v>44111</v>
      </c>
      <c r="I12" s="81">
        <v>44112</v>
      </c>
      <c r="J12" s="77">
        <v>44113</v>
      </c>
      <c r="K12" s="81">
        <v>10</v>
      </c>
      <c r="L12" s="92">
        <v>11</v>
      </c>
      <c r="M12" s="81">
        <v>12</v>
      </c>
      <c r="N12" s="3">
        <v>13</v>
      </c>
      <c r="O12" s="3">
        <v>14</v>
      </c>
      <c r="P12" s="81">
        <v>15</v>
      </c>
      <c r="Q12" s="77">
        <v>16</v>
      </c>
      <c r="R12" s="81">
        <v>17</v>
      </c>
      <c r="S12" s="77">
        <v>18</v>
      </c>
      <c r="T12" s="81">
        <v>19</v>
      </c>
      <c r="U12" s="3">
        <v>20</v>
      </c>
      <c r="V12" s="3">
        <v>21</v>
      </c>
      <c r="W12" s="81">
        <v>22</v>
      </c>
      <c r="X12" s="77">
        <v>23</v>
      </c>
      <c r="Y12" s="81">
        <v>24</v>
      </c>
      <c r="Z12" s="77">
        <v>25</v>
      </c>
      <c r="AA12" s="81">
        <v>26</v>
      </c>
      <c r="AB12" s="3">
        <v>27</v>
      </c>
      <c r="AC12" s="3">
        <v>28</v>
      </c>
      <c r="AD12" s="81">
        <v>29</v>
      </c>
      <c r="AE12" s="77">
        <v>30</v>
      </c>
      <c r="AF12" s="77"/>
      <c r="AG12" s="77"/>
      <c r="AH12" s="6"/>
      <c r="AI12" s="6"/>
      <c r="AJ12" s="6"/>
      <c r="AK12" s="6"/>
      <c r="AL12" s="98"/>
    </row>
    <row r="13" spans="1:41" s="183" customFormat="1" x14ac:dyDescent="0.25">
      <c r="A13" s="182" t="s">
        <v>120</v>
      </c>
      <c r="B13" s="77"/>
      <c r="C13" s="77"/>
      <c r="D13" s="4">
        <v>44075</v>
      </c>
      <c r="E13" s="77">
        <v>44076</v>
      </c>
      <c r="F13" s="4">
        <v>44077</v>
      </c>
      <c r="G13" s="3">
        <v>4</v>
      </c>
      <c r="H13" s="3">
        <v>5</v>
      </c>
      <c r="I13" s="4">
        <v>44110</v>
      </c>
      <c r="J13" s="77">
        <v>44111</v>
      </c>
      <c r="K13" s="4">
        <v>44112</v>
      </c>
      <c r="L13" s="77">
        <v>44113</v>
      </c>
      <c r="M13" s="4">
        <v>10</v>
      </c>
      <c r="N13" s="3">
        <v>11</v>
      </c>
      <c r="O13" s="3">
        <v>12</v>
      </c>
      <c r="P13" s="4">
        <v>13</v>
      </c>
      <c r="Q13" s="77">
        <v>14</v>
      </c>
      <c r="R13" s="4">
        <v>15</v>
      </c>
      <c r="S13" s="77">
        <v>16</v>
      </c>
      <c r="T13" s="4">
        <v>17</v>
      </c>
      <c r="U13" s="3">
        <v>18</v>
      </c>
      <c r="V13" s="3">
        <v>19</v>
      </c>
      <c r="W13" s="4">
        <v>20</v>
      </c>
      <c r="X13" s="77">
        <v>21</v>
      </c>
      <c r="Y13" s="4">
        <v>22</v>
      </c>
      <c r="Z13" s="77">
        <v>23</v>
      </c>
      <c r="AA13" s="4">
        <v>24</v>
      </c>
      <c r="AB13" s="3">
        <v>25</v>
      </c>
      <c r="AC13" s="3">
        <v>26</v>
      </c>
      <c r="AD13" s="4">
        <v>27</v>
      </c>
      <c r="AE13" s="77">
        <v>28</v>
      </c>
      <c r="AF13" s="4">
        <v>29</v>
      </c>
      <c r="AG13" s="92">
        <v>30</v>
      </c>
      <c r="AH13" s="4">
        <v>31</v>
      </c>
      <c r="AI13" s="6"/>
      <c r="AJ13" s="6"/>
      <c r="AK13" s="6"/>
      <c r="AL13" s="98"/>
    </row>
    <row r="14" spans="1:41" s="183" customFormat="1" x14ac:dyDescent="0.25">
      <c r="A14" s="182" t="s">
        <v>34</v>
      </c>
      <c r="B14" s="77"/>
      <c r="C14" s="77"/>
      <c r="D14" s="77"/>
      <c r="E14" s="77"/>
      <c r="F14" s="77"/>
      <c r="G14" s="92">
        <v>44075</v>
      </c>
      <c r="H14" s="3">
        <v>44076</v>
      </c>
      <c r="I14" s="4">
        <v>44077</v>
      </c>
      <c r="J14" s="77">
        <v>4</v>
      </c>
      <c r="K14" s="4">
        <v>5</v>
      </c>
      <c r="L14" s="77">
        <v>44110</v>
      </c>
      <c r="M14" s="4">
        <v>44111</v>
      </c>
      <c r="N14" s="3">
        <v>44112</v>
      </c>
      <c r="O14" s="3">
        <v>44113</v>
      </c>
      <c r="P14" s="4">
        <v>10</v>
      </c>
      <c r="Q14" s="77">
        <v>11</v>
      </c>
      <c r="R14" s="4">
        <v>12</v>
      </c>
      <c r="S14" s="77">
        <v>13</v>
      </c>
      <c r="T14" s="4">
        <v>14</v>
      </c>
      <c r="U14" s="3">
        <v>15</v>
      </c>
      <c r="V14" s="3">
        <v>16</v>
      </c>
      <c r="W14" s="4">
        <v>17</v>
      </c>
      <c r="X14" s="77">
        <v>18</v>
      </c>
      <c r="Y14" s="4">
        <v>19</v>
      </c>
      <c r="Z14" s="77">
        <v>20</v>
      </c>
      <c r="AA14" s="4">
        <v>21</v>
      </c>
      <c r="AB14" s="3">
        <v>22</v>
      </c>
      <c r="AC14" s="3">
        <v>23</v>
      </c>
      <c r="AD14" s="4">
        <v>24</v>
      </c>
      <c r="AE14" s="77">
        <v>25</v>
      </c>
      <c r="AF14" s="4">
        <v>26</v>
      </c>
      <c r="AG14" s="77">
        <v>27</v>
      </c>
      <c r="AH14" s="4">
        <v>28</v>
      </c>
      <c r="AI14" s="3">
        <v>29</v>
      </c>
      <c r="AJ14" s="3">
        <v>30</v>
      </c>
      <c r="AK14" s="6"/>
      <c r="AL14" s="98"/>
      <c r="AO14" s="184"/>
    </row>
    <row r="15" spans="1:41" s="183" customFormat="1" ht="15.75" thickBot="1" x14ac:dyDescent="0.3">
      <c r="A15" s="185" t="s">
        <v>35</v>
      </c>
      <c r="B15" s="109">
        <v>1</v>
      </c>
      <c r="C15" s="100">
        <v>2</v>
      </c>
      <c r="D15" s="109">
        <v>44077</v>
      </c>
      <c r="E15" s="100">
        <v>4</v>
      </c>
      <c r="F15" s="109">
        <v>5</v>
      </c>
      <c r="G15" s="103">
        <v>44110</v>
      </c>
      <c r="H15" s="102">
        <v>44111</v>
      </c>
      <c r="I15" s="103">
        <v>44112</v>
      </c>
      <c r="J15" s="100">
        <v>44113</v>
      </c>
      <c r="K15" s="109">
        <v>10</v>
      </c>
      <c r="L15" s="100">
        <v>11</v>
      </c>
      <c r="M15" s="109">
        <v>12</v>
      </c>
      <c r="N15" s="102">
        <v>13</v>
      </c>
      <c r="O15" s="102">
        <v>14</v>
      </c>
      <c r="P15" s="109">
        <v>15</v>
      </c>
      <c r="Q15" s="100">
        <v>16</v>
      </c>
      <c r="R15" s="109">
        <v>17</v>
      </c>
      <c r="S15" s="100">
        <v>18</v>
      </c>
      <c r="T15" s="109">
        <v>19</v>
      </c>
      <c r="U15" s="102">
        <v>20</v>
      </c>
      <c r="V15" s="102">
        <v>21</v>
      </c>
      <c r="W15" s="109">
        <v>22</v>
      </c>
      <c r="X15" s="100">
        <v>23</v>
      </c>
      <c r="Y15" s="109">
        <v>24</v>
      </c>
      <c r="Z15" s="103">
        <v>25</v>
      </c>
      <c r="AA15" s="103">
        <v>26</v>
      </c>
      <c r="AB15" s="102">
        <v>27</v>
      </c>
      <c r="AC15" s="102">
        <v>28</v>
      </c>
      <c r="AD15" s="109">
        <v>29</v>
      </c>
      <c r="AE15" s="100">
        <v>30</v>
      </c>
      <c r="AF15" s="109">
        <v>31</v>
      </c>
      <c r="AG15" s="100"/>
      <c r="AH15" s="105"/>
      <c r="AI15" s="105"/>
      <c r="AJ15" s="105"/>
      <c r="AK15" s="105"/>
      <c r="AL15" s="106"/>
    </row>
    <row r="16" spans="1:41" ht="15.75" thickBot="1" x14ac:dyDescent="0.3"/>
    <row r="17" spans="2:24" x14ac:dyDescent="0.25">
      <c r="B17" s="179" t="s">
        <v>211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1"/>
    </row>
    <row r="18" spans="2:24" ht="15" customHeight="1" x14ac:dyDescent="0.25">
      <c r="B18" s="11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6"/>
      <c r="R18" s="528" t="s">
        <v>193</v>
      </c>
      <c r="S18" s="530"/>
      <c r="T18" s="528"/>
      <c r="U18" s="530"/>
      <c r="V18" s="528" t="s">
        <v>12</v>
      </c>
      <c r="W18" s="529"/>
      <c r="X18" s="545"/>
    </row>
    <row r="19" spans="2:24" ht="15" customHeight="1" x14ac:dyDescent="0.25">
      <c r="B19" s="11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9"/>
      <c r="R19" s="531"/>
      <c r="S19" s="533"/>
      <c r="T19" s="531"/>
      <c r="U19" s="533"/>
      <c r="V19" s="531"/>
      <c r="W19" s="532"/>
      <c r="X19" s="546"/>
    </row>
    <row r="20" spans="2:24" x14ac:dyDescent="0.25">
      <c r="B20" s="69" t="s">
        <v>10</v>
      </c>
      <c r="C20" s="488" t="s">
        <v>11</v>
      </c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90"/>
      <c r="R20" s="534"/>
      <c r="S20" s="536"/>
      <c r="T20" s="534"/>
      <c r="U20" s="536"/>
      <c r="V20" s="534"/>
      <c r="W20" s="535"/>
      <c r="X20" s="547"/>
    </row>
    <row r="21" spans="2:24" x14ac:dyDescent="0.25">
      <c r="B21" s="51">
        <v>106</v>
      </c>
      <c r="C21" s="485" t="s">
        <v>31</v>
      </c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  <c r="P21" s="486"/>
      <c r="Q21" s="487"/>
      <c r="R21" s="382">
        <v>2</v>
      </c>
      <c r="S21" s="497"/>
      <c r="T21" s="382"/>
      <c r="U21" s="497"/>
      <c r="V21" s="721">
        <f>B21*R21</f>
        <v>212</v>
      </c>
      <c r="W21" s="722"/>
      <c r="X21" s="723"/>
    </row>
    <row r="22" spans="2:24" x14ac:dyDescent="0.25">
      <c r="B22" s="88">
        <v>43</v>
      </c>
      <c r="C22" s="485" t="s">
        <v>31</v>
      </c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7"/>
      <c r="R22" s="382">
        <v>1</v>
      </c>
      <c r="S22" s="497"/>
      <c r="T22" s="382"/>
      <c r="U22" s="497"/>
      <c r="V22" s="721">
        <f>B22*R22</f>
        <v>43</v>
      </c>
      <c r="W22" s="722"/>
      <c r="X22" s="723"/>
    </row>
    <row r="23" spans="2:24" ht="15" customHeight="1" x14ac:dyDescent="0.25">
      <c r="B23" s="244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736" t="s">
        <v>123</v>
      </c>
      <c r="N23" s="737"/>
      <c r="O23" s="737"/>
      <c r="P23" s="737"/>
      <c r="Q23" s="737"/>
      <c r="R23" s="737"/>
      <c r="S23" s="737"/>
      <c r="T23" s="737"/>
      <c r="U23" s="738"/>
      <c r="V23" s="744">
        <f>SUM(V21:X22)</f>
        <v>255</v>
      </c>
      <c r="W23" s="745"/>
      <c r="X23" s="746"/>
    </row>
    <row r="24" spans="2:24" ht="15.75" thickBot="1" x14ac:dyDescent="0.3"/>
    <row r="25" spans="2:24" ht="15" customHeight="1" x14ac:dyDescent="0.25">
      <c r="B25" s="621" t="s">
        <v>162</v>
      </c>
      <c r="C25" s="622"/>
      <c r="D25" s="622"/>
      <c r="E25" s="622"/>
      <c r="F25" s="622"/>
      <c r="G25" s="622"/>
      <c r="H25" s="622"/>
      <c r="I25" s="622"/>
      <c r="J25" s="622"/>
      <c r="K25" s="622"/>
      <c r="L25" s="622"/>
      <c r="M25" s="622"/>
      <c r="N25" s="622"/>
      <c r="O25" s="622"/>
      <c r="P25" s="622"/>
      <c r="Q25" s="622"/>
      <c r="R25" s="622"/>
      <c r="S25" s="622"/>
      <c r="T25" s="623"/>
    </row>
    <row r="26" spans="2:24" ht="45" x14ac:dyDescent="0.25">
      <c r="B26" s="703" t="s">
        <v>146</v>
      </c>
      <c r="C26" s="698"/>
      <c r="D26" s="698"/>
      <c r="E26" s="698"/>
      <c r="F26" s="698"/>
      <c r="G26" s="698"/>
      <c r="H26" s="87" t="s">
        <v>153</v>
      </c>
      <c r="I26" s="698" t="s">
        <v>10</v>
      </c>
      <c r="J26" s="698"/>
      <c r="K26" s="698"/>
      <c r="L26" s="698" t="s">
        <v>126</v>
      </c>
      <c r="M26" s="698"/>
      <c r="N26" s="698"/>
      <c r="O26" s="607" t="s">
        <v>127</v>
      </c>
      <c r="P26" s="605"/>
      <c r="Q26" s="605"/>
      <c r="R26" s="605"/>
      <c r="S26" s="605"/>
      <c r="T26" s="673"/>
    </row>
    <row r="27" spans="2:24" ht="33.75" customHeight="1" x14ac:dyDescent="0.25">
      <c r="B27" s="743" t="s">
        <v>201</v>
      </c>
      <c r="C27" s="572" t="s">
        <v>202</v>
      </c>
      <c r="D27" s="572" t="s">
        <v>202</v>
      </c>
      <c r="E27" s="572" t="s">
        <v>202</v>
      </c>
      <c r="F27" s="572" t="s">
        <v>202</v>
      </c>
      <c r="G27" s="573" t="s">
        <v>202</v>
      </c>
      <c r="H27" s="85">
        <v>2</v>
      </c>
      <c r="I27" s="565" t="s">
        <v>203</v>
      </c>
      <c r="J27" s="565" t="s">
        <v>204</v>
      </c>
      <c r="K27" s="565" t="s">
        <v>204</v>
      </c>
      <c r="L27" s="571" t="s">
        <v>205</v>
      </c>
      <c r="M27" s="572"/>
      <c r="N27" s="573"/>
      <c r="O27" s="601" t="s">
        <v>206</v>
      </c>
      <c r="P27" s="602"/>
      <c r="Q27" s="602"/>
      <c r="R27" s="602"/>
      <c r="S27" s="602"/>
      <c r="T27" s="739"/>
    </row>
    <row r="28" spans="2:24" ht="33.75" customHeight="1" thickBot="1" x14ac:dyDescent="0.3">
      <c r="B28" s="734" t="s">
        <v>207</v>
      </c>
      <c r="C28" s="578" t="s">
        <v>208</v>
      </c>
      <c r="D28" s="578" t="s">
        <v>208</v>
      </c>
      <c r="E28" s="578" t="s">
        <v>208</v>
      </c>
      <c r="F28" s="578" t="s">
        <v>208</v>
      </c>
      <c r="G28" s="579" t="s">
        <v>208</v>
      </c>
      <c r="H28" s="86">
        <v>1</v>
      </c>
      <c r="I28" s="567" t="s">
        <v>203</v>
      </c>
      <c r="J28" s="567" t="s">
        <v>204</v>
      </c>
      <c r="K28" s="567" t="s">
        <v>204</v>
      </c>
      <c r="L28" s="567" t="s">
        <v>209</v>
      </c>
      <c r="M28" s="567" t="s">
        <v>209</v>
      </c>
      <c r="N28" s="567" t="s">
        <v>209</v>
      </c>
      <c r="O28" s="740" t="s">
        <v>210</v>
      </c>
      <c r="P28" s="741"/>
      <c r="Q28" s="741"/>
      <c r="R28" s="741"/>
      <c r="S28" s="741"/>
      <c r="T28" s="742"/>
    </row>
    <row r="31" spans="2:24" x14ac:dyDescent="0.25">
      <c r="N31">
        <f>2*3</f>
        <v>6</v>
      </c>
    </row>
  </sheetData>
  <mergeCells count="29">
    <mergeCell ref="A1:AL2"/>
    <mergeCell ref="C21:Q21"/>
    <mergeCell ref="R21:S21"/>
    <mergeCell ref="T21:U21"/>
    <mergeCell ref="B25:T25"/>
    <mergeCell ref="C18:Q19"/>
    <mergeCell ref="R18:S20"/>
    <mergeCell ref="T18:U20"/>
    <mergeCell ref="V18:X20"/>
    <mergeCell ref="C20:Q20"/>
    <mergeCell ref="C22:Q22"/>
    <mergeCell ref="R22:S22"/>
    <mergeCell ref="T22:U22"/>
    <mergeCell ref="V22:X22"/>
    <mergeCell ref="V21:X21"/>
    <mergeCell ref="V23:X23"/>
    <mergeCell ref="M23:U23"/>
    <mergeCell ref="O26:T26"/>
    <mergeCell ref="O27:T27"/>
    <mergeCell ref="O28:T28"/>
    <mergeCell ref="B28:G28"/>
    <mergeCell ref="I28:K28"/>
    <mergeCell ref="L28:N28"/>
    <mergeCell ref="B26:G26"/>
    <mergeCell ref="I26:K26"/>
    <mergeCell ref="L26:N26"/>
    <mergeCell ref="B27:G27"/>
    <mergeCell ref="I27:K27"/>
    <mergeCell ref="L27:N27"/>
  </mergeCells>
  <pageMargins left="0.7" right="0.7" top="0.75" bottom="0.75" header="0.3" footer="0.3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7" tint="0.39997558519241921"/>
    <pageSetUpPr fitToPage="1"/>
  </sheetPr>
  <dimension ref="A1:AL66"/>
  <sheetViews>
    <sheetView topLeftCell="A11" zoomScale="85" zoomScaleNormal="85" workbookViewId="0">
      <selection activeCell="L28" sqref="L28:M28"/>
    </sheetView>
  </sheetViews>
  <sheetFormatPr baseColWidth="10" defaultRowHeight="15" x14ac:dyDescent="0.25"/>
  <cols>
    <col min="1" max="1" width="7.28515625" customWidth="1"/>
    <col min="2" max="3" width="6.85546875" customWidth="1"/>
    <col min="4" max="5" width="4.140625" customWidth="1"/>
    <col min="6" max="6" width="6" customWidth="1"/>
    <col min="7" max="10" width="4.140625" customWidth="1"/>
    <col min="11" max="11" width="5.7109375" customWidth="1"/>
    <col min="12" max="12" width="7" customWidth="1"/>
    <col min="13" max="13" width="6" customWidth="1"/>
    <col min="14" max="15" width="5.85546875" customWidth="1"/>
    <col min="16" max="16" width="6.140625" customWidth="1"/>
    <col min="17" max="17" width="7.140625" customWidth="1"/>
    <col min="18" max="20" width="5.85546875" customWidth="1"/>
    <col min="21" max="21" width="7.140625" customWidth="1"/>
    <col min="22" max="23" width="5.85546875" customWidth="1"/>
    <col min="24" max="25" width="7" customWidth="1"/>
    <col min="26" max="26" width="5.85546875" customWidth="1"/>
    <col min="27" max="27" width="7.42578125" customWidth="1"/>
    <col min="28" max="38" width="5.28515625" customWidth="1"/>
    <col min="40" max="40" width="11.42578125" customWidth="1"/>
    <col min="54" max="54" width="11.42578125" customWidth="1"/>
  </cols>
  <sheetData>
    <row r="1" spans="1:38" x14ac:dyDescent="0.25">
      <c r="A1" s="765" t="s">
        <v>116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70"/>
    </row>
    <row r="2" spans="1:38" x14ac:dyDescent="0.25">
      <c r="A2" s="471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472"/>
    </row>
    <row r="3" spans="1:38" x14ac:dyDescent="0.25">
      <c r="A3" s="95">
        <v>2025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2" t="s">
        <v>5</v>
      </c>
      <c r="O3" s="2" t="s">
        <v>6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2" t="s">
        <v>5</v>
      </c>
      <c r="V3" s="2" t="s">
        <v>6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2" t="s">
        <v>5</v>
      </c>
      <c r="AC3" s="2" t="s">
        <v>6</v>
      </c>
      <c r="AD3" s="1" t="s">
        <v>0</v>
      </c>
      <c r="AE3" s="1" t="s">
        <v>1</v>
      </c>
      <c r="AF3" s="1" t="s">
        <v>2</v>
      </c>
      <c r="AG3" s="1" t="s">
        <v>3</v>
      </c>
      <c r="AH3" s="1" t="s">
        <v>4</v>
      </c>
      <c r="AI3" s="2" t="s">
        <v>5</v>
      </c>
      <c r="AJ3" s="2" t="s">
        <v>6</v>
      </c>
      <c r="AK3" s="1" t="s">
        <v>0</v>
      </c>
      <c r="AL3" s="96" t="s">
        <v>1</v>
      </c>
    </row>
    <row r="4" spans="1:38" x14ac:dyDescent="0.25">
      <c r="A4" s="97" t="s">
        <v>48</v>
      </c>
      <c r="B4" s="82"/>
      <c r="C4" s="82"/>
      <c r="D4" s="92">
        <v>44075</v>
      </c>
      <c r="E4" s="25">
        <v>44076</v>
      </c>
      <c r="F4" s="25">
        <v>44077</v>
      </c>
      <c r="G4" s="3">
        <v>4</v>
      </c>
      <c r="H4" s="3">
        <v>5</v>
      </c>
      <c r="I4" s="92">
        <v>44110</v>
      </c>
      <c r="J4" s="25">
        <v>44111</v>
      </c>
      <c r="K4" s="25">
        <v>44112</v>
      </c>
      <c r="L4" s="25">
        <v>44113</v>
      </c>
      <c r="M4" s="25">
        <v>10</v>
      </c>
      <c r="N4" s="3">
        <v>11</v>
      </c>
      <c r="O4" s="26">
        <v>12</v>
      </c>
      <c r="P4" s="25">
        <v>13</v>
      </c>
      <c r="Q4" s="25">
        <v>14</v>
      </c>
      <c r="R4" s="25">
        <v>15</v>
      </c>
      <c r="S4" s="25">
        <v>16</v>
      </c>
      <c r="T4" s="25">
        <v>17</v>
      </c>
      <c r="U4" s="26">
        <v>18</v>
      </c>
      <c r="V4" s="26">
        <v>19</v>
      </c>
      <c r="W4" s="25">
        <v>20</v>
      </c>
      <c r="X4" s="25">
        <v>21</v>
      </c>
      <c r="Y4" s="25">
        <v>22</v>
      </c>
      <c r="Z4" s="25">
        <v>23</v>
      </c>
      <c r="AA4" s="25">
        <v>24</v>
      </c>
      <c r="AB4" s="26">
        <v>25</v>
      </c>
      <c r="AC4" s="26">
        <v>26</v>
      </c>
      <c r="AD4" s="25">
        <v>27</v>
      </c>
      <c r="AE4" s="25">
        <v>28</v>
      </c>
      <c r="AF4" s="25">
        <v>29</v>
      </c>
      <c r="AG4" s="25">
        <v>30</v>
      </c>
      <c r="AH4" s="92">
        <v>31</v>
      </c>
      <c r="AI4" s="3"/>
      <c r="AJ4" s="3"/>
      <c r="AK4" s="6"/>
      <c r="AL4" s="98"/>
    </row>
    <row r="5" spans="1:38" x14ac:dyDescent="0.25">
      <c r="A5" s="97" t="s">
        <v>42</v>
      </c>
      <c r="B5" s="82"/>
      <c r="C5" s="82"/>
      <c r="D5" s="77"/>
      <c r="E5" s="77"/>
      <c r="F5" s="77"/>
      <c r="G5" s="3">
        <v>44075</v>
      </c>
      <c r="H5" s="3">
        <v>44076</v>
      </c>
      <c r="I5" s="25">
        <v>44077</v>
      </c>
      <c r="J5" s="25">
        <v>4</v>
      </c>
      <c r="K5" s="25">
        <v>5</v>
      </c>
      <c r="L5" s="25">
        <v>44110</v>
      </c>
      <c r="M5" s="25">
        <v>44111</v>
      </c>
      <c r="N5" s="3">
        <v>44112</v>
      </c>
      <c r="O5" s="26">
        <v>44113</v>
      </c>
      <c r="P5" s="25">
        <v>10</v>
      </c>
      <c r="Q5" s="25">
        <v>11</v>
      </c>
      <c r="R5" s="25">
        <v>12</v>
      </c>
      <c r="S5" s="25">
        <v>13</v>
      </c>
      <c r="T5" s="25">
        <v>14</v>
      </c>
      <c r="U5" s="26">
        <v>15</v>
      </c>
      <c r="V5" s="26">
        <v>16</v>
      </c>
      <c r="W5" s="25">
        <v>17</v>
      </c>
      <c r="X5" s="25">
        <v>18</v>
      </c>
      <c r="Y5" s="25">
        <v>19</v>
      </c>
      <c r="Z5" s="25">
        <v>20</v>
      </c>
      <c r="AA5" s="25">
        <v>21</v>
      </c>
      <c r="AB5" s="26">
        <v>22</v>
      </c>
      <c r="AC5" s="26">
        <v>23</v>
      </c>
      <c r="AD5" s="25">
        <v>24</v>
      </c>
      <c r="AE5" s="25">
        <v>25</v>
      </c>
      <c r="AF5" s="25">
        <v>26</v>
      </c>
      <c r="AG5" s="25">
        <v>27</v>
      </c>
      <c r="AH5" s="4">
        <v>28</v>
      </c>
      <c r="AI5" s="3"/>
      <c r="AJ5" s="3"/>
      <c r="AK5" s="6"/>
      <c r="AL5" s="98"/>
    </row>
    <row r="6" spans="1:38" x14ac:dyDescent="0.25">
      <c r="A6" s="97" t="s">
        <v>43</v>
      </c>
      <c r="B6" s="82"/>
      <c r="C6" s="82"/>
      <c r="D6" s="77"/>
      <c r="E6" s="77"/>
      <c r="F6" s="77"/>
      <c r="G6" s="3">
        <v>44075</v>
      </c>
      <c r="H6" s="3">
        <v>44076</v>
      </c>
      <c r="I6" s="25">
        <v>44077</v>
      </c>
      <c r="J6" s="25">
        <v>4</v>
      </c>
      <c r="K6" s="25">
        <v>5</v>
      </c>
      <c r="L6" s="25">
        <v>44110</v>
      </c>
      <c r="M6" s="25">
        <v>44111</v>
      </c>
      <c r="N6" s="3">
        <v>44112</v>
      </c>
      <c r="O6" s="26">
        <v>44113</v>
      </c>
      <c r="P6" s="25">
        <v>10</v>
      </c>
      <c r="Q6" s="25">
        <v>11</v>
      </c>
      <c r="R6" s="25">
        <v>12</v>
      </c>
      <c r="S6" s="25">
        <v>13</v>
      </c>
      <c r="T6" s="25">
        <v>14</v>
      </c>
      <c r="U6" s="26">
        <v>15</v>
      </c>
      <c r="V6" s="26">
        <v>16</v>
      </c>
      <c r="W6" s="25">
        <v>17</v>
      </c>
      <c r="X6" s="25">
        <v>18</v>
      </c>
      <c r="Y6" s="25">
        <v>19</v>
      </c>
      <c r="Z6" s="25">
        <v>20</v>
      </c>
      <c r="AA6" s="25">
        <v>21</v>
      </c>
      <c r="AB6" s="26">
        <v>22</v>
      </c>
      <c r="AC6" s="26">
        <v>23</v>
      </c>
      <c r="AD6" s="25">
        <v>24</v>
      </c>
      <c r="AE6" s="25">
        <v>25</v>
      </c>
      <c r="AF6" s="25">
        <v>26</v>
      </c>
      <c r="AG6" s="25">
        <v>27</v>
      </c>
      <c r="AH6" s="4">
        <v>28</v>
      </c>
      <c r="AI6" s="3">
        <v>29</v>
      </c>
      <c r="AJ6" s="3">
        <v>30</v>
      </c>
      <c r="AK6" s="4">
        <v>31</v>
      </c>
      <c r="AL6" s="98"/>
    </row>
    <row r="7" spans="1:38" x14ac:dyDescent="0.25">
      <c r="A7" s="97" t="s">
        <v>44</v>
      </c>
      <c r="B7" s="77"/>
      <c r="C7" s="25">
        <v>1</v>
      </c>
      <c r="D7" s="25">
        <v>44076</v>
      </c>
      <c r="E7" s="25">
        <v>44077</v>
      </c>
      <c r="F7" s="25">
        <v>4</v>
      </c>
      <c r="G7" s="3">
        <v>5</v>
      </c>
      <c r="H7" s="3">
        <v>44110</v>
      </c>
      <c r="I7" s="25">
        <v>44111</v>
      </c>
      <c r="J7" s="25">
        <v>44112</v>
      </c>
      <c r="K7" s="25">
        <v>44113</v>
      </c>
      <c r="L7" s="25">
        <v>10</v>
      </c>
      <c r="M7" s="25">
        <v>11</v>
      </c>
      <c r="N7" s="3">
        <v>12</v>
      </c>
      <c r="O7" s="26">
        <v>13</v>
      </c>
      <c r="P7" s="25">
        <v>14</v>
      </c>
      <c r="Q7" s="25">
        <v>15</v>
      </c>
      <c r="R7" s="25">
        <v>16</v>
      </c>
      <c r="S7" s="25">
        <v>17</v>
      </c>
      <c r="T7" s="92">
        <v>18</v>
      </c>
      <c r="U7" s="26">
        <v>19</v>
      </c>
      <c r="V7" s="26">
        <v>20</v>
      </c>
      <c r="W7" s="92">
        <v>21</v>
      </c>
      <c r="X7" s="25">
        <v>22</v>
      </c>
      <c r="Y7" s="25">
        <v>23</v>
      </c>
      <c r="Z7" s="25">
        <v>24</v>
      </c>
      <c r="AA7" s="25">
        <v>25</v>
      </c>
      <c r="AB7" s="26">
        <v>26</v>
      </c>
      <c r="AC7" s="26">
        <v>27</v>
      </c>
      <c r="AD7" s="25">
        <v>28</v>
      </c>
      <c r="AE7" s="25">
        <v>29</v>
      </c>
      <c r="AF7" s="25">
        <v>30</v>
      </c>
      <c r="AG7" s="77"/>
      <c r="AH7" s="6"/>
      <c r="AI7" s="3"/>
      <c r="AJ7" s="3"/>
      <c r="AK7" s="6"/>
      <c r="AL7" s="98"/>
    </row>
    <row r="8" spans="1:38" x14ac:dyDescent="0.25">
      <c r="A8" s="97" t="s">
        <v>45</v>
      </c>
      <c r="B8" s="77"/>
      <c r="C8" s="77"/>
      <c r="D8" s="77"/>
      <c r="E8" s="92">
        <v>44075</v>
      </c>
      <c r="F8" s="25">
        <v>44076</v>
      </c>
      <c r="G8" s="3">
        <v>44077</v>
      </c>
      <c r="H8" s="3">
        <v>4</v>
      </c>
      <c r="I8" s="25">
        <v>5</v>
      </c>
      <c r="J8" s="25">
        <v>44110</v>
      </c>
      <c r="K8" s="25">
        <v>44111</v>
      </c>
      <c r="L8" s="25">
        <v>44112</v>
      </c>
      <c r="M8" s="25">
        <v>44113</v>
      </c>
      <c r="N8" s="3">
        <v>10</v>
      </c>
      <c r="O8" s="26">
        <v>11</v>
      </c>
      <c r="P8" s="25">
        <v>12</v>
      </c>
      <c r="Q8" s="25">
        <v>13</v>
      </c>
      <c r="R8" s="25">
        <v>14</v>
      </c>
      <c r="S8" s="25">
        <v>15</v>
      </c>
      <c r="T8" s="25">
        <v>16</v>
      </c>
      <c r="U8" s="26">
        <v>17</v>
      </c>
      <c r="V8" s="26">
        <v>18</v>
      </c>
      <c r="W8" s="25">
        <v>19</v>
      </c>
      <c r="X8" s="25">
        <v>20</v>
      </c>
      <c r="Y8" s="25">
        <v>21</v>
      </c>
      <c r="Z8" s="25">
        <v>22</v>
      </c>
      <c r="AA8" s="25">
        <v>23</v>
      </c>
      <c r="AB8" s="26">
        <v>24</v>
      </c>
      <c r="AC8" s="26">
        <v>25</v>
      </c>
      <c r="AD8" s="25">
        <v>26</v>
      </c>
      <c r="AE8" s="25">
        <v>27</v>
      </c>
      <c r="AF8" s="25">
        <v>28</v>
      </c>
      <c r="AG8" s="25">
        <v>29</v>
      </c>
      <c r="AH8" s="4">
        <v>30</v>
      </c>
      <c r="AI8" s="3">
        <v>31</v>
      </c>
      <c r="AJ8" s="3"/>
      <c r="AK8" s="6"/>
      <c r="AL8" s="98"/>
    </row>
    <row r="9" spans="1:38" x14ac:dyDescent="0.25">
      <c r="A9" s="97" t="s">
        <v>46</v>
      </c>
      <c r="B9" s="77"/>
      <c r="C9" s="77"/>
      <c r="D9" s="77"/>
      <c r="E9" s="77"/>
      <c r="F9" s="77"/>
      <c r="G9" s="3"/>
      <c r="H9" s="3">
        <v>44075</v>
      </c>
      <c r="I9" s="25">
        <v>44076</v>
      </c>
      <c r="J9" s="25">
        <v>44077</v>
      </c>
      <c r="K9" s="25">
        <v>4</v>
      </c>
      <c r="L9" s="25">
        <v>5</v>
      </c>
      <c r="M9" s="25">
        <v>44110</v>
      </c>
      <c r="N9" s="3">
        <v>44111</v>
      </c>
      <c r="O9" s="26">
        <v>44112</v>
      </c>
      <c r="P9" s="25">
        <v>44113</v>
      </c>
      <c r="Q9" s="25">
        <v>10</v>
      </c>
      <c r="R9" s="25">
        <v>11</v>
      </c>
      <c r="S9" s="25">
        <v>12</v>
      </c>
      <c r="T9" s="25">
        <v>13</v>
      </c>
      <c r="U9" s="26">
        <v>14</v>
      </c>
      <c r="V9" s="26">
        <v>15</v>
      </c>
      <c r="W9" s="25">
        <v>16</v>
      </c>
      <c r="X9" s="25">
        <v>17</v>
      </c>
      <c r="Y9" s="25">
        <v>18</v>
      </c>
      <c r="Z9" s="25">
        <v>19</v>
      </c>
      <c r="AA9" s="25">
        <v>20</v>
      </c>
      <c r="AB9" s="26">
        <v>21</v>
      </c>
      <c r="AC9" s="26">
        <v>22</v>
      </c>
      <c r="AD9" s="25">
        <v>23</v>
      </c>
      <c r="AE9" s="92">
        <v>24</v>
      </c>
      <c r="AF9" s="25">
        <v>25</v>
      </c>
      <c r="AG9" s="25">
        <v>26</v>
      </c>
      <c r="AH9" s="4">
        <v>27</v>
      </c>
      <c r="AI9" s="3">
        <v>28</v>
      </c>
      <c r="AJ9" s="3">
        <v>29</v>
      </c>
      <c r="AK9" s="4">
        <v>30</v>
      </c>
      <c r="AL9" s="98"/>
    </row>
    <row r="10" spans="1:38" x14ac:dyDescent="0.25">
      <c r="A10" s="97" t="s">
        <v>119</v>
      </c>
      <c r="B10" s="77"/>
      <c r="C10" s="25">
        <v>1</v>
      </c>
      <c r="D10" s="25">
        <v>44076</v>
      </c>
      <c r="E10" s="25">
        <v>44077</v>
      </c>
      <c r="F10" s="25">
        <v>4</v>
      </c>
      <c r="G10" s="3">
        <v>5</v>
      </c>
      <c r="H10" s="3">
        <v>44110</v>
      </c>
      <c r="I10" s="25">
        <v>44111</v>
      </c>
      <c r="J10" s="25">
        <v>44112</v>
      </c>
      <c r="K10" s="25">
        <v>44113</v>
      </c>
      <c r="L10" s="25">
        <v>10</v>
      </c>
      <c r="M10" s="25">
        <v>11</v>
      </c>
      <c r="N10" s="3">
        <v>12</v>
      </c>
      <c r="O10" s="26">
        <v>13</v>
      </c>
      <c r="P10" s="25">
        <v>14</v>
      </c>
      <c r="Q10" s="25">
        <v>15</v>
      </c>
      <c r="R10" s="25">
        <v>16</v>
      </c>
      <c r="S10" s="25">
        <v>17</v>
      </c>
      <c r="T10" s="25">
        <v>18</v>
      </c>
      <c r="U10" s="26">
        <v>19</v>
      </c>
      <c r="V10" s="26">
        <v>20</v>
      </c>
      <c r="W10" s="25">
        <v>21</v>
      </c>
      <c r="X10" s="25">
        <v>22</v>
      </c>
      <c r="Y10" s="25">
        <v>23</v>
      </c>
      <c r="Z10" s="25">
        <v>24</v>
      </c>
      <c r="AA10" s="25">
        <v>25</v>
      </c>
      <c r="AB10" s="26">
        <v>26</v>
      </c>
      <c r="AC10" s="26">
        <v>27</v>
      </c>
      <c r="AD10" s="25">
        <v>28</v>
      </c>
      <c r="AE10" s="25">
        <v>29</v>
      </c>
      <c r="AF10" s="25">
        <v>30</v>
      </c>
      <c r="AG10" s="25">
        <v>31</v>
      </c>
      <c r="AH10" s="6"/>
      <c r="AI10" s="3"/>
      <c r="AJ10" s="3"/>
      <c r="AK10" s="6"/>
      <c r="AL10" s="98"/>
    </row>
    <row r="11" spans="1:38" x14ac:dyDescent="0.25">
      <c r="A11" s="97" t="s">
        <v>91</v>
      </c>
      <c r="B11" s="77"/>
      <c r="C11" s="77"/>
      <c r="D11" s="77"/>
      <c r="E11" s="77"/>
      <c r="F11" s="25">
        <v>44075</v>
      </c>
      <c r="G11" s="3">
        <v>44076</v>
      </c>
      <c r="H11" s="3">
        <v>44077</v>
      </c>
      <c r="I11" s="25">
        <v>4</v>
      </c>
      <c r="J11" s="25">
        <v>5</v>
      </c>
      <c r="K11" s="25">
        <v>44110</v>
      </c>
      <c r="L11" s="25">
        <v>44111</v>
      </c>
      <c r="M11" s="25">
        <v>44112</v>
      </c>
      <c r="N11" s="3">
        <v>44113</v>
      </c>
      <c r="O11" s="26">
        <v>10</v>
      </c>
      <c r="P11" s="25">
        <v>11</v>
      </c>
      <c r="Q11" s="25">
        <v>12</v>
      </c>
      <c r="R11" s="25">
        <v>13</v>
      </c>
      <c r="S11" s="25">
        <v>14</v>
      </c>
      <c r="T11" s="92">
        <v>15</v>
      </c>
      <c r="U11" s="26">
        <v>16</v>
      </c>
      <c r="V11" s="26">
        <v>17</v>
      </c>
      <c r="W11" s="25">
        <v>18</v>
      </c>
      <c r="X11" s="25">
        <v>19</v>
      </c>
      <c r="Y11" s="25">
        <v>20</v>
      </c>
      <c r="Z11" s="25">
        <v>21</v>
      </c>
      <c r="AA11" s="25">
        <v>22</v>
      </c>
      <c r="AB11" s="26">
        <v>23</v>
      </c>
      <c r="AC11" s="26">
        <v>24</v>
      </c>
      <c r="AD11" s="25">
        <v>25</v>
      </c>
      <c r="AE11" s="25">
        <v>26</v>
      </c>
      <c r="AF11" s="25">
        <v>27</v>
      </c>
      <c r="AG11" s="25">
        <v>28</v>
      </c>
      <c r="AH11" s="4">
        <v>29</v>
      </c>
      <c r="AI11" s="3">
        <v>30</v>
      </c>
      <c r="AJ11" s="3">
        <v>31</v>
      </c>
      <c r="AK11" s="6"/>
      <c r="AL11" s="98"/>
    </row>
    <row r="12" spans="1:38" x14ac:dyDescent="0.25">
      <c r="A12" s="97" t="s">
        <v>33</v>
      </c>
      <c r="B12" s="25">
        <v>1</v>
      </c>
      <c r="C12" s="25">
        <v>2</v>
      </c>
      <c r="D12" s="25">
        <v>44077</v>
      </c>
      <c r="E12" s="25">
        <v>4</v>
      </c>
      <c r="F12" s="25">
        <v>5</v>
      </c>
      <c r="G12" s="3">
        <v>44110</v>
      </c>
      <c r="H12" s="3">
        <v>44111</v>
      </c>
      <c r="I12" s="25">
        <v>44112</v>
      </c>
      <c r="J12" s="25">
        <v>44113</v>
      </c>
      <c r="K12" s="25">
        <v>10</v>
      </c>
      <c r="L12" s="92">
        <v>11</v>
      </c>
      <c r="M12" s="25">
        <v>12</v>
      </c>
      <c r="N12" s="3">
        <v>13</v>
      </c>
      <c r="O12" s="26">
        <v>14</v>
      </c>
      <c r="P12" s="25">
        <v>15</v>
      </c>
      <c r="Q12" s="25">
        <v>16</v>
      </c>
      <c r="R12" s="25">
        <v>17</v>
      </c>
      <c r="S12" s="25">
        <v>18</v>
      </c>
      <c r="T12" s="25">
        <v>19</v>
      </c>
      <c r="U12" s="26">
        <v>20</v>
      </c>
      <c r="V12" s="26">
        <v>21</v>
      </c>
      <c r="W12" s="25">
        <v>22</v>
      </c>
      <c r="X12" s="25">
        <v>23</v>
      </c>
      <c r="Y12" s="25">
        <v>24</v>
      </c>
      <c r="Z12" s="25">
        <v>25</v>
      </c>
      <c r="AA12" s="25">
        <v>26</v>
      </c>
      <c r="AB12" s="26">
        <v>27</v>
      </c>
      <c r="AC12" s="26">
        <v>28</v>
      </c>
      <c r="AD12" s="25">
        <v>29</v>
      </c>
      <c r="AE12" s="25">
        <v>30</v>
      </c>
      <c r="AF12" s="77"/>
      <c r="AG12" s="77"/>
      <c r="AH12" s="6"/>
      <c r="AI12" s="3"/>
      <c r="AJ12" s="3"/>
      <c r="AK12" s="6"/>
      <c r="AL12" s="98"/>
    </row>
    <row r="13" spans="1:38" x14ac:dyDescent="0.25">
      <c r="A13" s="97" t="s">
        <v>120</v>
      </c>
      <c r="B13" s="77"/>
      <c r="C13" s="77"/>
      <c r="D13" s="25">
        <v>44075</v>
      </c>
      <c r="E13" s="25">
        <v>44076</v>
      </c>
      <c r="F13" s="25">
        <v>44077</v>
      </c>
      <c r="G13" s="3">
        <v>4</v>
      </c>
      <c r="H13" s="3">
        <v>5</v>
      </c>
      <c r="I13" s="25">
        <v>44110</v>
      </c>
      <c r="J13" s="25">
        <v>44111</v>
      </c>
      <c r="K13" s="25">
        <v>44112</v>
      </c>
      <c r="L13" s="25">
        <v>44113</v>
      </c>
      <c r="M13" s="25">
        <v>10</v>
      </c>
      <c r="N13" s="3">
        <v>11</v>
      </c>
      <c r="O13" s="26">
        <v>12</v>
      </c>
      <c r="P13" s="25">
        <v>13</v>
      </c>
      <c r="Q13" s="25">
        <v>14</v>
      </c>
      <c r="R13" s="25">
        <v>15</v>
      </c>
      <c r="S13" s="25">
        <v>16</v>
      </c>
      <c r="T13" s="25">
        <v>17</v>
      </c>
      <c r="U13" s="26">
        <v>18</v>
      </c>
      <c r="V13" s="26">
        <v>19</v>
      </c>
      <c r="W13" s="25">
        <v>20</v>
      </c>
      <c r="X13" s="25">
        <v>21</v>
      </c>
      <c r="Y13" s="25">
        <v>22</v>
      </c>
      <c r="Z13" s="25">
        <v>23</v>
      </c>
      <c r="AA13" s="25">
        <v>24</v>
      </c>
      <c r="AB13" s="26">
        <v>25</v>
      </c>
      <c r="AC13" s="26">
        <v>26</v>
      </c>
      <c r="AD13" s="25">
        <v>27</v>
      </c>
      <c r="AE13" s="25">
        <v>28</v>
      </c>
      <c r="AF13" s="25">
        <v>29</v>
      </c>
      <c r="AG13" s="92">
        <v>30</v>
      </c>
      <c r="AH13" s="4">
        <v>31</v>
      </c>
      <c r="AI13" s="3"/>
      <c r="AJ13" s="3"/>
      <c r="AK13" s="6"/>
      <c r="AL13" s="98"/>
    </row>
    <row r="14" spans="1:38" x14ac:dyDescent="0.25">
      <c r="A14" s="97" t="s">
        <v>34</v>
      </c>
      <c r="B14" s="77"/>
      <c r="C14" s="77"/>
      <c r="D14" s="77"/>
      <c r="E14" s="77"/>
      <c r="F14" s="77"/>
      <c r="G14" s="93">
        <v>44075</v>
      </c>
      <c r="H14" s="3">
        <v>44076</v>
      </c>
      <c r="I14" s="25">
        <v>44077</v>
      </c>
      <c r="J14" s="25">
        <v>4</v>
      </c>
      <c r="K14" s="25">
        <v>5</v>
      </c>
      <c r="L14" s="25">
        <v>44110</v>
      </c>
      <c r="M14" s="25">
        <v>44111</v>
      </c>
      <c r="N14" s="3">
        <v>44112</v>
      </c>
      <c r="O14" s="26">
        <v>44113</v>
      </c>
      <c r="P14" s="25">
        <v>10</v>
      </c>
      <c r="Q14" s="25">
        <v>11</v>
      </c>
      <c r="R14" s="25">
        <v>12</v>
      </c>
      <c r="S14" s="25">
        <v>13</v>
      </c>
      <c r="T14" s="25">
        <v>14</v>
      </c>
      <c r="U14" s="26">
        <v>15</v>
      </c>
      <c r="V14" s="26">
        <v>16</v>
      </c>
      <c r="W14" s="25">
        <v>17</v>
      </c>
      <c r="X14" s="25">
        <v>18</v>
      </c>
      <c r="Y14" s="25">
        <v>19</v>
      </c>
      <c r="Z14" s="25">
        <v>20</v>
      </c>
      <c r="AA14" s="25">
        <v>21</v>
      </c>
      <c r="AB14" s="26">
        <v>22</v>
      </c>
      <c r="AC14" s="26">
        <v>23</v>
      </c>
      <c r="AD14" s="25">
        <v>24</v>
      </c>
      <c r="AE14" s="25">
        <v>25</v>
      </c>
      <c r="AF14" s="25">
        <v>26</v>
      </c>
      <c r="AG14" s="25">
        <v>27</v>
      </c>
      <c r="AH14" s="4">
        <v>28</v>
      </c>
      <c r="AI14" s="3">
        <v>29</v>
      </c>
      <c r="AJ14" s="3">
        <v>30</v>
      </c>
      <c r="AK14" s="6"/>
      <c r="AL14" s="98"/>
    </row>
    <row r="15" spans="1:38" ht="15.75" thickBot="1" x14ac:dyDescent="0.3">
      <c r="A15" s="99" t="s">
        <v>35</v>
      </c>
      <c r="B15" s="108">
        <v>1</v>
      </c>
      <c r="C15" s="108">
        <v>2</v>
      </c>
      <c r="D15" s="108">
        <v>44077</v>
      </c>
      <c r="E15" s="108">
        <v>4</v>
      </c>
      <c r="F15" s="108">
        <v>5</v>
      </c>
      <c r="G15" s="101">
        <v>44110</v>
      </c>
      <c r="H15" s="102">
        <v>44111</v>
      </c>
      <c r="I15" s="103">
        <v>44112</v>
      </c>
      <c r="J15" s="108">
        <v>44113</v>
      </c>
      <c r="K15" s="108">
        <v>10</v>
      </c>
      <c r="L15" s="108">
        <v>11</v>
      </c>
      <c r="M15" s="108">
        <v>12</v>
      </c>
      <c r="N15" s="102">
        <v>13</v>
      </c>
      <c r="O15" s="104">
        <v>14</v>
      </c>
      <c r="P15" s="108">
        <v>15</v>
      </c>
      <c r="Q15" s="108">
        <v>16</v>
      </c>
      <c r="R15" s="108">
        <v>17</v>
      </c>
      <c r="S15" s="108">
        <v>18</v>
      </c>
      <c r="T15" s="108">
        <v>19</v>
      </c>
      <c r="U15" s="104">
        <v>20</v>
      </c>
      <c r="V15" s="104">
        <v>21</v>
      </c>
      <c r="W15" s="108">
        <v>22</v>
      </c>
      <c r="X15" s="108">
        <v>23</v>
      </c>
      <c r="Y15" s="108">
        <v>24</v>
      </c>
      <c r="Z15" s="103">
        <v>25</v>
      </c>
      <c r="AA15" s="103">
        <v>26</v>
      </c>
      <c r="AB15" s="104">
        <v>27</v>
      </c>
      <c r="AC15" s="104">
        <v>28</v>
      </c>
      <c r="AD15" s="108">
        <v>29</v>
      </c>
      <c r="AE15" s="108">
        <v>30</v>
      </c>
      <c r="AF15" s="108">
        <v>31</v>
      </c>
      <c r="AG15" s="100"/>
      <c r="AH15" s="105"/>
      <c r="AI15" s="102"/>
      <c r="AJ15" s="102"/>
      <c r="AK15" s="105"/>
      <c r="AL15" s="106"/>
    </row>
    <row r="16" spans="1:38" ht="14.25" customHeight="1" thickBot="1" x14ac:dyDescent="0.3"/>
    <row r="17" spans="2:31" x14ac:dyDescent="0.25">
      <c r="B17" s="548" t="s">
        <v>69</v>
      </c>
      <c r="C17" s="549"/>
      <c r="D17" s="549"/>
      <c r="E17" s="549"/>
      <c r="F17" s="549"/>
      <c r="G17" s="549"/>
      <c r="H17" s="549"/>
      <c r="I17" s="549"/>
      <c r="J17" s="549"/>
      <c r="K17" s="549"/>
      <c r="L17" s="549"/>
      <c r="M17" s="549"/>
      <c r="N17" s="549"/>
      <c r="O17" s="549"/>
      <c r="P17" s="549"/>
      <c r="Q17" s="549"/>
      <c r="R17" s="549"/>
      <c r="S17" s="549"/>
      <c r="T17" s="549"/>
      <c r="U17" s="549"/>
      <c r="V17" s="549"/>
      <c r="W17" s="549"/>
      <c r="X17" s="549"/>
      <c r="Y17" s="549"/>
      <c r="Z17" s="549"/>
      <c r="AA17" s="549"/>
      <c r="AB17" s="549"/>
      <c r="AC17" s="549"/>
      <c r="AD17" s="549"/>
      <c r="AE17" s="550"/>
    </row>
    <row r="18" spans="2:31" ht="15" customHeight="1" x14ac:dyDescent="0.25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528" t="s">
        <v>230</v>
      </c>
      <c r="M18" s="530"/>
      <c r="N18" s="528" t="s">
        <v>231</v>
      </c>
      <c r="O18" s="530"/>
      <c r="P18" s="528" t="s">
        <v>232</v>
      </c>
      <c r="Q18" s="530"/>
      <c r="R18" s="528" t="s">
        <v>233</v>
      </c>
      <c r="S18" s="530"/>
      <c r="T18" s="528" t="s">
        <v>234</v>
      </c>
      <c r="U18" s="530"/>
      <c r="V18" s="528" t="s">
        <v>235</v>
      </c>
      <c r="W18" s="530"/>
      <c r="X18" s="528" t="s">
        <v>236</v>
      </c>
      <c r="Y18" s="530"/>
      <c r="Z18" s="528" t="s">
        <v>237</v>
      </c>
      <c r="AA18" s="530"/>
      <c r="AB18" s="767" t="s">
        <v>307</v>
      </c>
      <c r="AC18" s="768"/>
      <c r="AD18" s="528" t="s">
        <v>308</v>
      </c>
      <c r="AE18" s="545"/>
    </row>
    <row r="19" spans="2:31" ht="54" customHeight="1" x14ac:dyDescent="0.25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534"/>
      <c r="M19" s="536"/>
      <c r="N19" s="534"/>
      <c r="O19" s="536"/>
      <c r="P19" s="534"/>
      <c r="Q19" s="536"/>
      <c r="R19" s="534"/>
      <c r="S19" s="536"/>
      <c r="T19" s="534"/>
      <c r="U19" s="536"/>
      <c r="V19" s="534"/>
      <c r="W19" s="536"/>
      <c r="X19" s="534"/>
      <c r="Y19" s="536"/>
      <c r="Z19" s="534"/>
      <c r="AA19" s="536"/>
      <c r="AB19" s="769"/>
      <c r="AC19" s="770"/>
      <c r="AD19" s="534"/>
      <c r="AE19" s="547"/>
    </row>
    <row r="20" spans="2:31" x14ac:dyDescent="0.25">
      <c r="B20" s="7" t="s">
        <v>10</v>
      </c>
      <c r="C20" s="445" t="s">
        <v>17</v>
      </c>
      <c r="D20" s="445"/>
      <c r="E20" s="445"/>
      <c r="F20" s="445"/>
      <c r="G20" s="445"/>
      <c r="H20" s="445"/>
      <c r="I20" s="445"/>
      <c r="J20" s="445"/>
      <c r="K20" s="445"/>
      <c r="L20" s="382"/>
      <c r="M20" s="497"/>
      <c r="N20" s="382"/>
      <c r="O20" s="497"/>
      <c r="P20" s="382"/>
      <c r="Q20" s="497"/>
      <c r="R20" s="382"/>
      <c r="S20" s="497"/>
      <c r="T20" s="382"/>
      <c r="U20" s="497"/>
      <c r="V20" s="382"/>
      <c r="W20" s="497"/>
      <c r="X20" s="382"/>
      <c r="Y20" s="497"/>
      <c r="Z20" s="382"/>
      <c r="AA20" s="497"/>
      <c r="AB20" s="382"/>
      <c r="AC20" s="497"/>
      <c r="AD20" s="382"/>
      <c r="AE20" s="766"/>
    </row>
    <row r="21" spans="2:31" ht="15" customHeight="1" x14ac:dyDescent="0.25">
      <c r="B21" s="21">
        <v>249</v>
      </c>
      <c r="C21" s="754"/>
      <c r="D21" s="755"/>
      <c r="E21" s="755"/>
      <c r="F21" s="755"/>
      <c r="G21" s="755"/>
      <c r="H21" s="755"/>
      <c r="I21" s="755"/>
      <c r="J21" s="755"/>
      <c r="K21" s="756"/>
      <c r="L21" s="382">
        <v>8</v>
      </c>
      <c r="M21" s="497"/>
      <c r="N21" s="382">
        <v>2.5</v>
      </c>
      <c r="O21" s="497"/>
      <c r="P21" s="382">
        <v>3</v>
      </c>
      <c r="Q21" s="497"/>
      <c r="R21" s="382"/>
      <c r="S21" s="497"/>
      <c r="T21" s="382">
        <v>2</v>
      </c>
      <c r="U21" s="497"/>
      <c r="V21" s="382"/>
      <c r="W21" s="497"/>
      <c r="X21" s="382">
        <v>2.5</v>
      </c>
      <c r="Y21" s="497"/>
      <c r="Z21" s="382">
        <v>3</v>
      </c>
      <c r="AA21" s="497"/>
      <c r="AB21" s="382"/>
      <c r="AC21" s="497"/>
      <c r="AD21" s="688">
        <f>(B21*L21)+(B21*N21)+(B21*P21)+(B21*R21)+(B21*T21)+(B21*V21)+(B21*X21)+(B21*Z21)+(B21*AB21)</f>
        <v>5229</v>
      </c>
      <c r="AE21" s="690"/>
    </row>
    <row r="22" spans="2:31" x14ac:dyDescent="0.25">
      <c r="B22" s="29">
        <v>183</v>
      </c>
      <c r="C22" s="771" t="s">
        <v>71</v>
      </c>
      <c r="D22" s="772"/>
      <c r="E22" s="772"/>
      <c r="F22" s="772"/>
      <c r="G22" s="772"/>
      <c r="H22" s="772"/>
      <c r="I22" s="772"/>
      <c r="J22" s="772"/>
      <c r="K22" s="773"/>
      <c r="L22" s="382"/>
      <c r="M22" s="497"/>
      <c r="N22" s="382"/>
      <c r="O22" s="497"/>
      <c r="P22" s="382"/>
      <c r="Q22" s="497"/>
      <c r="R22" s="382">
        <v>1</v>
      </c>
      <c r="S22" s="497"/>
      <c r="T22" s="382"/>
      <c r="U22" s="497"/>
      <c r="V22" s="382"/>
      <c r="W22" s="497"/>
      <c r="X22" s="382"/>
      <c r="Y22" s="497"/>
      <c r="Z22" s="382"/>
      <c r="AA22" s="497"/>
      <c r="AB22" s="382"/>
      <c r="AC22" s="497"/>
      <c r="AD22" s="688">
        <f>(B22*L22)+(B22*N22)+(B22*P22)+(B22*R22)+(B22*T22)+(B22*V22)+(B22*X22)+(B22*Z22)+(B22*AB22)</f>
        <v>183</v>
      </c>
      <c r="AE22" s="690"/>
    </row>
    <row r="23" spans="2:31" ht="21.75" customHeight="1" x14ac:dyDescent="0.25">
      <c r="B23" s="29">
        <v>105</v>
      </c>
      <c r="C23" s="747" t="s">
        <v>239</v>
      </c>
      <c r="D23" s="748"/>
      <c r="E23" s="748"/>
      <c r="F23" s="748"/>
      <c r="G23" s="748"/>
      <c r="H23" s="748"/>
      <c r="I23" s="748"/>
      <c r="J23" s="748"/>
      <c r="K23" s="749"/>
      <c r="L23" s="382"/>
      <c r="M23" s="497"/>
      <c r="N23" s="382"/>
      <c r="O23" s="497"/>
      <c r="P23" s="382"/>
      <c r="Q23" s="497"/>
      <c r="R23" s="382"/>
      <c r="S23" s="497"/>
      <c r="T23" s="382"/>
      <c r="U23" s="497"/>
      <c r="V23" s="382">
        <v>2.5</v>
      </c>
      <c r="W23" s="497"/>
      <c r="X23" s="382"/>
      <c r="Y23" s="497"/>
      <c r="Z23" s="382"/>
      <c r="AA23" s="497"/>
      <c r="AB23" s="382"/>
      <c r="AC23" s="497"/>
      <c r="AD23" s="688">
        <f>(B23*L23)+(B23*N23)+(B23*P23)+(B23*R23)+(B23*T23)+(B23*V23)+(B23*X23)+(B23*Z23)+(AB23)</f>
        <v>262.5</v>
      </c>
      <c r="AE23" s="690"/>
    </row>
    <row r="24" spans="2:31" ht="21.75" customHeight="1" x14ac:dyDescent="0.25">
      <c r="B24" s="29"/>
      <c r="C24" s="747" t="s">
        <v>257</v>
      </c>
      <c r="D24" s="748"/>
      <c r="E24" s="748"/>
      <c r="F24" s="748"/>
      <c r="G24" s="748"/>
      <c r="H24" s="748"/>
      <c r="I24" s="748"/>
      <c r="J24" s="748"/>
      <c r="K24" s="749"/>
      <c r="L24" s="382"/>
      <c r="M24" s="497"/>
      <c r="N24" s="382"/>
      <c r="O24" s="497"/>
      <c r="P24" s="382"/>
      <c r="Q24" s="497"/>
      <c r="R24" s="382"/>
      <c r="S24" s="497"/>
      <c r="T24" s="382"/>
      <c r="U24" s="497"/>
      <c r="V24" s="382"/>
      <c r="W24" s="497"/>
      <c r="X24" s="382"/>
      <c r="Y24" s="497"/>
      <c r="Z24" s="382"/>
      <c r="AA24" s="497"/>
      <c r="AB24" s="382">
        <v>75</v>
      </c>
      <c r="AC24" s="497"/>
      <c r="AD24" s="688">
        <f>AB24</f>
        <v>75</v>
      </c>
      <c r="AE24" s="690"/>
    </row>
    <row r="25" spans="2:31" x14ac:dyDescent="0.25">
      <c r="B25" s="221"/>
      <c r="C25" s="750"/>
      <c r="D25" s="751"/>
      <c r="E25" s="751"/>
      <c r="F25" s="751"/>
      <c r="G25" s="751"/>
      <c r="H25" s="751"/>
      <c r="I25" s="751"/>
      <c r="J25" s="751"/>
      <c r="K25" s="751"/>
      <c r="L25" s="751"/>
      <c r="M25" s="751"/>
      <c r="N25" s="751"/>
      <c r="O25" s="751"/>
      <c r="P25" s="751"/>
      <c r="Q25" s="751"/>
      <c r="R25" s="751"/>
      <c r="S25" s="751"/>
      <c r="T25" s="751"/>
      <c r="U25" s="752"/>
      <c r="V25" s="721" t="s">
        <v>302</v>
      </c>
      <c r="W25" s="722"/>
      <c r="X25" s="722"/>
      <c r="Y25" s="722"/>
      <c r="Z25" s="722"/>
      <c r="AA25" s="722"/>
      <c r="AB25" s="722"/>
      <c r="AC25" s="753"/>
      <c r="AD25" s="688">
        <f>SUM(AD21:AE24)</f>
        <v>5749.5</v>
      </c>
      <c r="AE25" s="690"/>
    </row>
    <row r="26" spans="2:31" ht="15" customHeight="1" x14ac:dyDescent="0.25">
      <c r="B26" s="29"/>
      <c r="C26" s="754"/>
      <c r="D26" s="755"/>
      <c r="E26" s="755"/>
      <c r="F26" s="755"/>
      <c r="G26" s="755"/>
      <c r="H26" s="755"/>
      <c r="I26" s="755"/>
      <c r="J26" s="755"/>
      <c r="K26" s="756"/>
      <c r="L26" s="382">
        <f>L21*$B$21</f>
        <v>1992</v>
      </c>
      <c r="M26" s="497"/>
      <c r="N26" s="382">
        <f t="shared" ref="N26" si="0">N21*$B$21</f>
        <v>622.5</v>
      </c>
      <c r="O26" s="497"/>
      <c r="P26" s="382">
        <f t="shared" ref="P26" si="1">P21*$B$21</f>
        <v>747</v>
      </c>
      <c r="Q26" s="497"/>
      <c r="R26" s="382">
        <f>R22*$B$22</f>
        <v>183</v>
      </c>
      <c r="S26" s="497"/>
      <c r="T26" s="382">
        <f t="shared" ref="T26" si="2">T21*$B$21</f>
        <v>498</v>
      </c>
      <c r="U26" s="497"/>
      <c r="V26" s="382">
        <f>V23*B23</f>
        <v>262.5</v>
      </c>
      <c r="W26" s="497"/>
      <c r="X26" s="382">
        <f t="shared" ref="X26" si="3">X21*$B$21</f>
        <v>622.5</v>
      </c>
      <c r="Y26" s="497"/>
      <c r="Z26" s="382">
        <f t="shared" ref="Z26" si="4">Z21*$B$21</f>
        <v>747</v>
      </c>
      <c r="AA26" s="497"/>
      <c r="AB26" s="382">
        <v>75</v>
      </c>
      <c r="AC26" s="497"/>
      <c r="AD26" s="688">
        <f>SUM(L26:AC26)</f>
        <v>5749.5</v>
      </c>
      <c r="AE26" s="690"/>
    </row>
    <row r="27" spans="2:31" ht="15" customHeight="1" x14ac:dyDescent="0.25">
      <c r="B27" s="762" t="s">
        <v>227</v>
      </c>
      <c r="C27" s="763"/>
      <c r="D27" s="763"/>
      <c r="E27" s="763"/>
      <c r="F27" s="763"/>
      <c r="G27" s="763"/>
      <c r="H27" s="763"/>
      <c r="I27" s="763"/>
      <c r="J27" s="763"/>
      <c r="K27" s="763"/>
      <c r="L27" s="382">
        <v>200</v>
      </c>
      <c r="M27" s="497"/>
      <c r="N27" s="382">
        <v>20</v>
      </c>
      <c r="O27" s="497"/>
      <c r="P27" s="382"/>
      <c r="Q27" s="497"/>
      <c r="R27" s="382"/>
      <c r="S27" s="497"/>
      <c r="T27" s="382"/>
      <c r="U27" s="497"/>
      <c r="V27" s="382"/>
      <c r="W27" s="497"/>
      <c r="X27" s="382">
        <v>30</v>
      </c>
      <c r="Y27" s="497"/>
      <c r="Z27" s="382"/>
      <c r="AA27" s="497"/>
      <c r="AB27" s="382"/>
      <c r="AC27" s="497"/>
      <c r="AD27" s="721">
        <f>SUM(L27:AC27)</f>
        <v>250</v>
      </c>
      <c r="AE27" s="723"/>
    </row>
    <row r="28" spans="2:31" ht="19.5" customHeight="1" x14ac:dyDescent="0.25">
      <c r="B28" s="170"/>
      <c r="C28" s="375" t="s">
        <v>260</v>
      </c>
      <c r="D28" s="375"/>
      <c r="E28" s="375"/>
      <c r="F28" s="375"/>
      <c r="G28" s="375"/>
      <c r="H28" s="375"/>
      <c r="I28" s="375"/>
      <c r="J28" s="375"/>
      <c r="K28" s="375"/>
      <c r="L28" s="382" t="s">
        <v>270</v>
      </c>
      <c r="M28" s="497"/>
      <c r="N28" s="372" t="s">
        <v>258</v>
      </c>
      <c r="O28" s="374"/>
      <c r="P28" s="382" t="s">
        <v>270</v>
      </c>
      <c r="Q28" s="497"/>
      <c r="R28" s="372"/>
      <c r="S28" s="374"/>
      <c r="T28" s="382" t="s">
        <v>270</v>
      </c>
      <c r="U28" s="497"/>
      <c r="V28" s="372" t="s">
        <v>258</v>
      </c>
      <c r="W28" s="374"/>
      <c r="X28" s="382" t="s">
        <v>270</v>
      </c>
      <c r="Y28" s="497"/>
      <c r="Z28" s="382" t="s">
        <v>270</v>
      </c>
      <c r="AA28" s="497"/>
      <c r="AB28" s="382"/>
      <c r="AC28" s="497"/>
      <c r="AD28" s="721"/>
      <c r="AE28" s="723"/>
    </row>
    <row r="29" spans="2:31" x14ac:dyDescent="0.25">
      <c r="B29" s="170"/>
      <c r="C29" s="324">
        <v>12</v>
      </c>
      <c r="D29" s="324"/>
      <c r="E29" s="324">
        <v>6</v>
      </c>
      <c r="F29" s="324">
        <v>6</v>
      </c>
      <c r="G29" s="324">
        <v>4</v>
      </c>
      <c r="H29" s="324">
        <v>3</v>
      </c>
      <c r="I29" s="324">
        <v>3</v>
      </c>
      <c r="J29" s="324"/>
      <c r="K29" s="177"/>
      <c r="L29" s="382">
        <v>60</v>
      </c>
      <c r="M29" s="497"/>
      <c r="N29" s="382">
        <v>10</v>
      </c>
      <c r="O29" s="497"/>
      <c r="P29" s="382">
        <v>10</v>
      </c>
      <c r="Q29" s="497"/>
      <c r="R29" s="382"/>
      <c r="S29" s="497"/>
      <c r="T29" s="382">
        <v>3.5</v>
      </c>
      <c r="U29" s="497"/>
      <c r="V29" s="382">
        <v>1.5</v>
      </c>
      <c r="W29" s="497"/>
      <c r="X29" s="382">
        <v>8</v>
      </c>
      <c r="Y29" s="497"/>
      <c r="Z29" s="382">
        <v>8</v>
      </c>
      <c r="AA29" s="497"/>
      <c r="AB29" s="382"/>
      <c r="AC29" s="497"/>
      <c r="AD29" s="721">
        <f>E29*(N29+V29)+G29*(L29+P29+T29+X29+Z29)</f>
        <v>427</v>
      </c>
      <c r="AE29" s="723"/>
    </row>
    <row r="30" spans="2:31" ht="15" customHeight="1" x14ac:dyDescent="0.25">
      <c r="B30" s="170"/>
      <c r="C30" s="375" t="s">
        <v>259</v>
      </c>
      <c r="D30" s="375"/>
      <c r="E30" s="375"/>
      <c r="F30" s="375"/>
      <c r="G30" s="375"/>
      <c r="H30" s="375"/>
      <c r="I30" s="375"/>
      <c r="J30" s="375"/>
      <c r="K30" s="375"/>
      <c r="L30" s="382" t="s">
        <v>271</v>
      </c>
      <c r="M30" s="497"/>
      <c r="N30" s="382" t="s">
        <v>267</v>
      </c>
      <c r="O30" s="497"/>
      <c r="P30" s="382" t="s">
        <v>271</v>
      </c>
      <c r="Q30" s="497"/>
      <c r="R30" s="382"/>
      <c r="S30" s="497"/>
      <c r="T30" s="382" t="s">
        <v>271</v>
      </c>
      <c r="U30" s="497"/>
      <c r="V30" s="382" t="s">
        <v>271</v>
      </c>
      <c r="W30" s="497"/>
      <c r="X30" s="382"/>
      <c r="Y30" s="497"/>
      <c r="Z30" s="382"/>
      <c r="AA30" s="497"/>
      <c r="AB30" s="382"/>
      <c r="AC30" s="497"/>
      <c r="AD30" s="721"/>
      <c r="AE30" s="723"/>
    </row>
    <row r="31" spans="2:31" x14ac:dyDescent="0.25">
      <c r="B31" s="170"/>
      <c r="C31" s="324">
        <v>12</v>
      </c>
      <c r="D31" s="324"/>
      <c r="E31" s="324">
        <v>6</v>
      </c>
      <c r="F31" s="324">
        <v>6</v>
      </c>
      <c r="G31" s="324">
        <v>4</v>
      </c>
      <c r="H31" s="324">
        <v>3</v>
      </c>
      <c r="I31" s="324">
        <v>3</v>
      </c>
      <c r="J31" s="324"/>
      <c r="K31" s="177"/>
      <c r="L31" s="382">
        <v>75</v>
      </c>
      <c r="M31" s="497"/>
      <c r="N31" s="382">
        <v>4</v>
      </c>
      <c r="O31" s="497"/>
      <c r="P31" s="382">
        <v>22</v>
      </c>
      <c r="Q31" s="497"/>
      <c r="R31" s="382"/>
      <c r="S31" s="497"/>
      <c r="T31" s="382">
        <v>8.5</v>
      </c>
      <c r="U31" s="497"/>
      <c r="V31" s="382">
        <v>3</v>
      </c>
      <c r="W31" s="497"/>
      <c r="X31" s="382"/>
      <c r="Y31" s="497"/>
      <c r="Z31" s="382"/>
      <c r="AA31" s="497"/>
      <c r="AB31" s="382"/>
      <c r="AC31" s="497"/>
      <c r="AD31" s="721">
        <f>L31+P31+T31+V31+N31*12</f>
        <v>156.5</v>
      </c>
      <c r="AE31" s="723"/>
    </row>
    <row r="32" spans="2:31" x14ac:dyDescent="0.25">
      <c r="B32" s="221"/>
      <c r="C32" s="750"/>
      <c r="D32" s="751"/>
      <c r="E32" s="751"/>
      <c r="F32" s="751"/>
      <c r="G32" s="751"/>
      <c r="H32" s="751"/>
      <c r="I32" s="751"/>
      <c r="J32" s="751"/>
      <c r="K32" s="751"/>
      <c r="L32" s="751"/>
      <c r="M32" s="751"/>
      <c r="N32" s="751"/>
      <c r="O32" s="751"/>
      <c r="P32" s="751"/>
      <c r="Q32" s="751"/>
      <c r="R32" s="751"/>
      <c r="S32" s="751"/>
      <c r="T32" s="751"/>
      <c r="U32" s="752"/>
      <c r="V32" s="721" t="s">
        <v>303</v>
      </c>
      <c r="W32" s="722"/>
      <c r="X32" s="722"/>
      <c r="Y32" s="722"/>
      <c r="Z32" s="722"/>
      <c r="AA32" s="722"/>
      <c r="AB32" s="722"/>
      <c r="AC32" s="753"/>
      <c r="AD32" s="688">
        <f>SUM(AD28:AE31)</f>
        <v>583.5</v>
      </c>
      <c r="AE32" s="690"/>
    </row>
    <row r="33" spans="2:31" ht="15" customHeight="1" thickBot="1" x14ac:dyDescent="0.3">
      <c r="B33" s="759" t="s">
        <v>123</v>
      </c>
      <c r="C33" s="760"/>
      <c r="D33" s="760"/>
      <c r="E33" s="760"/>
      <c r="F33" s="760"/>
      <c r="G33" s="760"/>
      <c r="H33" s="760"/>
      <c r="I33" s="760"/>
      <c r="J33" s="760"/>
      <c r="K33" s="760"/>
      <c r="L33" s="760"/>
      <c r="M33" s="760"/>
      <c r="N33" s="760"/>
      <c r="O33" s="760"/>
      <c r="P33" s="760"/>
      <c r="Q33" s="760"/>
      <c r="R33" s="760"/>
      <c r="S33" s="760"/>
      <c r="T33" s="760"/>
      <c r="U33" s="760"/>
      <c r="V33" s="760"/>
      <c r="W33" s="760"/>
      <c r="X33" s="760"/>
      <c r="Y33" s="760"/>
      <c r="Z33" s="760"/>
      <c r="AA33" s="760"/>
      <c r="AB33" s="760"/>
      <c r="AC33" s="760"/>
      <c r="AD33" s="757">
        <f>AD25+AD27+AD32</f>
        <v>6583</v>
      </c>
      <c r="AE33" s="758"/>
    </row>
    <row r="34" spans="2:31" x14ac:dyDescent="0.25">
      <c r="B34" s="186"/>
      <c r="C34" s="187"/>
      <c r="D34" s="187"/>
      <c r="E34" s="187"/>
      <c r="F34" s="187"/>
      <c r="G34" s="187"/>
      <c r="H34" s="187"/>
      <c r="I34" s="187"/>
      <c r="J34" s="187"/>
      <c r="K34" s="187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222"/>
      <c r="AE34" s="222"/>
    </row>
    <row r="35" spans="2:31" ht="15.75" thickBot="1" x14ac:dyDescent="0.3"/>
    <row r="36" spans="2:31" ht="15" customHeight="1" x14ac:dyDescent="0.25">
      <c r="B36" s="621" t="s">
        <v>66</v>
      </c>
      <c r="C36" s="622"/>
      <c r="D36" s="622"/>
      <c r="E36" s="622"/>
      <c r="F36" s="622"/>
      <c r="G36" s="622"/>
      <c r="H36" s="622"/>
      <c r="I36" s="622"/>
      <c r="J36" s="622"/>
      <c r="K36" s="622"/>
      <c r="L36" s="622"/>
      <c r="M36" s="622"/>
      <c r="N36" s="622"/>
      <c r="O36" s="781"/>
    </row>
    <row r="37" spans="2:31" x14ac:dyDescent="0.25">
      <c r="B37" s="774" t="s">
        <v>49</v>
      </c>
      <c r="C37" s="775"/>
      <c r="D37" s="162"/>
      <c r="E37" s="164" t="s">
        <v>16</v>
      </c>
      <c r="F37" s="164">
        <v>8</v>
      </c>
      <c r="G37" s="521" t="s">
        <v>15</v>
      </c>
      <c r="H37" s="522"/>
      <c r="I37" s="521" t="s">
        <v>60</v>
      </c>
      <c r="J37" s="776"/>
      <c r="K37" s="776"/>
      <c r="L37" s="776"/>
      <c r="M37" s="776"/>
      <c r="N37" s="776"/>
      <c r="O37" s="522"/>
    </row>
    <row r="38" spans="2:31" x14ac:dyDescent="0.25">
      <c r="B38" s="774"/>
      <c r="C38" s="775"/>
      <c r="D38" s="28"/>
      <c r="E38" s="22"/>
      <c r="F38" s="22"/>
      <c r="G38" s="764"/>
      <c r="H38" s="764"/>
      <c r="I38" s="764" t="s">
        <v>316</v>
      </c>
      <c r="J38" s="764"/>
      <c r="K38" s="764"/>
      <c r="L38" s="764"/>
      <c r="M38" s="764"/>
      <c r="N38" s="764"/>
      <c r="O38" s="764"/>
    </row>
    <row r="39" spans="2:31" x14ac:dyDescent="0.25">
      <c r="B39" s="774" t="s">
        <v>50</v>
      </c>
      <c r="C39" s="775"/>
      <c r="D39" s="28"/>
      <c r="E39" s="22" t="s">
        <v>16</v>
      </c>
      <c r="F39" s="22">
        <v>2.5</v>
      </c>
      <c r="G39" s="764" t="s">
        <v>15</v>
      </c>
      <c r="H39" s="764"/>
      <c r="I39" s="764" t="s">
        <v>61</v>
      </c>
      <c r="J39" s="764"/>
      <c r="K39" s="764"/>
      <c r="L39" s="764"/>
      <c r="M39" s="764"/>
      <c r="N39" s="764"/>
      <c r="O39" s="764"/>
    </row>
    <row r="40" spans="2:31" x14ac:dyDescent="0.25">
      <c r="B40" s="774"/>
      <c r="C40" s="775"/>
      <c r="D40" s="28"/>
      <c r="E40" s="22" t="s">
        <v>268</v>
      </c>
      <c r="F40" s="22"/>
      <c r="G40" s="764"/>
      <c r="H40" s="764"/>
      <c r="I40" s="764" t="s">
        <v>269</v>
      </c>
      <c r="J40" s="764"/>
      <c r="K40" s="764"/>
      <c r="L40" s="764"/>
      <c r="M40" s="764"/>
      <c r="N40" s="764"/>
      <c r="O40" s="764"/>
      <c r="Q40" s="189"/>
    </row>
    <row r="41" spans="2:31" ht="30" customHeight="1" x14ac:dyDescent="0.25">
      <c r="B41" s="774" t="s">
        <v>51</v>
      </c>
      <c r="C41" s="775"/>
      <c r="D41" s="28"/>
      <c r="E41" s="22" t="s">
        <v>16</v>
      </c>
      <c r="F41" s="22">
        <v>3</v>
      </c>
      <c r="G41" s="764" t="s">
        <v>15</v>
      </c>
      <c r="H41" s="764"/>
      <c r="I41" s="764" t="s">
        <v>59</v>
      </c>
      <c r="J41" s="764"/>
      <c r="K41" s="764"/>
      <c r="L41" s="764"/>
      <c r="M41" s="764"/>
      <c r="N41" s="764"/>
      <c r="O41" s="764"/>
    </row>
    <row r="42" spans="2:31" ht="33.75" customHeight="1" x14ac:dyDescent="0.25">
      <c r="B42" s="774" t="s">
        <v>52</v>
      </c>
      <c r="C42" s="775"/>
      <c r="D42" s="28"/>
      <c r="E42" s="22" t="s">
        <v>16</v>
      </c>
      <c r="F42" s="22">
        <v>1</v>
      </c>
      <c r="G42" s="764" t="s">
        <v>53</v>
      </c>
      <c r="H42" s="764"/>
      <c r="I42" s="764" t="s">
        <v>70</v>
      </c>
      <c r="J42" s="764"/>
      <c r="K42" s="764"/>
      <c r="L42" s="764"/>
      <c r="M42" s="764"/>
      <c r="N42" s="764"/>
      <c r="O42" s="764"/>
    </row>
    <row r="43" spans="2:31" ht="27" customHeight="1" x14ac:dyDescent="0.25">
      <c r="B43" s="774" t="s">
        <v>54</v>
      </c>
      <c r="C43" s="775"/>
      <c r="D43" s="28"/>
      <c r="E43" s="22" t="s">
        <v>16</v>
      </c>
      <c r="F43" s="22">
        <v>2</v>
      </c>
      <c r="G43" s="764" t="s">
        <v>15</v>
      </c>
      <c r="H43" s="764"/>
      <c r="I43" s="764" t="s">
        <v>62</v>
      </c>
      <c r="J43" s="764"/>
      <c r="K43" s="764"/>
      <c r="L43" s="764"/>
      <c r="M43" s="764"/>
      <c r="N43" s="764"/>
      <c r="O43" s="764"/>
    </row>
    <row r="44" spans="2:31" x14ac:dyDescent="0.25">
      <c r="B44" s="774" t="s">
        <v>55</v>
      </c>
      <c r="C44" s="775"/>
      <c r="D44" s="28"/>
      <c r="E44" s="22" t="s">
        <v>16</v>
      </c>
      <c r="F44" s="22">
        <v>2.5</v>
      </c>
      <c r="G44" s="764" t="s">
        <v>56</v>
      </c>
      <c r="H44" s="764"/>
      <c r="I44" s="764" t="s">
        <v>63</v>
      </c>
      <c r="J44" s="764"/>
      <c r="K44" s="764"/>
      <c r="L44" s="764"/>
      <c r="M44" s="764"/>
      <c r="N44" s="764"/>
      <c r="O44" s="764"/>
    </row>
    <row r="45" spans="2:31" x14ac:dyDescent="0.25">
      <c r="B45" s="774" t="s">
        <v>57</v>
      </c>
      <c r="C45" s="775"/>
      <c r="D45" s="28"/>
      <c r="E45" s="22" t="s">
        <v>16</v>
      </c>
      <c r="F45" s="22">
        <v>1</v>
      </c>
      <c r="G45" s="764" t="s">
        <v>15</v>
      </c>
      <c r="H45" s="764"/>
      <c r="I45" s="764" t="s">
        <v>64</v>
      </c>
      <c r="J45" s="764"/>
      <c r="K45" s="764"/>
      <c r="L45" s="764"/>
      <c r="M45" s="764"/>
      <c r="N45" s="764"/>
      <c r="O45" s="764"/>
    </row>
    <row r="46" spans="2:31" x14ac:dyDescent="0.25">
      <c r="B46" s="774"/>
      <c r="C46" s="775"/>
      <c r="D46" s="28"/>
      <c r="E46" s="22"/>
      <c r="F46" s="22"/>
      <c r="G46" s="764"/>
      <c r="H46" s="764"/>
      <c r="I46" s="764"/>
      <c r="J46" s="764"/>
      <c r="K46" s="764"/>
      <c r="L46" s="764"/>
      <c r="M46" s="764"/>
      <c r="N46" s="764"/>
      <c r="O46" s="764"/>
    </row>
    <row r="47" spans="2:31" s="183" customFormat="1" x14ac:dyDescent="0.25">
      <c r="B47" s="774" t="s">
        <v>58</v>
      </c>
      <c r="C47" s="775"/>
      <c r="D47" s="212"/>
      <c r="E47" s="213" t="s">
        <v>16</v>
      </c>
      <c r="F47" s="213">
        <v>3</v>
      </c>
      <c r="G47" s="780" t="s">
        <v>15</v>
      </c>
      <c r="H47" s="780"/>
      <c r="I47" s="780" t="s">
        <v>65</v>
      </c>
      <c r="J47" s="780"/>
      <c r="K47" s="780"/>
      <c r="L47" s="780"/>
      <c r="M47" s="780"/>
      <c r="N47" s="780"/>
      <c r="O47" s="780"/>
      <c r="Q47" s="761"/>
      <c r="R47" s="761"/>
      <c r="S47" s="761"/>
      <c r="T47" s="761"/>
      <c r="U47" s="761"/>
    </row>
    <row r="48" spans="2:31" x14ac:dyDescent="0.25">
      <c r="B48" s="774"/>
      <c r="C48" s="775"/>
      <c r="D48" s="38"/>
      <c r="E48" s="22"/>
      <c r="F48" s="22"/>
      <c r="G48" s="764"/>
      <c r="H48" s="764"/>
      <c r="I48" s="764"/>
      <c r="J48" s="764"/>
      <c r="K48" s="764"/>
      <c r="L48" s="764"/>
      <c r="M48" s="764"/>
      <c r="N48" s="764"/>
      <c r="O48" s="764"/>
    </row>
    <row r="49" spans="2:16" ht="56.25" customHeight="1" thickBot="1" x14ac:dyDescent="0.3">
      <c r="B49" s="777" t="s">
        <v>67</v>
      </c>
      <c r="C49" s="778"/>
      <c r="D49" s="39"/>
      <c r="E49" s="31"/>
      <c r="F49" s="31">
        <v>0</v>
      </c>
      <c r="G49" s="779"/>
      <c r="H49" s="779"/>
      <c r="I49" s="779" t="s">
        <v>68</v>
      </c>
      <c r="J49" s="779"/>
      <c r="K49" s="779"/>
      <c r="L49" s="779"/>
      <c r="M49" s="779"/>
      <c r="N49" s="779"/>
      <c r="O49" s="779"/>
    </row>
    <row r="50" spans="2:16" ht="56.25" customHeight="1" x14ac:dyDescent="0.25">
      <c r="B50" s="40"/>
      <c r="C50" s="40"/>
      <c r="D50" s="41"/>
      <c r="E50" s="42"/>
      <c r="F50" s="42"/>
      <c r="G50" s="42"/>
      <c r="H50" s="42"/>
      <c r="I50" s="43"/>
      <c r="J50" s="43"/>
      <c r="K50" s="43"/>
      <c r="L50" s="43"/>
      <c r="M50" s="44"/>
      <c r="N50" s="45"/>
      <c r="O50" s="45"/>
    </row>
    <row r="51" spans="2:16" ht="33" customHeight="1" x14ac:dyDescent="0.25"/>
    <row r="53" spans="2:16" s="36" customFormat="1" ht="12.75" customHeight="1" x14ac:dyDescent="0.25"/>
    <row r="54" spans="2:16" s="37" customFormat="1" ht="11.25" x14ac:dyDescent="0.25"/>
    <row r="55" spans="2:16" s="37" customFormat="1" ht="11.25" x14ac:dyDescent="0.25"/>
    <row r="56" spans="2:16" s="37" customFormat="1" ht="11.25" x14ac:dyDescent="0.25"/>
    <row r="57" spans="2:16" s="37" customFormat="1" ht="11.25" x14ac:dyDescent="0.25"/>
    <row r="58" spans="2:16" s="37" customFormat="1" ht="11.25" x14ac:dyDescent="0.25"/>
    <row r="59" spans="2:16" s="37" customFormat="1" ht="11.25" x14ac:dyDescent="0.25"/>
    <row r="60" spans="2:16" s="37" customFormat="1" ht="11.25" x14ac:dyDescent="0.25"/>
    <row r="61" spans="2:16" s="37" customFormat="1" ht="11.25" x14ac:dyDescent="0.25"/>
    <row r="62" spans="2:16" s="36" customFormat="1" ht="12.75" x14ac:dyDescent="0.25">
      <c r="P62" s="37"/>
    </row>
    <row r="66" spans="2:15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</row>
  </sheetData>
  <mergeCells count="184">
    <mergeCell ref="R20:S20"/>
    <mergeCell ref="T20:U20"/>
    <mergeCell ref="R21:S21"/>
    <mergeCell ref="L18:M19"/>
    <mergeCell ref="N18:O19"/>
    <mergeCell ref="P18:Q19"/>
    <mergeCell ref="AB21:AC21"/>
    <mergeCell ref="N21:O21"/>
    <mergeCell ref="P21:Q21"/>
    <mergeCell ref="N20:O20"/>
    <mergeCell ref="P20:Q20"/>
    <mergeCell ref="V18:W19"/>
    <mergeCell ref="T21:U21"/>
    <mergeCell ref="L21:M21"/>
    <mergeCell ref="B17:AE17"/>
    <mergeCell ref="I39:O39"/>
    <mergeCell ref="I41:O41"/>
    <mergeCell ref="I42:O42"/>
    <mergeCell ref="I43:O43"/>
    <mergeCell ref="I44:O44"/>
    <mergeCell ref="I40:O40"/>
    <mergeCell ref="I38:O38"/>
    <mergeCell ref="C20:K20"/>
    <mergeCell ref="L20:M20"/>
    <mergeCell ref="B42:C42"/>
    <mergeCell ref="B43:C43"/>
    <mergeCell ref="B44:C44"/>
    <mergeCell ref="B41:C41"/>
    <mergeCell ref="G40:H40"/>
    <mergeCell ref="B39:C40"/>
    <mergeCell ref="G38:H38"/>
    <mergeCell ref="G37:H37"/>
    <mergeCell ref="G41:H41"/>
    <mergeCell ref="G42:H42"/>
    <mergeCell ref="G43:H43"/>
    <mergeCell ref="G44:H44"/>
    <mergeCell ref="B36:O36"/>
    <mergeCell ref="T18:U19"/>
    <mergeCell ref="B45:C46"/>
    <mergeCell ref="B49:C49"/>
    <mergeCell ref="G49:H49"/>
    <mergeCell ref="I49:O49"/>
    <mergeCell ref="G45:H45"/>
    <mergeCell ref="G47:H47"/>
    <mergeCell ref="G48:H48"/>
    <mergeCell ref="B47:C48"/>
    <mergeCell ref="I48:O48"/>
    <mergeCell ref="G46:H46"/>
    <mergeCell ref="I46:O46"/>
    <mergeCell ref="I45:O45"/>
    <mergeCell ref="I47:O47"/>
    <mergeCell ref="B37:C38"/>
    <mergeCell ref="I37:O37"/>
    <mergeCell ref="C29:D29"/>
    <mergeCell ref="E29:F29"/>
    <mergeCell ref="G29:H29"/>
    <mergeCell ref="C28:K28"/>
    <mergeCell ref="C30:K30"/>
    <mergeCell ref="I29:J29"/>
    <mergeCell ref="L28:M28"/>
    <mergeCell ref="I31:J31"/>
    <mergeCell ref="L31:M31"/>
    <mergeCell ref="C21:K21"/>
    <mergeCell ref="C22:K22"/>
    <mergeCell ref="L22:M22"/>
    <mergeCell ref="X23:Y23"/>
    <mergeCell ref="Z22:AA22"/>
    <mergeCell ref="AB22:AC22"/>
    <mergeCell ref="R22:S22"/>
    <mergeCell ref="T22:U22"/>
    <mergeCell ref="L23:M23"/>
    <mergeCell ref="N23:O23"/>
    <mergeCell ref="P23:Q23"/>
    <mergeCell ref="R23:S23"/>
    <mergeCell ref="T23:U23"/>
    <mergeCell ref="V23:W23"/>
    <mergeCell ref="P22:Q22"/>
    <mergeCell ref="N22:O22"/>
    <mergeCell ref="A1:AL2"/>
    <mergeCell ref="AD31:AE31"/>
    <mergeCell ref="X31:Y31"/>
    <mergeCell ref="Z31:AA31"/>
    <mergeCell ref="Z27:AA27"/>
    <mergeCell ref="AB27:AC27"/>
    <mergeCell ref="AD27:AE27"/>
    <mergeCell ref="V27:W27"/>
    <mergeCell ref="AD22:AE22"/>
    <mergeCell ref="C23:K23"/>
    <mergeCell ref="AD20:AE20"/>
    <mergeCell ref="X21:Y21"/>
    <mergeCell ref="X18:Y19"/>
    <mergeCell ref="V20:W20"/>
    <mergeCell ref="X20:Y20"/>
    <mergeCell ref="V21:W21"/>
    <mergeCell ref="AD18:AE19"/>
    <mergeCell ref="Z18:AA19"/>
    <mergeCell ref="AB18:AC19"/>
    <mergeCell ref="Z20:AA20"/>
    <mergeCell ref="AB20:AC20"/>
    <mergeCell ref="Z21:AA21"/>
    <mergeCell ref="AD21:AE21"/>
    <mergeCell ref="R18:S19"/>
    <mergeCell ref="AD23:AE23"/>
    <mergeCell ref="V22:W22"/>
    <mergeCell ref="X22:Y22"/>
    <mergeCell ref="N31:O31"/>
    <mergeCell ref="P31:Q31"/>
    <mergeCell ref="P27:Q27"/>
    <mergeCell ref="T28:U28"/>
    <mergeCell ref="R29:S29"/>
    <mergeCell ref="T29:U29"/>
    <mergeCell ref="R30:S30"/>
    <mergeCell ref="T30:U30"/>
    <mergeCell ref="N28:O28"/>
    <mergeCell ref="P28:Q28"/>
    <mergeCell ref="V28:W28"/>
    <mergeCell ref="X28:Y28"/>
    <mergeCell ref="Z28:AA28"/>
    <mergeCell ref="AB28:AC28"/>
    <mergeCell ref="X27:Y27"/>
    <mergeCell ref="Z23:AA23"/>
    <mergeCell ref="AB23:AC23"/>
    <mergeCell ref="AB31:AC31"/>
    <mergeCell ref="R28:S28"/>
    <mergeCell ref="V30:W30"/>
    <mergeCell ref="X30:Y30"/>
    <mergeCell ref="AD33:AE33"/>
    <mergeCell ref="B33:AC33"/>
    <mergeCell ref="Q47:U47"/>
    <mergeCell ref="B27:K27"/>
    <mergeCell ref="L27:M27"/>
    <mergeCell ref="N27:O27"/>
    <mergeCell ref="V29:W29"/>
    <mergeCell ref="X29:Y29"/>
    <mergeCell ref="Z29:AA29"/>
    <mergeCell ref="AB29:AC29"/>
    <mergeCell ref="AD29:AE29"/>
    <mergeCell ref="C31:D31"/>
    <mergeCell ref="E31:F31"/>
    <mergeCell ref="G31:H31"/>
    <mergeCell ref="R31:S31"/>
    <mergeCell ref="T31:U31"/>
    <mergeCell ref="R27:S27"/>
    <mergeCell ref="T27:U27"/>
    <mergeCell ref="AD30:AE30"/>
    <mergeCell ref="V31:W31"/>
    <mergeCell ref="AD28:AE28"/>
    <mergeCell ref="Z30:AA30"/>
    <mergeCell ref="AB30:AC30"/>
    <mergeCell ref="G39:H39"/>
    <mergeCell ref="C25:U25"/>
    <mergeCell ref="V25:AC25"/>
    <mergeCell ref="AD25:AE25"/>
    <mergeCell ref="C32:U32"/>
    <mergeCell ref="V32:AC32"/>
    <mergeCell ref="AD32:AE32"/>
    <mergeCell ref="L29:M29"/>
    <mergeCell ref="N29:O29"/>
    <mergeCell ref="P29:Q29"/>
    <mergeCell ref="L30:M30"/>
    <mergeCell ref="N30:O30"/>
    <mergeCell ref="P30:Q30"/>
    <mergeCell ref="C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B24:AC24"/>
    <mergeCell ref="AD24:AE24"/>
    <mergeCell ref="C24:K24"/>
    <mergeCell ref="L24:M24"/>
    <mergeCell ref="N24:O24"/>
    <mergeCell ref="P24:Q24"/>
    <mergeCell ref="R24:S24"/>
    <mergeCell ref="T24:U24"/>
    <mergeCell ref="V24:W24"/>
    <mergeCell ref="X24:Y24"/>
    <mergeCell ref="Z24:AA24"/>
  </mergeCells>
  <pageMargins left="0.7" right="0.7" top="0.75" bottom="0.75" header="0.3" footer="0.3"/>
  <pageSetup paperSize="9" scale="4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9999"/>
    <pageSetUpPr fitToPage="1"/>
  </sheetPr>
  <dimension ref="A1:AL46"/>
  <sheetViews>
    <sheetView topLeftCell="A11" zoomScaleNormal="100" workbookViewId="0">
      <selection activeCell="V31" sqref="V31:W31"/>
    </sheetView>
  </sheetViews>
  <sheetFormatPr baseColWidth="10" defaultRowHeight="15" x14ac:dyDescent="0.25"/>
  <cols>
    <col min="1" max="1" width="7.28515625" customWidth="1"/>
    <col min="2" max="2" width="5.140625" customWidth="1"/>
    <col min="3" max="3" width="5" customWidth="1"/>
    <col min="4" max="5" width="4.140625" customWidth="1"/>
    <col min="6" max="6" width="6" customWidth="1"/>
    <col min="7" max="10" width="4.140625" customWidth="1"/>
    <col min="11" max="11" width="5.7109375" customWidth="1"/>
    <col min="12" max="38" width="5.28515625" customWidth="1"/>
    <col min="47" max="47" width="11.42578125" customWidth="1"/>
  </cols>
  <sheetData>
    <row r="1" spans="1:38" x14ac:dyDescent="0.25">
      <c r="A1" s="329" t="s">
        <v>272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1"/>
    </row>
    <row r="2" spans="1:38" x14ac:dyDescent="0.25">
      <c r="A2" s="332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4"/>
    </row>
    <row r="3" spans="1:38" x14ac:dyDescent="0.25">
      <c r="A3" s="95">
        <v>2025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2" t="s">
        <v>5</v>
      </c>
      <c r="O3" s="2" t="s">
        <v>6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2" t="s">
        <v>5</v>
      </c>
      <c r="V3" s="2" t="s">
        <v>6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2" t="s">
        <v>5</v>
      </c>
      <c r="AC3" s="2" t="s">
        <v>6</v>
      </c>
      <c r="AD3" s="1" t="s">
        <v>0</v>
      </c>
      <c r="AE3" s="1" t="s">
        <v>1</v>
      </c>
      <c r="AF3" s="1" t="s">
        <v>2</v>
      </c>
      <c r="AG3" s="1" t="s">
        <v>3</v>
      </c>
      <c r="AH3" s="1" t="s">
        <v>4</v>
      </c>
      <c r="AI3" s="2" t="s">
        <v>5</v>
      </c>
      <c r="AJ3" s="2" t="s">
        <v>6</v>
      </c>
      <c r="AK3" s="1" t="s">
        <v>0</v>
      </c>
      <c r="AL3" s="96" t="s">
        <v>1</v>
      </c>
    </row>
    <row r="4" spans="1:38" x14ac:dyDescent="0.25">
      <c r="A4" s="97" t="s">
        <v>48</v>
      </c>
      <c r="B4" s="82"/>
      <c r="C4" s="82"/>
      <c r="D4" s="92">
        <v>44075</v>
      </c>
      <c r="E4" s="137">
        <v>44076</v>
      </c>
      <c r="F4" s="137">
        <v>44077</v>
      </c>
      <c r="G4" s="3">
        <v>4</v>
      </c>
      <c r="H4" s="3">
        <v>5</v>
      </c>
      <c r="I4" s="92">
        <v>44110</v>
      </c>
      <c r="J4" s="193">
        <v>44111</v>
      </c>
      <c r="K4" s="25">
        <v>44112</v>
      </c>
      <c r="L4" s="25">
        <v>44113</v>
      </c>
      <c r="M4" s="193">
        <v>10</v>
      </c>
      <c r="N4" s="3">
        <v>11</v>
      </c>
      <c r="O4" s="26">
        <v>12</v>
      </c>
      <c r="P4" s="25">
        <v>13</v>
      </c>
      <c r="Q4" s="193">
        <v>14</v>
      </c>
      <c r="R4" s="25">
        <v>15</v>
      </c>
      <c r="S4" s="25">
        <v>16</v>
      </c>
      <c r="T4" s="193">
        <v>17</v>
      </c>
      <c r="U4" s="26">
        <v>18</v>
      </c>
      <c r="V4" s="26">
        <v>19</v>
      </c>
      <c r="W4" s="25">
        <v>20</v>
      </c>
      <c r="X4" s="193">
        <v>21</v>
      </c>
      <c r="Y4" s="25">
        <v>22</v>
      </c>
      <c r="Z4" s="25">
        <v>23</v>
      </c>
      <c r="AA4" s="193">
        <v>24</v>
      </c>
      <c r="AB4" s="26">
        <v>25</v>
      </c>
      <c r="AC4" s="26">
        <v>26</v>
      </c>
      <c r="AD4" s="25">
        <v>27</v>
      </c>
      <c r="AE4" s="193">
        <v>28</v>
      </c>
      <c r="AF4" s="25">
        <v>29</v>
      </c>
      <c r="AG4" s="193">
        <v>30</v>
      </c>
      <c r="AH4" s="92">
        <v>31</v>
      </c>
      <c r="AI4" s="3"/>
      <c r="AJ4" s="3"/>
      <c r="AK4" s="6"/>
      <c r="AL4" s="98"/>
    </row>
    <row r="5" spans="1:38" x14ac:dyDescent="0.25">
      <c r="A5" s="97" t="s">
        <v>42</v>
      </c>
      <c r="B5" s="82"/>
      <c r="C5" s="82"/>
      <c r="D5" s="77"/>
      <c r="E5" s="77"/>
      <c r="F5" s="77"/>
      <c r="G5" s="3">
        <v>44075</v>
      </c>
      <c r="H5" s="3">
        <v>44076</v>
      </c>
      <c r="I5" s="25">
        <v>44077</v>
      </c>
      <c r="J5" s="193">
        <v>4</v>
      </c>
      <c r="K5" s="25">
        <v>5</v>
      </c>
      <c r="L5" s="25">
        <v>44110</v>
      </c>
      <c r="M5" s="193">
        <v>44111</v>
      </c>
      <c r="N5" s="3">
        <v>44112</v>
      </c>
      <c r="O5" s="26">
        <v>44113</v>
      </c>
      <c r="P5" s="25">
        <v>10</v>
      </c>
      <c r="Q5" s="193">
        <v>11</v>
      </c>
      <c r="R5" s="25">
        <v>12</v>
      </c>
      <c r="S5" s="25">
        <v>13</v>
      </c>
      <c r="T5" s="193">
        <v>14</v>
      </c>
      <c r="U5" s="26">
        <v>15</v>
      </c>
      <c r="V5" s="26">
        <v>16</v>
      </c>
      <c r="W5" s="25">
        <v>17</v>
      </c>
      <c r="X5" s="193">
        <v>18</v>
      </c>
      <c r="Y5" s="25">
        <v>19</v>
      </c>
      <c r="Z5" s="25">
        <v>20</v>
      </c>
      <c r="AA5" s="193">
        <v>21</v>
      </c>
      <c r="AB5" s="26">
        <v>22</v>
      </c>
      <c r="AC5" s="26">
        <v>23</v>
      </c>
      <c r="AD5" s="25">
        <v>24</v>
      </c>
      <c r="AE5" s="193">
        <v>25</v>
      </c>
      <c r="AF5" s="25">
        <v>26</v>
      </c>
      <c r="AG5" s="25">
        <v>27</v>
      </c>
      <c r="AH5" s="193">
        <v>28</v>
      </c>
      <c r="AI5" s="3"/>
      <c r="AJ5" s="3"/>
      <c r="AK5" s="6"/>
      <c r="AL5" s="98"/>
    </row>
    <row r="6" spans="1:38" x14ac:dyDescent="0.25">
      <c r="A6" s="97" t="s">
        <v>43</v>
      </c>
      <c r="B6" s="82"/>
      <c r="C6" s="82"/>
      <c r="D6" s="77"/>
      <c r="E6" s="77"/>
      <c r="F6" s="77"/>
      <c r="G6" s="3">
        <v>44075</v>
      </c>
      <c r="H6" s="3">
        <v>44076</v>
      </c>
      <c r="I6" s="25">
        <v>44077</v>
      </c>
      <c r="J6" s="193">
        <v>4</v>
      </c>
      <c r="K6" s="25">
        <v>5</v>
      </c>
      <c r="L6" s="25">
        <v>44110</v>
      </c>
      <c r="M6" s="193">
        <v>44111</v>
      </c>
      <c r="N6" s="3">
        <v>44112</v>
      </c>
      <c r="O6" s="26">
        <v>44113</v>
      </c>
      <c r="P6" s="25">
        <v>10</v>
      </c>
      <c r="Q6" s="193">
        <v>11</v>
      </c>
      <c r="R6" s="25">
        <v>12</v>
      </c>
      <c r="S6" s="25">
        <v>13</v>
      </c>
      <c r="T6" s="193">
        <v>14</v>
      </c>
      <c r="U6" s="26">
        <v>15</v>
      </c>
      <c r="V6" s="26">
        <v>16</v>
      </c>
      <c r="W6" s="25">
        <v>17</v>
      </c>
      <c r="X6" s="193">
        <v>18</v>
      </c>
      <c r="Y6" s="25">
        <v>19</v>
      </c>
      <c r="Z6" s="25">
        <v>20</v>
      </c>
      <c r="AA6" s="193">
        <v>21</v>
      </c>
      <c r="AB6" s="26">
        <v>22</v>
      </c>
      <c r="AC6" s="26">
        <v>23</v>
      </c>
      <c r="AD6" s="25">
        <v>24</v>
      </c>
      <c r="AE6" s="193">
        <v>25</v>
      </c>
      <c r="AF6" s="25">
        <v>26</v>
      </c>
      <c r="AG6" s="25">
        <v>27</v>
      </c>
      <c r="AH6" s="193">
        <v>28</v>
      </c>
      <c r="AI6" s="3">
        <v>29</v>
      </c>
      <c r="AJ6" s="3">
        <v>30</v>
      </c>
      <c r="AK6" s="4">
        <v>31</v>
      </c>
      <c r="AL6" s="98"/>
    </row>
    <row r="7" spans="1:38" x14ac:dyDescent="0.25">
      <c r="A7" s="97" t="s">
        <v>44</v>
      </c>
      <c r="B7" s="77"/>
      <c r="C7" s="193">
        <v>1</v>
      </c>
      <c r="D7" s="25">
        <v>44076</v>
      </c>
      <c r="E7" s="193">
        <v>44077</v>
      </c>
      <c r="F7" s="25">
        <v>4</v>
      </c>
      <c r="G7" s="3">
        <v>5</v>
      </c>
      <c r="H7" s="3">
        <v>44110</v>
      </c>
      <c r="I7" s="25">
        <v>44111</v>
      </c>
      <c r="J7" s="193">
        <v>44112</v>
      </c>
      <c r="K7" s="25">
        <v>44113</v>
      </c>
      <c r="L7" s="25">
        <v>10</v>
      </c>
      <c r="M7" s="193">
        <v>11</v>
      </c>
      <c r="N7" s="3">
        <v>12</v>
      </c>
      <c r="O7" s="26">
        <v>13</v>
      </c>
      <c r="P7" s="25">
        <v>14</v>
      </c>
      <c r="Q7" s="193">
        <v>15</v>
      </c>
      <c r="R7" s="25">
        <v>16</v>
      </c>
      <c r="S7" s="193">
        <v>17</v>
      </c>
      <c r="T7" s="92">
        <v>18</v>
      </c>
      <c r="U7" s="26">
        <v>19</v>
      </c>
      <c r="V7" s="26">
        <v>20</v>
      </c>
      <c r="W7" s="92">
        <v>21</v>
      </c>
      <c r="X7" s="193">
        <v>22</v>
      </c>
      <c r="Y7" s="25">
        <v>23</v>
      </c>
      <c r="Z7" s="25">
        <v>24</v>
      </c>
      <c r="AA7" s="193">
        <v>25</v>
      </c>
      <c r="AB7" s="26">
        <v>26</v>
      </c>
      <c r="AC7" s="26">
        <v>27</v>
      </c>
      <c r="AD7" s="25">
        <v>28</v>
      </c>
      <c r="AE7" s="193">
        <v>29</v>
      </c>
      <c r="AF7" s="25">
        <v>30</v>
      </c>
      <c r="AG7" s="77"/>
      <c r="AH7" s="6"/>
      <c r="AI7" s="3"/>
      <c r="AJ7" s="3"/>
      <c r="AK7" s="6"/>
      <c r="AL7" s="98"/>
    </row>
    <row r="8" spans="1:38" x14ac:dyDescent="0.25">
      <c r="A8" s="97" t="s">
        <v>45</v>
      </c>
      <c r="B8" s="77"/>
      <c r="C8" s="77"/>
      <c r="D8" s="77"/>
      <c r="E8" s="92">
        <v>44075</v>
      </c>
      <c r="F8" s="25">
        <v>44076</v>
      </c>
      <c r="G8" s="3">
        <v>44077</v>
      </c>
      <c r="H8" s="3">
        <v>4</v>
      </c>
      <c r="I8" s="25">
        <v>5</v>
      </c>
      <c r="J8" s="193">
        <v>44110</v>
      </c>
      <c r="K8" s="25">
        <v>44111</v>
      </c>
      <c r="L8" s="25">
        <v>44112</v>
      </c>
      <c r="M8" s="193">
        <v>44113</v>
      </c>
      <c r="N8" s="3">
        <v>10</v>
      </c>
      <c r="O8" s="26">
        <v>11</v>
      </c>
      <c r="P8" s="25">
        <v>12</v>
      </c>
      <c r="Q8" s="193">
        <v>13</v>
      </c>
      <c r="R8" s="25">
        <v>14</v>
      </c>
      <c r="S8" s="25">
        <v>15</v>
      </c>
      <c r="T8" s="193">
        <v>16</v>
      </c>
      <c r="U8" s="26">
        <v>17</v>
      </c>
      <c r="V8" s="26">
        <v>18</v>
      </c>
      <c r="W8" s="25">
        <v>19</v>
      </c>
      <c r="X8" s="193">
        <v>20</v>
      </c>
      <c r="Y8" s="25">
        <v>21</v>
      </c>
      <c r="Z8" s="25">
        <v>22</v>
      </c>
      <c r="AA8" s="193">
        <v>23</v>
      </c>
      <c r="AB8" s="26">
        <v>24</v>
      </c>
      <c r="AC8" s="26">
        <v>25</v>
      </c>
      <c r="AD8" s="25">
        <v>26</v>
      </c>
      <c r="AE8" s="193">
        <v>27</v>
      </c>
      <c r="AF8" s="25">
        <v>28</v>
      </c>
      <c r="AG8" s="25">
        <v>29</v>
      </c>
      <c r="AH8" s="193">
        <v>30</v>
      </c>
      <c r="AI8" s="3">
        <v>31</v>
      </c>
      <c r="AJ8" s="3"/>
      <c r="AK8" s="6"/>
      <c r="AL8" s="98"/>
    </row>
    <row r="9" spans="1:38" x14ac:dyDescent="0.25">
      <c r="A9" s="97" t="s">
        <v>46</v>
      </c>
      <c r="B9" s="77"/>
      <c r="C9" s="77"/>
      <c r="D9" s="77"/>
      <c r="E9" s="77"/>
      <c r="F9" s="77"/>
      <c r="G9" s="3"/>
      <c r="H9" s="3">
        <v>44075</v>
      </c>
      <c r="I9" s="25">
        <v>44076</v>
      </c>
      <c r="J9" s="193">
        <v>44077</v>
      </c>
      <c r="K9" s="25">
        <v>4</v>
      </c>
      <c r="L9" s="25">
        <v>5</v>
      </c>
      <c r="M9" s="193">
        <v>44110</v>
      </c>
      <c r="N9" s="3">
        <v>44111</v>
      </c>
      <c r="O9" s="26">
        <v>44112</v>
      </c>
      <c r="P9" s="25">
        <v>44113</v>
      </c>
      <c r="Q9" s="193">
        <v>10</v>
      </c>
      <c r="R9" s="25">
        <v>11</v>
      </c>
      <c r="S9" s="25">
        <v>12</v>
      </c>
      <c r="T9" s="193">
        <v>13</v>
      </c>
      <c r="U9" s="26">
        <v>14</v>
      </c>
      <c r="V9" s="26">
        <v>15</v>
      </c>
      <c r="W9" s="25">
        <v>16</v>
      </c>
      <c r="X9" s="193">
        <v>17</v>
      </c>
      <c r="Y9" s="25">
        <v>18</v>
      </c>
      <c r="Z9" s="25">
        <v>19</v>
      </c>
      <c r="AA9" s="193">
        <v>20</v>
      </c>
      <c r="AB9" s="26">
        <v>21</v>
      </c>
      <c r="AC9" s="26">
        <v>22</v>
      </c>
      <c r="AD9" s="137">
        <v>23</v>
      </c>
      <c r="AE9" s="92">
        <v>24</v>
      </c>
      <c r="AF9" s="137">
        <v>25</v>
      </c>
      <c r="AG9" s="137">
        <v>26</v>
      </c>
      <c r="AH9" s="17">
        <v>27</v>
      </c>
      <c r="AI9" s="3">
        <v>28</v>
      </c>
      <c r="AJ9" s="3">
        <v>29</v>
      </c>
      <c r="AK9" s="18">
        <v>30</v>
      </c>
      <c r="AL9" s="98"/>
    </row>
    <row r="10" spans="1:38" x14ac:dyDescent="0.25">
      <c r="A10" s="97" t="s">
        <v>119</v>
      </c>
      <c r="B10" s="77"/>
      <c r="C10" s="137">
        <v>1</v>
      </c>
      <c r="D10" s="137">
        <v>44076</v>
      </c>
      <c r="E10" s="137">
        <v>44077</v>
      </c>
      <c r="F10" s="81">
        <v>4</v>
      </c>
      <c r="G10" s="3">
        <v>5</v>
      </c>
      <c r="H10" s="3">
        <v>44110</v>
      </c>
      <c r="I10" s="137">
        <v>44111</v>
      </c>
      <c r="J10" s="137">
        <v>44112</v>
      </c>
      <c r="K10" s="137">
        <v>44113</v>
      </c>
      <c r="L10" s="137">
        <v>10</v>
      </c>
      <c r="M10" s="81">
        <v>11</v>
      </c>
      <c r="N10" s="3">
        <v>12</v>
      </c>
      <c r="O10" s="26">
        <v>13</v>
      </c>
      <c r="P10" s="137">
        <v>14</v>
      </c>
      <c r="Q10" s="137">
        <v>15</v>
      </c>
      <c r="R10" s="137">
        <v>16</v>
      </c>
      <c r="S10" s="137">
        <v>17</v>
      </c>
      <c r="T10" s="81">
        <v>18</v>
      </c>
      <c r="U10" s="26">
        <v>19</v>
      </c>
      <c r="V10" s="26">
        <v>20</v>
      </c>
      <c r="W10" s="137">
        <v>21</v>
      </c>
      <c r="X10" s="137">
        <v>22</v>
      </c>
      <c r="Y10" s="137">
        <v>23</v>
      </c>
      <c r="Z10" s="137">
        <v>24</v>
      </c>
      <c r="AA10" s="81">
        <v>25</v>
      </c>
      <c r="AB10" s="26">
        <v>26</v>
      </c>
      <c r="AC10" s="26">
        <v>27</v>
      </c>
      <c r="AD10" s="137">
        <v>28</v>
      </c>
      <c r="AE10" s="137">
        <v>29</v>
      </c>
      <c r="AF10" s="137">
        <v>30</v>
      </c>
      <c r="AG10" s="137">
        <v>31</v>
      </c>
      <c r="AH10" s="6"/>
      <c r="AI10" s="3"/>
      <c r="AJ10" s="3"/>
      <c r="AK10" s="6"/>
      <c r="AL10" s="98"/>
    </row>
    <row r="11" spans="1:38" x14ac:dyDescent="0.25">
      <c r="A11" s="97" t="s">
        <v>91</v>
      </c>
      <c r="B11" s="77"/>
      <c r="C11" s="77"/>
      <c r="D11" s="77"/>
      <c r="E11" s="77"/>
      <c r="F11" s="81">
        <v>44075</v>
      </c>
      <c r="G11" s="3">
        <v>44076</v>
      </c>
      <c r="H11" s="3">
        <v>44077</v>
      </c>
      <c r="I11" s="137">
        <v>4</v>
      </c>
      <c r="J11" s="137">
        <v>5</v>
      </c>
      <c r="K11" s="137">
        <v>44110</v>
      </c>
      <c r="L11" s="137">
        <v>44111</v>
      </c>
      <c r="M11" s="81">
        <v>44112</v>
      </c>
      <c r="N11" s="3">
        <v>44113</v>
      </c>
      <c r="O11" s="26">
        <v>10</v>
      </c>
      <c r="P11" s="137">
        <v>11</v>
      </c>
      <c r="Q11" s="137">
        <v>12</v>
      </c>
      <c r="R11" s="137">
        <v>13</v>
      </c>
      <c r="S11" s="137">
        <v>14</v>
      </c>
      <c r="T11" s="92">
        <v>15</v>
      </c>
      <c r="U11" s="26">
        <v>16</v>
      </c>
      <c r="V11" s="26">
        <v>17</v>
      </c>
      <c r="W11" s="137">
        <v>18</v>
      </c>
      <c r="X11" s="137">
        <v>19</v>
      </c>
      <c r="Y11" s="137">
        <v>20</v>
      </c>
      <c r="Z11" s="137">
        <v>21</v>
      </c>
      <c r="AA11" s="81">
        <v>22</v>
      </c>
      <c r="AB11" s="26">
        <v>23</v>
      </c>
      <c r="AC11" s="26">
        <v>24</v>
      </c>
      <c r="AD11" s="137">
        <v>25</v>
      </c>
      <c r="AE11" s="137">
        <v>26</v>
      </c>
      <c r="AF11" s="137">
        <v>27</v>
      </c>
      <c r="AG11" s="137">
        <v>28</v>
      </c>
      <c r="AH11" s="17">
        <v>29</v>
      </c>
      <c r="AI11" s="3">
        <v>30</v>
      </c>
      <c r="AJ11" s="3">
        <v>31</v>
      </c>
      <c r="AK11" s="6"/>
      <c r="AL11" s="98"/>
    </row>
    <row r="12" spans="1:38" x14ac:dyDescent="0.25">
      <c r="A12" s="97" t="s">
        <v>33</v>
      </c>
      <c r="B12" s="137">
        <v>1</v>
      </c>
      <c r="C12" s="137">
        <v>2</v>
      </c>
      <c r="D12" s="137">
        <v>44077</v>
      </c>
      <c r="E12" s="137">
        <v>4</v>
      </c>
      <c r="F12" s="81">
        <v>5</v>
      </c>
      <c r="G12" s="3">
        <v>44110</v>
      </c>
      <c r="H12" s="3">
        <v>44111</v>
      </c>
      <c r="I12" s="137">
        <v>44112</v>
      </c>
      <c r="J12" s="137">
        <v>44113</v>
      </c>
      <c r="K12" s="137">
        <v>10</v>
      </c>
      <c r="L12" s="92">
        <v>11</v>
      </c>
      <c r="M12" s="193">
        <v>12</v>
      </c>
      <c r="N12" s="3">
        <v>13</v>
      </c>
      <c r="O12" s="26">
        <v>14</v>
      </c>
      <c r="P12" s="25">
        <v>15</v>
      </c>
      <c r="Q12" s="193">
        <v>16</v>
      </c>
      <c r="R12" s="25">
        <v>17</v>
      </c>
      <c r="S12" s="25">
        <v>18</v>
      </c>
      <c r="T12" s="193">
        <v>19</v>
      </c>
      <c r="U12" s="26">
        <v>20</v>
      </c>
      <c r="V12" s="26">
        <v>21</v>
      </c>
      <c r="W12" s="25">
        <v>22</v>
      </c>
      <c r="X12" s="193">
        <v>23</v>
      </c>
      <c r="Y12" s="25">
        <v>24</v>
      </c>
      <c r="Z12" s="25">
        <v>25</v>
      </c>
      <c r="AA12" s="193">
        <v>26</v>
      </c>
      <c r="AB12" s="26">
        <v>27</v>
      </c>
      <c r="AC12" s="26">
        <v>28</v>
      </c>
      <c r="AD12" s="25">
        <v>29</v>
      </c>
      <c r="AE12" s="193">
        <v>30</v>
      </c>
      <c r="AF12" s="77"/>
      <c r="AG12" s="77"/>
      <c r="AH12" s="6"/>
      <c r="AI12" s="3"/>
      <c r="AJ12" s="3"/>
      <c r="AK12" s="6"/>
      <c r="AL12" s="98"/>
    </row>
    <row r="13" spans="1:38" x14ac:dyDescent="0.25">
      <c r="A13" s="97" t="s">
        <v>120</v>
      </c>
      <c r="B13" s="77"/>
      <c r="C13" s="77"/>
      <c r="D13" s="25">
        <v>44075</v>
      </c>
      <c r="E13" s="25">
        <v>44076</v>
      </c>
      <c r="F13" s="193">
        <v>44077</v>
      </c>
      <c r="G13" s="3">
        <v>4</v>
      </c>
      <c r="H13" s="3">
        <v>5</v>
      </c>
      <c r="I13" s="25">
        <v>44110</v>
      </c>
      <c r="J13" s="193">
        <v>44111</v>
      </c>
      <c r="K13" s="25">
        <v>44112</v>
      </c>
      <c r="L13" s="25">
        <v>44113</v>
      </c>
      <c r="M13" s="193">
        <v>10</v>
      </c>
      <c r="N13" s="3">
        <v>11</v>
      </c>
      <c r="O13" s="26">
        <v>12</v>
      </c>
      <c r="P13" s="25">
        <v>13</v>
      </c>
      <c r="Q13" s="193">
        <v>14</v>
      </c>
      <c r="R13" s="25">
        <v>15</v>
      </c>
      <c r="S13" s="25">
        <v>16</v>
      </c>
      <c r="T13" s="193">
        <v>17</v>
      </c>
      <c r="U13" s="26">
        <v>18</v>
      </c>
      <c r="V13" s="26">
        <v>19</v>
      </c>
      <c r="W13" s="25">
        <v>20</v>
      </c>
      <c r="X13" s="193">
        <v>21</v>
      </c>
      <c r="Y13" s="25">
        <v>22</v>
      </c>
      <c r="Z13" s="25">
        <v>23</v>
      </c>
      <c r="AA13" s="193">
        <v>24</v>
      </c>
      <c r="AB13" s="26">
        <v>25</v>
      </c>
      <c r="AC13" s="26">
        <v>26</v>
      </c>
      <c r="AD13" s="25">
        <v>27</v>
      </c>
      <c r="AE13" s="193">
        <v>28</v>
      </c>
      <c r="AF13" s="25">
        <v>29</v>
      </c>
      <c r="AG13" s="92">
        <v>30</v>
      </c>
      <c r="AH13" s="193">
        <v>31</v>
      </c>
      <c r="AI13" s="3"/>
      <c r="AJ13" s="3"/>
      <c r="AK13" s="6"/>
      <c r="AL13" s="98"/>
    </row>
    <row r="14" spans="1:38" x14ac:dyDescent="0.25">
      <c r="A14" s="97" t="s">
        <v>34</v>
      </c>
      <c r="B14" s="77"/>
      <c r="C14" s="77"/>
      <c r="D14" s="77"/>
      <c r="E14" s="77"/>
      <c r="F14" s="77"/>
      <c r="G14" s="93">
        <v>44075</v>
      </c>
      <c r="H14" s="3">
        <v>44076</v>
      </c>
      <c r="I14" s="25">
        <v>44077</v>
      </c>
      <c r="J14" s="193">
        <v>4</v>
      </c>
      <c r="K14" s="25">
        <v>5</v>
      </c>
      <c r="L14" s="25">
        <v>44110</v>
      </c>
      <c r="M14" s="193">
        <v>44111</v>
      </c>
      <c r="N14" s="3">
        <v>44112</v>
      </c>
      <c r="O14" s="26">
        <v>44113</v>
      </c>
      <c r="P14" s="25">
        <v>10</v>
      </c>
      <c r="Q14" s="193">
        <v>11</v>
      </c>
      <c r="R14" s="25">
        <v>12</v>
      </c>
      <c r="S14" s="25">
        <v>13</v>
      </c>
      <c r="T14" s="193">
        <v>14</v>
      </c>
      <c r="U14" s="26">
        <v>15</v>
      </c>
      <c r="V14" s="26">
        <v>16</v>
      </c>
      <c r="W14" s="25">
        <v>17</v>
      </c>
      <c r="X14" s="193">
        <v>18</v>
      </c>
      <c r="Y14" s="25">
        <v>19</v>
      </c>
      <c r="Z14" s="25">
        <v>20</v>
      </c>
      <c r="AA14" s="193">
        <v>21</v>
      </c>
      <c r="AB14" s="26">
        <v>22</v>
      </c>
      <c r="AC14" s="26">
        <v>23</v>
      </c>
      <c r="AD14" s="25">
        <v>24</v>
      </c>
      <c r="AE14" s="193">
        <v>25</v>
      </c>
      <c r="AF14" s="25">
        <v>26</v>
      </c>
      <c r="AG14" s="25">
        <v>27</v>
      </c>
      <c r="AH14" s="193">
        <v>28</v>
      </c>
      <c r="AI14" s="3">
        <v>29</v>
      </c>
      <c r="AJ14" s="3">
        <v>30</v>
      </c>
      <c r="AK14" s="6"/>
      <c r="AL14" s="98"/>
    </row>
    <row r="15" spans="1:38" ht="15.75" thickBot="1" x14ac:dyDescent="0.3">
      <c r="A15" s="99" t="s">
        <v>35</v>
      </c>
      <c r="B15" s="108">
        <v>1</v>
      </c>
      <c r="C15" s="194">
        <v>2</v>
      </c>
      <c r="D15" s="108">
        <v>44077</v>
      </c>
      <c r="E15" s="108">
        <v>4</v>
      </c>
      <c r="F15" s="194">
        <v>5</v>
      </c>
      <c r="G15" s="101">
        <v>44110</v>
      </c>
      <c r="H15" s="102">
        <v>44111</v>
      </c>
      <c r="I15" s="103">
        <v>44112</v>
      </c>
      <c r="J15" s="194">
        <v>44113</v>
      </c>
      <c r="K15" s="108">
        <v>10</v>
      </c>
      <c r="L15" s="108">
        <v>11</v>
      </c>
      <c r="M15" s="194">
        <v>12</v>
      </c>
      <c r="N15" s="102">
        <v>13</v>
      </c>
      <c r="O15" s="104">
        <v>14</v>
      </c>
      <c r="P15" s="108">
        <v>15</v>
      </c>
      <c r="Q15" s="194">
        <v>16</v>
      </c>
      <c r="R15" s="108">
        <v>17</v>
      </c>
      <c r="S15" s="108">
        <v>18</v>
      </c>
      <c r="T15" s="194">
        <v>19</v>
      </c>
      <c r="U15" s="104">
        <v>20</v>
      </c>
      <c r="V15" s="104">
        <v>21</v>
      </c>
      <c r="W15" s="108">
        <v>22</v>
      </c>
      <c r="X15" s="194">
        <v>23</v>
      </c>
      <c r="Y15" s="108">
        <v>24</v>
      </c>
      <c r="Z15" s="103">
        <v>25</v>
      </c>
      <c r="AA15" s="103">
        <v>26</v>
      </c>
      <c r="AB15" s="104">
        <v>27</v>
      </c>
      <c r="AC15" s="104">
        <v>28</v>
      </c>
      <c r="AD15" s="108">
        <v>29</v>
      </c>
      <c r="AE15" s="194">
        <v>30</v>
      </c>
      <c r="AF15" s="108">
        <v>31</v>
      </c>
      <c r="AG15" s="100"/>
      <c r="AH15" s="105"/>
      <c r="AI15" s="102"/>
      <c r="AJ15" s="102"/>
      <c r="AK15" s="105"/>
      <c r="AL15" s="106"/>
    </row>
    <row r="16" spans="1:38" ht="15.75" thickBot="1" x14ac:dyDescent="0.3"/>
    <row r="17" spans="2:23" x14ac:dyDescent="0.25">
      <c r="B17" s="548" t="s">
        <v>216</v>
      </c>
      <c r="C17" s="549"/>
      <c r="D17" s="549"/>
      <c r="E17" s="549"/>
      <c r="F17" s="549"/>
      <c r="G17" s="549"/>
      <c r="H17" s="549"/>
      <c r="I17" s="549"/>
      <c r="J17" s="549"/>
      <c r="K17" s="549"/>
      <c r="L17" s="549"/>
      <c r="M17" s="549"/>
      <c r="N17" s="549"/>
      <c r="O17" s="549"/>
      <c r="P17" s="549"/>
      <c r="Q17" s="549"/>
      <c r="R17" s="549"/>
      <c r="S17" s="549"/>
      <c r="T17" s="549"/>
      <c r="U17" s="549"/>
      <c r="V17" s="549"/>
      <c r="W17" s="550"/>
    </row>
    <row r="18" spans="2:23" ht="14.25" customHeight="1" x14ac:dyDescent="0.25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528" t="s">
        <v>80</v>
      </c>
      <c r="M18" s="530"/>
      <c r="N18" s="528" t="s">
        <v>81</v>
      </c>
      <c r="O18" s="530"/>
      <c r="P18" s="528" t="s">
        <v>82</v>
      </c>
      <c r="Q18" s="530"/>
      <c r="R18" s="528" t="s">
        <v>195</v>
      </c>
      <c r="S18" s="530"/>
      <c r="T18" s="528" t="s">
        <v>273</v>
      </c>
      <c r="U18" s="530"/>
      <c r="V18" s="528" t="s">
        <v>18</v>
      </c>
      <c r="W18" s="545"/>
    </row>
    <row r="19" spans="2:23" ht="44.25" customHeight="1" x14ac:dyDescent="0.25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534"/>
      <c r="M19" s="536"/>
      <c r="N19" s="534"/>
      <c r="O19" s="536"/>
      <c r="P19" s="534"/>
      <c r="Q19" s="536"/>
      <c r="R19" s="534"/>
      <c r="S19" s="536"/>
      <c r="T19" s="534"/>
      <c r="U19" s="536"/>
      <c r="V19" s="534"/>
      <c r="W19" s="547"/>
    </row>
    <row r="20" spans="2:23" x14ac:dyDescent="0.25">
      <c r="B20" s="7" t="s">
        <v>10</v>
      </c>
      <c r="C20" s="445" t="s">
        <v>17</v>
      </c>
      <c r="D20" s="445"/>
      <c r="E20" s="445"/>
      <c r="F20" s="445"/>
      <c r="G20" s="445"/>
      <c r="H20" s="445"/>
      <c r="I20" s="445"/>
      <c r="J20" s="445"/>
      <c r="K20" s="445"/>
      <c r="L20" s="382"/>
      <c r="M20" s="497"/>
      <c r="N20" s="382"/>
      <c r="O20" s="497"/>
      <c r="P20" s="382"/>
      <c r="Q20" s="497"/>
      <c r="R20" s="382"/>
      <c r="S20" s="497"/>
      <c r="T20" s="382"/>
      <c r="U20" s="497"/>
      <c r="V20" s="721"/>
      <c r="W20" s="723"/>
    </row>
    <row r="21" spans="2:23" x14ac:dyDescent="0.25">
      <c r="B21" s="21">
        <v>249</v>
      </c>
      <c r="C21" s="485"/>
      <c r="D21" s="486"/>
      <c r="E21" s="486"/>
      <c r="F21" s="486"/>
      <c r="G21" s="486"/>
      <c r="H21" s="486"/>
      <c r="I21" s="486"/>
      <c r="J21" s="486"/>
      <c r="K21" s="487"/>
      <c r="L21" s="782">
        <v>1</v>
      </c>
      <c r="M21" s="783"/>
      <c r="N21" s="782">
        <v>1</v>
      </c>
      <c r="O21" s="783"/>
      <c r="P21" s="816">
        <v>2</v>
      </c>
      <c r="Q21" s="817"/>
      <c r="R21" s="816">
        <v>1</v>
      </c>
      <c r="S21" s="817"/>
      <c r="T21" s="782"/>
      <c r="U21" s="783"/>
      <c r="V21" s="688">
        <f>B21*(L21+N21+P21+R21)</f>
        <v>1245</v>
      </c>
      <c r="W21" s="690"/>
    </row>
    <row r="22" spans="2:23" x14ac:dyDescent="0.25">
      <c r="B22" s="192">
        <v>79</v>
      </c>
      <c r="C22" s="30"/>
      <c r="D22" s="784" t="s">
        <v>278</v>
      </c>
      <c r="E22" s="784"/>
      <c r="F22" s="784"/>
      <c r="G22" s="784"/>
      <c r="H22" s="784"/>
      <c r="I22" s="784"/>
      <c r="J22" s="784"/>
      <c r="K22" s="784"/>
      <c r="L22" s="782"/>
      <c r="M22" s="783"/>
      <c r="N22" s="782"/>
      <c r="O22" s="783"/>
      <c r="P22" s="782"/>
      <c r="Q22" s="783"/>
      <c r="R22" s="782"/>
      <c r="S22" s="783"/>
      <c r="T22" s="782">
        <v>3</v>
      </c>
      <c r="U22" s="783"/>
      <c r="V22" s="688">
        <f>B22*T22</f>
        <v>237</v>
      </c>
      <c r="W22" s="690"/>
    </row>
    <row r="23" spans="2:23" x14ac:dyDescent="0.25">
      <c r="B23" s="190"/>
      <c r="C23" s="30"/>
      <c r="D23" s="784" t="s">
        <v>274</v>
      </c>
      <c r="E23" s="784"/>
      <c r="F23" s="784"/>
      <c r="G23" s="784"/>
      <c r="H23" s="784"/>
      <c r="I23" s="784"/>
      <c r="J23" s="784"/>
      <c r="K23" s="784"/>
      <c r="L23" s="782"/>
      <c r="M23" s="783"/>
      <c r="N23" s="782"/>
      <c r="O23" s="783"/>
      <c r="P23" s="782"/>
      <c r="Q23" s="783"/>
      <c r="R23" s="782"/>
      <c r="S23" s="783"/>
      <c r="T23" s="782"/>
      <c r="U23" s="783"/>
      <c r="V23" s="688">
        <f>B23*T23</f>
        <v>0</v>
      </c>
      <c r="W23" s="690"/>
    </row>
    <row r="24" spans="2:23" x14ac:dyDescent="0.25">
      <c r="B24" s="191">
        <v>10</v>
      </c>
      <c r="C24" s="30"/>
      <c r="D24" s="784" t="s">
        <v>275</v>
      </c>
      <c r="E24" s="784"/>
      <c r="F24" s="784"/>
      <c r="G24" s="784"/>
      <c r="H24" s="784"/>
      <c r="I24" s="784"/>
      <c r="J24" s="784"/>
      <c r="K24" s="784"/>
      <c r="L24" s="782">
        <v>2</v>
      </c>
      <c r="M24" s="783"/>
      <c r="N24" s="782"/>
      <c r="O24" s="783"/>
      <c r="P24" s="782"/>
      <c r="Q24" s="783"/>
      <c r="R24" s="782"/>
      <c r="S24" s="783"/>
      <c r="T24" s="782">
        <v>2</v>
      </c>
      <c r="U24" s="783"/>
      <c r="V24" s="688">
        <f>B24*T24</f>
        <v>20</v>
      </c>
      <c r="W24" s="690"/>
    </row>
    <row r="25" spans="2:23" x14ac:dyDescent="0.25">
      <c r="B25" s="785"/>
      <c r="C25" s="786"/>
      <c r="D25" s="786"/>
      <c r="E25" s="786"/>
      <c r="F25" s="786"/>
      <c r="G25" s="786"/>
      <c r="H25" s="786"/>
      <c r="I25" s="786"/>
      <c r="J25" s="786"/>
      <c r="K25" s="786"/>
      <c r="L25" s="786"/>
      <c r="M25" s="786"/>
      <c r="N25" s="786"/>
      <c r="O25" s="787"/>
      <c r="P25" s="788" t="s">
        <v>302</v>
      </c>
      <c r="Q25" s="789"/>
      <c r="R25" s="789"/>
      <c r="S25" s="789"/>
      <c r="T25" s="789"/>
      <c r="U25" s="790"/>
      <c r="V25" s="688">
        <f>SUM(V21:W24)</f>
        <v>1502</v>
      </c>
      <c r="W25" s="690"/>
    </row>
    <row r="26" spans="2:23" ht="15" customHeight="1" x14ac:dyDescent="0.25">
      <c r="B26" s="29"/>
      <c r="C26" s="754"/>
      <c r="D26" s="755"/>
      <c r="E26" s="755"/>
      <c r="F26" s="755"/>
      <c r="G26" s="755"/>
      <c r="H26" s="755"/>
      <c r="I26" s="755"/>
      <c r="J26" s="755"/>
      <c r="K26" s="756"/>
      <c r="L26" s="382">
        <f>L21*$B$21</f>
        <v>249</v>
      </c>
      <c r="M26" s="497"/>
      <c r="N26" s="382">
        <f t="shared" ref="N26" si="0">N21*$B$21</f>
        <v>249</v>
      </c>
      <c r="O26" s="497"/>
      <c r="P26" s="382">
        <f t="shared" ref="P26:R26" si="1">P21*$B$21</f>
        <v>498</v>
      </c>
      <c r="Q26" s="497"/>
      <c r="R26" s="382">
        <f t="shared" si="1"/>
        <v>249</v>
      </c>
      <c r="S26" s="497"/>
      <c r="T26" s="382">
        <f>T22*B22+B24*T24</f>
        <v>257</v>
      </c>
      <c r="U26" s="497"/>
      <c r="V26" s="382"/>
      <c r="W26" s="497"/>
    </row>
    <row r="27" spans="2:23" ht="19.5" customHeight="1" x14ac:dyDescent="0.25">
      <c r="B27" s="170"/>
      <c r="C27" s="375" t="s">
        <v>260</v>
      </c>
      <c r="D27" s="375"/>
      <c r="E27" s="375"/>
      <c r="F27" s="375"/>
      <c r="G27" s="375"/>
      <c r="H27" s="375"/>
      <c r="I27" s="375"/>
      <c r="J27" s="375"/>
      <c r="K27" s="375"/>
      <c r="L27" s="382" t="s">
        <v>270</v>
      </c>
      <c r="M27" s="383"/>
      <c r="N27" s="383"/>
      <c r="O27" s="383"/>
      <c r="P27" s="383"/>
      <c r="Q27" s="383"/>
      <c r="R27" s="383"/>
      <c r="S27" s="383"/>
      <c r="T27" s="383"/>
      <c r="U27" s="497"/>
      <c r="V27" s="688"/>
      <c r="W27" s="690"/>
    </row>
    <row r="28" spans="2:23" x14ac:dyDescent="0.25">
      <c r="B28" s="170"/>
      <c r="C28" s="563">
        <v>12</v>
      </c>
      <c r="D28" s="563"/>
      <c r="E28" s="563">
        <v>6</v>
      </c>
      <c r="F28" s="563">
        <v>6</v>
      </c>
      <c r="G28" s="563">
        <v>4</v>
      </c>
      <c r="H28" s="563">
        <v>3</v>
      </c>
      <c r="I28" s="563">
        <v>3</v>
      </c>
      <c r="J28" s="563"/>
      <c r="K28" s="178"/>
      <c r="L28" s="782">
        <v>2</v>
      </c>
      <c r="M28" s="783"/>
      <c r="N28" s="782">
        <v>2</v>
      </c>
      <c r="O28" s="783"/>
      <c r="P28" s="782">
        <v>2.5</v>
      </c>
      <c r="Q28" s="783"/>
      <c r="R28" s="782">
        <v>3</v>
      </c>
      <c r="S28" s="783"/>
      <c r="T28" s="782">
        <v>4</v>
      </c>
      <c r="U28" s="783"/>
      <c r="V28" s="688">
        <f>G28*(L28+N28+P28+R28+T28)</f>
        <v>54</v>
      </c>
      <c r="W28" s="690"/>
    </row>
    <row r="29" spans="2:23" ht="15" customHeight="1" x14ac:dyDescent="0.25">
      <c r="B29" s="170"/>
      <c r="C29" s="375" t="s">
        <v>259</v>
      </c>
      <c r="D29" s="375"/>
      <c r="E29" s="375"/>
      <c r="F29" s="375"/>
      <c r="G29" s="375"/>
      <c r="H29" s="375"/>
      <c r="I29" s="375"/>
      <c r="J29" s="375"/>
      <c r="K29" s="375"/>
      <c r="L29" s="382" t="s">
        <v>271</v>
      </c>
      <c r="M29" s="497"/>
      <c r="N29" s="382" t="s">
        <v>271</v>
      </c>
      <c r="O29" s="497"/>
      <c r="P29" s="382" t="s">
        <v>271</v>
      </c>
      <c r="Q29" s="497"/>
      <c r="R29" s="382" t="s">
        <v>271</v>
      </c>
      <c r="S29" s="497"/>
      <c r="T29" s="382"/>
      <c r="U29" s="497"/>
      <c r="V29" s="688"/>
      <c r="W29" s="690"/>
    </row>
    <row r="30" spans="2:23" x14ac:dyDescent="0.25">
      <c r="B30" s="170"/>
      <c r="C30" s="563">
        <v>12</v>
      </c>
      <c r="D30" s="563"/>
      <c r="E30" s="563">
        <v>6</v>
      </c>
      <c r="F30" s="563">
        <v>6</v>
      </c>
      <c r="G30" s="563">
        <v>4</v>
      </c>
      <c r="H30" s="563">
        <v>3</v>
      </c>
      <c r="I30" s="563">
        <v>3</v>
      </c>
      <c r="J30" s="563"/>
      <c r="K30" s="178"/>
      <c r="L30" s="782">
        <v>4.5</v>
      </c>
      <c r="M30" s="783"/>
      <c r="N30" s="782">
        <v>4.5</v>
      </c>
      <c r="O30" s="783"/>
      <c r="P30" s="782">
        <v>7.5</v>
      </c>
      <c r="Q30" s="783"/>
      <c r="R30" s="782">
        <v>5.5</v>
      </c>
      <c r="S30" s="783"/>
      <c r="T30" s="382"/>
      <c r="U30" s="497"/>
      <c r="V30" s="688">
        <f>SUM(L30:U30)</f>
        <v>22</v>
      </c>
      <c r="W30" s="690"/>
    </row>
    <row r="31" spans="2:23" x14ac:dyDescent="0.25">
      <c r="B31" s="785"/>
      <c r="C31" s="786"/>
      <c r="D31" s="786"/>
      <c r="E31" s="786"/>
      <c r="F31" s="786"/>
      <c r="G31" s="786"/>
      <c r="H31" s="786"/>
      <c r="I31" s="786"/>
      <c r="J31" s="786"/>
      <c r="K31" s="786"/>
      <c r="L31" s="786"/>
      <c r="M31" s="786"/>
      <c r="N31" s="786"/>
      <c r="O31" s="787"/>
      <c r="P31" s="788" t="s">
        <v>303</v>
      </c>
      <c r="Q31" s="789"/>
      <c r="R31" s="789"/>
      <c r="S31" s="789"/>
      <c r="T31" s="789"/>
      <c r="U31" s="790"/>
      <c r="V31" s="688">
        <f>SUM(V27:W30)</f>
        <v>76</v>
      </c>
      <c r="W31" s="690"/>
    </row>
    <row r="32" spans="2:23" ht="15.75" customHeight="1" thickBot="1" x14ac:dyDescent="0.3">
      <c r="B32" s="83"/>
      <c r="C32" s="84"/>
      <c r="D32" s="84"/>
      <c r="E32" s="84"/>
      <c r="F32" s="84"/>
      <c r="G32" s="84"/>
      <c r="H32" s="84"/>
      <c r="I32" s="84"/>
      <c r="J32" s="84"/>
      <c r="K32" s="84"/>
      <c r="L32" s="16"/>
      <c r="M32" s="16"/>
      <c r="N32" s="797" t="s">
        <v>123</v>
      </c>
      <c r="O32" s="798"/>
      <c r="P32" s="798"/>
      <c r="Q32" s="798"/>
      <c r="R32" s="798"/>
      <c r="S32" s="798"/>
      <c r="T32" s="798"/>
      <c r="U32" s="799"/>
      <c r="V32" s="800">
        <f>V25+V31</f>
        <v>1578</v>
      </c>
      <c r="W32" s="801"/>
    </row>
    <row r="33" spans="2:31" ht="15.75" customHeight="1" x14ac:dyDescent="0.25">
      <c r="B33" s="60"/>
      <c r="C33" s="60"/>
      <c r="D33" s="60"/>
      <c r="E33" s="60"/>
      <c r="F33" s="60"/>
      <c r="G33" s="60"/>
      <c r="H33" s="60"/>
      <c r="I33" s="60"/>
      <c r="J33" s="60"/>
      <c r="K33" s="60"/>
    </row>
    <row r="34" spans="2:31" ht="15.75" thickBot="1" x14ac:dyDescent="0.3">
      <c r="B34" s="55"/>
      <c r="C34" s="55"/>
      <c r="D34" s="56"/>
      <c r="E34" s="57"/>
      <c r="F34" s="57"/>
      <c r="G34" s="57"/>
      <c r="H34" s="57"/>
      <c r="I34" s="58"/>
      <c r="J34" s="58"/>
      <c r="K34" s="58"/>
      <c r="L34" s="58"/>
      <c r="M34" s="59"/>
      <c r="N34" s="60"/>
      <c r="O34" s="60"/>
      <c r="P34" s="55"/>
      <c r="Q34" s="55"/>
      <c r="R34" s="60"/>
      <c r="S34" s="60"/>
      <c r="T34" s="60"/>
      <c r="U34" s="60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2:31" ht="14.25" customHeight="1" x14ac:dyDescent="0.25">
      <c r="B35" s="338" t="s">
        <v>79</v>
      </c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40"/>
      <c r="P35" s="37"/>
      <c r="Q35" s="37"/>
      <c r="R35" s="37"/>
      <c r="S35" s="37"/>
      <c r="T35" s="37"/>
      <c r="U35" s="37"/>
      <c r="V35" s="37"/>
    </row>
    <row r="36" spans="2:31" ht="15" customHeight="1" x14ac:dyDescent="0.25">
      <c r="B36" s="806" t="s">
        <v>72</v>
      </c>
      <c r="C36" s="807"/>
      <c r="D36" s="164" t="s">
        <v>16</v>
      </c>
      <c r="E36" s="47"/>
      <c r="F36" s="164">
        <v>1</v>
      </c>
      <c r="G36" s="463" t="s">
        <v>73</v>
      </c>
      <c r="H36" s="463"/>
      <c r="I36" s="764" t="s">
        <v>77</v>
      </c>
      <c r="J36" s="764"/>
      <c r="K36" s="764"/>
      <c r="L36" s="764"/>
      <c r="M36" s="764"/>
      <c r="N36" s="764"/>
      <c r="O36" s="796"/>
      <c r="P36" s="37"/>
      <c r="Q36" s="37"/>
      <c r="R36" s="37"/>
      <c r="S36" s="37"/>
      <c r="T36" s="37"/>
      <c r="U36" s="37"/>
      <c r="V36" s="37"/>
    </row>
    <row r="37" spans="2:31" ht="15" customHeight="1" x14ac:dyDescent="0.25">
      <c r="B37" s="812"/>
      <c r="C37" s="813"/>
      <c r="D37" s="164"/>
      <c r="E37" s="47"/>
      <c r="F37" s="164"/>
      <c r="G37" s="463"/>
      <c r="H37" s="463"/>
      <c r="I37" s="764"/>
      <c r="J37" s="764"/>
      <c r="K37" s="764"/>
      <c r="L37" s="764"/>
      <c r="M37" s="764"/>
      <c r="N37" s="764"/>
      <c r="O37" s="796"/>
      <c r="P37" s="37"/>
      <c r="Q37" s="37"/>
      <c r="R37" s="37"/>
      <c r="S37" s="37"/>
      <c r="T37" s="37"/>
      <c r="U37" s="37"/>
      <c r="V37" s="37"/>
    </row>
    <row r="38" spans="2:31" s="36" customFormat="1" ht="21" customHeight="1" x14ac:dyDescent="0.25">
      <c r="B38" s="802" t="s">
        <v>74</v>
      </c>
      <c r="C38" s="803"/>
      <c r="D38" s="164" t="s">
        <v>16</v>
      </c>
      <c r="E38" s="48"/>
      <c r="F38" s="164">
        <v>1</v>
      </c>
      <c r="G38" s="463" t="s">
        <v>73</v>
      </c>
      <c r="H38" s="463"/>
      <c r="I38" s="521" t="s">
        <v>78</v>
      </c>
      <c r="J38" s="776"/>
      <c r="K38" s="776"/>
      <c r="L38" s="776"/>
      <c r="M38" s="776"/>
      <c r="N38" s="776"/>
      <c r="O38" s="795"/>
      <c r="P38" s="189"/>
      <c r="Q38"/>
      <c r="R38"/>
      <c r="S38"/>
      <c r="T38"/>
      <c r="U38"/>
      <c r="V38"/>
    </row>
    <row r="39" spans="2:31" s="37" customFormat="1" ht="12.75" customHeight="1" x14ac:dyDescent="0.25">
      <c r="B39" s="804"/>
      <c r="C39" s="805"/>
      <c r="D39" s="164" t="s">
        <v>16</v>
      </c>
      <c r="E39" s="49"/>
      <c r="F39" s="164"/>
      <c r="G39" s="516"/>
      <c r="H39" s="518"/>
      <c r="I39" s="521"/>
      <c r="J39" s="776"/>
      <c r="K39" s="776"/>
      <c r="L39" s="776"/>
      <c r="M39" s="776"/>
      <c r="N39" s="776"/>
      <c r="O39" s="795"/>
      <c r="P39"/>
      <c r="Q39"/>
      <c r="R39"/>
      <c r="S39"/>
      <c r="T39"/>
      <c r="U39"/>
      <c r="V39"/>
    </row>
    <row r="40" spans="2:31" s="36" customFormat="1" ht="21" customHeight="1" x14ac:dyDescent="0.25">
      <c r="B40" s="791" t="s">
        <v>276</v>
      </c>
      <c r="C40" s="792"/>
      <c r="D40" s="164" t="s">
        <v>16</v>
      </c>
      <c r="E40" s="48"/>
      <c r="F40" s="164">
        <v>3</v>
      </c>
      <c r="G40" s="516" t="s">
        <v>277</v>
      </c>
      <c r="H40" s="518"/>
      <c r="I40" s="521"/>
      <c r="J40" s="776"/>
      <c r="K40" s="776"/>
      <c r="L40" s="776"/>
      <c r="M40" s="776"/>
      <c r="N40" s="776"/>
      <c r="O40" s="795"/>
      <c r="P40" s="189"/>
      <c r="Q40"/>
      <c r="R40"/>
      <c r="S40"/>
      <c r="T40"/>
      <c r="U40"/>
      <c r="V40"/>
    </row>
    <row r="41" spans="2:31" s="37" customFormat="1" ht="12.75" customHeight="1" x14ac:dyDescent="0.25">
      <c r="B41" s="793"/>
      <c r="C41" s="794"/>
      <c r="D41" s="164" t="s">
        <v>16</v>
      </c>
      <c r="E41" s="49"/>
      <c r="F41" s="164">
        <v>2</v>
      </c>
      <c r="G41" s="516" t="s">
        <v>279</v>
      </c>
      <c r="H41" s="518"/>
      <c r="I41" s="521" t="s">
        <v>280</v>
      </c>
      <c r="J41" s="776"/>
      <c r="K41" s="776"/>
      <c r="L41" s="776"/>
      <c r="M41" s="776"/>
      <c r="N41" s="776"/>
      <c r="O41" s="795"/>
      <c r="P41"/>
      <c r="Q41"/>
      <c r="R41"/>
      <c r="S41"/>
      <c r="T41"/>
      <c r="U41"/>
      <c r="V41"/>
    </row>
    <row r="42" spans="2:31" s="36" customFormat="1" ht="12" customHeight="1" x14ac:dyDescent="0.25">
      <c r="B42" s="806" t="s">
        <v>75</v>
      </c>
      <c r="C42" s="807"/>
      <c r="D42" s="164" t="s">
        <v>16</v>
      </c>
      <c r="E42" s="48"/>
      <c r="F42" s="164">
        <v>2</v>
      </c>
      <c r="G42" s="516" t="s">
        <v>15</v>
      </c>
      <c r="H42" s="518" t="s">
        <v>76</v>
      </c>
      <c r="I42" s="521" t="s">
        <v>76</v>
      </c>
      <c r="J42" s="776"/>
      <c r="K42" s="776"/>
      <c r="L42" s="776"/>
      <c r="M42" s="776"/>
      <c r="N42" s="776"/>
      <c r="O42" s="795"/>
      <c r="P42"/>
      <c r="Q42"/>
      <c r="R42"/>
      <c r="S42"/>
      <c r="T42"/>
      <c r="U42"/>
      <c r="V42"/>
    </row>
    <row r="43" spans="2:31" s="36" customFormat="1" ht="12.75" customHeight="1" x14ac:dyDescent="0.25">
      <c r="B43" s="808"/>
      <c r="C43" s="809"/>
      <c r="D43" s="164"/>
      <c r="E43" s="48"/>
      <c r="F43" s="164"/>
      <c r="G43" s="516"/>
      <c r="H43" s="518"/>
      <c r="I43" s="521"/>
      <c r="J43" s="776"/>
      <c r="K43" s="776"/>
      <c r="L43" s="776"/>
      <c r="M43" s="776"/>
      <c r="N43" s="776"/>
      <c r="O43" s="795"/>
      <c r="P43"/>
      <c r="Q43"/>
      <c r="R43"/>
      <c r="S43"/>
      <c r="T43"/>
      <c r="U43"/>
      <c r="V43"/>
    </row>
    <row r="44" spans="2:31" s="36" customFormat="1" ht="12.75" customHeight="1" thickBot="1" x14ac:dyDescent="0.3">
      <c r="B44" s="810"/>
      <c r="C44" s="811"/>
      <c r="D44" s="169"/>
      <c r="E44" s="50"/>
      <c r="F44" s="169"/>
      <c r="G44" s="498"/>
      <c r="H44" s="500"/>
      <c r="I44" s="501"/>
      <c r="J44" s="814"/>
      <c r="K44" s="814"/>
      <c r="L44" s="814"/>
      <c r="M44" s="814"/>
      <c r="N44" s="814"/>
      <c r="O44" s="815"/>
      <c r="P44"/>
      <c r="Q44"/>
      <c r="R44"/>
      <c r="S44"/>
      <c r="T44"/>
      <c r="U44"/>
      <c r="V44"/>
    </row>
    <row r="45" spans="2:31" s="37" customFormat="1" ht="12.75" customHeight="1" x14ac:dyDescent="0.25">
      <c r="P45"/>
      <c r="Q45"/>
      <c r="R45"/>
      <c r="S45"/>
      <c r="T45"/>
      <c r="U45"/>
      <c r="V45"/>
    </row>
    <row r="46" spans="2:31" s="37" customFormat="1" x14ac:dyDescent="0.25">
      <c r="P46"/>
      <c r="Q46"/>
      <c r="R46"/>
      <c r="S46"/>
      <c r="T46"/>
      <c r="U46"/>
      <c r="V46"/>
    </row>
  </sheetData>
  <mergeCells count="111">
    <mergeCell ref="V29:W29"/>
    <mergeCell ref="R29:S29"/>
    <mergeCell ref="D23:K23"/>
    <mergeCell ref="L24:M24"/>
    <mergeCell ref="N24:O24"/>
    <mergeCell ref="P24:Q24"/>
    <mergeCell ref="R24:S24"/>
    <mergeCell ref="V24:W24"/>
    <mergeCell ref="P21:Q21"/>
    <mergeCell ref="R28:S28"/>
    <mergeCell ref="P22:Q22"/>
    <mergeCell ref="R22:S22"/>
    <mergeCell ref="L23:M23"/>
    <mergeCell ref="N23:O23"/>
    <mergeCell ref="P23:Q23"/>
    <mergeCell ref="R23:S23"/>
    <mergeCell ref="V22:W22"/>
    <mergeCell ref="V27:W27"/>
    <mergeCell ref="T22:U22"/>
    <mergeCell ref="T23:U23"/>
    <mergeCell ref="V26:W26"/>
    <mergeCell ref="V18:W19"/>
    <mergeCell ref="R18:S19"/>
    <mergeCell ref="R20:S20"/>
    <mergeCell ref="R21:S21"/>
    <mergeCell ref="V20:W20"/>
    <mergeCell ref="V21:W21"/>
    <mergeCell ref="T18:U19"/>
    <mergeCell ref="T20:U20"/>
    <mergeCell ref="T21:U21"/>
    <mergeCell ref="G44:H44"/>
    <mergeCell ref="I44:O44"/>
    <mergeCell ref="G38:H38"/>
    <mergeCell ref="I38:O38"/>
    <mergeCell ref="I43:O43"/>
    <mergeCell ref="G42:H42"/>
    <mergeCell ref="G43:H43"/>
    <mergeCell ref="G37:H37"/>
    <mergeCell ref="I37:O37"/>
    <mergeCell ref="V32:W32"/>
    <mergeCell ref="I39:O39"/>
    <mergeCell ref="I42:O42"/>
    <mergeCell ref="P29:Q29"/>
    <mergeCell ref="A1:AL2"/>
    <mergeCell ref="B38:C39"/>
    <mergeCell ref="B35:O35"/>
    <mergeCell ref="C29:K29"/>
    <mergeCell ref="L29:M29"/>
    <mergeCell ref="N29:O29"/>
    <mergeCell ref="C20:K20"/>
    <mergeCell ref="L20:M20"/>
    <mergeCell ref="N20:O20"/>
    <mergeCell ref="P20:Q20"/>
    <mergeCell ref="C21:K21"/>
    <mergeCell ref="L18:M19"/>
    <mergeCell ref="N18:O19"/>
    <mergeCell ref="P18:Q19"/>
    <mergeCell ref="B42:C44"/>
    <mergeCell ref="B36:C37"/>
    <mergeCell ref="G36:H36"/>
    <mergeCell ref="D22:K22"/>
    <mergeCell ref="L22:M22"/>
    <mergeCell ref="N22:O22"/>
    <mergeCell ref="B40:C41"/>
    <mergeCell ref="G40:H40"/>
    <mergeCell ref="I40:O40"/>
    <mergeCell ref="G41:H41"/>
    <mergeCell ref="I41:O41"/>
    <mergeCell ref="T24:U24"/>
    <mergeCell ref="T29:U29"/>
    <mergeCell ref="G39:H39"/>
    <mergeCell ref="I36:O36"/>
    <mergeCell ref="P28:Q28"/>
    <mergeCell ref="T28:U28"/>
    <mergeCell ref="N32:U32"/>
    <mergeCell ref="B31:O31"/>
    <mergeCell ref="P31:U31"/>
    <mergeCell ref="L28:M28"/>
    <mergeCell ref="N28:O28"/>
    <mergeCell ref="C27:K27"/>
    <mergeCell ref="L27:U27"/>
    <mergeCell ref="C26:K26"/>
    <mergeCell ref="L26:M26"/>
    <mergeCell ref="N26:O26"/>
    <mergeCell ref="P26:Q26"/>
    <mergeCell ref="R26:S26"/>
    <mergeCell ref="T26:U26"/>
    <mergeCell ref="V31:W31"/>
    <mergeCell ref="B17:W17"/>
    <mergeCell ref="C30:D30"/>
    <mergeCell ref="E30:F30"/>
    <mergeCell ref="G30:H30"/>
    <mergeCell ref="I30:J30"/>
    <mergeCell ref="L30:M30"/>
    <mergeCell ref="N30:O30"/>
    <mergeCell ref="P30:Q30"/>
    <mergeCell ref="R30:S30"/>
    <mergeCell ref="T30:U30"/>
    <mergeCell ref="V30:W30"/>
    <mergeCell ref="C28:D28"/>
    <mergeCell ref="E28:F28"/>
    <mergeCell ref="G28:H28"/>
    <mergeCell ref="I28:J28"/>
    <mergeCell ref="D24:K24"/>
    <mergeCell ref="B25:O25"/>
    <mergeCell ref="P25:U25"/>
    <mergeCell ref="V25:W25"/>
    <mergeCell ref="L21:M21"/>
    <mergeCell ref="N21:O21"/>
    <mergeCell ref="V23:W23"/>
    <mergeCell ref="V28:W28"/>
  </mergeCells>
  <pageMargins left="0.7" right="0.7" top="0.75" bottom="0.75" header="0.3" footer="0.3"/>
  <pageSetup paperSize="9" scale="6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4" tint="0.39997558519241921"/>
    <pageSetUpPr fitToPage="1"/>
  </sheetPr>
  <dimension ref="A1:AL41"/>
  <sheetViews>
    <sheetView topLeftCell="A10" workbookViewId="0">
      <selection activeCell="R33" sqref="R33"/>
    </sheetView>
  </sheetViews>
  <sheetFormatPr baseColWidth="10" defaultRowHeight="15" x14ac:dyDescent="0.25"/>
  <cols>
    <col min="1" max="1" width="7.28515625" customWidth="1"/>
    <col min="2" max="2" width="5.140625" customWidth="1"/>
    <col min="3" max="3" width="5" customWidth="1"/>
    <col min="4" max="5" width="4.140625" customWidth="1"/>
    <col min="6" max="6" width="6" customWidth="1"/>
    <col min="7" max="10" width="4.140625" customWidth="1"/>
    <col min="11" max="11" width="5.7109375" customWidth="1"/>
    <col min="12" max="35" width="5.28515625" customWidth="1"/>
    <col min="36" max="36" width="7.5703125" bestFit="1" customWidth="1"/>
    <col min="37" max="38" width="5.28515625" customWidth="1"/>
    <col min="47" max="47" width="11.42578125" customWidth="1"/>
  </cols>
  <sheetData>
    <row r="1" spans="1:38" x14ac:dyDescent="0.25">
      <c r="A1" s="614" t="s">
        <v>117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1"/>
    </row>
    <row r="2" spans="1:38" x14ac:dyDescent="0.25">
      <c r="A2" s="332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4"/>
    </row>
    <row r="3" spans="1:38" x14ac:dyDescent="0.25">
      <c r="A3" s="95">
        <v>2025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2" t="s">
        <v>5</v>
      </c>
      <c r="O3" s="2" t="s">
        <v>6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2" t="s">
        <v>5</v>
      </c>
      <c r="V3" s="2" t="s">
        <v>6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2" t="s">
        <v>5</v>
      </c>
      <c r="AC3" s="2" t="s">
        <v>6</v>
      </c>
      <c r="AD3" s="1" t="s">
        <v>0</v>
      </c>
      <c r="AE3" s="1" t="s">
        <v>1</v>
      </c>
      <c r="AF3" s="1" t="s">
        <v>2</v>
      </c>
      <c r="AG3" s="1" t="s">
        <v>3</v>
      </c>
      <c r="AH3" s="1" t="s">
        <v>4</v>
      </c>
      <c r="AI3" s="2" t="s">
        <v>5</v>
      </c>
      <c r="AJ3" s="2" t="s">
        <v>6</v>
      </c>
      <c r="AK3" s="1" t="s">
        <v>0</v>
      </c>
      <c r="AL3" s="96" t="s">
        <v>1</v>
      </c>
    </row>
    <row r="4" spans="1:38" x14ac:dyDescent="0.25">
      <c r="A4" s="97" t="s">
        <v>48</v>
      </c>
      <c r="B4" s="82"/>
      <c r="C4" s="82"/>
      <c r="D4" s="92">
        <v>44075</v>
      </c>
      <c r="E4" s="25">
        <v>44076</v>
      </c>
      <c r="F4" s="25">
        <v>44077</v>
      </c>
      <c r="G4" s="4">
        <v>4</v>
      </c>
      <c r="H4" s="27">
        <v>5</v>
      </c>
      <c r="I4" s="92">
        <v>44110</v>
      </c>
      <c r="J4" s="25">
        <v>44111</v>
      </c>
      <c r="K4" s="25">
        <v>44112</v>
      </c>
      <c r="L4" s="25">
        <v>44113</v>
      </c>
      <c r="M4" s="25">
        <v>10</v>
      </c>
      <c r="N4" s="4">
        <v>11</v>
      </c>
      <c r="O4" s="120">
        <v>12</v>
      </c>
      <c r="P4" s="25">
        <v>13</v>
      </c>
      <c r="Q4" s="25">
        <v>14</v>
      </c>
      <c r="R4" s="25">
        <v>15</v>
      </c>
      <c r="S4" s="25">
        <v>16</v>
      </c>
      <c r="T4" s="25">
        <v>17</v>
      </c>
      <c r="U4" s="25">
        <v>18</v>
      </c>
      <c r="V4" s="120">
        <v>19</v>
      </c>
      <c r="W4" s="25">
        <v>20</v>
      </c>
      <c r="X4" s="25">
        <v>21</v>
      </c>
      <c r="Y4" s="25">
        <v>22</v>
      </c>
      <c r="Z4" s="25">
        <v>23</v>
      </c>
      <c r="AA4" s="25">
        <v>24</v>
      </c>
      <c r="AB4" s="25">
        <v>25</v>
      </c>
      <c r="AC4" s="120">
        <v>26</v>
      </c>
      <c r="AD4" s="25">
        <v>27</v>
      </c>
      <c r="AE4" s="25">
        <v>28</v>
      </c>
      <c r="AF4" s="25">
        <v>29</v>
      </c>
      <c r="AG4" s="25">
        <v>30</v>
      </c>
      <c r="AH4" s="92">
        <v>31</v>
      </c>
      <c r="AI4" s="3"/>
      <c r="AJ4" s="3"/>
      <c r="AK4" s="6"/>
      <c r="AL4" s="98"/>
    </row>
    <row r="5" spans="1:38" x14ac:dyDescent="0.25">
      <c r="A5" s="97" t="s">
        <v>42</v>
      </c>
      <c r="B5" s="82"/>
      <c r="C5" s="82"/>
      <c r="D5" s="77"/>
      <c r="E5" s="77"/>
      <c r="F5" s="77"/>
      <c r="G5" s="92">
        <v>44075</v>
      </c>
      <c r="H5" s="27">
        <v>44076</v>
      </c>
      <c r="I5" s="25">
        <v>44077</v>
      </c>
      <c r="J5" s="25">
        <v>4</v>
      </c>
      <c r="K5" s="25">
        <v>5</v>
      </c>
      <c r="L5" s="25">
        <v>44110</v>
      </c>
      <c r="M5" s="25">
        <v>44111</v>
      </c>
      <c r="N5" s="4">
        <v>44112</v>
      </c>
      <c r="O5" s="120">
        <v>44113</v>
      </c>
      <c r="P5" s="25">
        <v>10</v>
      </c>
      <c r="Q5" s="25">
        <v>11</v>
      </c>
      <c r="R5" s="25">
        <v>12</v>
      </c>
      <c r="S5" s="25">
        <v>13</v>
      </c>
      <c r="T5" s="25">
        <v>14</v>
      </c>
      <c r="U5" s="25">
        <v>15</v>
      </c>
      <c r="V5" s="120">
        <v>16</v>
      </c>
      <c r="W5" s="25">
        <v>17</v>
      </c>
      <c r="X5" s="25">
        <v>18</v>
      </c>
      <c r="Y5" s="25">
        <v>19</v>
      </c>
      <c r="Z5" s="25">
        <v>20</v>
      </c>
      <c r="AA5" s="25">
        <v>21</v>
      </c>
      <c r="AB5" s="25">
        <v>22</v>
      </c>
      <c r="AC5" s="120">
        <v>23</v>
      </c>
      <c r="AD5" s="25">
        <v>24</v>
      </c>
      <c r="AE5" s="25">
        <v>25</v>
      </c>
      <c r="AF5" s="25">
        <v>26</v>
      </c>
      <c r="AG5" s="25">
        <v>27</v>
      </c>
      <c r="AH5" s="4">
        <v>28</v>
      </c>
      <c r="AI5" s="3"/>
      <c r="AJ5" s="3"/>
      <c r="AK5" s="6"/>
      <c r="AL5" s="98"/>
    </row>
    <row r="6" spans="1:38" x14ac:dyDescent="0.25">
      <c r="A6" s="97" t="s">
        <v>43</v>
      </c>
      <c r="B6" s="82"/>
      <c r="C6" s="82"/>
      <c r="D6" s="77"/>
      <c r="E6" s="77"/>
      <c r="F6" s="77"/>
      <c r="G6" s="4">
        <v>44075</v>
      </c>
      <c r="H6" s="27">
        <v>44076</v>
      </c>
      <c r="I6" s="25">
        <v>44077</v>
      </c>
      <c r="J6" s="25">
        <v>4</v>
      </c>
      <c r="K6" s="25">
        <v>5</v>
      </c>
      <c r="L6" s="25">
        <v>44110</v>
      </c>
      <c r="M6" s="25">
        <v>44111</v>
      </c>
      <c r="N6" s="4">
        <v>44112</v>
      </c>
      <c r="O6" s="120">
        <v>44113</v>
      </c>
      <c r="P6" s="25">
        <v>10</v>
      </c>
      <c r="Q6" s="25">
        <v>11</v>
      </c>
      <c r="R6" s="25">
        <v>12</v>
      </c>
      <c r="S6" s="25">
        <v>13</v>
      </c>
      <c r="T6" s="25">
        <v>14</v>
      </c>
      <c r="U6" s="25">
        <v>15</v>
      </c>
      <c r="V6" s="120">
        <v>16</v>
      </c>
      <c r="W6" s="25">
        <v>17</v>
      </c>
      <c r="X6" s="25">
        <v>18</v>
      </c>
      <c r="Y6" s="25">
        <v>19</v>
      </c>
      <c r="Z6" s="25">
        <v>20</v>
      </c>
      <c r="AA6" s="25">
        <v>21</v>
      </c>
      <c r="AB6" s="25">
        <v>22</v>
      </c>
      <c r="AC6" s="120">
        <v>23</v>
      </c>
      <c r="AD6" s="25">
        <v>24</v>
      </c>
      <c r="AE6" s="25">
        <v>25</v>
      </c>
      <c r="AF6" s="25">
        <v>26</v>
      </c>
      <c r="AG6" s="25">
        <v>27</v>
      </c>
      <c r="AH6" s="4">
        <v>28</v>
      </c>
      <c r="AI6" s="4">
        <v>29</v>
      </c>
      <c r="AJ6" s="27">
        <v>30</v>
      </c>
      <c r="AK6" s="4">
        <v>31</v>
      </c>
      <c r="AL6" s="98"/>
    </row>
    <row r="7" spans="1:38" x14ac:dyDescent="0.25">
      <c r="A7" s="97" t="s">
        <v>44</v>
      </c>
      <c r="B7" s="77"/>
      <c r="C7" s="25">
        <v>1</v>
      </c>
      <c r="D7" s="25">
        <v>44076</v>
      </c>
      <c r="E7" s="25">
        <v>44077</v>
      </c>
      <c r="F7" s="25">
        <v>4</v>
      </c>
      <c r="G7" s="4">
        <v>5</v>
      </c>
      <c r="H7" s="27">
        <v>44110</v>
      </c>
      <c r="I7" s="25">
        <v>44111</v>
      </c>
      <c r="J7" s="25">
        <v>44112</v>
      </c>
      <c r="K7" s="25">
        <v>44113</v>
      </c>
      <c r="L7" s="25">
        <v>10</v>
      </c>
      <c r="M7" s="25">
        <v>11</v>
      </c>
      <c r="N7" s="4">
        <v>12</v>
      </c>
      <c r="O7" s="120">
        <v>13</v>
      </c>
      <c r="P7" s="25">
        <v>14</v>
      </c>
      <c r="Q7" s="25">
        <v>15</v>
      </c>
      <c r="R7" s="25">
        <v>16</v>
      </c>
      <c r="S7" s="25">
        <v>17</v>
      </c>
      <c r="T7" s="92">
        <v>18</v>
      </c>
      <c r="U7" s="25">
        <v>19</v>
      </c>
      <c r="V7" s="120">
        <v>20</v>
      </c>
      <c r="W7" s="92">
        <v>21</v>
      </c>
      <c r="X7" s="25">
        <v>22</v>
      </c>
      <c r="Y7" s="25">
        <v>23</v>
      </c>
      <c r="Z7" s="25">
        <v>24</v>
      </c>
      <c r="AA7" s="25">
        <v>25</v>
      </c>
      <c r="AB7" s="25">
        <v>26</v>
      </c>
      <c r="AC7" s="120">
        <v>27</v>
      </c>
      <c r="AD7" s="25">
        <v>28</v>
      </c>
      <c r="AE7" s="25">
        <v>29</v>
      </c>
      <c r="AF7" s="25">
        <v>30</v>
      </c>
      <c r="AG7" s="77"/>
      <c r="AH7" s="6"/>
      <c r="AI7" s="3"/>
      <c r="AJ7" s="3"/>
      <c r="AK7" s="6"/>
      <c r="AL7" s="98"/>
    </row>
    <row r="8" spans="1:38" x14ac:dyDescent="0.25">
      <c r="A8" s="97" t="s">
        <v>45</v>
      </c>
      <c r="B8" s="77"/>
      <c r="C8" s="77"/>
      <c r="D8" s="77"/>
      <c r="E8" s="92">
        <v>44075</v>
      </c>
      <c r="F8" s="25">
        <v>44076</v>
      </c>
      <c r="G8" s="4">
        <v>44077</v>
      </c>
      <c r="H8" s="27">
        <v>4</v>
      </c>
      <c r="I8" s="25">
        <v>5</v>
      </c>
      <c r="J8" s="25">
        <v>44110</v>
      </c>
      <c r="K8" s="25">
        <v>44111</v>
      </c>
      <c r="L8" s="25">
        <v>44112</v>
      </c>
      <c r="M8" s="25">
        <v>44113</v>
      </c>
      <c r="N8" s="4">
        <v>10</v>
      </c>
      <c r="O8" s="120">
        <v>11</v>
      </c>
      <c r="P8" s="25">
        <v>12</v>
      </c>
      <c r="Q8" s="25">
        <v>13</v>
      </c>
      <c r="R8" s="25">
        <v>14</v>
      </c>
      <c r="S8" s="25">
        <v>15</v>
      </c>
      <c r="T8" s="25">
        <v>16</v>
      </c>
      <c r="U8" s="25">
        <v>17</v>
      </c>
      <c r="V8" s="120">
        <v>18</v>
      </c>
      <c r="W8" s="25">
        <v>19</v>
      </c>
      <c r="X8" s="25">
        <v>20</v>
      </c>
      <c r="Y8" s="25">
        <v>21</v>
      </c>
      <c r="Z8" s="25">
        <v>22</v>
      </c>
      <c r="AA8" s="25">
        <v>23</v>
      </c>
      <c r="AB8" s="25">
        <v>24</v>
      </c>
      <c r="AC8" s="120">
        <v>25</v>
      </c>
      <c r="AD8" s="25">
        <v>26</v>
      </c>
      <c r="AE8" s="25">
        <v>27</v>
      </c>
      <c r="AF8" s="25">
        <v>28</v>
      </c>
      <c r="AG8" s="25">
        <v>29</v>
      </c>
      <c r="AH8" s="4">
        <v>30</v>
      </c>
      <c r="AI8" s="4">
        <v>31</v>
      </c>
      <c r="AJ8" s="3"/>
      <c r="AK8" s="6"/>
      <c r="AL8" s="98"/>
    </row>
    <row r="9" spans="1:38" x14ac:dyDescent="0.25">
      <c r="A9" s="97" t="s">
        <v>46</v>
      </c>
      <c r="B9" s="77"/>
      <c r="C9" s="77"/>
      <c r="D9" s="77"/>
      <c r="E9" s="77"/>
      <c r="F9" s="77"/>
      <c r="G9" s="3"/>
      <c r="H9" s="27">
        <v>44075</v>
      </c>
      <c r="I9" s="25">
        <v>44076</v>
      </c>
      <c r="J9" s="25">
        <v>44077</v>
      </c>
      <c r="K9" s="25">
        <v>4</v>
      </c>
      <c r="L9" s="25">
        <v>5</v>
      </c>
      <c r="M9" s="25">
        <v>44110</v>
      </c>
      <c r="N9" s="4">
        <v>44111</v>
      </c>
      <c r="O9" s="120">
        <v>44112</v>
      </c>
      <c r="P9" s="25">
        <v>44113</v>
      </c>
      <c r="Q9" s="25">
        <v>10</v>
      </c>
      <c r="R9" s="25">
        <v>11</v>
      </c>
      <c r="S9" s="25">
        <v>12</v>
      </c>
      <c r="T9" s="25">
        <v>13</v>
      </c>
      <c r="U9" s="25">
        <v>14</v>
      </c>
      <c r="V9" s="120">
        <v>15</v>
      </c>
      <c r="W9" s="25">
        <v>16</v>
      </c>
      <c r="X9" s="25">
        <v>17</v>
      </c>
      <c r="Y9" s="25">
        <v>18</v>
      </c>
      <c r="Z9" s="25">
        <v>19</v>
      </c>
      <c r="AA9" s="25">
        <v>20</v>
      </c>
      <c r="AB9" s="25">
        <v>21</v>
      </c>
      <c r="AC9" s="120">
        <v>22</v>
      </c>
      <c r="AD9" s="25">
        <v>23</v>
      </c>
      <c r="AE9" s="92">
        <v>24</v>
      </c>
      <c r="AF9" s="25">
        <v>25</v>
      </c>
      <c r="AG9" s="25">
        <v>26</v>
      </c>
      <c r="AH9" s="4">
        <v>27</v>
      </c>
      <c r="AI9" s="4">
        <v>28</v>
      </c>
      <c r="AJ9" s="27">
        <v>29</v>
      </c>
      <c r="AK9" s="4">
        <v>30</v>
      </c>
      <c r="AL9" s="98"/>
    </row>
    <row r="10" spans="1:38" x14ac:dyDescent="0.25">
      <c r="A10" s="97" t="s">
        <v>119</v>
      </c>
      <c r="B10" s="77"/>
      <c r="C10" s="25">
        <v>1</v>
      </c>
      <c r="D10" s="25">
        <v>44076</v>
      </c>
      <c r="E10" s="25">
        <v>44077</v>
      </c>
      <c r="F10" s="25">
        <v>4</v>
      </c>
      <c r="G10" s="4">
        <v>5</v>
      </c>
      <c r="H10" s="27">
        <v>44110</v>
      </c>
      <c r="I10" s="25">
        <v>44111</v>
      </c>
      <c r="J10" s="25">
        <v>44112</v>
      </c>
      <c r="K10" s="25">
        <v>44113</v>
      </c>
      <c r="L10" s="25">
        <v>10</v>
      </c>
      <c r="M10" s="25">
        <v>11</v>
      </c>
      <c r="N10" s="4">
        <v>12</v>
      </c>
      <c r="O10" s="120">
        <v>13</v>
      </c>
      <c r="P10" s="25">
        <v>14</v>
      </c>
      <c r="Q10" s="25">
        <v>15</v>
      </c>
      <c r="R10" s="25">
        <v>16</v>
      </c>
      <c r="S10" s="25">
        <v>17</v>
      </c>
      <c r="T10" s="25">
        <v>18</v>
      </c>
      <c r="U10" s="25">
        <v>19</v>
      </c>
      <c r="V10" s="120">
        <v>20</v>
      </c>
      <c r="W10" s="25">
        <v>21</v>
      </c>
      <c r="X10" s="25">
        <v>22</v>
      </c>
      <c r="Y10" s="25">
        <v>23</v>
      </c>
      <c r="Z10" s="25">
        <v>24</v>
      </c>
      <c r="AA10" s="25">
        <v>25</v>
      </c>
      <c r="AB10" s="25">
        <v>26</v>
      </c>
      <c r="AC10" s="120">
        <v>27</v>
      </c>
      <c r="AD10" s="25">
        <v>28</v>
      </c>
      <c r="AE10" s="25">
        <v>29</v>
      </c>
      <c r="AF10" s="25">
        <v>30</v>
      </c>
      <c r="AG10" s="25">
        <v>31</v>
      </c>
      <c r="AH10" s="6"/>
      <c r="AI10" s="3"/>
      <c r="AJ10" s="3"/>
      <c r="AK10" s="6"/>
      <c r="AL10" s="98"/>
    </row>
    <row r="11" spans="1:38" x14ac:dyDescent="0.25">
      <c r="A11" s="97" t="s">
        <v>91</v>
      </c>
      <c r="B11" s="77"/>
      <c r="C11" s="77"/>
      <c r="D11" s="77"/>
      <c r="E11" s="77"/>
      <c r="F11" s="25">
        <v>44075</v>
      </c>
      <c r="G11" s="25">
        <v>44076</v>
      </c>
      <c r="H11" s="17">
        <v>44077</v>
      </c>
      <c r="I11" s="25">
        <v>4</v>
      </c>
      <c r="J11" s="25">
        <v>5</v>
      </c>
      <c r="K11" s="25">
        <v>44110</v>
      </c>
      <c r="L11" s="25">
        <v>44111</v>
      </c>
      <c r="M11" s="25">
        <v>44112</v>
      </c>
      <c r="N11" s="25">
        <v>44113</v>
      </c>
      <c r="O11" s="17">
        <v>10</v>
      </c>
      <c r="P11" s="25">
        <v>11</v>
      </c>
      <c r="Q11" s="25">
        <v>12</v>
      </c>
      <c r="R11" s="25">
        <v>13</v>
      </c>
      <c r="S11" s="25">
        <v>14</v>
      </c>
      <c r="T11" s="25">
        <v>15</v>
      </c>
      <c r="U11" s="25">
        <v>16</v>
      </c>
      <c r="V11" s="17">
        <v>17</v>
      </c>
      <c r="W11" s="25">
        <v>18</v>
      </c>
      <c r="X11" s="25">
        <v>19</v>
      </c>
      <c r="Y11" s="25">
        <v>20</v>
      </c>
      <c r="Z11" s="25">
        <v>21</v>
      </c>
      <c r="AA11" s="25">
        <v>22</v>
      </c>
      <c r="AB11" s="25">
        <v>23</v>
      </c>
      <c r="AC11" s="17">
        <v>24</v>
      </c>
      <c r="AD11" s="25">
        <v>25</v>
      </c>
      <c r="AE11" s="25">
        <v>26</v>
      </c>
      <c r="AF11" s="25">
        <v>27</v>
      </c>
      <c r="AG11" s="25">
        <v>28</v>
      </c>
      <c r="AH11" s="25">
        <v>29</v>
      </c>
      <c r="AI11" s="25">
        <v>30</v>
      </c>
      <c r="AJ11" s="27">
        <v>31</v>
      </c>
      <c r="AK11" s="6"/>
      <c r="AL11" s="98"/>
    </row>
    <row r="12" spans="1:38" x14ac:dyDescent="0.25">
      <c r="A12" s="97" t="s">
        <v>33</v>
      </c>
      <c r="B12" s="25">
        <v>1</v>
      </c>
      <c r="C12" s="25">
        <v>2</v>
      </c>
      <c r="D12" s="25">
        <v>44077</v>
      </c>
      <c r="E12" s="25">
        <v>4</v>
      </c>
      <c r="F12" s="25">
        <v>5</v>
      </c>
      <c r="G12" s="4">
        <v>44110</v>
      </c>
      <c r="H12" s="27">
        <v>44111</v>
      </c>
      <c r="I12" s="25">
        <v>44112</v>
      </c>
      <c r="J12" s="25">
        <v>44113</v>
      </c>
      <c r="K12" s="25">
        <v>10</v>
      </c>
      <c r="L12" s="92">
        <v>11</v>
      </c>
      <c r="M12" s="25">
        <v>12</v>
      </c>
      <c r="N12" s="4">
        <v>13</v>
      </c>
      <c r="O12" s="120">
        <v>14</v>
      </c>
      <c r="P12" s="25">
        <v>15</v>
      </c>
      <c r="Q12" s="25">
        <v>16</v>
      </c>
      <c r="R12" s="25">
        <v>17</v>
      </c>
      <c r="S12" s="25">
        <v>18</v>
      </c>
      <c r="T12" s="25">
        <v>19</v>
      </c>
      <c r="U12" s="25">
        <v>20</v>
      </c>
      <c r="V12" s="120">
        <v>21</v>
      </c>
      <c r="W12" s="25">
        <v>22</v>
      </c>
      <c r="X12" s="25">
        <v>23</v>
      </c>
      <c r="Y12" s="25">
        <v>24</v>
      </c>
      <c r="Z12" s="25">
        <v>25</v>
      </c>
      <c r="AA12" s="25">
        <v>26</v>
      </c>
      <c r="AB12" s="25">
        <v>27</v>
      </c>
      <c r="AC12" s="120">
        <v>28</v>
      </c>
      <c r="AD12" s="25">
        <v>29</v>
      </c>
      <c r="AE12" s="25">
        <v>30</v>
      </c>
      <c r="AF12" s="77"/>
      <c r="AG12" s="77"/>
      <c r="AH12" s="6"/>
      <c r="AI12" s="3"/>
      <c r="AJ12" s="3"/>
      <c r="AK12" s="6"/>
      <c r="AL12" s="98"/>
    </row>
    <row r="13" spans="1:38" x14ac:dyDescent="0.25">
      <c r="A13" s="97" t="s">
        <v>120</v>
      </c>
      <c r="B13" s="77"/>
      <c r="C13" s="77"/>
      <c r="D13" s="25">
        <v>44075</v>
      </c>
      <c r="E13" s="25">
        <v>44076</v>
      </c>
      <c r="F13" s="25">
        <v>44077</v>
      </c>
      <c r="G13" s="4">
        <v>4</v>
      </c>
      <c r="H13" s="27">
        <v>5</v>
      </c>
      <c r="I13" s="25">
        <v>44110</v>
      </c>
      <c r="J13" s="25">
        <v>44111</v>
      </c>
      <c r="K13" s="25">
        <v>44112</v>
      </c>
      <c r="L13" s="25">
        <v>44113</v>
      </c>
      <c r="M13" s="25">
        <v>10</v>
      </c>
      <c r="N13" s="4">
        <v>11</v>
      </c>
      <c r="O13" s="92">
        <v>12</v>
      </c>
      <c r="P13" s="25">
        <v>13</v>
      </c>
      <c r="Q13" s="25">
        <v>14</v>
      </c>
      <c r="R13" s="25">
        <v>15</v>
      </c>
      <c r="S13" s="25">
        <v>16</v>
      </c>
      <c r="T13" s="25">
        <v>17</v>
      </c>
      <c r="U13" s="25">
        <v>18</v>
      </c>
      <c r="V13" s="120">
        <v>19</v>
      </c>
      <c r="W13" s="25">
        <v>20</v>
      </c>
      <c r="X13" s="25">
        <v>21</v>
      </c>
      <c r="Y13" s="25">
        <v>22</v>
      </c>
      <c r="Z13" s="25">
        <v>23</v>
      </c>
      <c r="AA13" s="25">
        <v>24</v>
      </c>
      <c r="AB13" s="25">
        <v>25</v>
      </c>
      <c r="AC13" s="120">
        <v>26</v>
      </c>
      <c r="AD13" s="25">
        <v>27</v>
      </c>
      <c r="AE13" s="25">
        <v>28</v>
      </c>
      <c r="AF13" s="25">
        <v>29</v>
      </c>
      <c r="AG13" s="92">
        <v>30</v>
      </c>
      <c r="AH13" s="4">
        <v>31</v>
      </c>
      <c r="AI13" s="3"/>
      <c r="AJ13" s="3"/>
      <c r="AK13" s="6"/>
      <c r="AL13" s="98"/>
    </row>
    <row r="14" spans="1:38" x14ac:dyDescent="0.25">
      <c r="A14" s="97" t="s">
        <v>34</v>
      </c>
      <c r="B14" s="77"/>
      <c r="C14" s="77"/>
      <c r="D14" s="77"/>
      <c r="E14" s="77"/>
      <c r="F14" s="77"/>
      <c r="G14" s="92">
        <v>44075</v>
      </c>
      <c r="H14" s="27">
        <v>44076</v>
      </c>
      <c r="I14" s="25">
        <v>44077</v>
      </c>
      <c r="J14" s="25">
        <v>4</v>
      </c>
      <c r="K14" s="25">
        <v>5</v>
      </c>
      <c r="L14" s="25">
        <v>44110</v>
      </c>
      <c r="M14" s="25">
        <v>44111</v>
      </c>
      <c r="N14" s="4">
        <v>44112</v>
      </c>
      <c r="O14" s="120">
        <v>44113</v>
      </c>
      <c r="P14" s="25">
        <v>10</v>
      </c>
      <c r="Q14" s="25">
        <v>11</v>
      </c>
      <c r="R14" s="25">
        <v>12</v>
      </c>
      <c r="S14" s="25">
        <v>13</v>
      </c>
      <c r="T14" s="25">
        <v>14</v>
      </c>
      <c r="U14" s="25">
        <v>15</v>
      </c>
      <c r="V14" s="120">
        <v>16</v>
      </c>
      <c r="W14" s="25">
        <v>17</v>
      </c>
      <c r="X14" s="25">
        <v>18</v>
      </c>
      <c r="Y14" s="25">
        <v>19</v>
      </c>
      <c r="Z14" s="25">
        <v>20</v>
      </c>
      <c r="AA14" s="25">
        <v>21</v>
      </c>
      <c r="AB14" s="25">
        <v>22</v>
      </c>
      <c r="AC14" s="120">
        <v>23</v>
      </c>
      <c r="AD14" s="25">
        <v>24</v>
      </c>
      <c r="AE14" s="25">
        <v>25</v>
      </c>
      <c r="AF14" s="25">
        <v>26</v>
      </c>
      <c r="AG14" s="25">
        <v>27</v>
      </c>
      <c r="AH14" s="4">
        <v>28</v>
      </c>
      <c r="AI14" s="4">
        <v>29</v>
      </c>
      <c r="AJ14" s="27">
        <v>30</v>
      </c>
      <c r="AK14" s="6"/>
      <c r="AL14" s="98"/>
    </row>
    <row r="15" spans="1:38" ht="15.75" thickBot="1" x14ac:dyDescent="0.3">
      <c r="A15" s="99" t="s">
        <v>35</v>
      </c>
      <c r="B15" s="108">
        <v>1</v>
      </c>
      <c r="C15" s="108">
        <v>2</v>
      </c>
      <c r="D15" s="108">
        <v>44077</v>
      </c>
      <c r="E15" s="108">
        <v>4</v>
      </c>
      <c r="F15" s="108">
        <v>5</v>
      </c>
      <c r="G15" s="103">
        <v>44110</v>
      </c>
      <c r="H15" s="119">
        <v>44111</v>
      </c>
      <c r="I15" s="103">
        <v>44112</v>
      </c>
      <c r="J15" s="108">
        <v>44113</v>
      </c>
      <c r="K15" s="108">
        <v>10</v>
      </c>
      <c r="L15" s="108">
        <v>11</v>
      </c>
      <c r="M15" s="108">
        <v>12</v>
      </c>
      <c r="N15" s="109">
        <v>13</v>
      </c>
      <c r="O15" s="121">
        <v>14</v>
      </c>
      <c r="P15" s="108">
        <v>15</v>
      </c>
      <c r="Q15" s="108">
        <v>16</v>
      </c>
      <c r="R15" s="108">
        <v>17</v>
      </c>
      <c r="S15" s="108">
        <v>18</v>
      </c>
      <c r="T15" s="108">
        <v>19</v>
      </c>
      <c r="U15" s="108">
        <v>20</v>
      </c>
      <c r="V15" s="121">
        <v>21</v>
      </c>
      <c r="W15" s="108">
        <v>22</v>
      </c>
      <c r="X15" s="108">
        <v>23</v>
      </c>
      <c r="Y15" s="108">
        <v>24</v>
      </c>
      <c r="Z15" s="103">
        <v>25</v>
      </c>
      <c r="AA15" s="103">
        <v>26</v>
      </c>
      <c r="AB15" s="108">
        <v>27</v>
      </c>
      <c r="AC15" s="121">
        <v>28</v>
      </c>
      <c r="AD15" s="108">
        <v>29</v>
      </c>
      <c r="AE15" s="108">
        <v>30</v>
      </c>
      <c r="AF15" s="108">
        <v>31</v>
      </c>
      <c r="AG15" s="100"/>
      <c r="AH15" s="105"/>
      <c r="AI15" s="102"/>
      <c r="AJ15" s="102"/>
      <c r="AK15" s="105"/>
      <c r="AL15" s="106"/>
    </row>
    <row r="16" spans="1:38" ht="14.25" customHeight="1" thickBot="1" x14ac:dyDescent="0.3"/>
    <row r="17" spans="2:19" x14ac:dyDescent="0.25">
      <c r="B17" s="367" t="s">
        <v>217</v>
      </c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9"/>
    </row>
    <row r="18" spans="2:19" ht="15" customHeight="1" x14ac:dyDescent="0.25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528" t="s">
        <v>92</v>
      </c>
      <c r="M18" s="530"/>
      <c r="N18" s="528" t="s">
        <v>93</v>
      </c>
      <c r="O18" s="530"/>
      <c r="P18" s="528" t="s">
        <v>94</v>
      </c>
      <c r="Q18" s="530"/>
      <c r="R18" s="841" t="s">
        <v>18</v>
      </c>
      <c r="S18" s="842"/>
    </row>
    <row r="19" spans="2:19" ht="41.25" customHeight="1" x14ac:dyDescent="0.25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534"/>
      <c r="M19" s="536"/>
      <c r="N19" s="534"/>
      <c r="O19" s="536"/>
      <c r="P19" s="534"/>
      <c r="Q19" s="536"/>
      <c r="R19" s="843"/>
      <c r="S19" s="844"/>
    </row>
    <row r="20" spans="2:19" x14ac:dyDescent="0.25">
      <c r="B20" s="7" t="s">
        <v>10</v>
      </c>
      <c r="C20" s="784" t="s">
        <v>17</v>
      </c>
      <c r="D20" s="784"/>
      <c r="E20" s="784"/>
      <c r="F20" s="784"/>
      <c r="G20" s="784"/>
      <c r="H20" s="784"/>
      <c r="I20" s="784"/>
      <c r="J20" s="784"/>
      <c r="K20" s="784"/>
      <c r="L20" s="324"/>
      <c r="M20" s="324"/>
      <c r="N20" s="324"/>
      <c r="O20" s="324"/>
      <c r="P20" s="324"/>
      <c r="Q20" s="324"/>
      <c r="R20" s="845"/>
      <c r="S20" s="846"/>
    </row>
    <row r="21" spans="2:19" x14ac:dyDescent="0.25">
      <c r="B21" s="21">
        <f>365-52-10</f>
        <v>303</v>
      </c>
      <c r="C21" s="837" t="s">
        <v>90</v>
      </c>
      <c r="D21" s="838"/>
      <c r="E21" s="838"/>
      <c r="F21" s="838"/>
      <c r="G21" s="838"/>
      <c r="H21" s="838"/>
      <c r="I21" s="838"/>
      <c r="J21" s="838"/>
      <c r="K21" s="839"/>
      <c r="L21" s="324">
        <v>4.5</v>
      </c>
      <c r="M21" s="324"/>
      <c r="N21" s="324"/>
      <c r="O21" s="324"/>
      <c r="P21" s="324"/>
      <c r="Q21" s="324"/>
      <c r="R21" s="388">
        <f>(L21*B21)+(N21*B21)+ (P21*B21)</f>
        <v>1363.5</v>
      </c>
      <c r="S21" s="389"/>
    </row>
    <row r="22" spans="2:19" x14ac:dyDescent="0.25">
      <c r="B22" s="19">
        <v>5</v>
      </c>
      <c r="C22" s="837" t="s">
        <v>40</v>
      </c>
      <c r="D22" s="838"/>
      <c r="E22" s="838"/>
      <c r="F22" s="838"/>
      <c r="G22" s="838"/>
      <c r="H22" s="838"/>
      <c r="I22" s="838"/>
      <c r="J22" s="838"/>
      <c r="K22" s="839"/>
      <c r="L22" s="324">
        <v>4.5</v>
      </c>
      <c r="M22" s="324"/>
      <c r="N22" s="324"/>
      <c r="O22" s="324"/>
      <c r="P22" s="324"/>
      <c r="Q22" s="324"/>
      <c r="R22" s="388">
        <f>(L22*B22)+(N22*B22)+ (P22*B22)</f>
        <v>22.5</v>
      </c>
      <c r="S22" s="389"/>
    </row>
    <row r="23" spans="2:19" ht="16.5" customHeight="1" x14ac:dyDescent="0.25">
      <c r="B23" s="33">
        <v>122</v>
      </c>
      <c r="C23" s="834" t="s">
        <v>218</v>
      </c>
      <c r="D23" s="835"/>
      <c r="E23" s="835"/>
      <c r="F23" s="835"/>
      <c r="G23" s="835"/>
      <c r="H23" s="835"/>
      <c r="I23" s="835"/>
      <c r="J23" s="835"/>
      <c r="K23" s="836"/>
      <c r="L23" s="324"/>
      <c r="M23" s="324"/>
      <c r="N23" s="324"/>
      <c r="O23" s="324"/>
      <c r="P23" s="324">
        <v>1</v>
      </c>
      <c r="Q23" s="324"/>
      <c r="R23" s="388">
        <f>L23*B23+N23*B23+P23*B23</f>
        <v>122</v>
      </c>
      <c r="S23" s="389"/>
    </row>
    <row r="24" spans="2:19" x14ac:dyDescent="0.25">
      <c r="B24" s="33">
        <v>49</v>
      </c>
      <c r="C24" s="834" t="s">
        <v>95</v>
      </c>
      <c r="D24" s="835"/>
      <c r="E24" s="835"/>
      <c r="F24" s="835"/>
      <c r="G24" s="835"/>
      <c r="H24" s="835"/>
      <c r="I24" s="835"/>
      <c r="J24" s="835"/>
      <c r="K24" s="836"/>
      <c r="L24" s="324"/>
      <c r="M24" s="324"/>
      <c r="N24" s="324">
        <v>3</v>
      </c>
      <c r="O24" s="324"/>
      <c r="P24" s="324"/>
      <c r="Q24" s="324"/>
      <c r="R24" s="388">
        <f>L24*B24+N24*B24+P24*B24</f>
        <v>147</v>
      </c>
      <c r="S24" s="389"/>
    </row>
    <row r="25" spans="2:19" x14ac:dyDescent="0.25">
      <c r="B25" s="33"/>
      <c r="C25" s="834" t="s">
        <v>220</v>
      </c>
      <c r="D25" s="835"/>
      <c r="E25" s="835"/>
      <c r="F25" s="835"/>
      <c r="G25" s="835"/>
      <c r="H25" s="835"/>
      <c r="I25" s="835"/>
      <c r="J25" s="835"/>
      <c r="K25" s="836"/>
      <c r="L25" s="324"/>
      <c r="M25" s="324"/>
      <c r="N25" s="324"/>
      <c r="O25" s="324"/>
      <c r="P25" s="324">
        <v>20</v>
      </c>
      <c r="Q25" s="324"/>
      <c r="R25" s="388">
        <f>P25</f>
        <v>20</v>
      </c>
      <c r="S25" s="389"/>
    </row>
    <row r="26" spans="2:19" x14ac:dyDescent="0.25">
      <c r="B26" s="820"/>
      <c r="C26" s="821"/>
      <c r="D26" s="821"/>
      <c r="E26" s="821"/>
      <c r="F26" s="821"/>
      <c r="G26" s="821"/>
      <c r="H26" s="821"/>
      <c r="I26" s="821"/>
      <c r="J26" s="821"/>
      <c r="K26" s="822"/>
      <c r="L26" s="823" t="s">
        <v>302</v>
      </c>
      <c r="M26" s="824"/>
      <c r="N26" s="824"/>
      <c r="O26" s="824"/>
      <c r="P26" s="824"/>
      <c r="Q26" s="825"/>
      <c r="R26" s="688">
        <f>SUM(R21:S25)</f>
        <v>1675</v>
      </c>
      <c r="S26" s="690"/>
    </row>
    <row r="27" spans="2:19" ht="19.5" customHeight="1" x14ac:dyDescent="0.25">
      <c r="B27" s="170"/>
      <c r="C27" s="375" t="s">
        <v>260</v>
      </c>
      <c r="D27" s="375"/>
      <c r="E27" s="375"/>
      <c r="F27" s="375"/>
      <c r="G27" s="375"/>
      <c r="H27" s="375"/>
      <c r="I27" s="375"/>
      <c r="J27" s="375"/>
      <c r="K27" s="375"/>
      <c r="L27" s="382" t="s">
        <v>270</v>
      </c>
      <c r="M27" s="497"/>
      <c r="N27" s="382"/>
      <c r="O27" s="497"/>
      <c r="P27" s="382"/>
      <c r="Q27" s="497"/>
      <c r="R27" s="688">
        <f>SUM(R26:S26)</f>
        <v>1675</v>
      </c>
      <c r="S27" s="690"/>
    </row>
    <row r="28" spans="2:19" x14ac:dyDescent="0.25">
      <c r="B28" s="170"/>
      <c r="C28" s="563">
        <v>12</v>
      </c>
      <c r="D28" s="563"/>
      <c r="E28" s="563">
        <v>6</v>
      </c>
      <c r="F28" s="563">
        <v>6</v>
      </c>
      <c r="G28" s="563">
        <v>4</v>
      </c>
      <c r="H28" s="563">
        <v>3</v>
      </c>
      <c r="I28" s="563">
        <v>3</v>
      </c>
      <c r="J28" s="563"/>
      <c r="K28" s="219"/>
      <c r="L28" s="382">
        <v>11</v>
      </c>
      <c r="M28" s="497"/>
      <c r="N28" s="382"/>
      <c r="O28" s="497"/>
      <c r="P28" s="382"/>
      <c r="Q28" s="497"/>
      <c r="R28" s="388">
        <f>L28*G28</f>
        <v>44</v>
      </c>
      <c r="S28" s="389"/>
    </row>
    <row r="29" spans="2:19" ht="15" customHeight="1" x14ac:dyDescent="0.25">
      <c r="B29" s="170"/>
      <c r="C29" s="375" t="s">
        <v>259</v>
      </c>
      <c r="D29" s="375"/>
      <c r="E29" s="375"/>
      <c r="F29" s="375"/>
      <c r="G29" s="375"/>
      <c r="H29" s="375"/>
      <c r="I29" s="375"/>
      <c r="J29" s="375"/>
      <c r="K29" s="375"/>
      <c r="L29" s="382"/>
      <c r="M29" s="497"/>
      <c r="N29" s="382"/>
      <c r="O29" s="497"/>
      <c r="P29" s="382"/>
      <c r="Q29" s="497"/>
      <c r="R29" s="826"/>
      <c r="S29" s="827"/>
    </row>
    <row r="30" spans="2:19" x14ac:dyDescent="0.25">
      <c r="B30" s="170"/>
      <c r="C30" s="563">
        <v>12</v>
      </c>
      <c r="D30" s="563"/>
      <c r="E30" s="563">
        <v>6</v>
      </c>
      <c r="F30" s="563">
        <v>6</v>
      </c>
      <c r="G30" s="563">
        <v>4</v>
      </c>
      <c r="H30" s="563">
        <v>3</v>
      </c>
      <c r="I30" s="563">
        <v>3</v>
      </c>
      <c r="J30" s="563"/>
      <c r="K30" s="219"/>
      <c r="L30" s="382"/>
      <c r="M30" s="497"/>
      <c r="N30" s="382"/>
      <c r="O30" s="497"/>
      <c r="P30" s="382"/>
      <c r="Q30" s="497"/>
      <c r="R30" s="826"/>
      <c r="S30" s="827"/>
    </row>
    <row r="31" spans="2:19" x14ac:dyDescent="0.25">
      <c r="B31" s="820"/>
      <c r="C31" s="821"/>
      <c r="D31" s="821"/>
      <c r="E31" s="821"/>
      <c r="F31" s="821"/>
      <c r="G31" s="821"/>
      <c r="H31" s="821"/>
      <c r="I31" s="821"/>
      <c r="J31" s="821"/>
      <c r="K31" s="822"/>
      <c r="L31" s="823" t="s">
        <v>303</v>
      </c>
      <c r="M31" s="824"/>
      <c r="N31" s="824"/>
      <c r="O31" s="824"/>
      <c r="P31" s="824"/>
      <c r="Q31" s="825"/>
      <c r="R31" s="688">
        <f>SUM(R28:S30)</f>
        <v>44</v>
      </c>
      <c r="S31" s="690"/>
    </row>
    <row r="32" spans="2:19" ht="15.75" customHeight="1" thickBot="1" x14ac:dyDescent="0.3">
      <c r="B32" s="840" t="s">
        <v>123</v>
      </c>
      <c r="C32" s="798"/>
      <c r="D32" s="798"/>
      <c r="E32" s="798"/>
      <c r="F32" s="798"/>
      <c r="G32" s="798"/>
      <c r="H32" s="798"/>
      <c r="I32" s="798"/>
      <c r="J32" s="798"/>
      <c r="K32" s="798"/>
      <c r="L32" s="798"/>
      <c r="M32" s="798"/>
      <c r="N32" s="798"/>
      <c r="O32" s="798"/>
      <c r="P32" s="798"/>
      <c r="Q32" s="799"/>
      <c r="R32" s="818">
        <f>R26+R31</f>
        <v>1719</v>
      </c>
      <c r="S32" s="819"/>
    </row>
    <row r="33" spans="2:19" x14ac:dyDescent="0.25">
      <c r="R33" s="215"/>
      <c r="S33" s="215"/>
    </row>
    <row r="34" spans="2:19" ht="14.25" customHeight="1" thickBot="1" x14ac:dyDescent="0.3">
      <c r="B34" s="40"/>
      <c r="C34" s="40"/>
      <c r="D34" s="41"/>
      <c r="E34" s="42"/>
      <c r="F34" s="42"/>
      <c r="G34" s="42"/>
      <c r="H34" s="42"/>
      <c r="I34" s="43"/>
      <c r="J34" s="43"/>
      <c r="K34" s="43"/>
      <c r="L34" s="43"/>
      <c r="M34" s="44"/>
      <c r="N34" s="45"/>
      <c r="O34" s="45"/>
    </row>
    <row r="35" spans="2:19" ht="15" customHeight="1" x14ac:dyDescent="0.25">
      <c r="B35" s="338" t="s">
        <v>79</v>
      </c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40"/>
    </row>
    <row r="36" spans="2:19" ht="15" customHeight="1" x14ac:dyDescent="0.25">
      <c r="B36" s="806" t="s">
        <v>83</v>
      </c>
      <c r="C36" s="807"/>
      <c r="D36" s="164" t="s">
        <v>16</v>
      </c>
      <c r="E36" s="47"/>
      <c r="F36" s="165">
        <v>4.5</v>
      </c>
      <c r="G36" s="463" t="s">
        <v>88</v>
      </c>
      <c r="H36" s="463"/>
      <c r="I36" s="764" t="s">
        <v>212</v>
      </c>
      <c r="J36" s="764"/>
      <c r="K36" s="764"/>
      <c r="L36" s="764"/>
      <c r="M36" s="764"/>
      <c r="N36" s="764"/>
      <c r="O36" s="796"/>
    </row>
    <row r="37" spans="2:19" ht="15" customHeight="1" x14ac:dyDescent="0.25">
      <c r="B37" s="808"/>
      <c r="C37" s="809"/>
      <c r="D37" s="164" t="s">
        <v>16</v>
      </c>
      <c r="E37" s="47"/>
      <c r="F37" s="165">
        <v>4.5</v>
      </c>
      <c r="G37" s="463" t="s">
        <v>89</v>
      </c>
      <c r="H37" s="463"/>
      <c r="I37" s="764" t="s">
        <v>91</v>
      </c>
      <c r="J37" s="764"/>
      <c r="K37" s="764"/>
      <c r="L37" s="764"/>
      <c r="M37" s="764"/>
      <c r="N37" s="764"/>
      <c r="O37" s="796"/>
    </row>
    <row r="38" spans="2:19" ht="38.25" customHeight="1" x14ac:dyDescent="0.25">
      <c r="B38" s="812"/>
      <c r="C38" s="813"/>
      <c r="D38" s="164"/>
      <c r="E38" s="47"/>
      <c r="F38" s="165"/>
      <c r="G38" s="463"/>
      <c r="H38" s="463"/>
      <c r="I38" s="601" t="s">
        <v>281</v>
      </c>
      <c r="J38" s="602"/>
      <c r="K38" s="602"/>
      <c r="L38" s="602"/>
      <c r="M38" s="602"/>
      <c r="N38" s="602"/>
      <c r="O38" s="739"/>
    </row>
    <row r="39" spans="2:19" ht="33" customHeight="1" x14ac:dyDescent="0.25">
      <c r="B39" s="832" t="s">
        <v>84</v>
      </c>
      <c r="C39" s="833"/>
      <c r="D39" s="164"/>
      <c r="E39" s="47"/>
      <c r="F39" s="164">
        <v>3</v>
      </c>
      <c r="G39" s="463" t="s">
        <v>86</v>
      </c>
      <c r="H39" s="463"/>
      <c r="I39" s="764"/>
      <c r="J39" s="764"/>
      <c r="K39" s="764"/>
      <c r="L39" s="764"/>
      <c r="M39" s="764"/>
      <c r="N39" s="764"/>
      <c r="O39" s="796"/>
    </row>
    <row r="40" spans="2:19" ht="32.25" customHeight="1" x14ac:dyDescent="0.25">
      <c r="B40" s="828" t="s">
        <v>85</v>
      </c>
      <c r="C40" s="829"/>
      <c r="D40" s="164" t="s">
        <v>16</v>
      </c>
      <c r="E40" s="47"/>
      <c r="F40" s="164" t="s">
        <v>23</v>
      </c>
      <c r="G40" s="463" t="s">
        <v>87</v>
      </c>
      <c r="H40" s="463"/>
      <c r="I40" s="521" t="s">
        <v>215</v>
      </c>
      <c r="J40" s="776"/>
      <c r="K40" s="776"/>
      <c r="L40" s="776"/>
      <c r="M40" s="776"/>
      <c r="N40" s="776"/>
      <c r="O40" s="795"/>
    </row>
    <row r="41" spans="2:19" ht="32.25" customHeight="1" thickBot="1" x14ac:dyDescent="0.3">
      <c r="B41" s="830"/>
      <c r="C41" s="831"/>
      <c r="D41" s="501" t="s">
        <v>214</v>
      </c>
      <c r="E41" s="814"/>
      <c r="F41" s="814"/>
      <c r="G41" s="814"/>
      <c r="H41" s="502"/>
      <c r="I41" s="501" t="s">
        <v>213</v>
      </c>
      <c r="J41" s="814"/>
      <c r="K41" s="814"/>
      <c r="L41" s="814"/>
      <c r="M41" s="814"/>
      <c r="N41" s="814"/>
      <c r="O41" s="815"/>
    </row>
  </sheetData>
  <mergeCells count="86">
    <mergeCell ref="C28:D28"/>
    <mergeCell ref="E28:F28"/>
    <mergeCell ref="G28:H28"/>
    <mergeCell ref="C27:K27"/>
    <mergeCell ref="R18:S19"/>
    <mergeCell ref="R21:S21"/>
    <mergeCell ref="L26:Q26"/>
    <mergeCell ref="R26:S26"/>
    <mergeCell ref="P25:Q25"/>
    <mergeCell ref="R25:S25"/>
    <mergeCell ref="R24:S24"/>
    <mergeCell ref="P24:Q24"/>
    <mergeCell ref="R20:S20"/>
    <mergeCell ref="R22:S22"/>
    <mergeCell ref="C20:K20"/>
    <mergeCell ref="L20:M20"/>
    <mergeCell ref="B17:S17"/>
    <mergeCell ref="C22:K22"/>
    <mergeCell ref="B35:O35"/>
    <mergeCell ref="C25:K25"/>
    <mergeCell ref="L25:M25"/>
    <mergeCell ref="N25:O25"/>
    <mergeCell ref="L21:M21"/>
    <mergeCell ref="N21:O21"/>
    <mergeCell ref="B32:Q32"/>
    <mergeCell ref="C24:K24"/>
    <mergeCell ref="L24:M24"/>
    <mergeCell ref="I28:J28"/>
    <mergeCell ref="L28:M28"/>
    <mergeCell ref="N28:O28"/>
    <mergeCell ref="N24:O24"/>
    <mergeCell ref="N27:O27"/>
    <mergeCell ref="A1:AL2"/>
    <mergeCell ref="P21:Q21"/>
    <mergeCell ref="P23:Q23"/>
    <mergeCell ref="C23:K23"/>
    <mergeCell ref="L23:M23"/>
    <mergeCell ref="N23:O23"/>
    <mergeCell ref="C21:K21"/>
    <mergeCell ref="L18:M19"/>
    <mergeCell ref="N18:O19"/>
    <mergeCell ref="P18:Q19"/>
    <mergeCell ref="N20:O20"/>
    <mergeCell ref="P20:Q20"/>
    <mergeCell ref="R23:S23"/>
    <mergeCell ref="L22:M22"/>
    <mergeCell ref="N22:O22"/>
    <mergeCell ref="P22:Q22"/>
    <mergeCell ref="B40:C41"/>
    <mergeCell ref="D41:H41"/>
    <mergeCell ref="I38:O38"/>
    <mergeCell ref="G38:H38"/>
    <mergeCell ref="B36:C38"/>
    <mergeCell ref="I41:O41"/>
    <mergeCell ref="G40:H40"/>
    <mergeCell ref="I40:O40"/>
    <mergeCell ref="G36:H36"/>
    <mergeCell ref="I36:O36"/>
    <mergeCell ref="G37:H37"/>
    <mergeCell ref="B39:C39"/>
    <mergeCell ref="G39:H39"/>
    <mergeCell ref="I39:O39"/>
    <mergeCell ref="I37:O37"/>
    <mergeCell ref="P27:Q27"/>
    <mergeCell ref="P28:Q28"/>
    <mergeCell ref="R28:S28"/>
    <mergeCell ref="L29:M29"/>
    <mergeCell ref="N29:O29"/>
    <mergeCell ref="P29:Q29"/>
    <mergeCell ref="R29:S29"/>
    <mergeCell ref="R27:S27"/>
    <mergeCell ref="R32:S32"/>
    <mergeCell ref="B26:K26"/>
    <mergeCell ref="B31:K31"/>
    <mergeCell ref="L31:Q31"/>
    <mergeCell ref="R31:S31"/>
    <mergeCell ref="N30:O30"/>
    <mergeCell ref="P30:Q30"/>
    <mergeCell ref="R30:S30"/>
    <mergeCell ref="C30:D30"/>
    <mergeCell ref="E30:F30"/>
    <mergeCell ref="G30:H30"/>
    <mergeCell ref="I30:J30"/>
    <mergeCell ref="L30:M30"/>
    <mergeCell ref="C29:K29"/>
    <mergeCell ref="L27:M27"/>
  </mergeCells>
  <pageMargins left="0.7" right="0.7" top="0.75" bottom="0.75" header="0.3" footer="0.3"/>
  <pageSetup paperSize="9" scale="6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9" tint="-0.249977111117893"/>
    <pageSetUpPr fitToPage="1"/>
  </sheetPr>
  <dimension ref="A1:AL38"/>
  <sheetViews>
    <sheetView topLeftCell="A13" zoomScaleNormal="100" workbookViewId="0">
      <selection activeCell="AA35" sqref="AA35"/>
    </sheetView>
  </sheetViews>
  <sheetFormatPr baseColWidth="10" defaultRowHeight="15" x14ac:dyDescent="0.25"/>
  <cols>
    <col min="1" max="1" width="7.28515625" customWidth="1"/>
    <col min="2" max="2" width="5.140625" customWidth="1"/>
    <col min="3" max="3" width="5" customWidth="1"/>
    <col min="4" max="5" width="4.140625" customWidth="1"/>
    <col min="6" max="6" width="6" customWidth="1"/>
    <col min="7" max="10" width="4.140625" customWidth="1"/>
    <col min="11" max="11" width="5.7109375" customWidth="1"/>
    <col min="12" max="38" width="5.28515625" customWidth="1"/>
    <col min="47" max="47" width="11.42578125" customWidth="1"/>
  </cols>
  <sheetData>
    <row r="1" spans="1:38" x14ac:dyDescent="0.25">
      <c r="A1" s="468" t="s">
        <v>118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70"/>
    </row>
    <row r="2" spans="1:38" x14ac:dyDescent="0.25">
      <c r="A2" s="471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472"/>
    </row>
    <row r="3" spans="1:38" x14ac:dyDescent="0.25">
      <c r="A3" s="95">
        <v>2025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2" t="s">
        <v>5</v>
      </c>
      <c r="O3" s="2" t="s">
        <v>6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2" t="s">
        <v>5</v>
      </c>
      <c r="V3" s="2" t="s">
        <v>6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2" t="s">
        <v>5</v>
      </c>
      <c r="AC3" s="2" t="s">
        <v>6</v>
      </c>
      <c r="AD3" s="1" t="s">
        <v>0</v>
      </c>
      <c r="AE3" s="1" t="s">
        <v>1</v>
      </c>
      <c r="AF3" s="1" t="s">
        <v>2</v>
      </c>
      <c r="AG3" s="1" t="s">
        <v>3</v>
      </c>
      <c r="AH3" s="1" t="s">
        <v>4</v>
      </c>
      <c r="AI3" s="2" t="s">
        <v>5</v>
      </c>
      <c r="AJ3" s="2" t="s">
        <v>6</v>
      </c>
      <c r="AK3" s="1" t="s">
        <v>0</v>
      </c>
      <c r="AL3" s="96" t="s">
        <v>1</v>
      </c>
    </row>
    <row r="4" spans="1:38" x14ac:dyDescent="0.25">
      <c r="A4" s="97" t="s">
        <v>48</v>
      </c>
      <c r="B4" s="82"/>
      <c r="C4" s="82"/>
      <c r="D4" s="92">
        <v>44075</v>
      </c>
      <c r="E4" s="25">
        <v>44076</v>
      </c>
      <c r="F4" s="25">
        <v>44077</v>
      </c>
      <c r="G4" s="3">
        <v>4</v>
      </c>
      <c r="H4" s="3">
        <v>5</v>
      </c>
      <c r="I4" s="92">
        <v>44110</v>
      </c>
      <c r="J4" s="25">
        <v>44111</v>
      </c>
      <c r="K4" s="25">
        <v>44112</v>
      </c>
      <c r="L4" s="25">
        <v>44113</v>
      </c>
      <c r="M4" s="25">
        <v>10</v>
      </c>
      <c r="N4" s="3">
        <v>11</v>
      </c>
      <c r="O4" s="26">
        <v>12</v>
      </c>
      <c r="P4" s="25">
        <v>13</v>
      </c>
      <c r="Q4" s="25">
        <v>14</v>
      </c>
      <c r="R4" s="25">
        <v>15</v>
      </c>
      <c r="S4" s="25">
        <v>16</v>
      </c>
      <c r="T4" s="25">
        <v>17</v>
      </c>
      <c r="U4" s="26">
        <v>18</v>
      </c>
      <c r="V4" s="26">
        <v>19</v>
      </c>
      <c r="W4" s="25">
        <v>20</v>
      </c>
      <c r="X4" s="25">
        <v>21</v>
      </c>
      <c r="Y4" s="25">
        <v>22</v>
      </c>
      <c r="Z4" s="25">
        <v>23</v>
      </c>
      <c r="AA4" s="25">
        <v>24</v>
      </c>
      <c r="AB4" s="26">
        <v>25</v>
      </c>
      <c r="AC4" s="26">
        <v>26</v>
      </c>
      <c r="AD4" s="25">
        <v>27</v>
      </c>
      <c r="AE4" s="25">
        <v>28</v>
      </c>
      <c r="AF4" s="25">
        <v>29</v>
      </c>
      <c r="AG4" s="25">
        <v>30</v>
      </c>
      <c r="AH4" s="92">
        <v>31</v>
      </c>
      <c r="AI4" s="3"/>
      <c r="AJ4" s="3"/>
      <c r="AK4" s="6"/>
      <c r="AL4" s="98"/>
    </row>
    <row r="5" spans="1:38" x14ac:dyDescent="0.25">
      <c r="A5" s="97" t="s">
        <v>42</v>
      </c>
      <c r="B5" s="82"/>
      <c r="C5" s="82"/>
      <c r="D5" s="77"/>
      <c r="E5" s="77"/>
      <c r="F5" s="77"/>
      <c r="G5" s="3">
        <v>44075</v>
      </c>
      <c r="H5" s="3">
        <v>44076</v>
      </c>
      <c r="I5" s="25">
        <v>44077</v>
      </c>
      <c r="J5" s="25">
        <v>4</v>
      </c>
      <c r="K5" s="25">
        <v>5</v>
      </c>
      <c r="L5" s="25">
        <v>44110</v>
      </c>
      <c r="M5" s="25">
        <v>44111</v>
      </c>
      <c r="N5" s="3">
        <v>44112</v>
      </c>
      <c r="O5" s="26">
        <v>44113</v>
      </c>
      <c r="P5" s="25">
        <v>10</v>
      </c>
      <c r="Q5" s="25">
        <v>11</v>
      </c>
      <c r="R5" s="25">
        <v>12</v>
      </c>
      <c r="S5" s="25">
        <v>13</v>
      </c>
      <c r="T5" s="25">
        <v>14</v>
      </c>
      <c r="U5" s="26">
        <v>15</v>
      </c>
      <c r="V5" s="26">
        <v>16</v>
      </c>
      <c r="W5" s="25">
        <v>17</v>
      </c>
      <c r="X5" s="25">
        <v>18</v>
      </c>
      <c r="Y5" s="25">
        <v>19</v>
      </c>
      <c r="Z5" s="25">
        <v>20</v>
      </c>
      <c r="AA5" s="25">
        <v>21</v>
      </c>
      <c r="AB5" s="26">
        <v>22</v>
      </c>
      <c r="AC5" s="26">
        <v>23</v>
      </c>
      <c r="AD5" s="25">
        <v>24</v>
      </c>
      <c r="AE5" s="25">
        <v>25</v>
      </c>
      <c r="AF5" s="25">
        <v>26</v>
      </c>
      <c r="AG5" s="25">
        <v>27</v>
      </c>
      <c r="AH5" s="4">
        <v>28</v>
      </c>
      <c r="AI5" s="3"/>
      <c r="AJ5" s="3"/>
      <c r="AK5" s="6"/>
      <c r="AL5" s="98"/>
    </row>
    <row r="6" spans="1:38" x14ac:dyDescent="0.25">
      <c r="A6" s="97" t="s">
        <v>43</v>
      </c>
      <c r="B6" s="82"/>
      <c r="C6" s="82"/>
      <c r="D6" s="77"/>
      <c r="E6" s="77"/>
      <c r="F6" s="77"/>
      <c r="G6" s="3">
        <v>44075</v>
      </c>
      <c r="H6" s="197">
        <v>44076</v>
      </c>
      <c r="I6" s="195">
        <v>44077</v>
      </c>
      <c r="J6" s="195">
        <v>4</v>
      </c>
      <c r="K6" s="195">
        <v>5</v>
      </c>
      <c r="L6" s="195">
        <v>44110</v>
      </c>
      <c r="M6" s="195">
        <v>44111</v>
      </c>
      <c r="N6" s="3">
        <v>44112</v>
      </c>
      <c r="O6" s="197">
        <v>44113</v>
      </c>
      <c r="P6" s="195">
        <v>10</v>
      </c>
      <c r="Q6" s="195">
        <v>11</v>
      </c>
      <c r="R6" s="195">
        <v>12</v>
      </c>
      <c r="S6" s="195">
        <v>13</v>
      </c>
      <c r="T6" s="195">
        <v>14</v>
      </c>
      <c r="U6" s="26">
        <v>15</v>
      </c>
      <c r="V6" s="197">
        <v>16</v>
      </c>
      <c r="W6" s="195">
        <v>17</v>
      </c>
      <c r="X6" s="195">
        <v>18</v>
      </c>
      <c r="Y6" s="195">
        <v>19</v>
      </c>
      <c r="Z6" s="195">
        <v>20</v>
      </c>
      <c r="AA6" s="195">
        <v>21</v>
      </c>
      <c r="AB6" s="26">
        <v>22</v>
      </c>
      <c r="AC6" s="197">
        <v>23</v>
      </c>
      <c r="AD6" s="195">
        <v>24</v>
      </c>
      <c r="AE6" s="195">
        <v>25</v>
      </c>
      <c r="AF6" s="195">
        <v>26</v>
      </c>
      <c r="AG6" s="195">
        <v>27</v>
      </c>
      <c r="AH6" s="195">
        <v>28</v>
      </c>
      <c r="AI6" s="3">
        <v>29</v>
      </c>
      <c r="AJ6" s="197">
        <v>30</v>
      </c>
      <c r="AK6" s="195">
        <v>31</v>
      </c>
      <c r="AL6" s="98"/>
    </row>
    <row r="7" spans="1:38" x14ac:dyDescent="0.25">
      <c r="A7" s="97" t="s">
        <v>44</v>
      </c>
      <c r="B7" s="77"/>
      <c r="C7" s="195">
        <v>1</v>
      </c>
      <c r="D7" s="195">
        <v>44076</v>
      </c>
      <c r="E7" s="195">
        <v>44077</v>
      </c>
      <c r="F7" s="195">
        <v>4</v>
      </c>
      <c r="G7" s="3">
        <v>5</v>
      </c>
      <c r="H7" s="197">
        <v>44110</v>
      </c>
      <c r="I7" s="195">
        <v>44111</v>
      </c>
      <c r="J7" s="195">
        <v>44112</v>
      </c>
      <c r="K7" s="195">
        <v>44113</v>
      </c>
      <c r="L7" s="195">
        <v>10</v>
      </c>
      <c r="M7" s="195">
        <v>11</v>
      </c>
      <c r="N7" s="3">
        <v>12</v>
      </c>
      <c r="O7" s="197">
        <v>13</v>
      </c>
      <c r="P7" s="195">
        <v>14</v>
      </c>
      <c r="Q7" s="195">
        <v>15</v>
      </c>
      <c r="R7" s="195">
        <v>16</v>
      </c>
      <c r="S7" s="195">
        <v>17</v>
      </c>
      <c r="T7" s="196">
        <v>18</v>
      </c>
      <c r="U7" s="26">
        <v>19</v>
      </c>
      <c r="V7" s="197">
        <v>20</v>
      </c>
      <c r="W7" s="196">
        <v>21</v>
      </c>
      <c r="X7" s="195">
        <v>22</v>
      </c>
      <c r="Y7" s="195">
        <v>23</v>
      </c>
      <c r="Z7" s="195">
        <v>24</v>
      </c>
      <c r="AA7" s="195">
        <v>25</v>
      </c>
      <c r="AB7" s="26">
        <v>26</v>
      </c>
      <c r="AC7" s="197">
        <v>27</v>
      </c>
      <c r="AD7" s="195">
        <v>28</v>
      </c>
      <c r="AE7" s="195">
        <v>29</v>
      </c>
      <c r="AF7" s="195">
        <v>30</v>
      </c>
      <c r="AG7" s="77"/>
      <c r="AH7" s="6"/>
      <c r="AI7" s="3"/>
      <c r="AJ7" s="3"/>
      <c r="AK7" s="6"/>
      <c r="AL7" s="98"/>
    </row>
    <row r="8" spans="1:38" x14ac:dyDescent="0.25">
      <c r="A8" s="97" t="s">
        <v>45</v>
      </c>
      <c r="B8" s="77"/>
      <c r="C8" s="77"/>
      <c r="D8" s="77"/>
      <c r="E8" s="92">
        <v>44075</v>
      </c>
      <c r="F8" s="195">
        <v>44076</v>
      </c>
      <c r="G8" s="3">
        <v>44077</v>
      </c>
      <c r="H8" s="197">
        <v>4</v>
      </c>
      <c r="I8" s="195">
        <v>5</v>
      </c>
      <c r="J8" s="195">
        <v>44110</v>
      </c>
      <c r="K8" s="195">
        <v>44111</v>
      </c>
      <c r="L8" s="195">
        <v>44112</v>
      </c>
      <c r="M8" s="195">
        <v>44113</v>
      </c>
      <c r="N8" s="3">
        <v>10</v>
      </c>
      <c r="O8" s="197">
        <v>11</v>
      </c>
      <c r="P8" s="195">
        <v>12</v>
      </c>
      <c r="Q8" s="195">
        <v>13</v>
      </c>
      <c r="R8" s="195">
        <v>14</v>
      </c>
      <c r="S8" s="195">
        <v>15</v>
      </c>
      <c r="T8" s="195">
        <v>16</v>
      </c>
      <c r="U8" s="26">
        <v>17</v>
      </c>
      <c r="V8" s="197">
        <v>18</v>
      </c>
      <c r="W8" s="195">
        <v>19</v>
      </c>
      <c r="X8" s="195">
        <v>20</v>
      </c>
      <c r="Y8" s="195">
        <v>21</v>
      </c>
      <c r="Z8" s="195">
        <v>22</v>
      </c>
      <c r="AA8" s="195">
        <v>23</v>
      </c>
      <c r="AB8" s="26">
        <v>24</v>
      </c>
      <c r="AC8" s="197">
        <v>25</v>
      </c>
      <c r="AD8" s="195">
        <v>26</v>
      </c>
      <c r="AE8" s="195">
        <v>27</v>
      </c>
      <c r="AF8" s="195">
        <v>28</v>
      </c>
      <c r="AG8" s="195">
        <v>29</v>
      </c>
      <c r="AH8" s="195">
        <v>30</v>
      </c>
      <c r="AI8" s="3">
        <v>31</v>
      </c>
      <c r="AJ8" s="3"/>
      <c r="AK8" s="6"/>
      <c r="AL8" s="98"/>
    </row>
    <row r="9" spans="1:38" x14ac:dyDescent="0.25">
      <c r="A9" s="97" t="s">
        <v>46</v>
      </c>
      <c r="B9" s="77"/>
      <c r="C9" s="77"/>
      <c r="D9" s="77"/>
      <c r="E9" s="77"/>
      <c r="F9" s="77"/>
      <c r="G9" s="3"/>
      <c r="H9" s="197">
        <v>44075</v>
      </c>
      <c r="I9" s="195">
        <v>44076</v>
      </c>
      <c r="J9" s="195">
        <v>44077</v>
      </c>
      <c r="K9" s="195">
        <v>4</v>
      </c>
      <c r="L9" s="195">
        <v>5</v>
      </c>
      <c r="M9" s="195">
        <v>44110</v>
      </c>
      <c r="N9" s="3">
        <v>44111</v>
      </c>
      <c r="O9" s="197">
        <v>44112</v>
      </c>
      <c r="P9" s="195">
        <v>44113</v>
      </c>
      <c r="Q9" s="195">
        <v>10</v>
      </c>
      <c r="R9" s="195">
        <v>11</v>
      </c>
      <c r="S9" s="195">
        <v>12</v>
      </c>
      <c r="T9" s="195">
        <v>13</v>
      </c>
      <c r="U9" s="26">
        <v>14</v>
      </c>
      <c r="V9" s="197">
        <v>15</v>
      </c>
      <c r="W9" s="195">
        <v>16</v>
      </c>
      <c r="X9" s="195">
        <v>17</v>
      </c>
      <c r="Y9" s="195">
        <v>18</v>
      </c>
      <c r="Z9" s="195">
        <v>19</v>
      </c>
      <c r="AA9" s="195">
        <v>20</v>
      </c>
      <c r="AB9" s="26">
        <v>21</v>
      </c>
      <c r="AC9" s="197">
        <v>22</v>
      </c>
      <c r="AD9" s="195">
        <v>23</v>
      </c>
      <c r="AE9" s="196">
        <v>24</v>
      </c>
      <c r="AF9" s="195">
        <v>25</v>
      </c>
      <c r="AG9" s="195">
        <v>26</v>
      </c>
      <c r="AH9" s="195">
        <v>27</v>
      </c>
      <c r="AI9" s="3">
        <v>28</v>
      </c>
      <c r="AJ9" s="197">
        <v>29</v>
      </c>
      <c r="AK9" s="195">
        <v>30</v>
      </c>
      <c r="AL9" s="98"/>
    </row>
    <row r="10" spans="1:38" x14ac:dyDescent="0.25">
      <c r="A10" s="97" t="s">
        <v>119</v>
      </c>
      <c r="B10" s="77"/>
      <c r="C10" s="195">
        <v>1</v>
      </c>
      <c r="D10" s="195">
        <v>44076</v>
      </c>
      <c r="E10" s="195">
        <v>44077</v>
      </c>
      <c r="F10" s="195">
        <v>4</v>
      </c>
      <c r="G10" s="3">
        <v>5</v>
      </c>
      <c r="H10" s="197">
        <v>44110</v>
      </c>
      <c r="I10" s="195">
        <v>44111</v>
      </c>
      <c r="J10" s="195">
        <v>44112</v>
      </c>
      <c r="K10" s="195">
        <v>44113</v>
      </c>
      <c r="L10" s="195">
        <v>10</v>
      </c>
      <c r="M10" s="195">
        <v>11</v>
      </c>
      <c r="N10" s="3">
        <v>12</v>
      </c>
      <c r="O10" s="197">
        <v>13</v>
      </c>
      <c r="P10" s="195">
        <v>14</v>
      </c>
      <c r="Q10" s="195">
        <v>15</v>
      </c>
      <c r="R10" s="195">
        <v>16</v>
      </c>
      <c r="S10" s="195">
        <v>17</v>
      </c>
      <c r="T10" s="195">
        <v>18</v>
      </c>
      <c r="U10" s="26">
        <v>19</v>
      </c>
      <c r="V10" s="197">
        <v>20</v>
      </c>
      <c r="W10" s="195">
        <v>21</v>
      </c>
      <c r="X10" s="195">
        <v>22</v>
      </c>
      <c r="Y10" s="195">
        <v>23</v>
      </c>
      <c r="Z10" s="195">
        <v>24</v>
      </c>
      <c r="AA10" s="195">
        <v>25</v>
      </c>
      <c r="AB10" s="26">
        <v>26</v>
      </c>
      <c r="AC10" s="197">
        <v>27</v>
      </c>
      <c r="AD10" s="195">
        <v>28</v>
      </c>
      <c r="AE10" s="195">
        <v>29</v>
      </c>
      <c r="AF10" s="195">
        <v>30</v>
      </c>
      <c r="AG10" s="195">
        <v>31</v>
      </c>
      <c r="AH10" s="6"/>
      <c r="AI10" s="3"/>
      <c r="AJ10" s="3"/>
      <c r="AK10" s="6"/>
      <c r="AL10" s="98"/>
    </row>
    <row r="11" spans="1:38" x14ac:dyDescent="0.25">
      <c r="A11" s="97" t="s">
        <v>91</v>
      </c>
      <c r="B11" s="77"/>
      <c r="C11" s="77"/>
      <c r="D11" s="77"/>
      <c r="E11" s="77"/>
      <c r="F11" s="195">
        <v>44075</v>
      </c>
      <c r="G11" s="3">
        <v>44076</v>
      </c>
      <c r="H11" s="197">
        <v>44077</v>
      </c>
      <c r="I11" s="195">
        <v>4</v>
      </c>
      <c r="J11" s="195">
        <v>5</v>
      </c>
      <c r="K11" s="195">
        <v>44110</v>
      </c>
      <c r="L11" s="195">
        <v>44111</v>
      </c>
      <c r="M11" s="195">
        <v>44112</v>
      </c>
      <c r="N11" s="3">
        <v>44113</v>
      </c>
      <c r="O11" s="197">
        <v>10</v>
      </c>
      <c r="P11" s="195">
        <v>11</v>
      </c>
      <c r="Q11" s="195">
        <v>12</v>
      </c>
      <c r="R11" s="195">
        <v>13</v>
      </c>
      <c r="S11" s="195">
        <v>14</v>
      </c>
      <c r="T11" s="196">
        <v>15</v>
      </c>
      <c r="U11" s="26">
        <v>16</v>
      </c>
      <c r="V11" s="197">
        <v>17</v>
      </c>
      <c r="W11" s="195">
        <v>18</v>
      </c>
      <c r="X11" s="195">
        <v>19</v>
      </c>
      <c r="Y11" s="195">
        <v>20</v>
      </c>
      <c r="Z11" s="195">
        <v>21</v>
      </c>
      <c r="AA11" s="195">
        <v>22</v>
      </c>
      <c r="AB11" s="26">
        <v>23</v>
      </c>
      <c r="AC11" s="197">
        <v>24</v>
      </c>
      <c r="AD11" s="195">
        <v>25</v>
      </c>
      <c r="AE11" s="195">
        <v>26</v>
      </c>
      <c r="AF11" s="195">
        <v>27</v>
      </c>
      <c r="AG11" s="195">
        <v>28</v>
      </c>
      <c r="AH11" s="195">
        <v>29</v>
      </c>
      <c r="AI11" s="3">
        <v>30</v>
      </c>
      <c r="AJ11" s="197">
        <v>31</v>
      </c>
      <c r="AK11" s="6"/>
      <c r="AL11" s="98"/>
    </row>
    <row r="12" spans="1:38" x14ac:dyDescent="0.25">
      <c r="A12" s="97" t="s">
        <v>33</v>
      </c>
      <c r="B12" s="195">
        <v>1</v>
      </c>
      <c r="C12" s="195">
        <v>2</v>
      </c>
      <c r="D12" s="195">
        <v>44077</v>
      </c>
      <c r="E12" s="195">
        <v>4</v>
      </c>
      <c r="F12" s="195">
        <v>5</v>
      </c>
      <c r="G12" s="3">
        <v>44110</v>
      </c>
      <c r="H12" s="197">
        <v>44111</v>
      </c>
      <c r="I12" s="195">
        <v>44112</v>
      </c>
      <c r="J12" s="195">
        <v>44113</v>
      </c>
      <c r="K12" s="195">
        <v>10</v>
      </c>
      <c r="L12" s="196">
        <v>11</v>
      </c>
      <c r="M12" s="195">
        <v>12</v>
      </c>
      <c r="N12" s="3">
        <v>13</v>
      </c>
      <c r="O12" s="197">
        <v>14</v>
      </c>
      <c r="P12" s="195">
        <v>15</v>
      </c>
      <c r="Q12" s="195">
        <v>16</v>
      </c>
      <c r="R12" s="195">
        <v>17</v>
      </c>
      <c r="S12" s="195">
        <v>18</v>
      </c>
      <c r="T12" s="195">
        <v>19</v>
      </c>
      <c r="U12" s="26">
        <v>20</v>
      </c>
      <c r="V12" s="197">
        <v>21</v>
      </c>
      <c r="W12" s="195">
        <v>22</v>
      </c>
      <c r="X12" s="195">
        <v>23</v>
      </c>
      <c r="Y12" s="195">
        <v>24</v>
      </c>
      <c r="Z12" s="195">
        <v>25</v>
      </c>
      <c r="AA12" s="195">
        <v>26</v>
      </c>
      <c r="AB12" s="26">
        <v>27</v>
      </c>
      <c r="AC12" s="197">
        <v>28</v>
      </c>
      <c r="AD12" s="195">
        <v>29</v>
      </c>
      <c r="AE12" s="195">
        <v>30</v>
      </c>
      <c r="AF12" s="77"/>
      <c r="AG12" s="77"/>
      <c r="AH12" s="6"/>
      <c r="AI12" s="3"/>
      <c r="AJ12" s="3"/>
      <c r="AK12" s="6"/>
      <c r="AL12" s="98"/>
    </row>
    <row r="13" spans="1:38" x14ac:dyDescent="0.25">
      <c r="A13" s="97" t="s">
        <v>120</v>
      </c>
      <c r="B13" s="77"/>
      <c r="C13" s="77"/>
      <c r="D13" s="195">
        <v>44075</v>
      </c>
      <c r="E13" s="195">
        <v>44076</v>
      </c>
      <c r="F13" s="195">
        <v>44077</v>
      </c>
      <c r="G13" s="3">
        <v>4</v>
      </c>
      <c r="H13" s="197">
        <v>5</v>
      </c>
      <c r="I13" s="195">
        <v>44110</v>
      </c>
      <c r="J13" s="195">
        <v>44111</v>
      </c>
      <c r="K13" s="195">
        <v>44112</v>
      </c>
      <c r="L13" s="195">
        <v>44113</v>
      </c>
      <c r="M13" s="195">
        <v>10</v>
      </c>
      <c r="N13" s="3">
        <v>11</v>
      </c>
      <c r="O13" s="197">
        <v>12</v>
      </c>
      <c r="P13" s="195">
        <v>13</v>
      </c>
      <c r="Q13" s="195">
        <v>14</v>
      </c>
      <c r="R13" s="195">
        <v>15</v>
      </c>
      <c r="S13" s="195">
        <v>16</v>
      </c>
      <c r="T13" s="195">
        <v>17</v>
      </c>
      <c r="U13" s="26">
        <v>18</v>
      </c>
      <c r="V13" s="197">
        <v>19</v>
      </c>
      <c r="W13" s="195">
        <v>20</v>
      </c>
      <c r="X13" s="195">
        <v>21</v>
      </c>
      <c r="Y13" s="195">
        <v>22</v>
      </c>
      <c r="Z13" s="195">
        <v>23</v>
      </c>
      <c r="AA13" s="195">
        <v>24</v>
      </c>
      <c r="AB13" s="26">
        <v>25</v>
      </c>
      <c r="AC13" s="197">
        <v>26</v>
      </c>
      <c r="AD13" s="195">
        <v>27</v>
      </c>
      <c r="AE13" s="195">
        <v>28</v>
      </c>
      <c r="AF13" s="195">
        <v>29</v>
      </c>
      <c r="AG13" s="196">
        <v>30</v>
      </c>
      <c r="AH13" s="195">
        <v>31</v>
      </c>
      <c r="AI13" s="3"/>
      <c r="AJ13" s="3"/>
      <c r="AK13" s="6"/>
      <c r="AL13" s="98"/>
    </row>
    <row r="14" spans="1:38" x14ac:dyDescent="0.25">
      <c r="A14" s="97" t="s">
        <v>34</v>
      </c>
      <c r="B14" s="77"/>
      <c r="C14" s="77"/>
      <c r="D14" s="77"/>
      <c r="E14" s="77"/>
      <c r="F14" s="77"/>
      <c r="G14" s="93">
        <v>44075</v>
      </c>
      <c r="H14" s="3">
        <v>44076</v>
      </c>
      <c r="I14" s="25">
        <v>44077</v>
      </c>
      <c r="J14" s="25">
        <v>4</v>
      </c>
      <c r="K14" s="25">
        <v>5</v>
      </c>
      <c r="L14" s="25">
        <v>44110</v>
      </c>
      <c r="M14" s="25">
        <v>44111</v>
      </c>
      <c r="N14" s="3">
        <v>44112</v>
      </c>
      <c r="O14" s="26">
        <v>44113</v>
      </c>
      <c r="P14" s="25">
        <v>10</v>
      </c>
      <c r="Q14" s="25">
        <v>11</v>
      </c>
      <c r="R14" s="25">
        <v>12</v>
      </c>
      <c r="S14" s="25">
        <v>13</v>
      </c>
      <c r="T14" s="25">
        <v>14</v>
      </c>
      <c r="U14" s="26">
        <v>15</v>
      </c>
      <c r="V14" s="26">
        <v>16</v>
      </c>
      <c r="W14" s="25">
        <v>17</v>
      </c>
      <c r="X14" s="25">
        <v>18</v>
      </c>
      <c r="Y14" s="25">
        <v>19</v>
      </c>
      <c r="Z14" s="25">
        <v>20</v>
      </c>
      <c r="AA14" s="25">
        <v>21</v>
      </c>
      <c r="AB14" s="26">
        <v>22</v>
      </c>
      <c r="AC14" s="26">
        <v>23</v>
      </c>
      <c r="AD14" s="25">
        <v>24</v>
      </c>
      <c r="AE14" s="25">
        <v>25</v>
      </c>
      <c r="AF14" s="25">
        <v>26</v>
      </c>
      <c r="AG14" s="25">
        <v>27</v>
      </c>
      <c r="AH14" s="4">
        <v>28</v>
      </c>
      <c r="AI14" s="3">
        <v>29</v>
      </c>
      <c r="AJ14" s="3">
        <v>30</v>
      </c>
      <c r="AK14" s="6"/>
      <c r="AL14" s="98"/>
    </row>
    <row r="15" spans="1:38" ht="15.75" thickBot="1" x14ac:dyDescent="0.3">
      <c r="A15" s="99" t="s">
        <v>35</v>
      </c>
      <c r="B15" s="108">
        <v>1</v>
      </c>
      <c r="C15" s="108">
        <v>2</v>
      </c>
      <c r="D15" s="108">
        <v>44077</v>
      </c>
      <c r="E15" s="108">
        <v>4</v>
      </c>
      <c r="F15" s="108">
        <v>5</v>
      </c>
      <c r="G15" s="101">
        <v>44110</v>
      </c>
      <c r="H15" s="102">
        <v>44111</v>
      </c>
      <c r="I15" s="103">
        <v>44112</v>
      </c>
      <c r="J15" s="108">
        <v>44113</v>
      </c>
      <c r="K15" s="108">
        <v>10</v>
      </c>
      <c r="L15" s="108">
        <v>11</v>
      </c>
      <c r="M15" s="108">
        <v>12</v>
      </c>
      <c r="N15" s="102">
        <v>13</v>
      </c>
      <c r="O15" s="104">
        <v>14</v>
      </c>
      <c r="P15" s="108">
        <v>15</v>
      </c>
      <c r="Q15" s="108">
        <v>16</v>
      </c>
      <c r="R15" s="108">
        <v>17</v>
      </c>
      <c r="S15" s="108">
        <v>18</v>
      </c>
      <c r="T15" s="108">
        <v>19</v>
      </c>
      <c r="U15" s="104">
        <v>20</v>
      </c>
      <c r="V15" s="104">
        <v>21</v>
      </c>
      <c r="W15" s="108">
        <v>22</v>
      </c>
      <c r="X15" s="108">
        <v>23</v>
      </c>
      <c r="Y15" s="108">
        <v>24</v>
      </c>
      <c r="Z15" s="103">
        <v>25</v>
      </c>
      <c r="AA15" s="103">
        <v>26</v>
      </c>
      <c r="AB15" s="104">
        <v>27</v>
      </c>
      <c r="AC15" s="104">
        <v>28</v>
      </c>
      <c r="AD15" s="108">
        <v>29</v>
      </c>
      <c r="AE15" s="108">
        <v>30</v>
      </c>
      <c r="AF15" s="108">
        <v>31</v>
      </c>
      <c r="AG15" s="100"/>
      <c r="AH15" s="105"/>
      <c r="AI15" s="102"/>
      <c r="AJ15" s="102"/>
      <c r="AK15" s="105"/>
      <c r="AL15" s="106"/>
    </row>
    <row r="16" spans="1:38" ht="14.25" customHeight="1" thickBot="1" x14ac:dyDescent="0.3"/>
    <row r="17" spans="2:19" x14ac:dyDescent="0.25">
      <c r="B17" s="441" t="s">
        <v>221</v>
      </c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2"/>
      <c r="O17" s="442"/>
      <c r="P17" s="442"/>
      <c r="Q17" s="442"/>
      <c r="R17" s="442"/>
      <c r="S17" s="443"/>
    </row>
    <row r="18" spans="2:19" ht="15" customHeight="1" x14ac:dyDescent="0.25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528" t="s">
        <v>102</v>
      </c>
      <c r="M18" s="530"/>
      <c r="N18" s="528" t="s">
        <v>103</v>
      </c>
      <c r="O18" s="530"/>
      <c r="P18" s="528" t="s">
        <v>104</v>
      </c>
      <c r="Q18" s="530"/>
      <c r="R18" s="528" t="s">
        <v>18</v>
      </c>
      <c r="S18" s="545"/>
    </row>
    <row r="19" spans="2:19" ht="41.25" customHeight="1" x14ac:dyDescent="0.25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534"/>
      <c r="M19" s="536"/>
      <c r="N19" s="534"/>
      <c r="O19" s="536"/>
      <c r="P19" s="534"/>
      <c r="Q19" s="536"/>
      <c r="R19" s="534"/>
      <c r="S19" s="547"/>
    </row>
    <row r="20" spans="2:19" x14ac:dyDescent="0.25">
      <c r="B20" s="7" t="s">
        <v>10</v>
      </c>
      <c r="C20" s="445" t="s">
        <v>17</v>
      </c>
      <c r="D20" s="445"/>
      <c r="E20" s="445"/>
      <c r="F20" s="445"/>
      <c r="G20" s="445"/>
      <c r="H20" s="445"/>
      <c r="I20" s="445"/>
      <c r="J20" s="445"/>
      <c r="K20" s="445"/>
      <c r="L20" s="324"/>
      <c r="M20" s="324"/>
      <c r="N20" s="324"/>
      <c r="O20" s="324"/>
      <c r="P20" s="324"/>
      <c r="Q20" s="324"/>
      <c r="R20" s="324"/>
      <c r="S20" s="360"/>
    </row>
    <row r="21" spans="2:19" x14ac:dyDescent="0.25">
      <c r="B21" s="89">
        <v>248</v>
      </c>
      <c r="C21" s="864" t="s">
        <v>105</v>
      </c>
      <c r="D21" s="865"/>
      <c r="E21" s="865"/>
      <c r="F21" s="865"/>
      <c r="G21" s="865"/>
      <c r="H21" s="865"/>
      <c r="I21" s="865"/>
      <c r="J21" s="865"/>
      <c r="K21" s="866"/>
      <c r="L21" s="324">
        <v>2</v>
      </c>
      <c r="M21" s="324"/>
      <c r="N21" s="324"/>
      <c r="O21" s="324"/>
      <c r="P21" s="324"/>
      <c r="Q21" s="324"/>
      <c r="R21" s="380">
        <f>(L21*B21)+(N21*B21)+ (P21*B21)</f>
        <v>496</v>
      </c>
      <c r="S21" s="381"/>
    </row>
    <row r="22" spans="2:19" ht="24" customHeight="1" x14ac:dyDescent="0.25">
      <c r="B22" s="33">
        <v>207</v>
      </c>
      <c r="C22" s="861" t="s">
        <v>282</v>
      </c>
      <c r="D22" s="862"/>
      <c r="E22" s="862"/>
      <c r="F22" s="862"/>
      <c r="G22" s="862"/>
      <c r="H22" s="862"/>
      <c r="I22" s="862"/>
      <c r="J22" s="862"/>
      <c r="K22" s="863"/>
      <c r="L22" s="324"/>
      <c r="M22" s="324"/>
      <c r="N22" s="324">
        <v>1</v>
      </c>
      <c r="O22" s="324"/>
      <c r="P22" s="324"/>
      <c r="Q22" s="324"/>
      <c r="R22" s="380">
        <f>(L22*B22)+(N22*B22)+ (P22*B22)</f>
        <v>207</v>
      </c>
      <c r="S22" s="381"/>
    </row>
    <row r="23" spans="2:19" ht="29.25" customHeight="1" x14ac:dyDescent="0.25">
      <c r="B23" s="33"/>
      <c r="C23" s="867" t="s">
        <v>224</v>
      </c>
      <c r="D23" s="868"/>
      <c r="E23" s="868"/>
      <c r="F23" s="868"/>
      <c r="G23" s="868"/>
      <c r="H23" s="868"/>
      <c r="I23" s="868"/>
      <c r="J23" s="868"/>
      <c r="K23" s="869"/>
      <c r="L23" s="324"/>
      <c r="M23" s="324"/>
      <c r="N23" s="324">
        <v>12</v>
      </c>
      <c r="O23" s="324"/>
      <c r="P23" s="324"/>
      <c r="Q23" s="324"/>
      <c r="R23" s="380">
        <f>N23</f>
        <v>12</v>
      </c>
      <c r="S23" s="381"/>
    </row>
    <row r="24" spans="2:19" x14ac:dyDescent="0.25">
      <c r="B24" s="33">
        <v>52</v>
      </c>
      <c r="C24" s="864" t="s">
        <v>100</v>
      </c>
      <c r="D24" s="865"/>
      <c r="E24" s="865"/>
      <c r="F24" s="865"/>
      <c r="G24" s="865"/>
      <c r="H24" s="865"/>
      <c r="I24" s="865"/>
      <c r="J24" s="865"/>
      <c r="K24" s="866"/>
      <c r="L24" s="324"/>
      <c r="M24" s="324"/>
      <c r="N24" s="324"/>
      <c r="O24" s="324"/>
      <c r="P24" s="324">
        <v>1</v>
      </c>
      <c r="Q24" s="324"/>
      <c r="R24" s="380">
        <f>B24</f>
        <v>52</v>
      </c>
      <c r="S24" s="381"/>
    </row>
    <row r="25" spans="2:19" x14ac:dyDescent="0.25">
      <c r="B25" s="820"/>
      <c r="C25" s="821"/>
      <c r="D25" s="821"/>
      <c r="E25" s="821"/>
      <c r="F25" s="821"/>
      <c r="G25" s="821"/>
      <c r="H25" s="821"/>
      <c r="I25" s="821"/>
      <c r="J25" s="821"/>
      <c r="K25" s="822"/>
      <c r="L25" s="847" t="s">
        <v>302</v>
      </c>
      <c r="M25" s="848"/>
      <c r="N25" s="848"/>
      <c r="O25" s="848"/>
      <c r="P25" s="848"/>
      <c r="Q25" s="849"/>
      <c r="R25" s="850">
        <f>SUM(R20:S24)</f>
        <v>767</v>
      </c>
      <c r="S25" s="851"/>
    </row>
    <row r="26" spans="2:19" ht="19.5" customHeight="1" x14ac:dyDescent="0.25">
      <c r="B26" s="170"/>
      <c r="C26" s="375" t="s">
        <v>260</v>
      </c>
      <c r="D26" s="375"/>
      <c r="E26" s="375"/>
      <c r="F26" s="375"/>
      <c r="G26" s="375"/>
      <c r="H26" s="375"/>
      <c r="I26" s="375"/>
      <c r="J26" s="375"/>
      <c r="K26" s="375"/>
      <c r="L26" s="382" t="s">
        <v>270</v>
      </c>
      <c r="M26" s="383"/>
      <c r="N26" s="383"/>
      <c r="O26" s="383"/>
      <c r="P26" s="383"/>
      <c r="Q26" s="497"/>
      <c r="R26" s="382"/>
      <c r="S26" s="766"/>
    </row>
    <row r="27" spans="2:19" x14ac:dyDescent="0.25">
      <c r="B27" s="170"/>
      <c r="C27" s="324">
        <v>12</v>
      </c>
      <c r="D27" s="324"/>
      <c r="E27" s="324">
        <v>6</v>
      </c>
      <c r="F27" s="324">
        <v>6</v>
      </c>
      <c r="G27" s="324">
        <v>4</v>
      </c>
      <c r="H27" s="324">
        <v>3</v>
      </c>
      <c r="I27" s="324">
        <v>3</v>
      </c>
      <c r="J27" s="324"/>
      <c r="K27" s="163"/>
      <c r="L27" s="382">
        <v>4</v>
      </c>
      <c r="M27" s="497"/>
      <c r="N27" s="382">
        <v>1</v>
      </c>
      <c r="O27" s="497"/>
      <c r="P27" s="382">
        <v>1</v>
      </c>
      <c r="Q27" s="497"/>
      <c r="R27" s="721">
        <f>G27*(L27+N27+P27)</f>
        <v>24</v>
      </c>
      <c r="S27" s="723"/>
    </row>
    <row r="28" spans="2:19" ht="15" customHeight="1" x14ac:dyDescent="0.25">
      <c r="B28" s="170"/>
      <c r="C28" s="375" t="s">
        <v>259</v>
      </c>
      <c r="D28" s="375"/>
      <c r="E28" s="375"/>
      <c r="F28" s="375"/>
      <c r="G28" s="375"/>
      <c r="H28" s="375"/>
      <c r="I28" s="375"/>
      <c r="J28" s="375"/>
      <c r="K28" s="375"/>
      <c r="L28" s="382" t="s">
        <v>271</v>
      </c>
      <c r="M28" s="383"/>
      <c r="N28" s="383"/>
      <c r="O28" s="497"/>
      <c r="P28" s="382"/>
      <c r="Q28" s="497"/>
      <c r="R28" s="721"/>
      <c r="S28" s="723"/>
    </row>
    <row r="29" spans="2:19" x14ac:dyDescent="0.25">
      <c r="B29" s="241"/>
      <c r="C29" s="324">
        <v>12</v>
      </c>
      <c r="D29" s="324"/>
      <c r="E29" s="324">
        <v>6</v>
      </c>
      <c r="F29" s="324">
        <v>6</v>
      </c>
      <c r="G29" s="324">
        <v>4</v>
      </c>
      <c r="H29" s="324">
        <v>3</v>
      </c>
      <c r="I29" s="324">
        <v>3</v>
      </c>
      <c r="J29" s="324"/>
      <c r="K29" s="163"/>
      <c r="L29" s="382">
        <v>10</v>
      </c>
      <c r="M29" s="497"/>
      <c r="N29" s="382">
        <v>1.5</v>
      </c>
      <c r="O29" s="497"/>
      <c r="P29" s="382"/>
      <c r="Q29" s="497"/>
      <c r="R29" s="721">
        <f>SUM(L29:O29)</f>
        <v>11.5</v>
      </c>
      <c r="S29" s="723"/>
    </row>
    <row r="30" spans="2:19" x14ac:dyDescent="0.25">
      <c r="B30" s="852"/>
      <c r="C30" s="853"/>
      <c r="D30" s="853"/>
      <c r="E30" s="853"/>
      <c r="F30" s="853"/>
      <c r="G30" s="853"/>
      <c r="H30" s="853"/>
      <c r="I30" s="853"/>
      <c r="J30" s="853"/>
      <c r="K30" s="854"/>
      <c r="L30" s="847" t="s">
        <v>303</v>
      </c>
      <c r="M30" s="848"/>
      <c r="N30" s="848"/>
      <c r="O30" s="848"/>
      <c r="P30" s="848"/>
      <c r="Q30" s="849"/>
      <c r="R30" s="850">
        <f>SUM(R27:S29)</f>
        <v>35.5</v>
      </c>
      <c r="S30" s="851"/>
    </row>
    <row r="31" spans="2:19" ht="15.75" thickBot="1" x14ac:dyDescent="0.3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797" t="s">
        <v>123</v>
      </c>
      <c r="M31" s="798"/>
      <c r="N31" s="798"/>
      <c r="O31" s="798"/>
      <c r="P31" s="798"/>
      <c r="Q31" s="799"/>
      <c r="R31" s="376">
        <f>R25+R30</f>
        <v>802.5</v>
      </c>
      <c r="S31" s="860"/>
    </row>
    <row r="32" spans="2:19" ht="14.25" customHeight="1" thickBot="1" x14ac:dyDescent="0.3">
      <c r="B32" s="40"/>
      <c r="C32" s="40"/>
      <c r="D32" s="41"/>
      <c r="E32" s="42"/>
      <c r="F32" s="42"/>
      <c r="G32" s="42"/>
      <c r="H32" s="42"/>
      <c r="I32" s="43"/>
      <c r="J32" s="43"/>
      <c r="K32" s="43"/>
      <c r="L32" s="43"/>
      <c r="M32" s="44"/>
      <c r="N32" s="45"/>
      <c r="O32" s="45"/>
      <c r="P32" s="40"/>
      <c r="Q32" s="40"/>
      <c r="R32" s="45"/>
      <c r="S32" s="45"/>
    </row>
    <row r="33" spans="2:15" ht="15" customHeight="1" x14ac:dyDescent="0.25">
      <c r="B33" s="338" t="s">
        <v>79</v>
      </c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40"/>
    </row>
    <row r="34" spans="2:15" ht="24" customHeight="1" x14ac:dyDescent="0.25">
      <c r="B34" s="806" t="s">
        <v>96</v>
      </c>
      <c r="C34" s="807"/>
      <c r="D34" s="521" t="s">
        <v>16</v>
      </c>
      <c r="E34" s="522"/>
      <c r="F34" s="165" t="s">
        <v>36</v>
      </c>
      <c r="G34" s="463" t="s">
        <v>15</v>
      </c>
      <c r="H34" s="463"/>
      <c r="I34" s="764" t="s">
        <v>99</v>
      </c>
      <c r="J34" s="764"/>
      <c r="K34" s="764"/>
      <c r="L34" s="764"/>
      <c r="M34" s="764"/>
      <c r="N34" s="764"/>
      <c r="O34" s="796"/>
    </row>
    <row r="35" spans="2:15" ht="21.75" customHeight="1" x14ac:dyDescent="0.25">
      <c r="B35" s="828" t="s">
        <v>98</v>
      </c>
      <c r="C35" s="829"/>
      <c r="D35" s="878"/>
      <c r="E35" s="879"/>
      <c r="F35" s="881" t="s">
        <v>23</v>
      </c>
      <c r="G35" s="633" t="s">
        <v>222</v>
      </c>
      <c r="H35" s="635"/>
      <c r="I35" s="633" t="s">
        <v>223</v>
      </c>
      <c r="J35" s="855"/>
      <c r="K35" s="855"/>
      <c r="L35" s="855"/>
      <c r="M35" s="855"/>
      <c r="N35" s="855"/>
      <c r="O35" s="856"/>
    </row>
    <row r="36" spans="2:15" ht="21.75" customHeight="1" x14ac:dyDescent="0.25">
      <c r="B36" s="874"/>
      <c r="C36" s="875"/>
      <c r="D36" s="857"/>
      <c r="E36" s="880"/>
      <c r="F36" s="882"/>
      <c r="G36" s="639"/>
      <c r="H36" s="641"/>
      <c r="I36" s="857"/>
      <c r="J36" s="858"/>
      <c r="K36" s="858"/>
      <c r="L36" s="858"/>
      <c r="M36" s="858"/>
      <c r="N36" s="858"/>
      <c r="O36" s="859"/>
    </row>
    <row r="37" spans="2:15" ht="21.75" customHeight="1" x14ac:dyDescent="0.25">
      <c r="B37" s="876"/>
      <c r="C37" s="877"/>
      <c r="D37" s="521"/>
      <c r="E37" s="522"/>
      <c r="F37" s="164"/>
      <c r="G37" s="463"/>
      <c r="H37" s="463"/>
      <c r="I37" s="764" t="s">
        <v>226</v>
      </c>
      <c r="J37" s="764"/>
      <c r="K37" s="764"/>
      <c r="L37" s="764"/>
      <c r="M37" s="764"/>
      <c r="N37" s="764"/>
      <c r="O37" s="796"/>
    </row>
    <row r="38" spans="2:15" ht="32.25" customHeight="1" thickBot="1" x14ac:dyDescent="0.3">
      <c r="B38" s="870" t="s">
        <v>97</v>
      </c>
      <c r="C38" s="871"/>
      <c r="D38" s="501" t="s">
        <v>16</v>
      </c>
      <c r="E38" s="502"/>
      <c r="F38" s="169" t="s">
        <v>23</v>
      </c>
      <c r="G38" s="556" t="s">
        <v>100</v>
      </c>
      <c r="H38" s="556"/>
      <c r="I38" s="872" t="s">
        <v>225</v>
      </c>
      <c r="J38" s="779"/>
      <c r="K38" s="779"/>
      <c r="L38" s="779"/>
      <c r="M38" s="779"/>
      <c r="N38" s="779"/>
      <c r="O38" s="873"/>
    </row>
  </sheetData>
  <mergeCells count="79">
    <mergeCell ref="B38:C38"/>
    <mergeCell ref="G38:H38"/>
    <mergeCell ref="B33:O33"/>
    <mergeCell ref="G34:H34"/>
    <mergeCell ref="I34:O34"/>
    <mergeCell ref="D38:E38"/>
    <mergeCell ref="I38:O38"/>
    <mergeCell ref="D37:E37"/>
    <mergeCell ref="G37:H37"/>
    <mergeCell ref="I37:O37"/>
    <mergeCell ref="B35:C37"/>
    <mergeCell ref="B34:C34"/>
    <mergeCell ref="D34:E34"/>
    <mergeCell ref="D35:E36"/>
    <mergeCell ref="G35:H36"/>
    <mergeCell ref="F35:F36"/>
    <mergeCell ref="R21:S21"/>
    <mergeCell ref="R18:S19"/>
    <mergeCell ref="C21:K21"/>
    <mergeCell ref="L21:M21"/>
    <mergeCell ref="N21:O21"/>
    <mergeCell ref="P21:Q21"/>
    <mergeCell ref="A1:AL2"/>
    <mergeCell ref="L18:M19"/>
    <mergeCell ref="R20:S20"/>
    <mergeCell ref="N18:O19"/>
    <mergeCell ref="P18:Q19"/>
    <mergeCell ref="C20:K20"/>
    <mergeCell ref="N20:O20"/>
    <mergeCell ref="P20:Q20"/>
    <mergeCell ref="L20:M20"/>
    <mergeCell ref="R31:S31"/>
    <mergeCell ref="C22:K22"/>
    <mergeCell ref="L22:M22"/>
    <mergeCell ref="N22:O22"/>
    <mergeCell ref="P22:Q22"/>
    <mergeCell ref="R22:S22"/>
    <mergeCell ref="C24:K24"/>
    <mergeCell ref="L24:M24"/>
    <mergeCell ref="N24:O24"/>
    <mergeCell ref="P24:Q24"/>
    <mergeCell ref="R24:S24"/>
    <mergeCell ref="C23:K23"/>
    <mergeCell ref="L23:M23"/>
    <mergeCell ref="P28:Q28"/>
    <mergeCell ref="R28:S28"/>
    <mergeCell ref="L31:Q31"/>
    <mergeCell ref="I35:O36"/>
    <mergeCell ref="B17:S17"/>
    <mergeCell ref="C27:D27"/>
    <mergeCell ref="E27:F27"/>
    <mergeCell ref="G27:H27"/>
    <mergeCell ref="I27:J27"/>
    <mergeCell ref="L27:M27"/>
    <mergeCell ref="N27:O27"/>
    <mergeCell ref="P27:Q27"/>
    <mergeCell ref="R27:S27"/>
    <mergeCell ref="L26:Q26"/>
    <mergeCell ref="C26:K26"/>
    <mergeCell ref="R26:S26"/>
    <mergeCell ref="N23:O23"/>
    <mergeCell ref="P23:Q23"/>
    <mergeCell ref="R23:S23"/>
    <mergeCell ref="B25:K25"/>
    <mergeCell ref="L25:Q25"/>
    <mergeCell ref="R25:S25"/>
    <mergeCell ref="B30:K30"/>
    <mergeCell ref="L30:Q30"/>
    <mergeCell ref="R30:S30"/>
    <mergeCell ref="P29:Q29"/>
    <mergeCell ref="R29:S29"/>
    <mergeCell ref="L28:O28"/>
    <mergeCell ref="C29:D29"/>
    <mergeCell ref="E29:F29"/>
    <mergeCell ref="G29:H29"/>
    <mergeCell ref="I29:J29"/>
    <mergeCell ref="L29:M29"/>
    <mergeCell ref="N29:O29"/>
    <mergeCell ref="C28:K28"/>
  </mergeCells>
  <pageMargins left="0.7" right="0.7" top="0.75" bottom="0.75" header="0.3" footer="0.3"/>
  <pageSetup paperSize="9" scale="67" orientation="landscape" r:id="rId1"/>
  <ignoredErrors>
    <ignoredError sqref="R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topLeftCell="A22" workbookViewId="0">
      <selection activeCell="B31" sqref="B31"/>
    </sheetView>
  </sheetViews>
  <sheetFormatPr baseColWidth="10" defaultRowHeight="15" x14ac:dyDescent="0.25"/>
  <cols>
    <col min="1" max="1" width="35.5703125" customWidth="1"/>
    <col min="2" max="2" width="11.42578125" style="215"/>
  </cols>
  <sheetData>
    <row r="1" spans="1:2" ht="24" customHeight="1" x14ac:dyDescent="0.25">
      <c r="A1" s="296" t="s">
        <v>300</v>
      </c>
      <c r="B1" s="315"/>
    </row>
    <row r="2" spans="1:2" x14ac:dyDescent="0.25">
      <c r="A2" s="223" t="s">
        <v>301</v>
      </c>
      <c r="B2" s="230">
        <f>CENTRAL!T32</f>
        <v>6405.166666666667</v>
      </c>
    </row>
    <row r="3" spans="1:2" x14ac:dyDescent="0.25">
      <c r="A3" s="225" t="s">
        <v>302</v>
      </c>
      <c r="B3" s="288">
        <f>CENTRAL!T21+CENTRAL!T22+CENTRAL!T23+CENTRAL!T24</f>
        <v>5614.166666666667</v>
      </c>
    </row>
    <row r="4" spans="1:2" x14ac:dyDescent="0.25">
      <c r="A4" s="225" t="s">
        <v>303</v>
      </c>
      <c r="B4" s="288">
        <f>CENTRAL!T28+CENTRAL!T30</f>
        <v>591</v>
      </c>
    </row>
    <row r="5" spans="1:2" x14ac:dyDescent="0.25">
      <c r="A5" s="225" t="s">
        <v>219</v>
      </c>
      <c r="B5" s="288">
        <f>CENTRAL!T26</f>
        <v>200</v>
      </c>
    </row>
    <row r="6" spans="1:2" x14ac:dyDescent="0.25">
      <c r="A6" s="226" t="s">
        <v>304</v>
      </c>
      <c r="B6" s="289">
        <f>POLICIA!R33</f>
        <v>1620.5</v>
      </c>
    </row>
    <row r="7" spans="1:2" x14ac:dyDescent="0.25">
      <c r="A7" s="225" t="s">
        <v>302</v>
      </c>
      <c r="B7" s="288">
        <f>POLICIA!R21+POLICIA!R22+POLICIA!R23+POLICIA!R24+POLICIA!R25+POLICIA!R26</f>
        <v>1555.5</v>
      </c>
    </row>
    <row r="8" spans="1:2" ht="15" customHeight="1" x14ac:dyDescent="0.25">
      <c r="A8" s="225" t="s">
        <v>303</v>
      </c>
      <c r="B8" s="288">
        <f>POLICIA!R29+POLICIA!R31</f>
        <v>65</v>
      </c>
    </row>
    <row r="9" spans="1:2" x14ac:dyDescent="0.25">
      <c r="A9" s="226" t="s">
        <v>305</v>
      </c>
      <c r="B9" s="289">
        <f>ENSENYAM!V35+EOI!V32+MUSICA!V32+ATENEA!V32</f>
        <v>19410</v>
      </c>
    </row>
    <row r="10" spans="1:2" x14ac:dyDescent="0.25">
      <c r="A10" s="225" t="s">
        <v>302</v>
      </c>
      <c r="B10" s="288">
        <f>ENSENYAM!V29+EOI!V26+MUSICA!V26+ATENEA!V26</f>
        <v>18426</v>
      </c>
    </row>
    <row r="11" spans="1:2" x14ac:dyDescent="0.25">
      <c r="A11" s="225" t="s">
        <v>303</v>
      </c>
      <c r="B11" s="288">
        <f>ENSENYAM!V34+EOI!V31+MUSICA!V31+ATENEA!V31</f>
        <v>984</v>
      </c>
    </row>
    <row r="12" spans="1:2" x14ac:dyDescent="0.25">
      <c r="A12" s="226" t="s">
        <v>306</v>
      </c>
      <c r="B12" s="289">
        <f>SUM(B13:B15)</f>
        <v>11371</v>
      </c>
    </row>
    <row r="13" spans="1:2" x14ac:dyDescent="0.25">
      <c r="A13" s="225" t="s">
        <v>302</v>
      </c>
      <c r="B13" s="288">
        <f>ESP!R24+CAPSALOU!V24+PONENT!V24+ESTADI!V26+BASENÀUTICA!V24+ESCACS!V23</f>
        <v>10760</v>
      </c>
    </row>
    <row r="14" spans="1:2" x14ac:dyDescent="0.25">
      <c r="A14" s="225" t="s">
        <v>303</v>
      </c>
      <c r="B14" s="288">
        <f>ESP!R30+CAPSALOU!V29+PONENT!V29+ESTADI!V31+BASENÀUTICA!V29</f>
        <v>461</v>
      </c>
    </row>
    <row r="15" spans="1:2" x14ac:dyDescent="0.25">
      <c r="A15" s="225" t="s">
        <v>219</v>
      </c>
      <c r="B15" s="288">
        <f>ESP!R25</f>
        <v>150</v>
      </c>
    </row>
    <row r="16" spans="1:2" x14ac:dyDescent="0.25">
      <c r="A16" s="226" t="s">
        <v>309</v>
      </c>
      <c r="B16" s="289">
        <f>SUM(B17:B19)</f>
        <v>6583</v>
      </c>
    </row>
    <row r="17" spans="1:2" x14ac:dyDescent="0.25">
      <c r="A17" s="225" t="s">
        <v>302</v>
      </c>
      <c r="B17" s="288">
        <f>CULTURA!AD25</f>
        <v>5749.5</v>
      </c>
    </row>
    <row r="18" spans="1:2" x14ac:dyDescent="0.25">
      <c r="A18" s="225" t="s">
        <v>303</v>
      </c>
      <c r="B18" s="288">
        <f>CULTURA!AD32</f>
        <v>583.5</v>
      </c>
    </row>
    <row r="19" spans="1:2" x14ac:dyDescent="0.25">
      <c r="A19" s="225" t="s">
        <v>219</v>
      </c>
      <c r="B19" s="288">
        <f>CULTURA!AD27</f>
        <v>250</v>
      </c>
    </row>
    <row r="20" spans="1:2" x14ac:dyDescent="0.25">
      <c r="A20" s="226" t="s">
        <v>72</v>
      </c>
      <c r="B20" s="289">
        <f>SUM(B21:B22)</f>
        <v>1578</v>
      </c>
    </row>
    <row r="21" spans="1:2" x14ac:dyDescent="0.25">
      <c r="A21" s="225" t="s">
        <v>302</v>
      </c>
      <c r="B21" s="288">
        <f>SS!V25</f>
        <v>1502</v>
      </c>
    </row>
    <row r="22" spans="1:2" x14ac:dyDescent="0.25">
      <c r="A22" s="225" t="s">
        <v>303</v>
      </c>
      <c r="B22" s="288">
        <f>SS!V31</f>
        <v>76</v>
      </c>
    </row>
    <row r="23" spans="1:2" x14ac:dyDescent="0.25">
      <c r="A23" s="226" t="s">
        <v>310</v>
      </c>
      <c r="B23" s="289">
        <f>SUM(B24:B25)</f>
        <v>1719</v>
      </c>
    </row>
    <row r="24" spans="1:2" x14ac:dyDescent="0.25">
      <c r="A24" s="225" t="s">
        <v>302</v>
      </c>
      <c r="B24" s="288">
        <f>COMERÇ!R26</f>
        <v>1675</v>
      </c>
    </row>
    <row r="25" spans="1:2" x14ac:dyDescent="0.25">
      <c r="A25" s="225" t="s">
        <v>303</v>
      </c>
      <c r="B25" s="288">
        <f>COMERÇ!R28</f>
        <v>44</v>
      </c>
    </row>
    <row r="26" spans="1:2" x14ac:dyDescent="0.25">
      <c r="A26" s="226" t="s">
        <v>311</v>
      </c>
      <c r="B26" s="289">
        <f>SUM(B27:B28)</f>
        <v>802.5</v>
      </c>
    </row>
    <row r="27" spans="1:2" x14ac:dyDescent="0.25">
      <c r="A27" s="225" t="s">
        <v>302</v>
      </c>
      <c r="B27" s="288">
        <f>TURISME!R25</f>
        <v>767</v>
      </c>
    </row>
    <row r="28" spans="1:2" x14ac:dyDescent="0.25">
      <c r="A28" s="225" t="s">
        <v>303</v>
      </c>
      <c r="B28" s="288">
        <f>TURISME!R30</f>
        <v>35.5</v>
      </c>
    </row>
    <row r="29" spans="1:2" x14ac:dyDescent="0.25">
      <c r="A29" s="316" t="s">
        <v>313</v>
      </c>
      <c r="B29" s="317"/>
    </row>
    <row r="30" spans="1:2" x14ac:dyDescent="0.25">
      <c r="A30" s="227" t="s">
        <v>302</v>
      </c>
      <c r="B30" s="224">
        <f>B3+B7+B10+B13+B17+B21+B24+B27</f>
        <v>46049.166666666672</v>
      </c>
    </row>
    <row r="31" spans="1:2" x14ac:dyDescent="0.25">
      <c r="A31" s="227" t="s">
        <v>303</v>
      </c>
      <c r="B31" s="224">
        <f>B4+B8+B11+B14+B18+B22+B25+B28</f>
        <v>2840</v>
      </c>
    </row>
    <row r="32" spans="1:2" x14ac:dyDescent="0.25">
      <c r="A32" s="227" t="s">
        <v>219</v>
      </c>
      <c r="B32" s="224">
        <f>B5+B19+B15</f>
        <v>600</v>
      </c>
    </row>
    <row r="33" spans="1:2" x14ac:dyDescent="0.25">
      <c r="A33" s="228" t="s">
        <v>312</v>
      </c>
      <c r="B33" s="229">
        <f>SUM(B30:B32)</f>
        <v>49489.166666666672</v>
      </c>
    </row>
  </sheetData>
  <mergeCells count="2">
    <mergeCell ref="A1:B1"/>
    <mergeCell ref="A29:B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B0F0"/>
    <pageSetUpPr fitToPage="1"/>
  </sheetPr>
  <dimension ref="A1:AL46"/>
  <sheetViews>
    <sheetView topLeftCell="A19" zoomScale="85" zoomScaleNormal="85" workbookViewId="0">
      <selection activeCell="AA31" sqref="AA31"/>
    </sheetView>
  </sheetViews>
  <sheetFormatPr baseColWidth="10" defaultRowHeight="15" x14ac:dyDescent="0.25"/>
  <cols>
    <col min="1" max="1" width="8.7109375" bestFit="1" customWidth="1"/>
    <col min="2" max="2" width="5.7109375" bestFit="1" customWidth="1"/>
    <col min="3" max="3" width="5" customWidth="1"/>
    <col min="4" max="5" width="4.140625" customWidth="1"/>
    <col min="6" max="6" width="6" customWidth="1"/>
    <col min="7" max="10" width="4.140625" customWidth="1"/>
    <col min="11" max="11" width="5.7109375" customWidth="1"/>
    <col min="12" max="38" width="5.28515625" customWidth="1"/>
  </cols>
  <sheetData>
    <row r="1" spans="1:38" x14ac:dyDescent="0.25">
      <c r="A1" s="329" t="s">
        <v>106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1"/>
    </row>
    <row r="2" spans="1:38" x14ac:dyDescent="0.25">
      <c r="A2" s="332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4"/>
    </row>
    <row r="3" spans="1:38" x14ac:dyDescent="0.25">
      <c r="A3" s="95">
        <v>2025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2" t="s">
        <v>5</v>
      </c>
      <c r="O3" s="2" t="s">
        <v>6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2" t="s">
        <v>5</v>
      </c>
      <c r="V3" s="2" t="s">
        <v>6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2" t="s">
        <v>5</v>
      </c>
      <c r="AC3" s="2" t="s">
        <v>6</v>
      </c>
      <c r="AD3" s="1" t="s">
        <v>0</v>
      </c>
      <c r="AE3" s="1" t="s">
        <v>1</v>
      </c>
      <c r="AF3" s="1" t="s">
        <v>2</v>
      </c>
      <c r="AG3" s="1" t="s">
        <v>3</v>
      </c>
      <c r="AH3" s="1" t="s">
        <v>4</v>
      </c>
      <c r="AI3" s="2" t="s">
        <v>5</v>
      </c>
      <c r="AJ3" s="2" t="s">
        <v>6</v>
      </c>
      <c r="AK3" s="1" t="s">
        <v>0</v>
      </c>
      <c r="AL3" s="96" t="s">
        <v>1</v>
      </c>
    </row>
    <row r="4" spans="1:38" x14ac:dyDescent="0.25">
      <c r="A4" s="97" t="s">
        <v>48</v>
      </c>
      <c r="B4" s="82"/>
      <c r="C4" s="82"/>
      <c r="D4" s="92">
        <v>44075</v>
      </c>
      <c r="E4" s="25">
        <v>44076</v>
      </c>
      <c r="F4" s="25">
        <v>44077</v>
      </c>
      <c r="G4" s="3">
        <v>4</v>
      </c>
      <c r="H4" s="3">
        <v>5</v>
      </c>
      <c r="I4" s="92">
        <v>44110</v>
      </c>
      <c r="J4" s="25">
        <v>44111</v>
      </c>
      <c r="K4" s="25">
        <v>44112</v>
      </c>
      <c r="L4" s="25">
        <v>44113</v>
      </c>
      <c r="M4" s="25">
        <v>10</v>
      </c>
      <c r="N4" s="3">
        <v>11</v>
      </c>
      <c r="O4" s="26">
        <v>12</v>
      </c>
      <c r="P4" s="25">
        <v>13</v>
      </c>
      <c r="Q4" s="25">
        <v>14</v>
      </c>
      <c r="R4" s="25">
        <v>15</v>
      </c>
      <c r="S4" s="25">
        <v>16</v>
      </c>
      <c r="T4" s="25">
        <v>17</v>
      </c>
      <c r="U4" s="26">
        <v>18</v>
      </c>
      <c r="V4" s="26">
        <v>19</v>
      </c>
      <c r="W4" s="25">
        <v>20</v>
      </c>
      <c r="X4" s="25">
        <v>21</v>
      </c>
      <c r="Y4" s="25">
        <v>22</v>
      </c>
      <c r="Z4" s="25">
        <v>23</v>
      </c>
      <c r="AA4" s="25">
        <v>24</v>
      </c>
      <c r="AB4" s="26">
        <v>25</v>
      </c>
      <c r="AC4" s="26">
        <v>26</v>
      </c>
      <c r="AD4" s="25">
        <v>27</v>
      </c>
      <c r="AE4" s="25">
        <v>28</v>
      </c>
      <c r="AF4" s="25">
        <v>29</v>
      </c>
      <c r="AG4" s="25">
        <v>30</v>
      </c>
      <c r="AH4" s="92">
        <v>31</v>
      </c>
      <c r="AI4" s="3"/>
      <c r="AJ4" s="3"/>
      <c r="AK4" s="6"/>
      <c r="AL4" s="98"/>
    </row>
    <row r="5" spans="1:38" x14ac:dyDescent="0.25">
      <c r="A5" s="97" t="s">
        <v>42</v>
      </c>
      <c r="B5" s="82"/>
      <c r="C5" s="82"/>
      <c r="D5" s="77"/>
      <c r="E5" s="77"/>
      <c r="F5" s="77"/>
      <c r="G5" s="3">
        <v>44075</v>
      </c>
      <c r="H5" s="3">
        <v>44076</v>
      </c>
      <c r="I5" s="25">
        <v>44077</v>
      </c>
      <c r="J5" s="25">
        <v>4</v>
      </c>
      <c r="K5" s="25">
        <v>5</v>
      </c>
      <c r="L5" s="25">
        <v>44110</v>
      </c>
      <c r="M5" s="25">
        <v>44111</v>
      </c>
      <c r="N5" s="3">
        <v>44112</v>
      </c>
      <c r="O5" s="26">
        <v>44113</v>
      </c>
      <c r="P5" s="25">
        <v>10</v>
      </c>
      <c r="Q5" s="25">
        <v>11</v>
      </c>
      <c r="R5" s="25">
        <v>12</v>
      </c>
      <c r="S5" s="25">
        <v>13</v>
      </c>
      <c r="T5" s="25">
        <v>14</v>
      </c>
      <c r="U5" s="26">
        <v>15</v>
      </c>
      <c r="V5" s="26">
        <v>16</v>
      </c>
      <c r="W5" s="25">
        <v>17</v>
      </c>
      <c r="X5" s="25">
        <v>18</v>
      </c>
      <c r="Y5" s="25">
        <v>19</v>
      </c>
      <c r="Z5" s="25">
        <v>20</v>
      </c>
      <c r="AA5" s="25">
        <v>21</v>
      </c>
      <c r="AB5" s="26">
        <v>22</v>
      </c>
      <c r="AC5" s="26">
        <v>23</v>
      </c>
      <c r="AD5" s="25">
        <v>24</v>
      </c>
      <c r="AE5" s="25">
        <v>25</v>
      </c>
      <c r="AF5" s="25">
        <v>26</v>
      </c>
      <c r="AG5" s="25">
        <v>27</v>
      </c>
      <c r="AH5" s="4">
        <v>28</v>
      </c>
      <c r="AI5" s="3"/>
      <c r="AJ5" s="3"/>
      <c r="AK5" s="6"/>
      <c r="AL5" s="98"/>
    </row>
    <row r="6" spans="1:38" x14ac:dyDescent="0.25">
      <c r="A6" s="97" t="s">
        <v>43</v>
      </c>
      <c r="B6" s="82"/>
      <c r="C6" s="82"/>
      <c r="D6" s="77"/>
      <c r="E6" s="77"/>
      <c r="F6" s="77"/>
      <c r="G6" s="3">
        <v>44075</v>
      </c>
      <c r="H6" s="3">
        <v>44076</v>
      </c>
      <c r="I6" s="25">
        <v>44077</v>
      </c>
      <c r="J6" s="25">
        <v>4</v>
      </c>
      <c r="K6" s="25">
        <v>5</v>
      </c>
      <c r="L6" s="25">
        <v>44110</v>
      </c>
      <c r="M6" s="25">
        <v>44111</v>
      </c>
      <c r="N6" s="3">
        <v>44112</v>
      </c>
      <c r="O6" s="26">
        <v>44113</v>
      </c>
      <c r="P6" s="25">
        <v>10</v>
      </c>
      <c r="Q6" s="25">
        <v>11</v>
      </c>
      <c r="R6" s="25">
        <v>12</v>
      </c>
      <c r="S6" s="25">
        <v>13</v>
      </c>
      <c r="T6" s="25">
        <v>14</v>
      </c>
      <c r="U6" s="26">
        <v>15</v>
      </c>
      <c r="V6" s="26">
        <v>16</v>
      </c>
      <c r="W6" s="25">
        <v>17</v>
      </c>
      <c r="X6" s="25">
        <v>18</v>
      </c>
      <c r="Y6" s="25">
        <v>19</v>
      </c>
      <c r="Z6" s="25">
        <v>20</v>
      </c>
      <c r="AA6" s="25">
        <v>21</v>
      </c>
      <c r="AB6" s="26">
        <v>22</v>
      </c>
      <c r="AC6" s="26">
        <v>23</v>
      </c>
      <c r="AD6" s="25">
        <v>24</v>
      </c>
      <c r="AE6" s="25">
        <v>25</v>
      </c>
      <c r="AF6" s="25">
        <v>26</v>
      </c>
      <c r="AG6" s="25">
        <v>27</v>
      </c>
      <c r="AH6" s="4">
        <v>28</v>
      </c>
      <c r="AI6" s="3">
        <v>29</v>
      </c>
      <c r="AJ6" s="3">
        <v>30</v>
      </c>
      <c r="AK6" s="4">
        <v>31</v>
      </c>
      <c r="AL6" s="98"/>
    </row>
    <row r="7" spans="1:38" x14ac:dyDescent="0.25">
      <c r="A7" s="97" t="s">
        <v>44</v>
      </c>
      <c r="B7" s="77"/>
      <c r="C7" s="25">
        <v>1</v>
      </c>
      <c r="D7" s="25">
        <v>44076</v>
      </c>
      <c r="E7" s="25">
        <v>44077</v>
      </c>
      <c r="F7" s="25">
        <v>4</v>
      </c>
      <c r="G7" s="3">
        <v>5</v>
      </c>
      <c r="H7" s="3">
        <v>44110</v>
      </c>
      <c r="I7" s="25">
        <v>44111</v>
      </c>
      <c r="J7" s="25">
        <v>44112</v>
      </c>
      <c r="K7" s="25">
        <v>44113</v>
      </c>
      <c r="L7" s="25">
        <v>10</v>
      </c>
      <c r="M7" s="25">
        <v>11</v>
      </c>
      <c r="N7" s="3">
        <v>12</v>
      </c>
      <c r="O7" s="26">
        <v>13</v>
      </c>
      <c r="P7" s="25">
        <v>14</v>
      </c>
      <c r="Q7" s="25">
        <v>15</v>
      </c>
      <c r="R7" s="25">
        <v>16</v>
      </c>
      <c r="S7" s="25">
        <v>17</v>
      </c>
      <c r="T7" s="92">
        <v>18</v>
      </c>
      <c r="U7" s="26">
        <v>19</v>
      </c>
      <c r="V7" s="26">
        <v>20</v>
      </c>
      <c r="W7" s="92">
        <v>21</v>
      </c>
      <c r="X7" s="25">
        <v>22</v>
      </c>
      <c r="Y7" s="25">
        <v>23</v>
      </c>
      <c r="Z7" s="25">
        <v>24</v>
      </c>
      <c r="AA7" s="25">
        <v>25</v>
      </c>
      <c r="AB7" s="26">
        <v>26</v>
      </c>
      <c r="AC7" s="26">
        <v>27</v>
      </c>
      <c r="AD7" s="25">
        <v>28</v>
      </c>
      <c r="AE7" s="25">
        <v>29</v>
      </c>
      <c r="AF7" s="25">
        <v>30</v>
      </c>
      <c r="AG7" s="77"/>
      <c r="AH7" s="6"/>
      <c r="AI7" s="3"/>
      <c r="AJ7" s="3"/>
      <c r="AK7" s="6"/>
      <c r="AL7" s="98"/>
    </row>
    <row r="8" spans="1:38" x14ac:dyDescent="0.25">
      <c r="A8" s="97" t="s">
        <v>45</v>
      </c>
      <c r="B8" s="77"/>
      <c r="C8" s="77"/>
      <c r="D8" s="77"/>
      <c r="E8" s="92">
        <v>44075</v>
      </c>
      <c r="F8" s="25">
        <v>44076</v>
      </c>
      <c r="G8" s="3">
        <v>44077</v>
      </c>
      <c r="H8" s="3">
        <v>4</v>
      </c>
      <c r="I8" s="25">
        <v>5</v>
      </c>
      <c r="J8" s="25">
        <v>44110</v>
      </c>
      <c r="K8" s="25">
        <v>44111</v>
      </c>
      <c r="L8" s="25">
        <v>44112</v>
      </c>
      <c r="M8" s="25">
        <v>44113</v>
      </c>
      <c r="N8" s="3">
        <v>10</v>
      </c>
      <c r="O8" s="26">
        <v>11</v>
      </c>
      <c r="P8" s="25">
        <v>12</v>
      </c>
      <c r="Q8" s="25">
        <v>13</v>
      </c>
      <c r="R8" s="25">
        <v>14</v>
      </c>
      <c r="S8" s="25">
        <v>15</v>
      </c>
      <c r="T8" s="25">
        <v>16</v>
      </c>
      <c r="U8" s="26">
        <v>17</v>
      </c>
      <c r="V8" s="26">
        <v>18</v>
      </c>
      <c r="W8" s="25">
        <v>19</v>
      </c>
      <c r="X8" s="25">
        <v>20</v>
      </c>
      <c r="Y8" s="25">
        <v>21</v>
      </c>
      <c r="Z8" s="25">
        <v>22</v>
      </c>
      <c r="AA8" s="25">
        <v>23</v>
      </c>
      <c r="AB8" s="26">
        <v>24</v>
      </c>
      <c r="AC8" s="26">
        <v>25</v>
      </c>
      <c r="AD8" s="25">
        <v>26</v>
      </c>
      <c r="AE8" s="25">
        <v>27</v>
      </c>
      <c r="AF8" s="25">
        <v>28</v>
      </c>
      <c r="AG8" s="25">
        <v>29</v>
      </c>
      <c r="AH8" s="4">
        <v>30</v>
      </c>
      <c r="AI8" s="3">
        <v>31</v>
      </c>
      <c r="AJ8" s="3"/>
      <c r="AK8" s="6"/>
      <c r="AL8" s="98"/>
    </row>
    <row r="9" spans="1:38" x14ac:dyDescent="0.25">
      <c r="A9" s="97" t="s">
        <v>46</v>
      </c>
      <c r="B9" s="77"/>
      <c r="C9" s="77"/>
      <c r="D9" s="77"/>
      <c r="E9" s="77"/>
      <c r="F9" s="77"/>
      <c r="G9" s="3"/>
      <c r="H9" s="3">
        <v>44075</v>
      </c>
      <c r="I9" s="25">
        <v>44076</v>
      </c>
      <c r="J9" s="25">
        <v>44077</v>
      </c>
      <c r="K9" s="25">
        <v>4</v>
      </c>
      <c r="L9" s="25">
        <v>5</v>
      </c>
      <c r="M9" s="25">
        <v>44110</v>
      </c>
      <c r="N9" s="3">
        <v>44111</v>
      </c>
      <c r="O9" s="26">
        <v>44112</v>
      </c>
      <c r="P9" s="25">
        <v>44113</v>
      </c>
      <c r="Q9" s="25">
        <v>10</v>
      </c>
      <c r="R9" s="25">
        <v>11</v>
      </c>
      <c r="S9" s="25">
        <v>12</v>
      </c>
      <c r="T9" s="25">
        <v>13</v>
      </c>
      <c r="U9" s="26">
        <v>14</v>
      </c>
      <c r="V9" s="26">
        <v>15</v>
      </c>
      <c r="W9" s="25">
        <v>16</v>
      </c>
      <c r="X9" s="25">
        <v>17</v>
      </c>
      <c r="Y9" s="25">
        <v>18</v>
      </c>
      <c r="Z9" s="25">
        <v>19</v>
      </c>
      <c r="AA9" s="25">
        <v>20</v>
      </c>
      <c r="AB9" s="26">
        <v>21</v>
      </c>
      <c r="AC9" s="26">
        <v>22</v>
      </c>
      <c r="AD9" s="25">
        <v>23</v>
      </c>
      <c r="AE9" s="92">
        <v>24</v>
      </c>
      <c r="AF9" s="25">
        <v>25</v>
      </c>
      <c r="AG9" s="25">
        <v>26</v>
      </c>
      <c r="AH9" s="4">
        <v>27</v>
      </c>
      <c r="AI9" s="3">
        <v>28</v>
      </c>
      <c r="AJ9" s="3">
        <v>29</v>
      </c>
      <c r="AK9" s="4">
        <v>30</v>
      </c>
      <c r="AL9" s="98"/>
    </row>
    <row r="10" spans="1:38" x14ac:dyDescent="0.25">
      <c r="A10" s="97" t="s">
        <v>119</v>
      </c>
      <c r="B10" s="77"/>
      <c r="C10" s="25">
        <v>1</v>
      </c>
      <c r="D10" s="25">
        <v>44076</v>
      </c>
      <c r="E10" s="25">
        <v>44077</v>
      </c>
      <c r="F10" s="25">
        <v>4</v>
      </c>
      <c r="G10" s="3">
        <v>5</v>
      </c>
      <c r="H10" s="3">
        <v>44110</v>
      </c>
      <c r="I10" s="25">
        <v>44111</v>
      </c>
      <c r="J10" s="25">
        <v>44112</v>
      </c>
      <c r="K10" s="25">
        <v>44113</v>
      </c>
      <c r="L10" s="25">
        <v>10</v>
      </c>
      <c r="M10" s="25">
        <v>11</v>
      </c>
      <c r="N10" s="3">
        <v>12</v>
      </c>
      <c r="O10" s="26">
        <v>13</v>
      </c>
      <c r="P10" s="25">
        <v>14</v>
      </c>
      <c r="Q10" s="25">
        <v>15</v>
      </c>
      <c r="R10" s="25">
        <v>16</v>
      </c>
      <c r="S10" s="25">
        <v>17</v>
      </c>
      <c r="T10" s="25">
        <v>18</v>
      </c>
      <c r="U10" s="26">
        <v>19</v>
      </c>
      <c r="V10" s="26">
        <v>20</v>
      </c>
      <c r="W10" s="25">
        <v>21</v>
      </c>
      <c r="X10" s="25">
        <v>22</v>
      </c>
      <c r="Y10" s="25">
        <v>23</v>
      </c>
      <c r="Z10" s="25">
        <v>24</v>
      </c>
      <c r="AA10" s="25">
        <v>25</v>
      </c>
      <c r="AB10" s="26">
        <v>26</v>
      </c>
      <c r="AC10" s="26">
        <v>27</v>
      </c>
      <c r="AD10" s="25">
        <v>28</v>
      </c>
      <c r="AE10" s="25">
        <v>29</v>
      </c>
      <c r="AF10" s="25">
        <v>30</v>
      </c>
      <c r="AG10" s="25">
        <v>31</v>
      </c>
      <c r="AH10" s="6"/>
      <c r="AI10" s="3"/>
      <c r="AJ10" s="3"/>
      <c r="AK10" s="6"/>
      <c r="AL10" s="98"/>
    </row>
    <row r="11" spans="1:38" x14ac:dyDescent="0.25">
      <c r="A11" s="97" t="s">
        <v>91</v>
      </c>
      <c r="B11" s="77"/>
      <c r="C11" s="77"/>
      <c r="D11" s="77"/>
      <c r="E11" s="77"/>
      <c r="F11" s="25">
        <v>44075</v>
      </c>
      <c r="G11" s="3">
        <v>44076</v>
      </c>
      <c r="H11" s="3">
        <v>44077</v>
      </c>
      <c r="I11" s="25">
        <v>4</v>
      </c>
      <c r="J11" s="25">
        <v>5</v>
      </c>
      <c r="K11" s="25">
        <v>44110</v>
      </c>
      <c r="L11" s="25">
        <v>44111</v>
      </c>
      <c r="M11" s="25">
        <v>44112</v>
      </c>
      <c r="N11" s="3">
        <v>44113</v>
      </c>
      <c r="O11" s="26">
        <v>10</v>
      </c>
      <c r="P11" s="25">
        <v>11</v>
      </c>
      <c r="Q11" s="25">
        <v>12</v>
      </c>
      <c r="R11" s="25">
        <v>13</v>
      </c>
      <c r="S11" s="25">
        <v>14</v>
      </c>
      <c r="T11" s="92">
        <v>15</v>
      </c>
      <c r="U11" s="26">
        <v>16</v>
      </c>
      <c r="V11" s="26">
        <v>17</v>
      </c>
      <c r="W11" s="25">
        <v>18</v>
      </c>
      <c r="X11" s="25">
        <v>19</v>
      </c>
      <c r="Y11" s="25">
        <v>20</v>
      </c>
      <c r="Z11" s="25">
        <v>21</v>
      </c>
      <c r="AA11" s="25">
        <v>22</v>
      </c>
      <c r="AB11" s="26">
        <v>23</v>
      </c>
      <c r="AC11" s="26">
        <v>24</v>
      </c>
      <c r="AD11" s="25">
        <v>25</v>
      </c>
      <c r="AE11" s="25">
        <v>26</v>
      </c>
      <c r="AF11" s="25">
        <v>27</v>
      </c>
      <c r="AG11" s="25">
        <v>28</v>
      </c>
      <c r="AH11" s="4">
        <v>29</v>
      </c>
      <c r="AI11" s="3">
        <v>30</v>
      </c>
      <c r="AJ11" s="3">
        <v>31</v>
      </c>
      <c r="AK11" s="6"/>
      <c r="AL11" s="98"/>
    </row>
    <row r="12" spans="1:38" x14ac:dyDescent="0.25">
      <c r="A12" s="97" t="s">
        <v>33</v>
      </c>
      <c r="B12" s="25">
        <v>1</v>
      </c>
      <c r="C12" s="25">
        <v>2</v>
      </c>
      <c r="D12" s="25">
        <v>44077</v>
      </c>
      <c r="E12" s="25">
        <v>4</v>
      </c>
      <c r="F12" s="25">
        <v>5</v>
      </c>
      <c r="G12" s="3">
        <v>44110</v>
      </c>
      <c r="H12" s="3">
        <v>44111</v>
      </c>
      <c r="I12" s="25">
        <v>44112</v>
      </c>
      <c r="J12" s="25">
        <v>44113</v>
      </c>
      <c r="K12" s="25">
        <v>10</v>
      </c>
      <c r="L12" s="92">
        <v>11</v>
      </c>
      <c r="M12" s="25">
        <v>12</v>
      </c>
      <c r="N12" s="3">
        <v>13</v>
      </c>
      <c r="O12" s="26">
        <v>14</v>
      </c>
      <c r="P12" s="25">
        <v>15</v>
      </c>
      <c r="Q12" s="25">
        <v>16</v>
      </c>
      <c r="R12" s="25">
        <v>17</v>
      </c>
      <c r="S12" s="25">
        <v>18</v>
      </c>
      <c r="T12" s="25">
        <v>19</v>
      </c>
      <c r="U12" s="26">
        <v>20</v>
      </c>
      <c r="V12" s="26">
        <v>21</v>
      </c>
      <c r="W12" s="25">
        <v>22</v>
      </c>
      <c r="X12" s="25">
        <v>23</v>
      </c>
      <c r="Y12" s="25">
        <v>24</v>
      </c>
      <c r="Z12" s="25">
        <v>25</v>
      </c>
      <c r="AA12" s="25">
        <v>26</v>
      </c>
      <c r="AB12" s="26">
        <v>27</v>
      </c>
      <c r="AC12" s="26">
        <v>28</v>
      </c>
      <c r="AD12" s="25">
        <v>29</v>
      </c>
      <c r="AE12" s="25">
        <v>30</v>
      </c>
      <c r="AF12" s="77"/>
      <c r="AG12" s="77"/>
      <c r="AH12" s="6"/>
      <c r="AI12" s="3"/>
      <c r="AJ12" s="3"/>
      <c r="AK12" s="6"/>
      <c r="AL12" s="98"/>
    </row>
    <row r="13" spans="1:38" x14ac:dyDescent="0.25">
      <c r="A13" s="97" t="s">
        <v>120</v>
      </c>
      <c r="B13" s="77"/>
      <c r="C13" s="77"/>
      <c r="D13" s="25">
        <v>44075</v>
      </c>
      <c r="E13" s="25">
        <v>44076</v>
      </c>
      <c r="F13" s="25">
        <v>44077</v>
      </c>
      <c r="G13" s="3">
        <v>4</v>
      </c>
      <c r="H13" s="3">
        <v>5</v>
      </c>
      <c r="I13" s="25">
        <v>44110</v>
      </c>
      <c r="J13" s="25">
        <v>44111</v>
      </c>
      <c r="K13" s="25">
        <v>44112</v>
      </c>
      <c r="L13" s="25">
        <v>44113</v>
      </c>
      <c r="M13" s="25">
        <v>10</v>
      </c>
      <c r="N13" s="3">
        <v>11</v>
      </c>
      <c r="O13" s="26">
        <v>12</v>
      </c>
      <c r="P13" s="25">
        <v>13</v>
      </c>
      <c r="Q13" s="25">
        <v>14</v>
      </c>
      <c r="R13" s="25">
        <v>15</v>
      </c>
      <c r="S13" s="25">
        <v>16</v>
      </c>
      <c r="T13" s="25">
        <v>17</v>
      </c>
      <c r="U13" s="26">
        <v>18</v>
      </c>
      <c r="V13" s="26">
        <v>19</v>
      </c>
      <c r="W13" s="25">
        <v>20</v>
      </c>
      <c r="X13" s="25">
        <v>21</v>
      </c>
      <c r="Y13" s="25">
        <v>22</v>
      </c>
      <c r="Z13" s="25">
        <v>23</v>
      </c>
      <c r="AA13" s="25">
        <v>24</v>
      </c>
      <c r="AB13" s="26">
        <v>25</v>
      </c>
      <c r="AC13" s="26">
        <v>26</v>
      </c>
      <c r="AD13" s="25">
        <v>27</v>
      </c>
      <c r="AE13" s="25">
        <v>28</v>
      </c>
      <c r="AF13" s="25">
        <v>29</v>
      </c>
      <c r="AG13" s="92">
        <v>30</v>
      </c>
      <c r="AH13" s="4">
        <v>31</v>
      </c>
      <c r="AI13" s="3"/>
      <c r="AJ13" s="3"/>
      <c r="AK13" s="6"/>
      <c r="AL13" s="98"/>
    </row>
    <row r="14" spans="1:38" x14ac:dyDescent="0.25">
      <c r="A14" s="97" t="s">
        <v>34</v>
      </c>
      <c r="B14" s="77"/>
      <c r="C14" s="77"/>
      <c r="D14" s="77"/>
      <c r="E14" s="77"/>
      <c r="F14" s="77"/>
      <c r="G14" s="93">
        <v>44075</v>
      </c>
      <c r="H14" s="3">
        <v>44076</v>
      </c>
      <c r="I14" s="25">
        <v>44077</v>
      </c>
      <c r="J14" s="25">
        <v>4</v>
      </c>
      <c r="K14" s="25">
        <v>5</v>
      </c>
      <c r="L14" s="25">
        <v>44110</v>
      </c>
      <c r="M14" s="25">
        <v>44111</v>
      </c>
      <c r="N14" s="3">
        <v>44112</v>
      </c>
      <c r="O14" s="26">
        <v>44113</v>
      </c>
      <c r="P14" s="25">
        <v>10</v>
      </c>
      <c r="Q14" s="25">
        <v>11</v>
      </c>
      <c r="R14" s="25">
        <v>12</v>
      </c>
      <c r="S14" s="25">
        <v>13</v>
      </c>
      <c r="T14" s="25">
        <v>14</v>
      </c>
      <c r="U14" s="26">
        <v>15</v>
      </c>
      <c r="V14" s="26">
        <v>16</v>
      </c>
      <c r="W14" s="25">
        <v>17</v>
      </c>
      <c r="X14" s="25">
        <v>18</v>
      </c>
      <c r="Y14" s="25">
        <v>19</v>
      </c>
      <c r="Z14" s="25">
        <v>20</v>
      </c>
      <c r="AA14" s="25">
        <v>21</v>
      </c>
      <c r="AB14" s="26">
        <v>22</v>
      </c>
      <c r="AC14" s="26">
        <v>23</v>
      </c>
      <c r="AD14" s="25">
        <v>24</v>
      </c>
      <c r="AE14" s="25">
        <v>25</v>
      </c>
      <c r="AF14" s="25">
        <v>26</v>
      </c>
      <c r="AG14" s="25">
        <v>27</v>
      </c>
      <c r="AH14" s="4">
        <v>28</v>
      </c>
      <c r="AI14" s="3">
        <v>29</v>
      </c>
      <c r="AJ14" s="3">
        <v>30</v>
      </c>
      <c r="AK14" s="6"/>
      <c r="AL14" s="98"/>
    </row>
    <row r="15" spans="1:38" ht="15.75" thickBot="1" x14ac:dyDescent="0.3">
      <c r="A15" s="99" t="s">
        <v>35</v>
      </c>
      <c r="B15" s="108">
        <v>1</v>
      </c>
      <c r="C15" s="108">
        <v>2</v>
      </c>
      <c r="D15" s="108">
        <v>44077</v>
      </c>
      <c r="E15" s="108">
        <v>4</v>
      </c>
      <c r="F15" s="108">
        <v>5</v>
      </c>
      <c r="G15" s="101">
        <v>44110</v>
      </c>
      <c r="H15" s="102">
        <v>44111</v>
      </c>
      <c r="I15" s="103">
        <v>44112</v>
      </c>
      <c r="J15" s="108">
        <v>44113</v>
      </c>
      <c r="K15" s="108">
        <v>10</v>
      </c>
      <c r="L15" s="108">
        <v>11</v>
      </c>
      <c r="M15" s="108">
        <v>12</v>
      </c>
      <c r="N15" s="102">
        <v>13</v>
      </c>
      <c r="O15" s="104">
        <v>14</v>
      </c>
      <c r="P15" s="108">
        <v>15</v>
      </c>
      <c r="Q15" s="108">
        <v>16</v>
      </c>
      <c r="R15" s="108">
        <v>17</v>
      </c>
      <c r="S15" s="108">
        <v>18</v>
      </c>
      <c r="T15" s="108">
        <v>19</v>
      </c>
      <c r="U15" s="104">
        <v>20</v>
      </c>
      <c r="V15" s="104">
        <v>21</v>
      </c>
      <c r="W15" s="108">
        <v>22</v>
      </c>
      <c r="X15" s="108">
        <v>23</v>
      </c>
      <c r="Y15" s="108">
        <v>24</v>
      </c>
      <c r="Z15" s="103">
        <v>25</v>
      </c>
      <c r="AA15" s="103">
        <v>26</v>
      </c>
      <c r="AB15" s="104">
        <v>27</v>
      </c>
      <c r="AC15" s="104">
        <v>28</v>
      </c>
      <c r="AD15" s="108">
        <v>29</v>
      </c>
      <c r="AE15" s="108">
        <v>30</v>
      </c>
      <c r="AF15" s="108">
        <v>31</v>
      </c>
      <c r="AG15" s="100"/>
      <c r="AH15" s="105"/>
      <c r="AI15" s="102"/>
      <c r="AJ15" s="102"/>
      <c r="AK15" s="105"/>
      <c r="AL15" s="106"/>
    </row>
    <row r="16" spans="1:38" ht="14.25" customHeight="1" thickBot="1" x14ac:dyDescent="0.3"/>
    <row r="17" spans="2:21" x14ac:dyDescent="0.25">
      <c r="B17" s="367" t="s">
        <v>106</v>
      </c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9"/>
    </row>
    <row r="18" spans="2:21" ht="15" customHeight="1" x14ac:dyDescent="0.25">
      <c r="B18" s="354"/>
      <c r="C18" s="355"/>
      <c r="D18" s="355"/>
      <c r="E18" s="355"/>
      <c r="F18" s="355"/>
      <c r="G18" s="355"/>
      <c r="H18" s="355"/>
      <c r="I18" s="355"/>
      <c r="J18" s="355"/>
      <c r="K18" s="356"/>
      <c r="L18" s="324" t="s">
        <v>27</v>
      </c>
      <c r="M18" s="324"/>
      <c r="N18" s="324" t="s">
        <v>28</v>
      </c>
      <c r="O18" s="324"/>
      <c r="P18" s="324" t="s">
        <v>29</v>
      </c>
      <c r="Q18" s="324"/>
      <c r="R18" s="324" t="s">
        <v>241</v>
      </c>
      <c r="S18" s="324"/>
      <c r="T18" s="324" t="s">
        <v>18</v>
      </c>
      <c r="U18" s="360"/>
    </row>
    <row r="19" spans="2:21" ht="41.25" customHeight="1" x14ac:dyDescent="0.25">
      <c r="B19" s="357"/>
      <c r="C19" s="358"/>
      <c r="D19" s="358"/>
      <c r="E19" s="358"/>
      <c r="F19" s="358"/>
      <c r="G19" s="358"/>
      <c r="H19" s="358"/>
      <c r="I19" s="358"/>
      <c r="J19" s="358"/>
      <c r="K19" s="359"/>
      <c r="L19" s="324"/>
      <c r="M19" s="324"/>
      <c r="N19" s="324"/>
      <c r="O19" s="324"/>
      <c r="P19" s="324"/>
      <c r="Q19" s="324"/>
      <c r="R19" s="324"/>
      <c r="S19" s="324"/>
      <c r="T19" s="324"/>
      <c r="U19" s="360"/>
    </row>
    <row r="20" spans="2:21" x14ac:dyDescent="0.25">
      <c r="B20" s="118" t="s">
        <v>10</v>
      </c>
      <c r="C20" s="328"/>
      <c r="D20" s="328"/>
      <c r="E20" s="328"/>
      <c r="F20" s="328"/>
      <c r="G20" s="328"/>
      <c r="H20" s="328"/>
      <c r="I20" s="328"/>
      <c r="J20" s="328"/>
      <c r="K20" s="328"/>
      <c r="L20" s="324"/>
      <c r="M20" s="324"/>
      <c r="N20" s="324"/>
      <c r="O20" s="324"/>
      <c r="P20" s="324"/>
      <c r="Q20" s="324"/>
      <c r="R20" s="324"/>
      <c r="S20" s="324"/>
      <c r="T20" s="361"/>
      <c r="U20" s="362"/>
    </row>
    <row r="21" spans="2:21" x14ac:dyDescent="0.25">
      <c r="B21" s="33">
        <v>248</v>
      </c>
      <c r="C21" s="30"/>
      <c r="D21" s="328"/>
      <c r="E21" s="328"/>
      <c r="F21" s="328"/>
      <c r="G21" s="328"/>
      <c r="H21" s="328"/>
      <c r="I21" s="328"/>
      <c r="J21" s="328"/>
      <c r="K21" s="328"/>
      <c r="L21" s="324">
        <v>17</v>
      </c>
      <c r="M21" s="324"/>
      <c r="N21" s="324"/>
      <c r="O21" s="324"/>
      <c r="P21" s="324"/>
      <c r="Q21" s="324"/>
      <c r="R21" s="324"/>
      <c r="S21" s="324"/>
      <c r="T21" s="325">
        <f>B21*L21</f>
        <v>4216</v>
      </c>
      <c r="U21" s="326"/>
    </row>
    <row r="22" spans="2:21" x14ac:dyDescent="0.25">
      <c r="B22" s="33">
        <v>148</v>
      </c>
      <c r="C22" s="30"/>
      <c r="D22" s="327" t="s">
        <v>31</v>
      </c>
      <c r="E22" s="327"/>
      <c r="F22" s="327"/>
      <c r="G22" s="327"/>
      <c r="H22" s="327"/>
      <c r="I22" s="327"/>
      <c r="J22" s="327"/>
      <c r="K22" s="327"/>
      <c r="L22" s="324"/>
      <c r="M22" s="324"/>
      <c r="N22" s="324">
        <f>5/3</f>
        <v>1.6666666666666667</v>
      </c>
      <c r="O22" s="324"/>
      <c r="P22" s="324"/>
      <c r="Q22" s="324"/>
      <c r="R22" s="324"/>
      <c r="S22" s="324"/>
      <c r="T22" s="325">
        <f>B22*N22</f>
        <v>246.66666666666669</v>
      </c>
      <c r="U22" s="326"/>
    </row>
    <row r="23" spans="2:21" ht="25.5" customHeight="1" x14ac:dyDescent="0.25">
      <c r="B23" s="29">
        <v>103</v>
      </c>
      <c r="C23" s="201"/>
      <c r="D23" s="327" t="s">
        <v>238</v>
      </c>
      <c r="E23" s="327"/>
      <c r="F23" s="327"/>
      <c r="G23" s="327"/>
      <c r="H23" s="327"/>
      <c r="I23" s="327"/>
      <c r="J23" s="327"/>
      <c r="K23" s="327"/>
      <c r="L23" s="324"/>
      <c r="M23" s="324"/>
      <c r="N23" s="324"/>
      <c r="O23" s="324"/>
      <c r="P23" s="324">
        <v>2.5</v>
      </c>
      <c r="Q23" s="324"/>
      <c r="R23" s="324"/>
      <c r="S23" s="324"/>
      <c r="T23" s="325">
        <f>B23*P23</f>
        <v>257.5</v>
      </c>
      <c r="U23" s="326"/>
    </row>
    <row r="24" spans="2:21" ht="25.5" customHeight="1" x14ac:dyDescent="0.25">
      <c r="B24" s="29">
        <v>298</v>
      </c>
      <c r="C24" s="201"/>
      <c r="D24" s="350" t="s">
        <v>141</v>
      </c>
      <c r="E24" s="350"/>
      <c r="F24" s="350"/>
      <c r="G24" s="350"/>
      <c r="H24" s="350"/>
      <c r="I24" s="350"/>
      <c r="J24" s="350"/>
      <c r="K24" s="350"/>
      <c r="L24" s="324"/>
      <c r="M24" s="324"/>
      <c r="N24" s="324"/>
      <c r="O24" s="324"/>
      <c r="P24" s="324"/>
      <c r="Q24" s="324"/>
      <c r="R24" s="324">
        <v>3</v>
      </c>
      <c r="S24" s="324"/>
      <c r="T24" s="325">
        <f>B24*R24</f>
        <v>894</v>
      </c>
      <c r="U24" s="326"/>
    </row>
    <row r="25" spans="2:21" x14ac:dyDescent="0.25">
      <c r="B25" s="354"/>
      <c r="C25" s="355"/>
      <c r="D25" s="355"/>
      <c r="E25" s="355"/>
      <c r="F25" s="355"/>
      <c r="G25" s="355"/>
      <c r="H25" s="355"/>
      <c r="I25" s="355"/>
      <c r="J25" s="355"/>
      <c r="K25" s="356"/>
      <c r="L25" s="318" t="s">
        <v>302</v>
      </c>
      <c r="M25" s="319"/>
      <c r="N25" s="319"/>
      <c r="O25" s="319"/>
      <c r="P25" s="319"/>
      <c r="Q25" s="319"/>
      <c r="R25" s="319"/>
      <c r="S25" s="319"/>
      <c r="T25" s="320">
        <f>SUM(T21:U24)</f>
        <v>5614.166666666667</v>
      </c>
      <c r="U25" s="321"/>
    </row>
    <row r="26" spans="2:21" x14ac:dyDescent="0.25">
      <c r="B26" s="357"/>
      <c r="C26" s="358"/>
      <c r="D26" s="358"/>
      <c r="E26" s="358"/>
      <c r="F26" s="358"/>
      <c r="G26" s="358"/>
      <c r="H26" s="358"/>
      <c r="I26" s="358"/>
      <c r="J26" s="358"/>
      <c r="K26" s="359"/>
      <c r="L26" s="318" t="s">
        <v>219</v>
      </c>
      <c r="M26" s="319"/>
      <c r="N26" s="319"/>
      <c r="O26" s="319"/>
      <c r="P26" s="319"/>
      <c r="Q26" s="319"/>
      <c r="R26" s="319"/>
      <c r="S26" s="319"/>
      <c r="T26" s="320">
        <v>200</v>
      </c>
      <c r="U26" s="321"/>
    </row>
    <row r="27" spans="2:21" ht="19.5" customHeight="1" x14ac:dyDescent="0.25">
      <c r="B27" s="363"/>
      <c r="C27" s="364"/>
      <c r="D27" s="375" t="s">
        <v>260</v>
      </c>
      <c r="E27" s="375"/>
      <c r="F27" s="375"/>
      <c r="G27" s="375"/>
      <c r="H27" s="375"/>
      <c r="I27" s="375"/>
      <c r="J27" s="375"/>
      <c r="K27" s="375"/>
      <c r="L27" s="372" t="s">
        <v>270</v>
      </c>
      <c r="M27" s="373"/>
      <c r="N27" s="373"/>
      <c r="O27" s="373"/>
      <c r="P27" s="373"/>
      <c r="Q27" s="373"/>
      <c r="R27" s="373"/>
      <c r="S27" s="374"/>
      <c r="T27" s="322"/>
      <c r="U27" s="323"/>
    </row>
    <row r="28" spans="2:21" x14ac:dyDescent="0.25">
      <c r="B28" s="363"/>
      <c r="C28" s="364"/>
      <c r="D28" s="324">
        <v>6</v>
      </c>
      <c r="E28" s="324"/>
      <c r="F28" s="324">
        <v>4</v>
      </c>
      <c r="G28" s="324">
        <v>6</v>
      </c>
      <c r="H28" s="324">
        <v>3</v>
      </c>
      <c r="I28" s="324">
        <v>3</v>
      </c>
      <c r="J28" s="324"/>
      <c r="K28" s="324"/>
      <c r="L28" s="324">
        <v>70</v>
      </c>
      <c r="M28" s="324"/>
      <c r="N28" s="324">
        <v>2.5</v>
      </c>
      <c r="O28" s="324"/>
      <c r="P28" s="324">
        <v>2</v>
      </c>
      <c r="Q28" s="324"/>
      <c r="R28" s="324">
        <v>24</v>
      </c>
      <c r="S28" s="324"/>
      <c r="T28" s="325">
        <f>F28*(L28+N28+P28+R28)</f>
        <v>394</v>
      </c>
      <c r="U28" s="326"/>
    </row>
    <row r="29" spans="2:21" ht="15" customHeight="1" x14ac:dyDescent="0.25">
      <c r="B29" s="363"/>
      <c r="C29" s="364"/>
      <c r="D29" s="375" t="s">
        <v>259</v>
      </c>
      <c r="E29" s="375"/>
      <c r="F29" s="375"/>
      <c r="G29" s="375"/>
      <c r="H29" s="375"/>
      <c r="I29" s="375"/>
      <c r="J29" s="375"/>
      <c r="K29" s="375"/>
      <c r="L29" s="324"/>
      <c r="M29" s="324"/>
      <c r="N29" s="324"/>
      <c r="O29" s="324"/>
      <c r="P29" s="324"/>
      <c r="Q29" s="324"/>
      <c r="R29" s="324"/>
      <c r="S29" s="324"/>
      <c r="T29" s="322"/>
      <c r="U29" s="323"/>
    </row>
    <row r="30" spans="2:21" x14ac:dyDescent="0.25">
      <c r="B30" s="363"/>
      <c r="C30" s="364"/>
      <c r="D30" s="324"/>
      <c r="E30" s="324"/>
      <c r="F30" s="324"/>
      <c r="G30" s="324"/>
      <c r="H30" s="324">
        <v>1</v>
      </c>
      <c r="I30" s="324">
        <v>1</v>
      </c>
      <c r="J30" s="324"/>
      <c r="K30" s="324"/>
      <c r="L30" s="324">
        <v>165</v>
      </c>
      <c r="M30" s="324"/>
      <c r="N30" s="324"/>
      <c r="O30" s="324"/>
      <c r="P30" s="324"/>
      <c r="Q30" s="324"/>
      <c r="R30" s="324">
        <v>32</v>
      </c>
      <c r="S30" s="324"/>
      <c r="T30" s="325">
        <f>SUM(L30:S30)</f>
        <v>197</v>
      </c>
      <c r="U30" s="326"/>
    </row>
    <row r="31" spans="2:21" x14ac:dyDescent="0.25">
      <c r="B31" s="363"/>
      <c r="C31" s="364"/>
      <c r="D31" s="216"/>
      <c r="E31" s="216"/>
      <c r="F31" s="216"/>
      <c r="G31" s="216"/>
      <c r="H31" s="216"/>
      <c r="I31" s="216"/>
      <c r="J31" s="216"/>
      <c r="K31" s="217"/>
      <c r="L31" s="318" t="s">
        <v>303</v>
      </c>
      <c r="M31" s="319"/>
      <c r="N31" s="319"/>
      <c r="O31" s="319"/>
      <c r="P31" s="319"/>
      <c r="Q31" s="319"/>
      <c r="R31" s="319"/>
      <c r="S31" s="319"/>
      <c r="T31" s="320">
        <f>SUM(T27:U30)</f>
        <v>591</v>
      </c>
      <c r="U31" s="321"/>
    </row>
    <row r="32" spans="2:21" ht="15.75" customHeight="1" thickBot="1" x14ac:dyDescent="0.3">
      <c r="B32" s="365"/>
      <c r="C32" s="366"/>
      <c r="D32" s="376" t="s">
        <v>123</v>
      </c>
      <c r="E32" s="376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  <c r="Q32" s="376"/>
      <c r="R32" s="376"/>
      <c r="S32" s="376"/>
      <c r="T32" s="370">
        <f>T25+T26+T31</f>
        <v>6405.166666666667</v>
      </c>
      <c r="U32" s="371"/>
    </row>
    <row r="33" spans="1:25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5" ht="15.75" thickBot="1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5" ht="15.75" customHeight="1" x14ac:dyDescent="0.25">
      <c r="B35" s="338" t="s">
        <v>26</v>
      </c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40"/>
      <c r="P35" s="24"/>
      <c r="Q35" s="24"/>
      <c r="R35" s="24"/>
      <c r="S35" s="24"/>
    </row>
    <row r="36" spans="1:25" ht="36" customHeight="1" x14ac:dyDescent="0.25">
      <c r="B36" s="342" t="s">
        <v>21</v>
      </c>
      <c r="C36" s="343"/>
      <c r="D36" s="343"/>
      <c r="E36" s="341" t="s">
        <v>24</v>
      </c>
      <c r="F36" s="335" t="s">
        <v>243</v>
      </c>
      <c r="G36" s="341" t="s">
        <v>144</v>
      </c>
      <c r="H36" s="341"/>
      <c r="I36" s="336" t="s">
        <v>254</v>
      </c>
      <c r="J36" s="336"/>
      <c r="K36" s="336"/>
      <c r="L36" s="336"/>
      <c r="M36" s="336"/>
      <c r="N36" s="336"/>
      <c r="O36" s="337"/>
      <c r="P36" s="24"/>
      <c r="Q36" s="24"/>
      <c r="R36" s="24"/>
      <c r="S36" s="24"/>
    </row>
    <row r="37" spans="1:25" ht="15" customHeight="1" x14ac:dyDescent="0.25">
      <c r="B37" s="342"/>
      <c r="C37" s="343"/>
      <c r="D37" s="343"/>
      <c r="E37" s="341"/>
      <c r="F37" s="335"/>
      <c r="G37" s="341"/>
      <c r="H37" s="341"/>
      <c r="I37" s="336"/>
      <c r="J37" s="336"/>
      <c r="K37" s="336"/>
      <c r="L37" s="336"/>
      <c r="M37" s="336"/>
      <c r="N37" s="336"/>
      <c r="O37" s="337"/>
      <c r="P37" s="24"/>
      <c r="Q37" s="24"/>
      <c r="R37" s="24"/>
      <c r="S37" s="24"/>
      <c r="T37" s="24"/>
      <c r="U37" s="24"/>
    </row>
    <row r="38" spans="1:25" ht="22.5" customHeight="1" x14ac:dyDescent="0.25">
      <c r="B38" s="342"/>
      <c r="C38" s="343"/>
      <c r="D38" s="343"/>
      <c r="E38" s="341"/>
      <c r="F38" s="335"/>
      <c r="G38" s="341"/>
      <c r="H38" s="341"/>
      <c r="I38" s="336"/>
      <c r="J38" s="336"/>
      <c r="K38" s="336"/>
      <c r="L38" s="336"/>
      <c r="M38" s="336"/>
      <c r="N38" s="336"/>
      <c r="O38" s="337"/>
      <c r="P38" s="24"/>
      <c r="Q38" s="24"/>
      <c r="R38" s="24"/>
      <c r="S38" s="24"/>
      <c r="T38" s="24"/>
      <c r="U38" s="24"/>
    </row>
    <row r="39" spans="1:25" ht="15" customHeight="1" x14ac:dyDescent="0.25">
      <c r="B39" s="342"/>
      <c r="C39" s="343"/>
      <c r="D39" s="343"/>
      <c r="E39" s="341"/>
      <c r="F39" s="335"/>
      <c r="G39" s="341"/>
      <c r="H39" s="341"/>
      <c r="I39" s="336"/>
      <c r="J39" s="336"/>
      <c r="K39" s="336"/>
      <c r="L39" s="336"/>
      <c r="M39" s="336"/>
      <c r="N39" s="336"/>
      <c r="O39" s="337"/>
      <c r="P39" s="24"/>
      <c r="Q39" s="24"/>
      <c r="R39" s="24"/>
      <c r="S39" s="24"/>
      <c r="T39" s="24"/>
      <c r="U39" s="24"/>
    </row>
    <row r="40" spans="1:25" ht="29.25" customHeight="1" x14ac:dyDescent="0.25">
      <c r="B40" s="342" t="s">
        <v>22</v>
      </c>
      <c r="C40" s="343"/>
      <c r="D40" s="343"/>
      <c r="E40" s="176" t="s">
        <v>16</v>
      </c>
      <c r="F40" s="176">
        <v>1.66</v>
      </c>
      <c r="G40" s="335" t="s">
        <v>31</v>
      </c>
      <c r="H40" s="335"/>
      <c r="I40" s="351" t="s">
        <v>25</v>
      </c>
      <c r="J40" s="351"/>
      <c r="K40" s="351"/>
      <c r="L40" s="351"/>
      <c r="M40" s="351"/>
      <c r="N40" s="351"/>
      <c r="O40" s="352"/>
      <c r="P40" s="24"/>
      <c r="Q40" s="24"/>
      <c r="R40" s="24"/>
      <c r="S40" s="24"/>
      <c r="T40" s="24"/>
      <c r="U40" s="24"/>
    </row>
    <row r="41" spans="1:25" ht="36.75" customHeight="1" x14ac:dyDescent="0.25">
      <c r="B41" s="353" t="s">
        <v>30</v>
      </c>
      <c r="C41" s="335"/>
      <c r="D41" s="335"/>
      <c r="E41" s="176" t="s">
        <v>16</v>
      </c>
      <c r="F41" s="176">
        <v>2.5</v>
      </c>
      <c r="G41" s="341" t="s">
        <v>32</v>
      </c>
      <c r="H41" s="341"/>
      <c r="I41" s="336" t="s">
        <v>196</v>
      </c>
      <c r="J41" s="351"/>
      <c r="K41" s="351"/>
      <c r="L41" s="351"/>
      <c r="M41" s="351"/>
      <c r="N41" s="351"/>
      <c r="O41" s="352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36.75" customHeight="1" thickBot="1" x14ac:dyDescent="0.3">
      <c r="B42" s="344" t="s">
        <v>240</v>
      </c>
      <c r="C42" s="345"/>
      <c r="D42" s="345"/>
      <c r="E42" s="175" t="s">
        <v>16</v>
      </c>
      <c r="F42" s="175">
        <v>3</v>
      </c>
      <c r="G42" s="346" t="s">
        <v>101</v>
      </c>
      <c r="H42" s="346"/>
      <c r="I42" s="347" t="s">
        <v>242</v>
      </c>
      <c r="J42" s="348"/>
      <c r="K42" s="348"/>
      <c r="L42" s="348"/>
      <c r="M42" s="348"/>
      <c r="N42" s="348"/>
      <c r="O42" s="349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x14ac:dyDescent="0.25"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x14ac:dyDescent="0.25"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x14ac:dyDescent="0.25"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x14ac:dyDescent="0.25">
      <c r="P46" s="24"/>
      <c r="Q46" s="24"/>
      <c r="R46" s="24"/>
      <c r="S46" s="24"/>
      <c r="T46" s="24"/>
      <c r="U46" s="24"/>
      <c r="V46" s="24"/>
      <c r="W46" s="24"/>
      <c r="X46" s="24"/>
      <c r="Y46" s="24"/>
    </row>
  </sheetData>
  <mergeCells count="87">
    <mergeCell ref="B27:C32"/>
    <mergeCell ref="B17:U17"/>
    <mergeCell ref="B18:K19"/>
    <mergeCell ref="T32:U32"/>
    <mergeCell ref="L27:S27"/>
    <mergeCell ref="D27:K27"/>
    <mergeCell ref="D29:K29"/>
    <mergeCell ref="J28:K28"/>
    <mergeCell ref="J30:K30"/>
    <mergeCell ref="D32:S32"/>
    <mergeCell ref="N28:O28"/>
    <mergeCell ref="P28:Q28"/>
    <mergeCell ref="R28:S28"/>
    <mergeCell ref="D30:E30"/>
    <mergeCell ref="F30:G30"/>
    <mergeCell ref="H30:I30"/>
    <mergeCell ref="D28:E28"/>
    <mergeCell ref="F28:G28"/>
    <mergeCell ref="H28:I28"/>
    <mergeCell ref="L28:M28"/>
    <mergeCell ref="T28:U28"/>
    <mergeCell ref="T18:U19"/>
    <mergeCell ref="T21:U21"/>
    <mergeCell ref="T22:U22"/>
    <mergeCell ref="T23:U23"/>
    <mergeCell ref="T24:U24"/>
    <mergeCell ref="T20:U20"/>
    <mergeCell ref="R21:S21"/>
    <mergeCell ref="R22:S22"/>
    <mergeCell ref="R23:S23"/>
    <mergeCell ref="B42:D42"/>
    <mergeCell ref="G42:H42"/>
    <mergeCell ref="I42:O42"/>
    <mergeCell ref="D24:K24"/>
    <mergeCell ref="L24:M24"/>
    <mergeCell ref="N24:O24"/>
    <mergeCell ref="I40:O40"/>
    <mergeCell ref="I41:O41"/>
    <mergeCell ref="G40:H40"/>
    <mergeCell ref="G41:H41"/>
    <mergeCell ref="B40:D40"/>
    <mergeCell ref="B41:D41"/>
    <mergeCell ref="B25:K26"/>
    <mergeCell ref="A1:AL2"/>
    <mergeCell ref="F36:F39"/>
    <mergeCell ref="I36:O39"/>
    <mergeCell ref="B35:O35"/>
    <mergeCell ref="G36:H39"/>
    <mergeCell ref="B36:D39"/>
    <mergeCell ref="E36:E39"/>
    <mergeCell ref="L18:M19"/>
    <mergeCell ref="N18:O19"/>
    <mergeCell ref="P18:Q19"/>
    <mergeCell ref="R18:S19"/>
    <mergeCell ref="D21:K21"/>
    <mergeCell ref="L21:M21"/>
    <mergeCell ref="P24:Q24"/>
    <mergeCell ref="R24:S24"/>
    <mergeCell ref="R20:S20"/>
    <mergeCell ref="N20:O20"/>
    <mergeCell ref="P20:Q20"/>
    <mergeCell ref="P21:Q21"/>
    <mergeCell ref="D22:K22"/>
    <mergeCell ref="L22:M22"/>
    <mergeCell ref="N22:O22"/>
    <mergeCell ref="N21:O21"/>
    <mergeCell ref="C20:K20"/>
    <mergeCell ref="L20:M20"/>
    <mergeCell ref="D23:K23"/>
    <mergeCell ref="L23:M23"/>
    <mergeCell ref="N23:O23"/>
    <mergeCell ref="P22:Q22"/>
    <mergeCell ref="P23:Q23"/>
    <mergeCell ref="L25:S25"/>
    <mergeCell ref="T25:U25"/>
    <mergeCell ref="L31:S31"/>
    <mergeCell ref="T31:U31"/>
    <mergeCell ref="L26:S26"/>
    <mergeCell ref="T26:U26"/>
    <mergeCell ref="T27:U27"/>
    <mergeCell ref="L29:S29"/>
    <mergeCell ref="T29:U29"/>
    <mergeCell ref="L30:M30"/>
    <mergeCell ref="T30:U30"/>
    <mergeCell ref="N30:O30"/>
    <mergeCell ref="P30:Q30"/>
    <mergeCell ref="R30:S30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L42"/>
  <sheetViews>
    <sheetView topLeftCell="A16" zoomScale="85" zoomScaleNormal="85" workbookViewId="0">
      <selection activeCell="R30" sqref="R30:S30"/>
    </sheetView>
  </sheetViews>
  <sheetFormatPr baseColWidth="10" defaultRowHeight="15" x14ac:dyDescent="0.25"/>
  <cols>
    <col min="1" max="1" width="8.7109375" bestFit="1" customWidth="1"/>
    <col min="2" max="2" width="5.7109375" bestFit="1" customWidth="1"/>
    <col min="3" max="3" width="5" customWidth="1"/>
    <col min="4" max="5" width="4.140625" customWidth="1"/>
    <col min="6" max="6" width="7.5703125" customWidth="1"/>
    <col min="7" max="10" width="4.140625" customWidth="1"/>
    <col min="11" max="11" width="7.42578125" customWidth="1"/>
    <col min="12" max="13" width="6.5703125" customWidth="1"/>
    <col min="14" max="15" width="5.7109375" customWidth="1"/>
    <col min="16" max="21" width="6.5703125" customWidth="1"/>
    <col min="22" max="38" width="5.28515625" customWidth="1"/>
  </cols>
  <sheetData>
    <row r="1" spans="1:38" x14ac:dyDescent="0.25">
      <c r="A1" s="386" t="s">
        <v>107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387"/>
    </row>
    <row r="2" spans="1:38" x14ac:dyDescent="0.25">
      <c r="A2" s="332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</row>
    <row r="3" spans="1:38" x14ac:dyDescent="0.25">
      <c r="A3" s="95">
        <v>2025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2" t="s">
        <v>5</v>
      </c>
      <c r="O3" s="2" t="s">
        <v>6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2" t="s">
        <v>5</v>
      </c>
      <c r="V3" s="2" t="s">
        <v>6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2" t="s">
        <v>5</v>
      </c>
      <c r="AC3" s="2" t="s">
        <v>6</v>
      </c>
      <c r="AD3" s="1" t="s">
        <v>0</v>
      </c>
      <c r="AE3" s="1" t="s">
        <v>1</v>
      </c>
      <c r="AF3" s="1" t="s">
        <v>2</v>
      </c>
      <c r="AG3" s="1" t="s">
        <v>3</v>
      </c>
      <c r="AH3" s="1" t="s">
        <v>4</v>
      </c>
      <c r="AI3" s="2" t="s">
        <v>5</v>
      </c>
      <c r="AJ3" s="2" t="s">
        <v>6</v>
      </c>
      <c r="AK3" s="1" t="s">
        <v>0</v>
      </c>
      <c r="AL3" s="96" t="s">
        <v>1</v>
      </c>
    </row>
    <row r="4" spans="1:38" x14ac:dyDescent="0.25">
      <c r="A4" s="97" t="s">
        <v>48</v>
      </c>
      <c r="B4" s="82"/>
      <c r="C4" s="82"/>
      <c r="D4" s="92">
        <v>44075</v>
      </c>
      <c r="E4" s="25">
        <v>44076</v>
      </c>
      <c r="F4" s="25">
        <v>44077</v>
      </c>
      <c r="G4" s="4">
        <v>4</v>
      </c>
      <c r="H4" s="27">
        <v>5</v>
      </c>
      <c r="I4" s="92">
        <v>44110</v>
      </c>
      <c r="J4" s="25">
        <v>44111</v>
      </c>
      <c r="K4" s="25">
        <v>44112</v>
      </c>
      <c r="L4" s="25">
        <v>44113</v>
      </c>
      <c r="M4" s="25">
        <v>10</v>
      </c>
      <c r="N4" s="4">
        <v>11</v>
      </c>
      <c r="O4" s="120">
        <v>12</v>
      </c>
      <c r="P4" s="25">
        <v>13</v>
      </c>
      <c r="Q4" s="25">
        <v>14</v>
      </c>
      <c r="R4" s="25">
        <v>15</v>
      </c>
      <c r="S4" s="25">
        <v>16</v>
      </c>
      <c r="T4" s="25">
        <v>17</v>
      </c>
      <c r="U4" s="25">
        <v>18</v>
      </c>
      <c r="V4" s="120">
        <v>19</v>
      </c>
      <c r="W4" s="25">
        <v>20</v>
      </c>
      <c r="X4" s="25">
        <v>21</v>
      </c>
      <c r="Y4" s="25">
        <v>22</v>
      </c>
      <c r="Z4" s="25">
        <v>23</v>
      </c>
      <c r="AA4" s="25">
        <v>24</v>
      </c>
      <c r="AB4" s="25">
        <v>25</v>
      </c>
      <c r="AC4" s="120">
        <v>26</v>
      </c>
      <c r="AD4" s="25">
        <v>27</v>
      </c>
      <c r="AE4" s="25">
        <v>28</v>
      </c>
      <c r="AF4" s="25">
        <v>29</v>
      </c>
      <c r="AG4" s="25">
        <v>30</v>
      </c>
      <c r="AH4" s="25">
        <v>31</v>
      </c>
      <c r="AI4" s="3"/>
      <c r="AJ4" s="3"/>
      <c r="AK4" s="6"/>
      <c r="AL4" s="98"/>
    </row>
    <row r="5" spans="1:38" x14ac:dyDescent="0.25">
      <c r="A5" s="97" t="s">
        <v>42</v>
      </c>
      <c r="B5" s="82"/>
      <c r="C5" s="82"/>
      <c r="D5" s="77"/>
      <c r="E5" s="77"/>
      <c r="F5" s="77"/>
      <c r="G5" s="92">
        <v>44075</v>
      </c>
      <c r="H5" s="27">
        <v>44076</v>
      </c>
      <c r="I5" s="25">
        <v>44077</v>
      </c>
      <c r="J5" s="25">
        <v>4</v>
      </c>
      <c r="K5" s="25">
        <v>5</v>
      </c>
      <c r="L5" s="25">
        <v>44110</v>
      </c>
      <c r="M5" s="25">
        <v>44111</v>
      </c>
      <c r="N5" s="4">
        <v>44112</v>
      </c>
      <c r="O5" s="120">
        <v>44113</v>
      </c>
      <c r="P5" s="25">
        <v>10</v>
      </c>
      <c r="Q5" s="25">
        <v>11</v>
      </c>
      <c r="R5" s="25">
        <v>12</v>
      </c>
      <c r="S5" s="25">
        <v>13</v>
      </c>
      <c r="T5" s="25">
        <v>14</v>
      </c>
      <c r="U5" s="25">
        <v>15</v>
      </c>
      <c r="V5" s="120">
        <v>16</v>
      </c>
      <c r="W5" s="25">
        <v>17</v>
      </c>
      <c r="X5" s="25">
        <v>18</v>
      </c>
      <c r="Y5" s="25">
        <v>19</v>
      </c>
      <c r="Z5" s="25">
        <v>20</v>
      </c>
      <c r="AA5" s="25">
        <v>21</v>
      </c>
      <c r="AB5" s="25">
        <v>22</v>
      </c>
      <c r="AC5" s="120">
        <v>23</v>
      </c>
      <c r="AD5" s="25">
        <v>24</v>
      </c>
      <c r="AE5" s="25">
        <v>25</v>
      </c>
      <c r="AF5" s="25">
        <v>26</v>
      </c>
      <c r="AG5" s="25">
        <v>27</v>
      </c>
      <c r="AH5" s="4">
        <v>28</v>
      </c>
      <c r="AI5" s="3"/>
      <c r="AJ5" s="3"/>
      <c r="AK5" s="6"/>
      <c r="AL5" s="98"/>
    </row>
    <row r="6" spans="1:38" x14ac:dyDescent="0.25">
      <c r="A6" s="97" t="s">
        <v>43</v>
      </c>
      <c r="B6" s="82"/>
      <c r="C6" s="82"/>
      <c r="D6" s="77"/>
      <c r="E6" s="77"/>
      <c r="F6" s="77"/>
      <c r="G6" s="4">
        <v>44075</v>
      </c>
      <c r="H6" s="27">
        <v>44076</v>
      </c>
      <c r="I6" s="25">
        <v>44077</v>
      </c>
      <c r="J6" s="25">
        <v>4</v>
      </c>
      <c r="K6" s="25">
        <v>5</v>
      </c>
      <c r="L6" s="25">
        <v>44110</v>
      </c>
      <c r="M6" s="25">
        <v>44111</v>
      </c>
      <c r="N6" s="4">
        <v>44112</v>
      </c>
      <c r="O6" s="120">
        <v>44113</v>
      </c>
      <c r="P6" s="25">
        <v>10</v>
      </c>
      <c r="Q6" s="25">
        <v>11</v>
      </c>
      <c r="R6" s="25">
        <v>12</v>
      </c>
      <c r="S6" s="25">
        <v>13</v>
      </c>
      <c r="T6" s="25">
        <v>14</v>
      </c>
      <c r="U6" s="25">
        <v>15</v>
      </c>
      <c r="V6" s="120">
        <v>16</v>
      </c>
      <c r="W6" s="25">
        <v>17</v>
      </c>
      <c r="X6" s="25">
        <v>18</v>
      </c>
      <c r="Y6" s="25">
        <v>19</v>
      </c>
      <c r="Z6" s="25">
        <v>20</v>
      </c>
      <c r="AA6" s="25">
        <v>21</v>
      </c>
      <c r="AB6" s="25">
        <v>22</v>
      </c>
      <c r="AC6" s="120">
        <v>23</v>
      </c>
      <c r="AD6" s="25">
        <v>24</v>
      </c>
      <c r="AE6" s="25">
        <v>25</v>
      </c>
      <c r="AF6" s="25">
        <v>26</v>
      </c>
      <c r="AG6" s="25">
        <v>27</v>
      </c>
      <c r="AH6" s="4">
        <v>28</v>
      </c>
      <c r="AI6" s="4">
        <v>29</v>
      </c>
      <c r="AJ6" s="27">
        <v>30</v>
      </c>
      <c r="AK6" s="4">
        <v>31</v>
      </c>
      <c r="AL6" s="98"/>
    </row>
    <row r="7" spans="1:38" x14ac:dyDescent="0.25">
      <c r="A7" s="97" t="s">
        <v>44</v>
      </c>
      <c r="B7" s="77"/>
      <c r="C7" s="25">
        <v>1</v>
      </c>
      <c r="D7" s="25">
        <v>44076</v>
      </c>
      <c r="E7" s="25">
        <v>44077</v>
      </c>
      <c r="F7" s="25">
        <v>4</v>
      </c>
      <c r="G7" s="4">
        <v>5</v>
      </c>
      <c r="H7" s="27">
        <v>44110</v>
      </c>
      <c r="I7" s="25">
        <v>44111</v>
      </c>
      <c r="J7" s="25">
        <v>44112</v>
      </c>
      <c r="K7" s="25">
        <v>44113</v>
      </c>
      <c r="L7" s="25">
        <v>10</v>
      </c>
      <c r="M7" s="25">
        <v>11</v>
      </c>
      <c r="N7" s="4">
        <v>12</v>
      </c>
      <c r="O7" s="120">
        <v>13</v>
      </c>
      <c r="P7" s="25">
        <v>14</v>
      </c>
      <c r="Q7" s="25">
        <v>15</v>
      </c>
      <c r="R7" s="25">
        <v>16</v>
      </c>
      <c r="S7" s="25">
        <v>17</v>
      </c>
      <c r="T7" s="92">
        <v>18</v>
      </c>
      <c r="U7" s="25">
        <v>19</v>
      </c>
      <c r="V7" s="120">
        <v>20</v>
      </c>
      <c r="W7" s="92">
        <v>21</v>
      </c>
      <c r="X7" s="25">
        <v>22</v>
      </c>
      <c r="Y7" s="25">
        <v>23</v>
      </c>
      <c r="Z7" s="25">
        <v>24</v>
      </c>
      <c r="AA7" s="25">
        <v>25</v>
      </c>
      <c r="AB7" s="25">
        <v>26</v>
      </c>
      <c r="AC7" s="120">
        <v>27</v>
      </c>
      <c r="AD7" s="25">
        <v>28</v>
      </c>
      <c r="AE7" s="25">
        <v>29</v>
      </c>
      <c r="AF7" s="25">
        <v>30</v>
      </c>
      <c r="AG7" s="77"/>
      <c r="AH7" s="6"/>
      <c r="AI7" s="3"/>
      <c r="AJ7" s="3"/>
      <c r="AK7" s="6"/>
      <c r="AL7" s="98"/>
    </row>
    <row r="8" spans="1:38" x14ac:dyDescent="0.25">
      <c r="A8" s="97" t="s">
        <v>45</v>
      </c>
      <c r="B8" s="77"/>
      <c r="C8" s="77"/>
      <c r="D8" s="77"/>
      <c r="E8" s="92">
        <v>44075</v>
      </c>
      <c r="F8" s="25">
        <v>44076</v>
      </c>
      <c r="G8" s="4">
        <v>44077</v>
      </c>
      <c r="H8" s="27">
        <v>4</v>
      </c>
      <c r="I8" s="25">
        <v>5</v>
      </c>
      <c r="J8" s="25">
        <v>44110</v>
      </c>
      <c r="K8" s="25">
        <v>44111</v>
      </c>
      <c r="L8" s="25">
        <v>44112</v>
      </c>
      <c r="M8" s="25">
        <v>44113</v>
      </c>
      <c r="N8" s="4">
        <v>10</v>
      </c>
      <c r="O8" s="120">
        <v>11</v>
      </c>
      <c r="P8" s="25">
        <v>12</v>
      </c>
      <c r="Q8" s="25">
        <v>13</v>
      </c>
      <c r="R8" s="25">
        <v>14</v>
      </c>
      <c r="S8" s="25">
        <v>15</v>
      </c>
      <c r="T8" s="25">
        <v>16</v>
      </c>
      <c r="U8" s="25">
        <v>17</v>
      </c>
      <c r="V8" s="120">
        <v>18</v>
      </c>
      <c r="W8" s="25">
        <v>19</v>
      </c>
      <c r="X8" s="25">
        <v>20</v>
      </c>
      <c r="Y8" s="25">
        <v>21</v>
      </c>
      <c r="Z8" s="25">
        <v>22</v>
      </c>
      <c r="AA8" s="25">
        <v>23</v>
      </c>
      <c r="AB8" s="25">
        <v>24</v>
      </c>
      <c r="AC8" s="120">
        <v>25</v>
      </c>
      <c r="AD8" s="25">
        <v>26</v>
      </c>
      <c r="AE8" s="25">
        <v>27</v>
      </c>
      <c r="AF8" s="25">
        <v>28</v>
      </c>
      <c r="AG8" s="25">
        <v>29</v>
      </c>
      <c r="AH8" s="4">
        <v>30</v>
      </c>
      <c r="AI8" s="4">
        <v>31</v>
      </c>
      <c r="AJ8" s="3"/>
      <c r="AK8" s="6"/>
      <c r="AL8" s="98"/>
    </row>
    <row r="9" spans="1:38" x14ac:dyDescent="0.25">
      <c r="A9" s="97" t="s">
        <v>46</v>
      </c>
      <c r="B9" s="77"/>
      <c r="C9" s="77"/>
      <c r="D9" s="77"/>
      <c r="E9" s="77"/>
      <c r="F9" s="77"/>
      <c r="G9" s="77"/>
      <c r="H9" s="27">
        <v>44075</v>
      </c>
      <c r="I9" s="25">
        <v>44076</v>
      </c>
      <c r="J9" s="25">
        <v>44077</v>
      </c>
      <c r="K9" s="25">
        <v>4</v>
      </c>
      <c r="L9" s="25">
        <v>5</v>
      </c>
      <c r="M9" s="25">
        <v>44110</v>
      </c>
      <c r="N9" s="4">
        <v>44111</v>
      </c>
      <c r="O9" s="120">
        <v>44112</v>
      </c>
      <c r="P9" s="25">
        <v>44113</v>
      </c>
      <c r="Q9" s="25">
        <v>10</v>
      </c>
      <c r="R9" s="25">
        <v>11</v>
      </c>
      <c r="S9" s="25">
        <v>12</v>
      </c>
      <c r="T9" s="25">
        <v>13</v>
      </c>
      <c r="U9" s="25">
        <v>14</v>
      </c>
      <c r="V9" s="120">
        <v>15</v>
      </c>
      <c r="W9" s="25">
        <v>16</v>
      </c>
      <c r="X9" s="25">
        <v>17</v>
      </c>
      <c r="Y9" s="25">
        <v>18</v>
      </c>
      <c r="Z9" s="25">
        <v>19</v>
      </c>
      <c r="AA9" s="25">
        <v>20</v>
      </c>
      <c r="AB9" s="25">
        <v>21</v>
      </c>
      <c r="AC9" s="120">
        <v>22</v>
      </c>
      <c r="AD9" s="25">
        <v>23</v>
      </c>
      <c r="AE9" s="92">
        <v>24</v>
      </c>
      <c r="AF9" s="25">
        <v>25</v>
      </c>
      <c r="AG9" s="25">
        <v>26</v>
      </c>
      <c r="AH9" s="4">
        <v>27</v>
      </c>
      <c r="AI9" s="4">
        <v>28</v>
      </c>
      <c r="AJ9" s="27">
        <v>29</v>
      </c>
      <c r="AK9" s="4">
        <v>30</v>
      </c>
      <c r="AL9" s="98"/>
    </row>
    <row r="10" spans="1:38" x14ac:dyDescent="0.25">
      <c r="A10" s="97" t="s">
        <v>119</v>
      </c>
      <c r="B10" s="77"/>
      <c r="C10" s="25">
        <v>1</v>
      </c>
      <c r="D10" s="25">
        <v>44076</v>
      </c>
      <c r="E10" s="25">
        <v>44077</v>
      </c>
      <c r="F10" s="25">
        <v>4</v>
      </c>
      <c r="G10" s="4">
        <v>5</v>
      </c>
      <c r="H10" s="27">
        <v>44110</v>
      </c>
      <c r="I10" s="25">
        <v>44111</v>
      </c>
      <c r="J10" s="25">
        <v>44112</v>
      </c>
      <c r="K10" s="25">
        <v>44113</v>
      </c>
      <c r="L10" s="25">
        <v>10</v>
      </c>
      <c r="M10" s="25">
        <v>11</v>
      </c>
      <c r="N10" s="4">
        <v>12</v>
      </c>
      <c r="O10" s="120">
        <v>13</v>
      </c>
      <c r="P10" s="25">
        <v>14</v>
      </c>
      <c r="Q10" s="25">
        <v>15</v>
      </c>
      <c r="R10" s="25">
        <v>16</v>
      </c>
      <c r="S10" s="25">
        <v>17</v>
      </c>
      <c r="T10" s="25">
        <v>18</v>
      </c>
      <c r="U10" s="25">
        <v>19</v>
      </c>
      <c r="V10" s="120">
        <v>20</v>
      </c>
      <c r="W10" s="25">
        <v>21</v>
      </c>
      <c r="X10" s="25">
        <v>22</v>
      </c>
      <c r="Y10" s="25">
        <v>23</v>
      </c>
      <c r="Z10" s="25">
        <v>24</v>
      </c>
      <c r="AA10" s="25">
        <v>25</v>
      </c>
      <c r="AB10" s="25">
        <v>26</v>
      </c>
      <c r="AC10" s="120">
        <v>27</v>
      </c>
      <c r="AD10" s="25">
        <v>28</v>
      </c>
      <c r="AE10" s="25">
        <v>29</v>
      </c>
      <c r="AF10" s="25">
        <v>30</v>
      </c>
      <c r="AG10" s="25">
        <v>31</v>
      </c>
      <c r="AH10" s="6"/>
      <c r="AI10" s="3"/>
      <c r="AJ10" s="3"/>
      <c r="AK10" s="6"/>
      <c r="AL10" s="98"/>
    </row>
    <row r="11" spans="1:38" x14ac:dyDescent="0.25">
      <c r="A11" s="97" t="s">
        <v>91</v>
      </c>
      <c r="B11" s="77"/>
      <c r="C11" s="77"/>
      <c r="D11" s="77"/>
      <c r="E11" s="77"/>
      <c r="F11" s="81">
        <v>44075</v>
      </c>
      <c r="G11" s="17">
        <v>44076</v>
      </c>
      <c r="H11" s="27">
        <v>44077</v>
      </c>
      <c r="I11" s="81">
        <v>4</v>
      </c>
      <c r="J11" s="81">
        <v>5</v>
      </c>
      <c r="K11" s="81">
        <v>44110</v>
      </c>
      <c r="L11" s="81">
        <v>44111</v>
      </c>
      <c r="M11" s="81">
        <v>44112</v>
      </c>
      <c r="N11" s="17">
        <v>44113</v>
      </c>
      <c r="O11" s="120">
        <v>10</v>
      </c>
      <c r="P11" s="81">
        <v>11</v>
      </c>
      <c r="Q11" s="81">
        <v>12</v>
      </c>
      <c r="R11" s="81">
        <v>13</v>
      </c>
      <c r="S11" s="81">
        <v>14</v>
      </c>
      <c r="T11" s="155">
        <v>15</v>
      </c>
      <c r="U11" s="81">
        <v>16</v>
      </c>
      <c r="V11" s="120">
        <v>17</v>
      </c>
      <c r="W11" s="81">
        <v>18</v>
      </c>
      <c r="X11" s="81">
        <v>19</v>
      </c>
      <c r="Y11" s="81">
        <v>20</v>
      </c>
      <c r="Z11" s="81">
        <v>21</v>
      </c>
      <c r="AA11" s="81">
        <v>22</v>
      </c>
      <c r="AB11" s="81">
        <v>23</v>
      </c>
      <c r="AC11" s="120">
        <v>24</v>
      </c>
      <c r="AD11" s="81">
        <v>25</v>
      </c>
      <c r="AE11" s="81">
        <v>26</v>
      </c>
      <c r="AF11" s="81">
        <v>27</v>
      </c>
      <c r="AG11" s="81">
        <v>28</v>
      </c>
      <c r="AH11" s="17">
        <v>29</v>
      </c>
      <c r="AI11" s="17">
        <v>30</v>
      </c>
      <c r="AJ11" s="27">
        <v>31</v>
      </c>
      <c r="AK11" s="6"/>
      <c r="AL11" s="98"/>
    </row>
    <row r="12" spans="1:38" x14ac:dyDescent="0.25">
      <c r="A12" s="97" t="s">
        <v>33</v>
      </c>
      <c r="B12" s="25">
        <v>1</v>
      </c>
      <c r="C12" s="25">
        <v>2</v>
      </c>
      <c r="D12" s="25">
        <v>44077</v>
      </c>
      <c r="E12" s="25">
        <v>4</v>
      </c>
      <c r="F12" s="25">
        <v>5</v>
      </c>
      <c r="G12" s="4">
        <v>44110</v>
      </c>
      <c r="H12" s="27">
        <v>44111</v>
      </c>
      <c r="I12" s="25">
        <v>44112</v>
      </c>
      <c r="J12" s="25">
        <v>44113</v>
      </c>
      <c r="K12" s="25">
        <v>10</v>
      </c>
      <c r="L12" s="92">
        <v>11</v>
      </c>
      <c r="M12" s="25">
        <v>12</v>
      </c>
      <c r="N12" s="4">
        <v>13</v>
      </c>
      <c r="O12" s="120">
        <v>14</v>
      </c>
      <c r="P12" s="25">
        <v>15</v>
      </c>
      <c r="Q12" s="25">
        <v>16</v>
      </c>
      <c r="R12" s="25">
        <v>17</v>
      </c>
      <c r="S12" s="25">
        <v>18</v>
      </c>
      <c r="T12" s="25">
        <v>19</v>
      </c>
      <c r="U12" s="25">
        <v>20</v>
      </c>
      <c r="V12" s="120">
        <v>21</v>
      </c>
      <c r="W12" s="25">
        <v>22</v>
      </c>
      <c r="X12" s="25">
        <v>23</v>
      </c>
      <c r="Y12" s="25">
        <v>24</v>
      </c>
      <c r="Z12" s="25">
        <v>25</v>
      </c>
      <c r="AA12" s="25">
        <v>26</v>
      </c>
      <c r="AB12" s="25">
        <v>27</v>
      </c>
      <c r="AC12" s="120">
        <v>28</v>
      </c>
      <c r="AD12" s="25">
        <v>29</v>
      </c>
      <c r="AE12" s="25">
        <v>30</v>
      </c>
      <c r="AF12" s="77"/>
      <c r="AG12" s="77"/>
      <c r="AH12" s="6"/>
      <c r="AI12" s="3"/>
      <c r="AJ12" s="3"/>
      <c r="AK12" s="6"/>
      <c r="AL12" s="98"/>
    </row>
    <row r="13" spans="1:38" x14ac:dyDescent="0.25">
      <c r="A13" s="97" t="s">
        <v>120</v>
      </c>
      <c r="B13" s="77"/>
      <c r="C13" s="77"/>
      <c r="D13" s="25">
        <v>44075</v>
      </c>
      <c r="E13" s="25">
        <v>44076</v>
      </c>
      <c r="F13" s="25">
        <v>44077</v>
      </c>
      <c r="G13" s="4">
        <v>4</v>
      </c>
      <c r="H13" s="27">
        <v>5</v>
      </c>
      <c r="I13" s="25">
        <v>44110</v>
      </c>
      <c r="J13" s="25">
        <v>44111</v>
      </c>
      <c r="K13" s="25">
        <v>44112</v>
      </c>
      <c r="L13" s="25">
        <v>44113</v>
      </c>
      <c r="M13" s="25">
        <v>10</v>
      </c>
      <c r="N13" s="4">
        <v>11</v>
      </c>
      <c r="O13" s="120">
        <v>12</v>
      </c>
      <c r="P13" s="25">
        <v>13</v>
      </c>
      <c r="Q13" s="25">
        <v>14</v>
      </c>
      <c r="R13" s="25">
        <v>15</v>
      </c>
      <c r="S13" s="25">
        <v>16</v>
      </c>
      <c r="T13" s="25">
        <v>17</v>
      </c>
      <c r="U13" s="25">
        <v>18</v>
      </c>
      <c r="V13" s="120">
        <v>19</v>
      </c>
      <c r="W13" s="25">
        <v>20</v>
      </c>
      <c r="X13" s="25">
        <v>21</v>
      </c>
      <c r="Y13" s="25">
        <v>22</v>
      </c>
      <c r="Z13" s="25">
        <v>23</v>
      </c>
      <c r="AA13" s="25">
        <v>24</v>
      </c>
      <c r="AB13" s="25">
        <v>25</v>
      </c>
      <c r="AC13" s="120">
        <v>26</v>
      </c>
      <c r="AD13" s="25">
        <v>27</v>
      </c>
      <c r="AE13" s="25">
        <v>28</v>
      </c>
      <c r="AF13" s="25">
        <v>29</v>
      </c>
      <c r="AG13" s="92">
        <v>30</v>
      </c>
      <c r="AH13" s="4">
        <v>31</v>
      </c>
      <c r="AI13" s="3"/>
      <c r="AJ13" s="3"/>
      <c r="AK13" s="6"/>
      <c r="AL13" s="98"/>
    </row>
    <row r="14" spans="1:38" x14ac:dyDescent="0.25">
      <c r="A14" s="97" t="s">
        <v>34</v>
      </c>
      <c r="B14" s="77"/>
      <c r="C14" s="77"/>
      <c r="D14" s="77"/>
      <c r="E14" s="77"/>
      <c r="F14" s="77"/>
      <c r="G14" s="92">
        <v>44075</v>
      </c>
      <c r="H14" s="27">
        <v>44076</v>
      </c>
      <c r="I14" s="25">
        <v>44077</v>
      </c>
      <c r="J14" s="25">
        <v>4</v>
      </c>
      <c r="K14" s="25">
        <v>5</v>
      </c>
      <c r="L14" s="25">
        <v>44110</v>
      </c>
      <c r="M14" s="25">
        <v>44111</v>
      </c>
      <c r="N14" s="4">
        <v>44112</v>
      </c>
      <c r="O14" s="120">
        <v>44113</v>
      </c>
      <c r="P14" s="25">
        <v>10</v>
      </c>
      <c r="Q14" s="25">
        <v>11</v>
      </c>
      <c r="R14" s="25">
        <v>12</v>
      </c>
      <c r="S14" s="25">
        <v>13</v>
      </c>
      <c r="T14" s="25">
        <v>14</v>
      </c>
      <c r="U14" s="25">
        <v>15</v>
      </c>
      <c r="V14" s="120">
        <v>16</v>
      </c>
      <c r="W14" s="25">
        <v>17</v>
      </c>
      <c r="X14" s="25">
        <v>18</v>
      </c>
      <c r="Y14" s="25">
        <v>19</v>
      </c>
      <c r="Z14" s="25">
        <v>20</v>
      </c>
      <c r="AA14" s="25">
        <v>21</v>
      </c>
      <c r="AB14" s="25">
        <v>22</v>
      </c>
      <c r="AC14" s="120">
        <v>23</v>
      </c>
      <c r="AD14" s="25">
        <v>24</v>
      </c>
      <c r="AE14" s="25">
        <v>25</v>
      </c>
      <c r="AF14" s="25">
        <v>26</v>
      </c>
      <c r="AG14" s="25">
        <v>27</v>
      </c>
      <c r="AH14" s="4">
        <v>28</v>
      </c>
      <c r="AI14" s="4">
        <v>29</v>
      </c>
      <c r="AJ14" s="27">
        <v>30</v>
      </c>
      <c r="AK14" s="6"/>
      <c r="AL14" s="98"/>
    </row>
    <row r="15" spans="1:38" ht="15.75" thickBot="1" x14ac:dyDescent="0.3">
      <c r="A15" s="99" t="s">
        <v>35</v>
      </c>
      <c r="B15" s="108">
        <v>1</v>
      </c>
      <c r="C15" s="108">
        <v>2</v>
      </c>
      <c r="D15" s="108">
        <v>44077</v>
      </c>
      <c r="E15" s="108">
        <v>4</v>
      </c>
      <c r="F15" s="108">
        <v>5</v>
      </c>
      <c r="G15" s="92">
        <v>44110</v>
      </c>
      <c r="H15" s="119">
        <v>44111</v>
      </c>
      <c r="I15" s="103">
        <v>44112</v>
      </c>
      <c r="J15" s="108">
        <v>44113</v>
      </c>
      <c r="K15" s="108">
        <v>10</v>
      </c>
      <c r="L15" s="108">
        <v>11</v>
      </c>
      <c r="M15" s="108">
        <v>12</v>
      </c>
      <c r="N15" s="109">
        <v>13</v>
      </c>
      <c r="O15" s="121">
        <v>14</v>
      </c>
      <c r="P15" s="108">
        <v>15</v>
      </c>
      <c r="Q15" s="108">
        <v>16</v>
      </c>
      <c r="R15" s="108">
        <v>17</v>
      </c>
      <c r="S15" s="108">
        <v>18</v>
      </c>
      <c r="T15" s="108">
        <v>19</v>
      </c>
      <c r="U15" s="108">
        <v>20</v>
      </c>
      <c r="V15" s="121">
        <v>21</v>
      </c>
      <c r="W15" s="108">
        <v>22</v>
      </c>
      <c r="X15" s="108">
        <v>23</v>
      </c>
      <c r="Y15" s="108">
        <v>24</v>
      </c>
      <c r="Z15" s="103">
        <v>25</v>
      </c>
      <c r="AA15" s="108">
        <v>26</v>
      </c>
      <c r="AB15" s="108">
        <v>27</v>
      </c>
      <c r="AC15" s="121">
        <v>28</v>
      </c>
      <c r="AD15" s="108">
        <v>29</v>
      </c>
      <c r="AE15" s="108">
        <v>30</v>
      </c>
      <c r="AF15" s="108">
        <v>31</v>
      </c>
      <c r="AG15" s="100"/>
      <c r="AH15" s="105"/>
      <c r="AI15" s="102"/>
      <c r="AJ15" s="102"/>
      <c r="AK15" s="105"/>
      <c r="AL15" s="106"/>
    </row>
    <row r="16" spans="1:38" ht="14.25" customHeight="1" thickBot="1" x14ac:dyDescent="0.3"/>
    <row r="17" spans="2:19" x14ac:dyDescent="0.25">
      <c r="B17" s="367" t="s">
        <v>107</v>
      </c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9"/>
    </row>
    <row r="18" spans="2:19" ht="15" customHeight="1" x14ac:dyDescent="0.25">
      <c r="B18" s="390"/>
      <c r="C18" s="391"/>
      <c r="D18" s="391"/>
      <c r="E18" s="391"/>
      <c r="F18" s="391"/>
      <c r="G18" s="391"/>
      <c r="H18" s="391"/>
      <c r="I18" s="391"/>
      <c r="J18" s="391"/>
      <c r="K18" s="392"/>
      <c r="L18" s="324" t="s">
        <v>39</v>
      </c>
      <c r="M18" s="324"/>
      <c r="N18" s="324" t="s">
        <v>41</v>
      </c>
      <c r="O18" s="324"/>
      <c r="P18" s="324" t="s">
        <v>244</v>
      </c>
      <c r="Q18" s="324"/>
      <c r="R18" s="324" t="s">
        <v>18</v>
      </c>
      <c r="S18" s="360"/>
    </row>
    <row r="19" spans="2:19" ht="41.25" customHeight="1" x14ac:dyDescent="0.25">
      <c r="B19" s="393"/>
      <c r="C19" s="394"/>
      <c r="D19" s="394"/>
      <c r="E19" s="394"/>
      <c r="F19" s="394"/>
      <c r="G19" s="394"/>
      <c r="H19" s="394"/>
      <c r="I19" s="394"/>
      <c r="J19" s="394"/>
      <c r="K19" s="395"/>
      <c r="L19" s="324"/>
      <c r="M19" s="324"/>
      <c r="N19" s="324"/>
      <c r="O19" s="324"/>
      <c r="P19" s="324"/>
      <c r="Q19" s="324"/>
      <c r="R19" s="324"/>
      <c r="S19" s="360"/>
    </row>
    <row r="20" spans="2:19" x14ac:dyDescent="0.25">
      <c r="B20" s="118" t="s">
        <v>10</v>
      </c>
      <c r="C20" s="328"/>
      <c r="D20" s="328"/>
      <c r="E20" s="328"/>
      <c r="F20" s="328"/>
      <c r="G20" s="328"/>
      <c r="H20" s="328"/>
      <c r="I20" s="328"/>
      <c r="J20" s="328"/>
      <c r="K20" s="328"/>
      <c r="L20" s="324"/>
      <c r="M20" s="324"/>
      <c r="N20" s="324"/>
      <c r="O20" s="324"/>
      <c r="P20" s="324"/>
      <c r="Q20" s="324"/>
      <c r="R20" s="324"/>
      <c r="S20" s="360"/>
    </row>
    <row r="21" spans="2:19" ht="27" customHeight="1" x14ac:dyDescent="0.25">
      <c r="B21" s="29">
        <v>300</v>
      </c>
      <c r="C21" s="30"/>
      <c r="D21" s="396" t="s">
        <v>284</v>
      </c>
      <c r="E21" s="396"/>
      <c r="F21" s="396"/>
      <c r="G21" s="396"/>
      <c r="H21" s="396"/>
      <c r="I21" s="396"/>
      <c r="J21" s="396"/>
      <c r="K21" s="396"/>
      <c r="L21" s="324">
        <v>4</v>
      </c>
      <c r="M21" s="324"/>
      <c r="N21" s="324"/>
      <c r="O21" s="324"/>
      <c r="P21" s="324"/>
      <c r="Q21" s="324"/>
      <c r="R21" s="388">
        <f>B21*L21</f>
        <v>1200</v>
      </c>
      <c r="S21" s="389"/>
    </row>
    <row r="22" spans="2:19" x14ac:dyDescent="0.25">
      <c r="B22" s="20">
        <v>52</v>
      </c>
      <c r="C22" s="30"/>
      <c r="D22" s="328" t="s">
        <v>256</v>
      </c>
      <c r="E22" s="328"/>
      <c r="F22" s="328"/>
      <c r="G22" s="328"/>
      <c r="H22" s="328"/>
      <c r="I22" s="328"/>
      <c r="J22" s="328"/>
      <c r="K22" s="328"/>
      <c r="L22" s="324">
        <v>3</v>
      </c>
      <c r="M22" s="324"/>
      <c r="N22" s="324"/>
      <c r="O22" s="324"/>
      <c r="P22" s="324"/>
      <c r="Q22" s="324"/>
      <c r="R22" s="388">
        <f>B22*L22</f>
        <v>156</v>
      </c>
      <c r="S22" s="389"/>
    </row>
    <row r="23" spans="2:19" ht="27" customHeight="1" x14ac:dyDescent="0.25">
      <c r="B23" s="19">
        <v>31</v>
      </c>
      <c r="C23" s="30"/>
      <c r="D23" s="434" t="s">
        <v>263</v>
      </c>
      <c r="E23" s="434"/>
      <c r="F23" s="434"/>
      <c r="G23" s="434"/>
      <c r="H23" s="434"/>
      <c r="I23" s="434"/>
      <c r="J23" s="434"/>
      <c r="K23" s="434"/>
      <c r="L23" s="324">
        <v>1.5</v>
      </c>
      <c r="M23" s="324"/>
      <c r="N23" s="324"/>
      <c r="O23" s="324"/>
      <c r="P23" s="324"/>
      <c r="Q23" s="324"/>
      <c r="R23" s="388">
        <f>B23*L23</f>
        <v>46.5</v>
      </c>
      <c r="S23" s="389"/>
    </row>
    <row r="24" spans="2:19" x14ac:dyDescent="0.25">
      <c r="B24" s="33">
        <v>69</v>
      </c>
      <c r="C24" s="30"/>
      <c r="D24" s="328" t="s">
        <v>255</v>
      </c>
      <c r="E24" s="328"/>
      <c r="F24" s="328"/>
      <c r="G24" s="328"/>
      <c r="H24" s="328"/>
      <c r="I24" s="328"/>
      <c r="J24" s="328"/>
      <c r="K24" s="328"/>
      <c r="L24" s="324"/>
      <c r="M24" s="324"/>
      <c r="N24" s="324">
        <v>1</v>
      </c>
      <c r="O24" s="324"/>
      <c r="P24" s="324"/>
      <c r="Q24" s="324"/>
      <c r="R24" s="388">
        <f>B24*N24</f>
        <v>69</v>
      </c>
      <c r="S24" s="389"/>
    </row>
    <row r="25" spans="2:19" x14ac:dyDescent="0.25">
      <c r="B25" s="33">
        <v>69</v>
      </c>
      <c r="C25" s="30"/>
      <c r="D25" s="328" t="s">
        <v>255</v>
      </c>
      <c r="E25" s="328"/>
      <c r="F25" s="328"/>
      <c r="G25" s="328"/>
      <c r="H25" s="328"/>
      <c r="I25" s="328"/>
      <c r="J25" s="328"/>
      <c r="K25" s="328"/>
      <c r="L25" s="324"/>
      <c r="M25" s="324"/>
      <c r="N25" s="324"/>
      <c r="O25" s="324"/>
      <c r="P25" s="324">
        <v>1</v>
      </c>
      <c r="Q25" s="324"/>
      <c r="R25" s="388">
        <f>B25*P25</f>
        <v>69</v>
      </c>
      <c r="S25" s="389"/>
    </row>
    <row r="26" spans="2:19" x14ac:dyDescent="0.25">
      <c r="B26" s="33">
        <v>1</v>
      </c>
      <c r="C26" s="30"/>
      <c r="D26" s="328" t="s">
        <v>245</v>
      </c>
      <c r="E26" s="328"/>
      <c r="F26" s="328"/>
      <c r="G26" s="328"/>
      <c r="H26" s="328"/>
      <c r="I26" s="328"/>
      <c r="J26" s="328"/>
      <c r="K26" s="328"/>
      <c r="L26" s="324"/>
      <c r="M26" s="324"/>
      <c r="N26" s="324">
        <v>10</v>
      </c>
      <c r="O26" s="324"/>
      <c r="P26" s="324">
        <v>5</v>
      </c>
      <c r="Q26" s="324"/>
      <c r="R26" s="388">
        <f>SUM(L26:Q26)</f>
        <v>15</v>
      </c>
      <c r="S26" s="389"/>
    </row>
    <row r="27" spans="2:19" x14ac:dyDescent="0.25">
      <c r="B27" s="354"/>
      <c r="C27" s="355"/>
      <c r="D27" s="355"/>
      <c r="E27" s="355"/>
      <c r="F27" s="355"/>
      <c r="G27" s="355"/>
      <c r="H27" s="355"/>
      <c r="I27" s="355"/>
      <c r="J27" s="355"/>
      <c r="K27" s="356"/>
      <c r="L27" s="377" t="s">
        <v>302</v>
      </c>
      <c r="M27" s="378"/>
      <c r="N27" s="378"/>
      <c r="O27" s="378"/>
      <c r="P27" s="378"/>
      <c r="Q27" s="379"/>
      <c r="R27" s="320">
        <f>SUM(R21:S26)</f>
        <v>1555.5</v>
      </c>
      <c r="S27" s="321"/>
    </row>
    <row r="28" spans="2:19" ht="23.25" customHeight="1" x14ac:dyDescent="0.25">
      <c r="B28" s="11"/>
      <c r="C28" s="12"/>
      <c r="D28" s="435" t="s">
        <v>260</v>
      </c>
      <c r="E28" s="436"/>
      <c r="F28" s="436"/>
      <c r="G28" s="436"/>
      <c r="H28" s="436"/>
      <c r="I28" s="436"/>
      <c r="J28" s="436"/>
      <c r="K28" s="437"/>
      <c r="L28" s="372" t="s">
        <v>314</v>
      </c>
      <c r="M28" s="374"/>
      <c r="N28" s="324" t="s">
        <v>257</v>
      </c>
      <c r="O28" s="324"/>
      <c r="P28" s="324"/>
      <c r="Q28" s="324"/>
      <c r="R28" s="324"/>
      <c r="S28" s="360"/>
    </row>
    <row r="29" spans="2:19" x14ac:dyDescent="0.25">
      <c r="B29" s="11"/>
      <c r="C29" s="12"/>
      <c r="D29" s="382">
        <v>6</v>
      </c>
      <c r="E29" s="383"/>
      <c r="F29" s="382">
        <v>4</v>
      </c>
      <c r="G29" s="383">
        <v>6</v>
      </c>
      <c r="H29" s="382">
        <v>3</v>
      </c>
      <c r="I29" s="383">
        <v>3</v>
      </c>
      <c r="J29" s="382">
        <v>1</v>
      </c>
      <c r="K29" s="383"/>
      <c r="L29" s="382">
        <v>12</v>
      </c>
      <c r="M29" s="383"/>
      <c r="N29" s="324">
        <v>1</v>
      </c>
      <c r="O29" s="324"/>
      <c r="P29" s="324"/>
      <c r="Q29" s="324"/>
      <c r="R29" s="380">
        <f>H29*L29+J29*N29</f>
        <v>37</v>
      </c>
      <c r="S29" s="381"/>
    </row>
    <row r="30" spans="2:19" ht="32.25" customHeight="1" x14ac:dyDescent="0.25">
      <c r="B30" s="11"/>
      <c r="C30" s="12"/>
      <c r="D30" s="435" t="s">
        <v>259</v>
      </c>
      <c r="E30" s="436"/>
      <c r="F30" s="436"/>
      <c r="G30" s="436"/>
      <c r="H30" s="436"/>
      <c r="I30" s="436"/>
      <c r="J30" s="436"/>
      <c r="K30" s="437"/>
      <c r="L30" s="384"/>
      <c r="M30" s="385"/>
      <c r="N30" s="324"/>
      <c r="O30" s="324"/>
      <c r="P30" s="324"/>
      <c r="Q30" s="324"/>
      <c r="R30" s="380"/>
      <c r="S30" s="381"/>
    </row>
    <row r="31" spans="2:19" ht="15" customHeight="1" x14ac:dyDescent="0.25">
      <c r="B31" s="11"/>
      <c r="C31" s="12"/>
      <c r="D31" s="382"/>
      <c r="E31" s="383"/>
      <c r="F31" s="382"/>
      <c r="G31" s="383"/>
      <c r="H31" s="382">
        <v>1</v>
      </c>
      <c r="I31" s="383">
        <v>1</v>
      </c>
      <c r="J31" s="382"/>
      <c r="K31" s="383"/>
      <c r="L31" s="382">
        <v>28</v>
      </c>
      <c r="M31" s="383"/>
      <c r="N31" s="324"/>
      <c r="O31" s="324"/>
      <c r="P31" s="324"/>
      <c r="Q31" s="324"/>
      <c r="R31" s="380">
        <f>H31*L31</f>
        <v>28</v>
      </c>
      <c r="S31" s="381"/>
    </row>
    <row r="32" spans="2:19" x14ac:dyDescent="0.25">
      <c r="B32" s="11"/>
      <c r="C32" s="12"/>
      <c r="D32" s="172"/>
      <c r="E32" s="202"/>
      <c r="F32" s="202"/>
      <c r="G32" s="202"/>
      <c r="H32" s="202"/>
      <c r="I32" s="202"/>
      <c r="J32" s="202"/>
      <c r="K32" s="203"/>
      <c r="L32" s="377" t="s">
        <v>303</v>
      </c>
      <c r="M32" s="378"/>
      <c r="N32" s="378"/>
      <c r="O32" s="378"/>
      <c r="P32" s="378"/>
      <c r="Q32" s="379"/>
      <c r="R32" s="320">
        <f>SUM(R29:S31)</f>
        <v>65</v>
      </c>
      <c r="S32" s="321"/>
    </row>
    <row r="33" spans="2:19" ht="15" customHeight="1" x14ac:dyDescent="0.25">
      <c r="B33" s="11"/>
      <c r="C33" s="12"/>
      <c r="D33" s="14"/>
      <c r="E33" s="231"/>
      <c r="F33" s="231"/>
      <c r="G33" s="231"/>
      <c r="H33" s="231"/>
      <c r="I33" s="231"/>
      <c r="J33" s="231"/>
      <c r="K33" s="232"/>
      <c r="L33" s="438" t="s">
        <v>123</v>
      </c>
      <c r="M33" s="439"/>
      <c r="N33" s="439"/>
      <c r="O33" s="439"/>
      <c r="P33" s="439"/>
      <c r="Q33" s="440"/>
      <c r="R33" s="320">
        <f>R27+R32</f>
        <v>1620.5</v>
      </c>
      <c r="S33" s="321"/>
    </row>
    <row r="34" spans="2:19" ht="15.75" thickBot="1" x14ac:dyDescent="0.3">
      <c r="B34" s="13"/>
      <c r="C34" s="16"/>
      <c r="D34" s="16"/>
      <c r="E34" s="16"/>
      <c r="F34" s="16"/>
      <c r="G34" s="16"/>
      <c r="H34" s="16"/>
      <c r="I34" s="16"/>
      <c r="J34" s="16"/>
      <c r="K34" s="16"/>
      <c r="L34" s="14"/>
      <c r="M34" s="14"/>
      <c r="N34" s="14"/>
      <c r="O34" s="14"/>
      <c r="P34" s="14"/>
      <c r="Q34" s="14"/>
      <c r="R34" s="14"/>
      <c r="S34" s="204"/>
    </row>
    <row r="35" spans="2:19" ht="15.75" customHeight="1" thickBot="1" x14ac:dyDescent="0.3">
      <c r="B35" s="400" t="s">
        <v>38</v>
      </c>
      <c r="C35" s="401"/>
      <c r="D35" s="401"/>
      <c r="E35" s="401"/>
      <c r="F35" s="401"/>
      <c r="G35" s="401"/>
      <c r="H35" s="401"/>
      <c r="I35" s="401"/>
      <c r="J35" s="401"/>
      <c r="K35" s="401"/>
      <c r="L35" s="401"/>
      <c r="M35" s="401"/>
      <c r="N35" s="401"/>
      <c r="O35" s="402"/>
      <c r="P35" s="14"/>
      <c r="Q35" s="14"/>
      <c r="R35" s="14"/>
      <c r="S35" s="204"/>
    </row>
    <row r="36" spans="2:19" ht="15" customHeight="1" x14ac:dyDescent="0.25">
      <c r="B36" s="424" t="s">
        <v>143</v>
      </c>
      <c r="C36" s="425"/>
      <c r="D36" s="426"/>
      <c r="E36" s="417" t="s">
        <v>16</v>
      </c>
      <c r="F36" s="403" t="s">
        <v>293</v>
      </c>
      <c r="G36" s="403" t="s">
        <v>141</v>
      </c>
      <c r="H36" s="403"/>
      <c r="I36" s="405" t="s">
        <v>296</v>
      </c>
      <c r="J36" s="406"/>
      <c r="K36" s="406"/>
      <c r="L36" s="406"/>
      <c r="M36" s="406"/>
      <c r="N36" s="406"/>
      <c r="O36" s="407"/>
      <c r="P36" s="14"/>
      <c r="Q36" s="14"/>
      <c r="R36" s="14"/>
      <c r="S36" s="204"/>
    </row>
    <row r="37" spans="2:19" ht="15" customHeight="1" x14ac:dyDescent="0.25">
      <c r="B37" s="427"/>
      <c r="C37" s="428"/>
      <c r="D37" s="429"/>
      <c r="E37" s="418"/>
      <c r="F37" s="404"/>
      <c r="G37" s="404"/>
      <c r="H37" s="404"/>
      <c r="I37" s="408"/>
      <c r="J37" s="409"/>
      <c r="K37" s="409"/>
      <c r="L37" s="409"/>
      <c r="M37" s="409"/>
      <c r="N37" s="409"/>
      <c r="O37" s="410"/>
      <c r="P37" s="14"/>
      <c r="Q37" s="14"/>
      <c r="R37" s="14"/>
      <c r="S37" s="204"/>
    </row>
    <row r="38" spans="2:19" ht="15" customHeight="1" x14ac:dyDescent="0.25">
      <c r="B38" s="427"/>
      <c r="C38" s="428"/>
      <c r="D38" s="429"/>
      <c r="E38" s="418"/>
      <c r="F38" s="404"/>
      <c r="G38" s="404"/>
      <c r="H38" s="404"/>
      <c r="I38" s="408"/>
      <c r="J38" s="409"/>
      <c r="K38" s="409"/>
      <c r="L38" s="409"/>
      <c r="M38" s="409"/>
      <c r="N38" s="409"/>
      <c r="O38" s="410"/>
      <c r="P38" s="14"/>
      <c r="Q38" s="14"/>
      <c r="R38" s="14"/>
      <c r="S38" s="204"/>
    </row>
    <row r="39" spans="2:19" ht="15" customHeight="1" x14ac:dyDescent="0.25">
      <c r="B39" s="427"/>
      <c r="C39" s="428"/>
      <c r="D39" s="429"/>
      <c r="E39" s="418"/>
      <c r="F39" s="404"/>
      <c r="G39" s="404"/>
      <c r="H39" s="404"/>
      <c r="I39" s="411"/>
      <c r="J39" s="412"/>
      <c r="K39" s="412"/>
      <c r="L39" s="412"/>
      <c r="M39" s="412"/>
      <c r="N39" s="412"/>
      <c r="O39" s="413"/>
      <c r="P39" s="14"/>
      <c r="Q39" s="14"/>
      <c r="R39" s="14"/>
      <c r="S39" s="204"/>
    </row>
    <row r="40" spans="2:19" ht="15" customHeight="1" x14ac:dyDescent="0.25">
      <c r="B40" s="430"/>
      <c r="C40" s="431"/>
      <c r="D40" s="432"/>
      <c r="E40" s="205"/>
      <c r="F40" s="206" t="s">
        <v>294</v>
      </c>
      <c r="G40" s="421" t="s">
        <v>89</v>
      </c>
      <c r="H40" s="433"/>
      <c r="I40" s="421" t="s">
        <v>295</v>
      </c>
      <c r="J40" s="422"/>
      <c r="K40" s="422"/>
      <c r="L40" s="422"/>
      <c r="M40" s="422"/>
      <c r="N40" s="422"/>
      <c r="O40" s="423"/>
      <c r="P40" s="14"/>
      <c r="Q40" s="14"/>
      <c r="R40" s="14"/>
      <c r="S40" s="204"/>
    </row>
    <row r="41" spans="2:19" ht="44.25" customHeight="1" x14ac:dyDescent="0.25">
      <c r="B41" s="419" t="s">
        <v>142</v>
      </c>
      <c r="C41" s="420"/>
      <c r="D41" s="420"/>
      <c r="E41" s="205" t="s">
        <v>16</v>
      </c>
      <c r="F41" s="206" t="s">
        <v>37</v>
      </c>
      <c r="G41" s="404" t="s">
        <v>246</v>
      </c>
      <c r="H41" s="404"/>
      <c r="I41" s="421" t="s">
        <v>198</v>
      </c>
      <c r="J41" s="422"/>
      <c r="K41" s="422"/>
      <c r="L41" s="422"/>
      <c r="M41" s="422"/>
      <c r="N41" s="422"/>
      <c r="O41" s="423"/>
      <c r="P41" s="14"/>
      <c r="Q41" s="14"/>
      <c r="R41" s="14"/>
      <c r="S41" s="204"/>
    </row>
    <row r="42" spans="2:19" ht="44.25" customHeight="1" thickBot="1" x14ac:dyDescent="0.3">
      <c r="B42" s="415" t="s">
        <v>248</v>
      </c>
      <c r="C42" s="416"/>
      <c r="D42" s="416"/>
      <c r="E42" s="207" t="s">
        <v>16</v>
      </c>
      <c r="F42" s="207" t="s">
        <v>37</v>
      </c>
      <c r="G42" s="414" t="s">
        <v>197</v>
      </c>
      <c r="H42" s="414"/>
      <c r="I42" s="397" t="s">
        <v>198</v>
      </c>
      <c r="J42" s="398"/>
      <c r="K42" s="398"/>
      <c r="L42" s="398"/>
      <c r="M42" s="398"/>
      <c r="N42" s="398"/>
      <c r="O42" s="399"/>
      <c r="P42" s="16"/>
      <c r="Q42" s="16"/>
      <c r="R42" s="16"/>
      <c r="S42" s="208"/>
    </row>
  </sheetData>
  <mergeCells count="89">
    <mergeCell ref="R25:S25"/>
    <mergeCell ref="R26:S26"/>
    <mergeCell ref="N26:O26"/>
    <mergeCell ref="D25:K25"/>
    <mergeCell ref="R33:S33"/>
    <mergeCell ref="D28:K28"/>
    <mergeCell ref="D30:K30"/>
    <mergeCell ref="L33:Q33"/>
    <mergeCell ref="L28:M28"/>
    <mergeCell ref="D29:E29"/>
    <mergeCell ref="F29:G29"/>
    <mergeCell ref="H29:I29"/>
    <mergeCell ref="J29:K29"/>
    <mergeCell ref="P26:Q26"/>
    <mergeCell ref="P25:Q25"/>
    <mergeCell ref="D26:K26"/>
    <mergeCell ref="R24:S24"/>
    <mergeCell ref="R23:S23"/>
    <mergeCell ref="C20:K20"/>
    <mergeCell ref="L20:M20"/>
    <mergeCell ref="N20:O20"/>
    <mergeCell ref="D24:K24"/>
    <mergeCell ref="L24:M24"/>
    <mergeCell ref="P21:Q21"/>
    <mergeCell ref="P24:Q24"/>
    <mergeCell ref="N21:O21"/>
    <mergeCell ref="N24:O24"/>
    <mergeCell ref="D23:K23"/>
    <mergeCell ref="L23:M23"/>
    <mergeCell ref="N23:O23"/>
    <mergeCell ref="I42:O42"/>
    <mergeCell ref="B35:O35"/>
    <mergeCell ref="F36:F39"/>
    <mergeCell ref="I36:O39"/>
    <mergeCell ref="G36:H39"/>
    <mergeCell ref="G42:H42"/>
    <mergeCell ref="B42:D42"/>
    <mergeCell ref="E36:E39"/>
    <mergeCell ref="B41:D41"/>
    <mergeCell ref="G41:H41"/>
    <mergeCell ref="I41:O41"/>
    <mergeCell ref="B36:D40"/>
    <mergeCell ref="G40:H40"/>
    <mergeCell ref="I40:O40"/>
    <mergeCell ref="H31:I31"/>
    <mergeCell ref="J31:K31"/>
    <mergeCell ref="L31:M31"/>
    <mergeCell ref="N31:O31"/>
    <mergeCell ref="P20:Q20"/>
    <mergeCell ref="P23:Q23"/>
    <mergeCell ref="D22:K22"/>
    <mergeCell ref="L22:M22"/>
    <mergeCell ref="N22:O22"/>
    <mergeCell ref="L25:M25"/>
    <mergeCell ref="N25:O25"/>
    <mergeCell ref="D31:E31"/>
    <mergeCell ref="L26:M26"/>
    <mergeCell ref="R31:S31"/>
    <mergeCell ref="L29:M29"/>
    <mergeCell ref="L30:M30"/>
    <mergeCell ref="A1:AK2"/>
    <mergeCell ref="P22:Q22"/>
    <mergeCell ref="R21:S21"/>
    <mergeCell ref="R22:S22"/>
    <mergeCell ref="L18:M19"/>
    <mergeCell ref="N18:O19"/>
    <mergeCell ref="R18:S19"/>
    <mergeCell ref="B17:S17"/>
    <mergeCell ref="B18:K19"/>
    <mergeCell ref="R20:S20"/>
    <mergeCell ref="D21:K21"/>
    <mergeCell ref="L21:M21"/>
    <mergeCell ref="F31:G31"/>
    <mergeCell ref="P18:Q19"/>
    <mergeCell ref="L32:Q32"/>
    <mergeCell ref="R32:S32"/>
    <mergeCell ref="B27:K27"/>
    <mergeCell ref="R27:S27"/>
    <mergeCell ref="L27:Q27"/>
    <mergeCell ref="N28:O28"/>
    <mergeCell ref="P28:Q28"/>
    <mergeCell ref="R28:S28"/>
    <mergeCell ref="N29:O29"/>
    <mergeCell ref="P29:Q29"/>
    <mergeCell ref="R29:S29"/>
    <mergeCell ref="N30:O30"/>
    <mergeCell ref="P30:Q30"/>
    <mergeCell ref="R30:S30"/>
    <mergeCell ref="P31:Q3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92D050"/>
    <pageSetUpPr fitToPage="1"/>
  </sheetPr>
  <dimension ref="A1:AP44"/>
  <sheetViews>
    <sheetView topLeftCell="A10" zoomScale="85" zoomScaleNormal="85" workbookViewId="0">
      <selection activeCell="AE34" sqref="AE34"/>
    </sheetView>
  </sheetViews>
  <sheetFormatPr baseColWidth="10" defaultRowHeight="15" x14ac:dyDescent="0.25"/>
  <cols>
    <col min="1" max="1" width="9.7109375" customWidth="1"/>
    <col min="2" max="2" width="7.42578125" customWidth="1"/>
    <col min="3" max="3" width="6.5703125" bestFit="1" customWidth="1"/>
    <col min="4" max="5" width="5" customWidth="1"/>
    <col min="6" max="6" width="6.42578125" customWidth="1"/>
    <col min="7" max="38" width="5.42578125" customWidth="1"/>
    <col min="42" max="42" width="11.85546875" bestFit="1" customWidth="1"/>
  </cols>
  <sheetData>
    <row r="1" spans="1:42" x14ac:dyDescent="0.25">
      <c r="A1" s="468" t="s">
        <v>108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70"/>
    </row>
    <row r="2" spans="1:42" x14ac:dyDescent="0.25">
      <c r="A2" s="471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472"/>
    </row>
    <row r="3" spans="1:42" x14ac:dyDescent="0.25">
      <c r="A3" s="91">
        <v>2025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2" t="s">
        <v>5</v>
      </c>
      <c r="O3" s="2" t="s">
        <v>6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2" t="s">
        <v>5</v>
      </c>
      <c r="V3" s="2" t="s">
        <v>6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2" t="s">
        <v>5</v>
      </c>
      <c r="AC3" s="2" t="s">
        <v>6</v>
      </c>
      <c r="AD3" s="1" t="s">
        <v>0</v>
      </c>
      <c r="AE3" s="1" t="s">
        <v>1</v>
      </c>
      <c r="AF3" s="1" t="s">
        <v>2</v>
      </c>
      <c r="AG3" s="1" t="s">
        <v>3</v>
      </c>
      <c r="AH3" s="1" t="s">
        <v>4</v>
      </c>
      <c r="AI3" s="2" t="s">
        <v>5</v>
      </c>
      <c r="AJ3" s="2" t="s">
        <v>6</v>
      </c>
      <c r="AK3" s="1" t="s">
        <v>0</v>
      </c>
      <c r="AL3" s="1" t="s">
        <v>1</v>
      </c>
    </row>
    <row r="4" spans="1:42" x14ac:dyDescent="0.25">
      <c r="A4" s="62" t="s">
        <v>48</v>
      </c>
      <c r="B4" s="82"/>
      <c r="C4" s="82"/>
      <c r="D4" s="92">
        <v>44075</v>
      </c>
      <c r="E4" s="66">
        <v>44076</v>
      </c>
      <c r="F4" s="66">
        <v>44077</v>
      </c>
      <c r="G4" s="3">
        <v>4</v>
      </c>
      <c r="H4" s="3">
        <v>5</v>
      </c>
      <c r="I4" s="92">
        <v>44110</v>
      </c>
      <c r="J4" s="66">
        <v>44111</v>
      </c>
      <c r="K4" s="25">
        <v>44112</v>
      </c>
      <c r="L4" s="25">
        <v>44113</v>
      </c>
      <c r="M4" s="25">
        <v>10</v>
      </c>
      <c r="N4" s="3">
        <v>11</v>
      </c>
      <c r="O4" s="26">
        <v>12</v>
      </c>
      <c r="P4" s="25">
        <v>13</v>
      </c>
      <c r="Q4" s="25">
        <v>14</v>
      </c>
      <c r="R4" s="25">
        <v>15</v>
      </c>
      <c r="S4" s="25">
        <v>16</v>
      </c>
      <c r="T4" s="25">
        <v>17</v>
      </c>
      <c r="U4" s="26">
        <v>18</v>
      </c>
      <c r="V4" s="26">
        <v>19</v>
      </c>
      <c r="W4" s="25">
        <v>20</v>
      </c>
      <c r="X4" s="25">
        <v>21</v>
      </c>
      <c r="Y4" s="25">
        <v>22</v>
      </c>
      <c r="Z4" s="25">
        <v>23</v>
      </c>
      <c r="AA4" s="25">
        <v>24</v>
      </c>
      <c r="AB4" s="26">
        <v>25</v>
      </c>
      <c r="AC4" s="26">
        <v>26</v>
      </c>
      <c r="AD4" s="25">
        <v>27</v>
      </c>
      <c r="AE4" s="25">
        <v>28</v>
      </c>
      <c r="AF4" s="25">
        <v>29</v>
      </c>
      <c r="AG4" s="25">
        <v>30</v>
      </c>
      <c r="AH4" s="92">
        <v>31</v>
      </c>
      <c r="AI4" s="3"/>
      <c r="AJ4" s="3"/>
      <c r="AK4" s="6"/>
      <c r="AL4" s="6"/>
    </row>
    <row r="5" spans="1:42" x14ac:dyDescent="0.25">
      <c r="A5" s="62" t="s">
        <v>42</v>
      </c>
      <c r="B5" s="82"/>
      <c r="C5" s="82"/>
      <c r="D5" s="77"/>
      <c r="E5" s="77"/>
      <c r="F5" s="77"/>
      <c r="G5" s="3">
        <v>44075</v>
      </c>
      <c r="H5" s="3">
        <v>44076</v>
      </c>
      <c r="I5" s="25">
        <v>44077</v>
      </c>
      <c r="J5" s="25">
        <v>4</v>
      </c>
      <c r="K5" s="25">
        <v>5</v>
      </c>
      <c r="L5" s="25">
        <v>44110</v>
      </c>
      <c r="M5" s="25">
        <v>44111</v>
      </c>
      <c r="N5" s="3">
        <v>44112</v>
      </c>
      <c r="O5" s="26">
        <v>44113</v>
      </c>
      <c r="P5" s="25">
        <v>10</v>
      </c>
      <c r="Q5" s="25">
        <v>11</v>
      </c>
      <c r="R5" s="25">
        <v>12</v>
      </c>
      <c r="S5" s="25">
        <v>13</v>
      </c>
      <c r="T5" s="25">
        <v>14</v>
      </c>
      <c r="U5" s="26">
        <v>15</v>
      </c>
      <c r="V5" s="26">
        <v>16</v>
      </c>
      <c r="W5" s="25">
        <v>17</v>
      </c>
      <c r="X5" s="25">
        <v>18</v>
      </c>
      <c r="Y5" s="25">
        <v>19</v>
      </c>
      <c r="Z5" s="25">
        <v>20</v>
      </c>
      <c r="AA5" s="25">
        <v>21</v>
      </c>
      <c r="AB5" s="26">
        <v>22</v>
      </c>
      <c r="AC5" s="26">
        <v>23</v>
      </c>
      <c r="AD5" s="25">
        <v>24</v>
      </c>
      <c r="AE5" s="25">
        <v>25</v>
      </c>
      <c r="AF5" s="25">
        <v>26</v>
      </c>
      <c r="AG5" s="25">
        <v>27</v>
      </c>
      <c r="AH5" s="4">
        <v>28</v>
      </c>
      <c r="AI5" s="3"/>
      <c r="AJ5" s="3"/>
      <c r="AK5" s="6"/>
      <c r="AL5" s="6"/>
    </row>
    <row r="6" spans="1:42" x14ac:dyDescent="0.25">
      <c r="A6" s="62" t="s">
        <v>43</v>
      </c>
      <c r="B6" s="82"/>
      <c r="C6" s="82"/>
      <c r="D6" s="77"/>
      <c r="E6" s="77"/>
      <c r="F6" s="77"/>
      <c r="G6" s="3">
        <v>44075</v>
      </c>
      <c r="H6" s="3">
        <v>44076</v>
      </c>
      <c r="I6" s="25">
        <v>44077</v>
      </c>
      <c r="J6" s="25">
        <v>4</v>
      </c>
      <c r="K6" s="25">
        <v>5</v>
      </c>
      <c r="L6" s="25">
        <v>44110</v>
      </c>
      <c r="M6" s="25">
        <v>44111</v>
      </c>
      <c r="N6" s="3">
        <v>44112</v>
      </c>
      <c r="O6" s="26">
        <v>44113</v>
      </c>
      <c r="P6" s="25">
        <v>10</v>
      </c>
      <c r="Q6" s="25">
        <v>11</v>
      </c>
      <c r="R6" s="25">
        <v>12</v>
      </c>
      <c r="S6" s="25">
        <v>13</v>
      </c>
      <c r="T6" s="25">
        <v>14</v>
      </c>
      <c r="U6" s="26">
        <v>15</v>
      </c>
      <c r="V6" s="26">
        <v>16</v>
      </c>
      <c r="W6" s="25">
        <v>17</v>
      </c>
      <c r="X6" s="25">
        <v>18</v>
      </c>
      <c r="Y6" s="25">
        <v>19</v>
      </c>
      <c r="Z6" s="25">
        <v>20</v>
      </c>
      <c r="AA6" s="25">
        <v>21</v>
      </c>
      <c r="AB6" s="26">
        <v>22</v>
      </c>
      <c r="AC6" s="26">
        <v>23</v>
      </c>
      <c r="AD6" s="25">
        <v>24</v>
      </c>
      <c r="AE6" s="25">
        <v>25</v>
      </c>
      <c r="AF6" s="25">
        <v>26</v>
      </c>
      <c r="AG6" s="25">
        <v>27</v>
      </c>
      <c r="AH6" s="4">
        <v>28</v>
      </c>
      <c r="AI6" s="3">
        <v>29</v>
      </c>
      <c r="AJ6" s="3">
        <v>30</v>
      </c>
      <c r="AK6" s="4">
        <v>31</v>
      </c>
      <c r="AL6" s="6"/>
    </row>
    <row r="7" spans="1:42" x14ac:dyDescent="0.25">
      <c r="A7" s="62" t="s">
        <v>44</v>
      </c>
      <c r="B7" s="77"/>
      <c r="C7" s="25">
        <v>1</v>
      </c>
      <c r="D7" s="25">
        <v>44076</v>
      </c>
      <c r="E7" s="25">
        <v>44077</v>
      </c>
      <c r="F7" s="25">
        <v>4</v>
      </c>
      <c r="G7" s="3">
        <v>5</v>
      </c>
      <c r="H7" s="3">
        <v>44110</v>
      </c>
      <c r="I7" s="25">
        <v>44111</v>
      </c>
      <c r="J7" s="25">
        <v>44112</v>
      </c>
      <c r="K7" s="25">
        <v>44113</v>
      </c>
      <c r="L7" s="25">
        <v>10</v>
      </c>
      <c r="M7" s="25">
        <v>11</v>
      </c>
      <c r="N7" s="3">
        <v>12</v>
      </c>
      <c r="O7" s="26">
        <v>13</v>
      </c>
      <c r="P7" s="66">
        <v>14</v>
      </c>
      <c r="Q7" s="66">
        <v>15</v>
      </c>
      <c r="R7" s="66">
        <v>16</v>
      </c>
      <c r="S7" s="66">
        <v>17</v>
      </c>
      <c r="T7" s="107">
        <v>18</v>
      </c>
      <c r="U7" s="26">
        <v>19</v>
      </c>
      <c r="V7" s="26">
        <v>20</v>
      </c>
      <c r="W7" s="107">
        <v>21</v>
      </c>
      <c r="X7" s="25">
        <v>22</v>
      </c>
      <c r="Y7" s="25">
        <v>23</v>
      </c>
      <c r="Z7" s="25">
        <v>24</v>
      </c>
      <c r="AA7" s="25">
        <v>25</v>
      </c>
      <c r="AB7" s="26">
        <v>26</v>
      </c>
      <c r="AC7" s="26">
        <v>27</v>
      </c>
      <c r="AD7" s="25">
        <v>28</v>
      </c>
      <c r="AE7" s="25">
        <v>29</v>
      </c>
      <c r="AF7" s="25">
        <v>30</v>
      </c>
      <c r="AG7" s="77"/>
      <c r="AH7" s="6"/>
      <c r="AI7" s="3"/>
      <c r="AJ7" s="3"/>
      <c r="AK7" s="6"/>
      <c r="AL7" s="6"/>
    </row>
    <row r="8" spans="1:42" x14ac:dyDescent="0.25">
      <c r="A8" s="62" t="s">
        <v>45</v>
      </c>
      <c r="B8" s="77"/>
      <c r="C8" s="77"/>
      <c r="D8" s="77"/>
      <c r="E8" s="92">
        <v>44075</v>
      </c>
      <c r="F8" s="25">
        <v>44076</v>
      </c>
      <c r="G8" s="3">
        <v>44077</v>
      </c>
      <c r="H8" s="3">
        <v>4</v>
      </c>
      <c r="I8" s="25">
        <v>5</v>
      </c>
      <c r="J8" s="25">
        <v>44110</v>
      </c>
      <c r="K8" s="25">
        <v>44111</v>
      </c>
      <c r="L8" s="25">
        <v>44112</v>
      </c>
      <c r="M8" s="25">
        <v>44113</v>
      </c>
      <c r="N8" s="3">
        <v>10</v>
      </c>
      <c r="O8" s="26">
        <v>11</v>
      </c>
      <c r="P8" s="25">
        <v>12</v>
      </c>
      <c r="Q8" s="25">
        <v>13</v>
      </c>
      <c r="R8" s="25">
        <v>14</v>
      </c>
      <c r="S8" s="25">
        <v>15</v>
      </c>
      <c r="T8" s="25">
        <v>16</v>
      </c>
      <c r="U8" s="26">
        <v>17</v>
      </c>
      <c r="V8" s="26">
        <v>18</v>
      </c>
      <c r="W8" s="25">
        <v>19</v>
      </c>
      <c r="X8" s="25">
        <v>20</v>
      </c>
      <c r="Y8" s="25">
        <v>21</v>
      </c>
      <c r="Z8" s="25">
        <v>22</v>
      </c>
      <c r="AA8" s="25">
        <v>23</v>
      </c>
      <c r="AB8" s="26">
        <v>24</v>
      </c>
      <c r="AC8" s="26">
        <v>25</v>
      </c>
      <c r="AD8" s="25">
        <v>26</v>
      </c>
      <c r="AE8" s="25">
        <v>27</v>
      </c>
      <c r="AF8" s="25">
        <v>28</v>
      </c>
      <c r="AG8" s="25">
        <v>29</v>
      </c>
      <c r="AH8" s="4">
        <v>30</v>
      </c>
      <c r="AI8" s="3">
        <v>31</v>
      </c>
      <c r="AJ8" s="3"/>
      <c r="AK8" s="6"/>
      <c r="AL8" s="6"/>
    </row>
    <row r="9" spans="1:42" x14ac:dyDescent="0.25">
      <c r="A9" s="62" t="s">
        <v>46</v>
      </c>
      <c r="B9" s="77"/>
      <c r="C9" s="77"/>
      <c r="D9" s="77"/>
      <c r="E9" s="77"/>
      <c r="F9" s="77"/>
      <c r="G9" s="3"/>
      <c r="H9" s="3">
        <v>44075</v>
      </c>
      <c r="I9" s="81">
        <v>44076</v>
      </c>
      <c r="J9" s="81">
        <v>44077</v>
      </c>
      <c r="K9" s="81">
        <v>4</v>
      </c>
      <c r="L9" s="81">
        <v>5</v>
      </c>
      <c r="M9" s="81">
        <v>44110</v>
      </c>
      <c r="N9" s="3">
        <v>44111</v>
      </c>
      <c r="O9" s="26">
        <v>44112</v>
      </c>
      <c r="P9" s="81">
        <v>44113</v>
      </c>
      <c r="Q9" s="81">
        <v>10</v>
      </c>
      <c r="R9" s="81">
        <v>11</v>
      </c>
      <c r="S9" s="81">
        <v>12</v>
      </c>
      <c r="T9" s="81">
        <v>13</v>
      </c>
      <c r="U9" s="26">
        <v>14</v>
      </c>
      <c r="V9" s="26">
        <v>15</v>
      </c>
      <c r="W9" s="81">
        <v>16</v>
      </c>
      <c r="X9" s="81">
        <v>17</v>
      </c>
      <c r="Y9" s="81">
        <v>18</v>
      </c>
      <c r="Z9" s="81">
        <v>19</v>
      </c>
      <c r="AA9" s="81">
        <v>20</v>
      </c>
      <c r="AB9" s="26">
        <v>21</v>
      </c>
      <c r="AC9" s="26">
        <v>22</v>
      </c>
      <c r="AD9" s="77">
        <v>23</v>
      </c>
      <c r="AE9" s="107">
        <v>24</v>
      </c>
      <c r="AF9" s="113">
        <v>25</v>
      </c>
      <c r="AG9" s="77">
        <v>26</v>
      </c>
      <c r="AH9" s="114">
        <v>27</v>
      </c>
      <c r="AI9" s="3">
        <v>28</v>
      </c>
      <c r="AJ9" s="3">
        <v>29</v>
      </c>
      <c r="AK9" s="6">
        <v>30</v>
      </c>
      <c r="AL9" s="6"/>
    </row>
    <row r="10" spans="1:42" x14ac:dyDescent="0.25">
      <c r="A10" s="62" t="s">
        <v>119</v>
      </c>
      <c r="B10" s="77"/>
      <c r="C10" s="77">
        <v>1</v>
      </c>
      <c r="D10" s="113">
        <v>44076</v>
      </c>
      <c r="E10" s="77">
        <v>44077</v>
      </c>
      <c r="F10" s="113">
        <v>4</v>
      </c>
      <c r="G10" s="3">
        <v>5</v>
      </c>
      <c r="H10" s="3">
        <v>44110</v>
      </c>
      <c r="I10" s="77">
        <v>44111</v>
      </c>
      <c r="J10" s="77">
        <v>44112</v>
      </c>
      <c r="K10" s="113">
        <v>44113</v>
      </c>
      <c r="L10" s="77">
        <v>10</v>
      </c>
      <c r="M10" s="113">
        <v>11</v>
      </c>
      <c r="N10" s="3">
        <v>12</v>
      </c>
      <c r="O10" s="26">
        <v>13</v>
      </c>
      <c r="P10" s="77">
        <v>14</v>
      </c>
      <c r="Q10" s="77">
        <v>15</v>
      </c>
      <c r="R10" s="113">
        <v>16</v>
      </c>
      <c r="S10" s="77">
        <v>17</v>
      </c>
      <c r="T10" s="113">
        <v>18</v>
      </c>
      <c r="U10" s="26">
        <v>19</v>
      </c>
      <c r="V10" s="26">
        <v>20</v>
      </c>
      <c r="W10" s="77">
        <v>21</v>
      </c>
      <c r="X10" s="77">
        <v>22</v>
      </c>
      <c r="Y10" s="113">
        <v>23</v>
      </c>
      <c r="Z10" s="77">
        <v>24</v>
      </c>
      <c r="AA10" s="113">
        <v>25</v>
      </c>
      <c r="AB10" s="26">
        <v>26</v>
      </c>
      <c r="AC10" s="26">
        <v>27</v>
      </c>
      <c r="AD10" s="77">
        <v>28</v>
      </c>
      <c r="AE10" s="77">
        <v>29</v>
      </c>
      <c r="AF10" s="113">
        <v>30</v>
      </c>
      <c r="AG10" s="77">
        <v>31</v>
      </c>
      <c r="AH10" s="77"/>
      <c r="AI10" s="3"/>
      <c r="AJ10" s="3"/>
      <c r="AK10" s="6"/>
      <c r="AL10" s="6"/>
    </row>
    <row r="11" spans="1:42" x14ac:dyDescent="0.25">
      <c r="A11" s="62" t="s">
        <v>91</v>
      </c>
      <c r="B11" s="77"/>
      <c r="C11" s="77"/>
      <c r="D11" s="77"/>
      <c r="E11" s="77"/>
      <c r="F11" s="25">
        <v>44075</v>
      </c>
      <c r="G11" s="3">
        <v>44076</v>
      </c>
      <c r="H11" s="3">
        <v>44077</v>
      </c>
      <c r="I11" s="66">
        <v>4</v>
      </c>
      <c r="J11" s="66">
        <v>5</v>
      </c>
      <c r="K11" s="66">
        <v>44110</v>
      </c>
      <c r="L11" s="66">
        <v>44111</v>
      </c>
      <c r="M11" s="66">
        <v>44112</v>
      </c>
      <c r="N11" s="3">
        <v>44113</v>
      </c>
      <c r="O11" s="26">
        <v>10</v>
      </c>
      <c r="P11" s="66">
        <v>11</v>
      </c>
      <c r="Q11" s="66">
        <v>12</v>
      </c>
      <c r="R11" s="66">
        <v>13</v>
      </c>
      <c r="S11" s="66">
        <v>14</v>
      </c>
      <c r="T11" s="107">
        <v>15</v>
      </c>
      <c r="U11" s="26">
        <v>16</v>
      </c>
      <c r="V11" s="26">
        <v>17</v>
      </c>
      <c r="W11" s="66">
        <v>18</v>
      </c>
      <c r="X11" s="66">
        <v>19</v>
      </c>
      <c r="Y11" s="66">
        <v>20</v>
      </c>
      <c r="Z11" s="66">
        <v>21</v>
      </c>
      <c r="AA11" s="66">
        <v>22</v>
      </c>
      <c r="AB11" s="26">
        <v>23</v>
      </c>
      <c r="AC11" s="26">
        <v>24</v>
      </c>
      <c r="AD11" s="35">
        <v>25</v>
      </c>
      <c r="AE11" s="35">
        <v>26</v>
      </c>
      <c r="AF11" s="35">
        <v>27</v>
      </c>
      <c r="AG11" s="35">
        <v>28</v>
      </c>
      <c r="AH11" s="112">
        <v>29</v>
      </c>
      <c r="AI11" s="3">
        <v>30</v>
      </c>
      <c r="AJ11" s="3">
        <v>31</v>
      </c>
      <c r="AK11" s="6"/>
      <c r="AL11" s="6"/>
    </row>
    <row r="12" spans="1:42" x14ac:dyDescent="0.25">
      <c r="A12" s="62" t="s">
        <v>33</v>
      </c>
      <c r="B12" s="35">
        <v>1</v>
      </c>
      <c r="C12" s="35">
        <v>2</v>
      </c>
      <c r="D12" s="35">
        <v>44077</v>
      </c>
      <c r="E12" s="35">
        <v>4</v>
      </c>
      <c r="F12" s="35">
        <v>5</v>
      </c>
      <c r="G12" s="3">
        <v>44110</v>
      </c>
      <c r="H12" s="3">
        <v>44111</v>
      </c>
      <c r="I12" s="25">
        <v>44112</v>
      </c>
      <c r="J12" s="25">
        <v>44113</v>
      </c>
      <c r="K12" s="25">
        <v>10</v>
      </c>
      <c r="L12" s="92">
        <v>11</v>
      </c>
      <c r="M12" s="25">
        <v>12</v>
      </c>
      <c r="N12" s="3">
        <v>13</v>
      </c>
      <c r="O12" s="26">
        <v>14</v>
      </c>
      <c r="P12" s="25">
        <v>15</v>
      </c>
      <c r="Q12" s="25">
        <v>16</v>
      </c>
      <c r="R12" s="25">
        <v>17</v>
      </c>
      <c r="S12" s="25">
        <v>18</v>
      </c>
      <c r="T12" s="25">
        <v>19</v>
      </c>
      <c r="U12" s="26">
        <v>20</v>
      </c>
      <c r="V12" s="26">
        <v>21</v>
      </c>
      <c r="W12" s="25">
        <v>22</v>
      </c>
      <c r="X12" s="25">
        <v>23</v>
      </c>
      <c r="Y12" s="25">
        <v>24</v>
      </c>
      <c r="Z12" s="25">
        <v>25</v>
      </c>
      <c r="AA12" s="25">
        <v>26</v>
      </c>
      <c r="AB12" s="26">
        <v>27</v>
      </c>
      <c r="AC12" s="26">
        <v>28</v>
      </c>
      <c r="AD12" s="25">
        <v>29</v>
      </c>
      <c r="AE12" s="25">
        <v>30</v>
      </c>
      <c r="AF12" s="77"/>
      <c r="AG12" s="77"/>
      <c r="AH12" s="6"/>
      <c r="AI12" s="3"/>
      <c r="AJ12" s="3"/>
      <c r="AK12" s="6"/>
      <c r="AL12" s="6"/>
    </row>
    <row r="13" spans="1:42" x14ac:dyDescent="0.25">
      <c r="A13" s="62" t="s">
        <v>120</v>
      </c>
      <c r="B13" s="77"/>
      <c r="C13" s="77"/>
      <c r="D13" s="25">
        <v>44075</v>
      </c>
      <c r="E13" s="25">
        <v>44076</v>
      </c>
      <c r="F13" s="25">
        <v>44077</v>
      </c>
      <c r="G13" s="3">
        <v>4</v>
      </c>
      <c r="H13" s="3">
        <v>5</v>
      </c>
      <c r="I13" s="25">
        <v>44110</v>
      </c>
      <c r="J13" s="25">
        <v>44111</v>
      </c>
      <c r="K13" s="25">
        <v>44112</v>
      </c>
      <c r="L13" s="25">
        <v>44113</v>
      </c>
      <c r="M13" s="25">
        <v>10</v>
      </c>
      <c r="N13" s="3">
        <v>11</v>
      </c>
      <c r="O13" s="26">
        <v>12</v>
      </c>
      <c r="P13" s="25">
        <v>13</v>
      </c>
      <c r="Q13" s="25">
        <v>14</v>
      </c>
      <c r="R13" s="25">
        <v>15</v>
      </c>
      <c r="S13" s="25">
        <v>16</v>
      </c>
      <c r="T13" s="25">
        <v>17</v>
      </c>
      <c r="U13" s="26">
        <v>18</v>
      </c>
      <c r="V13" s="26">
        <v>19</v>
      </c>
      <c r="W13" s="25">
        <v>20</v>
      </c>
      <c r="X13" s="25">
        <v>21</v>
      </c>
      <c r="Y13" s="25">
        <v>22</v>
      </c>
      <c r="Z13" s="25">
        <v>23</v>
      </c>
      <c r="AA13" s="25">
        <v>24</v>
      </c>
      <c r="AB13" s="26">
        <v>25</v>
      </c>
      <c r="AC13" s="26">
        <v>26</v>
      </c>
      <c r="AD13" s="25">
        <v>27</v>
      </c>
      <c r="AE13" s="25">
        <v>28</v>
      </c>
      <c r="AF13" s="25">
        <v>29</v>
      </c>
      <c r="AG13" s="92">
        <v>30</v>
      </c>
      <c r="AH13" s="4">
        <v>31</v>
      </c>
      <c r="AI13" s="3"/>
      <c r="AJ13" s="3"/>
      <c r="AK13" s="6"/>
      <c r="AL13" s="6"/>
    </row>
    <row r="14" spans="1:42" x14ac:dyDescent="0.25">
      <c r="A14" s="62" t="s">
        <v>34</v>
      </c>
      <c r="B14" s="77"/>
      <c r="C14" s="77"/>
      <c r="D14" s="77"/>
      <c r="E14" s="77"/>
      <c r="F14" s="77"/>
      <c r="G14" s="93">
        <v>44075</v>
      </c>
      <c r="H14" s="3">
        <v>44076</v>
      </c>
      <c r="I14" s="25">
        <v>44077</v>
      </c>
      <c r="J14" s="25">
        <v>4</v>
      </c>
      <c r="K14" s="25">
        <v>5</v>
      </c>
      <c r="L14" s="25">
        <v>44110</v>
      </c>
      <c r="M14" s="25">
        <v>44111</v>
      </c>
      <c r="N14" s="3">
        <v>44112</v>
      </c>
      <c r="O14" s="26">
        <v>44113</v>
      </c>
      <c r="P14" s="25">
        <v>10</v>
      </c>
      <c r="Q14" s="25">
        <v>11</v>
      </c>
      <c r="R14" s="25">
        <v>12</v>
      </c>
      <c r="S14" s="25">
        <v>13</v>
      </c>
      <c r="T14" s="25">
        <v>14</v>
      </c>
      <c r="U14" s="26">
        <v>15</v>
      </c>
      <c r="V14" s="26">
        <v>16</v>
      </c>
      <c r="W14" s="25">
        <v>17</v>
      </c>
      <c r="X14" s="25">
        <v>18</v>
      </c>
      <c r="Y14" s="25">
        <v>19</v>
      </c>
      <c r="Z14" s="25">
        <v>20</v>
      </c>
      <c r="AA14" s="25">
        <v>21</v>
      </c>
      <c r="AB14" s="26">
        <v>22</v>
      </c>
      <c r="AC14" s="26">
        <v>23</v>
      </c>
      <c r="AD14" s="25">
        <v>24</v>
      </c>
      <c r="AE14" s="25">
        <v>25</v>
      </c>
      <c r="AF14" s="25">
        <v>26</v>
      </c>
      <c r="AG14" s="25">
        <v>27</v>
      </c>
      <c r="AH14" s="4">
        <v>28</v>
      </c>
      <c r="AI14" s="3">
        <v>29</v>
      </c>
      <c r="AJ14" s="3">
        <v>30</v>
      </c>
      <c r="AK14" s="6"/>
      <c r="AL14" s="6"/>
    </row>
    <row r="15" spans="1:42" x14ac:dyDescent="0.25">
      <c r="A15" s="62" t="s">
        <v>35</v>
      </c>
      <c r="B15" s="25">
        <v>1</v>
      </c>
      <c r="C15" s="25">
        <v>2</v>
      </c>
      <c r="D15" s="25">
        <v>44077</v>
      </c>
      <c r="E15" s="25">
        <v>4</v>
      </c>
      <c r="F15" s="25">
        <v>5</v>
      </c>
      <c r="G15" s="93">
        <v>44110</v>
      </c>
      <c r="H15" s="3">
        <v>44111</v>
      </c>
      <c r="I15" s="92">
        <v>44112</v>
      </c>
      <c r="J15" s="25">
        <v>44113</v>
      </c>
      <c r="K15" s="25">
        <v>10</v>
      </c>
      <c r="L15" s="25">
        <v>11</v>
      </c>
      <c r="M15" s="25">
        <v>12</v>
      </c>
      <c r="N15" s="3">
        <v>13</v>
      </c>
      <c r="O15" s="26">
        <v>14</v>
      </c>
      <c r="P15" s="25">
        <v>15</v>
      </c>
      <c r="Q15" s="25">
        <v>16</v>
      </c>
      <c r="R15" s="25">
        <v>17</v>
      </c>
      <c r="S15" s="25">
        <v>18</v>
      </c>
      <c r="T15" s="25">
        <v>19</v>
      </c>
      <c r="U15" s="26">
        <v>20</v>
      </c>
      <c r="V15" s="26">
        <v>21</v>
      </c>
      <c r="W15" s="66">
        <v>22</v>
      </c>
      <c r="X15" s="66">
        <v>23</v>
      </c>
      <c r="Y15" s="66">
        <v>24</v>
      </c>
      <c r="Z15" s="92">
        <v>25</v>
      </c>
      <c r="AA15" s="92">
        <v>26</v>
      </c>
      <c r="AB15" s="26">
        <v>27</v>
      </c>
      <c r="AC15" s="26">
        <v>28</v>
      </c>
      <c r="AD15" s="66">
        <v>29</v>
      </c>
      <c r="AE15" s="66">
        <v>30</v>
      </c>
      <c r="AF15" s="66">
        <v>31</v>
      </c>
      <c r="AG15" s="77"/>
      <c r="AH15" s="6"/>
      <c r="AI15" s="3"/>
      <c r="AJ15" s="3"/>
      <c r="AK15" s="6"/>
      <c r="AL15" s="6"/>
    </row>
    <row r="16" spans="1:42" ht="15.75" thickBot="1" x14ac:dyDescent="0.3">
      <c r="AP16" s="90"/>
    </row>
    <row r="17" spans="2:24" x14ac:dyDescent="0.25">
      <c r="B17" s="441" t="s">
        <v>136</v>
      </c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442"/>
      <c r="V17" s="442"/>
      <c r="W17" s="442"/>
      <c r="X17" s="443"/>
    </row>
    <row r="18" spans="2:24" ht="15" customHeight="1" x14ac:dyDescent="0.25">
      <c r="B18" s="491"/>
      <c r="C18" s="492"/>
      <c r="D18" s="492"/>
      <c r="E18" s="492"/>
      <c r="F18" s="492"/>
      <c r="G18" s="492"/>
      <c r="H18" s="492"/>
      <c r="I18" s="492"/>
      <c r="J18" s="492"/>
      <c r="K18" s="492"/>
      <c r="L18" s="492"/>
      <c r="M18" s="492"/>
      <c r="N18" s="492"/>
      <c r="O18" s="492"/>
      <c r="P18" s="492"/>
      <c r="Q18" s="492"/>
      <c r="R18" s="324" t="s">
        <v>251</v>
      </c>
      <c r="S18" s="324"/>
      <c r="T18" s="324" t="s">
        <v>250</v>
      </c>
      <c r="U18" s="324"/>
      <c r="V18" s="324" t="s">
        <v>12</v>
      </c>
      <c r="W18" s="324"/>
      <c r="X18" s="360"/>
    </row>
    <row r="19" spans="2:24" ht="15" customHeight="1" x14ac:dyDescent="0.25">
      <c r="B19" s="491"/>
      <c r="C19" s="492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324"/>
      <c r="S19" s="324"/>
      <c r="T19" s="324"/>
      <c r="U19" s="324"/>
      <c r="V19" s="324"/>
      <c r="W19" s="324"/>
      <c r="X19" s="360"/>
    </row>
    <row r="20" spans="2:24" x14ac:dyDescent="0.25">
      <c r="B20" s="69" t="s">
        <v>10</v>
      </c>
      <c r="C20" s="488"/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90"/>
      <c r="R20" s="324"/>
      <c r="S20" s="324"/>
      <c r="T20" s="324"/>
      <c r="U20" s="324"/>
      <c r="V20" s="324"/>
      <c r="W20" s="324"/>
      <c r="X20" s="360"/>
    </row>
    <row r="21" spans="2:24" x14ac:dyDescent="0.25">
      <c r="B21" s="8">
        <v>168</v>
      </c>
      <c r="C21" s="482">
        <f>B21+B22+B23</f>
        <v>179</v>
      </c>
      <c r="D21" s="485" t="s">
        <v>8</v>
      </c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  <c r="P21" s="486"/>
      <c r="Q21" s="487"/>
      <c r="R21" s="453">
        <v>20</v>
      </c>
      <c r="S21" s="454"/>
      <c r="T21" s="453">
        <v>25</v>
      </c>
      <c r="U21" s="454"/>
      <c r="V21" s="473">
        <f>3*C21*R21+C21*T21</f>
        <v>15215</v>
      </c>
      <c r="W21" s="474"/>
      <c r="X21" s="475"/>
    </row>
    <row r="22" spans="2:24" x14ac:dyDescent="0.25">
      <c r="B22" s="9">
        <v>15</v>
      </c>
      <c r="C22" s="483"/>
      <c r="D22" s="485" t="s">
        <v>9</v>
      </c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7"/>
      <c r="R22" s="455"/>
      <c r="S22" s="456"/>
      <c r="T22" s="455"/>
      <c r="U22" s="456"/>
      <c r="V22" s="476"/>
      <c r="W22" s="477"/>
      <c r="X22" s="478"/>
    </row>
    <row r="23" spans="2:24" x14ac:dyDescent="0.25">
      <c r="B23" s="111">
        <v>-4</v>
      </c>
      <c r="C23" s="484"/>
      <c r="D23" s="485" t="s">
        <v>249</v>
      </c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  <c r="P23" s="486"/>
      <c r="Q23" s="487"/>
      <c r="R23" s="457"/>
      <c r="S23" s="458"/>
      <c r="T23" s="457"/>
      <c r="U23" s="458"/>
      <c r="V23" s="479"/>
      <c r="W23" s="480"/>
      <c r="X23" s="481"/>
    </row>
    <row r="24" spans="2:24" x14ac:dyDescent="0.25">
      <c r="B24" s="34">
        <v>10</v>
      </c>
      <c r="C24" s="5"/>
      <c r="D24" s="445" t="s">
        <v>47</v>
      </c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445"/>
      <c r="Q24" s="445"/>
      <c r="R24" s="384">
        <v>20</v>
      </c>
      <c r="S24" s="385"/>
      <c r="T24" s="384">
        <v>25</v>
      </c>
      <c r="U24" s="385"/>
      <c r="V24" s="361">
        <f>B24*R24*3+B24*T24</f>
        <v>850</v>
      </c>
      <c r="W24" s="444"/>
      <c r="X24" s="362"/>
    </row>
    <row r="25" spans="2:24" x14ac:dyDescent="0.25">
      <c r="B25" s="115">
        <v>11</v>
      </c>
      <c r="C25" s="5"/>
      <c r="D25" s="445" t="s">
        <v>121</v>
      </c>
      <c r="E25" s="445"/>
      <c r="F25" s="445"/>
      <c r="G25" s="445"/>
      <c r="H25" s="445"/>
      <c r="I25" s="445"/>
      <c r="J25" s="445"/>
      <c r="K25" s="445"/>
      <c r="L25" s="445"/>
      <c r="M25" s="445"/>
      <c r="N25" s="445"/>
      <c r="O25" s="445"/>
      <c r="P25" s="445"/>
      <c r="Q25" s="445"/>
      <c r="R25" s="384">
        <v>1.5</v>
      </c>
      <c r="S25" s="385"/>
      <c r="T25" s="384">
        <v>1.5</v>
      </c>
      <c r="U25" s="385"/>
      <c r="V25" s="361">
        <f>B25*R25*3+B25*T25</f>
        <v>66</v>
      </c>
      <c r="W25" s="444"/>
      <c r="X25" s="362"/>
    </row>
    <row r="26" spans="2:24" x14ac:dyDescent="0.25">
      <c r="B26" s="117">
        <v>43</v>
      </c>
      <c r="C26" s="5"/>
      <c r="D26" s="445" t="s">
        <v>253</v>
      </c>
      <c r="E26" s="445"/>
      <c r="F26" s="445"/>
      <c r="G26" s="445"/>
      <c r="H26" s="445"/>
      <c r="I26" s="445"/>
      <c r="J26" s="445"/>
      <c r="K26" s="445"/>
      <c r="L26" s="445"/>
      <c r="M26" s="445"/>
      <c r="N26" s="445"/>
      <c r="O26" s="445"/>
      <c r="P26" s="445"/>
      <c r="Q26" s="445"/>
      <c r="R26" s="384">
        <v>7</v>
      </c>
      <c r="S26" s="385"/>
      <c r="T26" s="384"/>
      <c r="U26" s="385"/>
      <c r="V26" s="361">
        <f>B26*R26</f>
        <v>301</v>
      </c>
      <c r="W26" s="444"/>
      <c r="X26" s="362"/>
    </row>
    <row r="27" spans="2:24" x14ac:dyDescent="0.25">
      <c r="B27" s="10"/>
      <c r="C27" s="5"/>
      <c r="D27" s="445" t="s">
        <v>247</v>
      </c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  <c r="R27" s="384"/>
      <c r="S27" s="385"/>
      <c r="T27" s="384"/>
      <c r="U27" s="385"/>
      <c r="V27" s="446"/>
      <c r="W27" s="446"/>
      <c r="X27" s="447"/>
    </row>
    <row r="28" spans="2:24" x14ac:dyDescent="0.25">
      <c r="B28" s="210"/>
      <c r="C28" s="5"/>
      <c r="D28" s="445" t="s">
        <v>285</v>
      </c>
      <c r="E28" s="445"/>
      <c r="F28" s="445"/>
      <c r="G28" s="445"/>
      <c r="H28" s="445"/>
      <c r="I28" s="445"/>
      <c r="J28" s="445"/>
      <c r="K28" s="445"/>
      <c r="L28" s="445"/>
      <c r="M28" s="445"/>
      <c r="N28" s="445"/>
      <c r="O28" s="445"/>
      <c r="P28" s="445"/>
      <c r="Q28" s="445"/>
      <c r="R28" s="384">
        <v>5</v>
      </c>
      <c r="S28" s="385"/>
      <c r="T28" s="384">
        <v>5</v>
      </c>
      <c r="U28" s="385"/>
      <c r="V28" s="361">
        <f>R28*3+T28</f>
        <v>20</v>
      </c>
      <c r="W28" s="444"/>
      <c r="X28" s="362"/>
    </row>
    <row r="29" spans="2:24" x14ac:dyDescent="0.25">
      <c r="B29" s="11"/>
      <c r="C29" s="216"/>
      <c r="D29" s="216"/>
      <c r="E29" s="216"/>
      <c r="F29" s="216"/>
      <c r="G29" s="216"/>
      <c r="H29" s="216"/>
      <c r="I29" s="216"/>
      <c r="J29" s="216"/>
      <c r="K29" s="217"/>
      <c r="L29" s="318" t="s">
        <v>302</v>
      </c>
      <c r="M29" s="319"/>
      <c r="N29" s="319"/>
      <c r="O29" s="319"/>
      <c r="P29" s="319"/>
      <c r="Q29" s="319"/>
      <c r="R29" s="319"/>
      <c r="S29" s="319"/>
      <c r="T29" s="319"/>
      <c r="U29" s="493"/>
      <c r="V29" s="494">
        <f>SUM(V21:X28)</f>
        <v>16452</v>
      </c>
      <c r="W29" s="495"/>
      <c r="X29" s="496"/>
    </row>
    <row r="30" spans="2:24" ht="23.25" customHeight="1" x14ac:dyDescent="0.25">
      <c r="B30" s="11"/>
      <c r="C30" s="12"/>
      <c r="D30" s="12"/>
      <c r="E30" s="12"/>
      <c r="F30" s="12"/>
      <c r="G30" s="12"/>
      <c r="H30" s="12"/>
      <c r="I30" s="12"/>
      <c r="J30" s="12"/>
      <c r="K30" s="218"/>
      <c r="L30" s="459" t="s">
        <v>260</v>
      </c>
      <c r="M30" s="460"/>
      <c r="N30" s="460"/>
      <c r="O30" s="460"/>
      <c r="P30" s="460"/>
      <c r="Q30" s="461"/>
      <c r="R30" s="448" t="s">
        <v>261</v>
      </c>
      <c r="S30" s="449"/>
      <c r="T30" s="384"/>
      <c r="U30" s="385"/>
      <c r="V30" s="361"/>
      <c r="W30" s="444"/>
      <c r="X30" s="362"/>
    </row>
    <row r="31" spans="2:24" x14ac:dyDescent="0.25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382">
        <v>6</v>
      </c>
      <c r="M31" s="383"/>
      <c r="N31" s="382">
        <v>4</v>
      </c>
      <c r="O31" s="383">
        <v>6</v>
      </c>
      <c r="P31" s="382">
        <v>3</v>
      </c>
      <c r="Q31" s="383">
        <v>3</v>
      </c>
      <c r="R31" s="382">
        <v>45</v>
      </c>
      <c r="S31" s="383"/>
      <c r="T31" s="382">
        <v>45</v>
      </c>
      <c r="U31" s="383"/>
      <c r="V31" s="361">
        <f>4*P31*R31</f>
        <v>540</v>
      </c>
      <c r="W31" s="444"/>
      <c r="X31" s="362"/>
    </row>
    <row r="32" spans="2:24" ht="32.25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435" t="s">
        <v>259</v>
      </c>
      <c r="M32" s="436"/>
      <c r="N32" s="436"/>
      <c r="O32" s="436"/>
      <c r="P32" s="436"/>
      <c r="Q32" s="437"/>
      <c r="R32" s="382" t="s">
        <v>262</v>
      </c>
      <c r="S32" s="383"/>
      <c r="T32" s="384"/>
      <c r="U32" s="385"/>
      <c r="V32" s="361"/>
      <c r="W32" s="444"/>
      <c r="X32" s="362"/>
    </row>
    <row r="33" spans="2:24" ht="15" customHeight="1" x14ac:dyDescent="0.25"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382"/>
      <c r="M33" s="383"/>
      <c r="N33" s="382"/>
      <c r="O33" s="383"/>
      <c r="P33" s="382">
        <v>1</v>
      </c>
      <c r="Q33" s="383">
        <v>1</v>
      </c>
      <c r="R33" s="382">
        <v>115</v>
      </c>
      <c r="S33" s="383"/>
      <c r="T33" s="382">
        <v>88</v>
      </c>
      <c r="U33" s="383"/>
      <c r="V33" s="361">
        <f>R33+T33</f>
        <v>203</v>
      </c>
      <c r="W33" s="444"/>
      <c r="X33" s="362"/>
    </row>
    <row r="34" spans="2:24" x14ac:dyDescent="0.25"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318" t="s">
        <v>303</v>
      </c>
      <c r="M34" s="319"/>
      <c r="N34" s="319"/>
      <c r="O34" s="319"/>
      <c r="P34" s="319"/>
      <c r="Q34" s="319"/>
      <c r="R34" s="319"/>
      <c r="S34" s="319"/>
      <c r="T34" s="319"/>
      <c r="U34" s="493"/>
      <c r="V34" s="494">
        <f>SUM(V31:X33)</f>
        <v>743</v>
      </c>
      <c r="W34" s="495"/>
      <c r="X34" s="496"/>
    </row>
    <row r="35" spans="2:24" ht="15" customHeight="1" x14ac:dyDescent="0.25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450" t="s">
        <v>123</v>
      </c>
      <c r="M35" s="450"/>
      <c r="N35" s="450"/>
      <c r="O35" s="450"/>
      <c r="P35" s="450"/>
      <c r="Q35" s="450"/>
      <c r="R35" s="450"/>
      <c r="S35" s="450"/>
      <c r="T35" s="450"/>
      <c r="U35" s="450"/>
      <c r="V35" s="451">
        <f>V29+V34</f>
        <v>17195</v>
      </c>
      <c r="W35" s="451"/>
      <c r="X35" s="452"/>
    </row>
    <row r="36" spans="2:24" ht="15" customHeight="1" x14ac:dyDescent="0.25"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1"/>
      <c r="W36" s="151"/>
      <c r="X36" s="152"/>
    </row>
    <row r="37" spans="2:24" x14ac:dyDescent="0.25">
      <c r="B37" s="464" t="s">
        <v>135</v>
      </c>
      <c r="C37" s="465"/>
      <c r="D37" s="465"/>
      <c r="E37" s="465"/>
      <c r="F37" s="465"/>
      <c r="G37" s="465"/>
      <c r="H37" s="465"/>
      <c r="I37" s="465"/>
      <c r="J37" s="465"/>
      <c r="K37" s="465"/>
      <c r="L37" s="465"/>
      <c r="M37" s="465"/>
      <c r="N37" s="465"/>
      <c r="O37" s="65"/>
      <c r="P37" s="24"/>
      <c r="Q37" s="24"/>
      <c r="R37" s="24"/>
      <c r="S37" s="24"/>
      <c r="T37" s="24"/>
      <c r="U37" s="24"/>
      <c r="V37" s="24"/>
      <c r="W37" s="24"/>
      <c r="X37" s="54"/>
    </row>
    <row r="38" spans="2:24" x14ac:dyDescent="0.25">
      <c r="B38" s="70" t="s">
        <v>125</v>
      </c>
      <c r="C38" s="467" t="s">
        <v>10</v>
      </c>
      <c r="D38" s="467"/>
      <c r="E38" s="467" t="s">
        <v>126</v>
      </c>
      <c r="F38" s="467"/>
      <c r="G38" s="467"/>
      <c r="H38" s="467" t="s">
        <v>127</v>
      </c>
      <c r="I38" s="467"/>
      <c r="J38" s="467"/>
      <c r="K38" s="467"/>
      <c r="L38" s="467"/>
      <c r="M38" s="467"/>
      <c r="N38" s="467"/>
      <c r="O38" s="65"/>
      <c r="P38" s="24"/>
      <c r="Q38" s="24"/>
      <c r="R38" s="24"/>
      <c r="S38" s="24"/>
      <c r="T38" s="24"/>
      <c r="U38" s="24"/>
      <c r="V38" s="24"/>
      <c r="W38" s="24"/>
      <c r="X38" s="54"/>
    </row>
    <row r="39" spans="2:24" x14ac:dyDescent="0.25">
      <c r="B39" s="71">
        <v>20</v>
      </c>
      <c r="C39" s="462" t="s">
        <v>15</v>
      </c>
      <c r="D39" s="462"/>
      <c r="E39" s="463" t="s">
        <v>133</v>
      </c>
      <c r="F39" s="463"/>
      <c r="G39" s="463"/>
      <c r="H39" s="466" t="s">
        <v>251</v>
      </c>
      <c r="I39" s="466"/>
      <c r="J39" s="466"/>
      <c r="K39" s="466"/>
      <c r="L39" s="466"/>
      <c r="M39" s="466"/>
      <c r="N39" s="466"/>
      <c r="O39" s="65"/>
      <c r="P39" s="24"/>
      <c r="Q39" s="24"/>
      <c r="R39" s="24"/>
      <c r="S39" s="24"/>
      <c r="T39" s="24"/>
      <c r="U39" s="24"/>
      <c r="V39" s="24"/>
      <c r="W39" s="24"/>
      <c r="X39" s="54"/>
    </row>
    <row r="40" spans="2:24" x14ac:dyDescent="0.25">
      <c r="B40" s="71">
        <v>25</v>
      </c>
      <c r="C40" s="462" t="s">
        <v>15</v>
      </c>
      <c r="D40" s="462"/>
      <c r="E40" s="463" t="s">
        <v>133</v>
      </c>
      <c r="F40" s="463"/>
      <c r="G40" s="463"/>
      <c r="H40" s="466" t="s">
        <v>250</v>
      </c>
      <c r="I40" s="466"/>
      <c r="J40" s="466"/>
      <c r="K40" s="466"/>
      <c r="L40" s="466"/>
      <c r="M40" s="466"/>
      <c r="N40" s="466"/>
      <c r="O40" s="65"/>
      <c r="P40" s="24"/>
      <c r="Q40" s="24"/>
      <c r="R40" s="24"/>
      <c r="S40" s="24"/>
      <c r="T40" s="24"/>
      <c r="U40" s="24"/>
      <c r="V40" s="24"/>
      <c r="W40" s="24"/>
      <c r="X40" s="54"/>
    </row>
    <row r="41" spans="2:24" x14ac:dyDescent="0.25">
      <c r="B41" s="71">
        <v>1</v>
      </c>
      <c r="C41" s="462" t="s">
        <v>15</v>
      </c>
      <c r="D41" s="462"/>
      <c r="E41" s="463" t="s">
        <v>131</v>
      </c>
      <c r="F41" s="463"/>
      <c r="G41" s="463"/>
      <c r="H41" s="466" t="s">
        <v>252</v>
      </c>
      <c r="I41" s="466"/>
      <c r="J41" s="466"/>
      <c r="K41" s="466"/>
      <c r="L41" s="466"/>
      <c r="M41" s="466"/>
      <c r="N41" s="466"/>
      <c r="O41" s="65"/>
      <c r="P41" s="24"/>
      <c r="Q41" s="24"/>
      <c r="R41" s="24"/>
      <c r="S41" s="24"/>
      <c r="T41" s="24"/>
      <c r="U41" s="24"/>
      <c r="V41" s="24"/>
      <c r="W41" s="24"/>
      <c r="X41" s="54"/>
    </row>
    <row r="42" spans="2:24" ht="15" customHeight="1" x14ac:dyDescent="0.25">
      <c r="B42" s="71">
        <v>5</v>
      </c>
      <c r="C42" s="462" t="s">
        <v>15</v>
      </c>
      <c r="D42" s="462"/>
      <c r="E42" s="463" t="s">
        <v>133</v>
      </c>
      <c r="F42" s="463"/>
      <c r="G42" s="463"/>
      <c r="H42" s="463" t="s">
        <v>134</v>
      </c>
      <c r="I42" s="463"/>
      <c r="J42" s="463"/>
      <c r="K42" s="463"/>
      <c r="L42" s="463"/>
      <c r="M42" s="463"/>
      <c r="N42" s="463"/>
      <c r="O42" s="65"/>
      <c r="P42" s="24"/>
      <c r="Q42" s="24"/>
      <c r="R42" s="24"/>
      <c r="S42" s="24"/>
      <c r="T42" s="24"/>
      <c r="U42" s="24"/>
      <c r="V42" s="24"/>
      <c r="W42" s="24"/>
      <c r="X42" s="54"/>
    </row>
    <row r="43" spans="2:24" ht="15.75" thickBot="1" x14ac:dyDescent="0.3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67"/>
      <c r="P43" s="46"/>
      <c r="Q43" s="46"/>
      <c r="R43" s="46"/>
      <c r="S43" s="46"/>
      <c r="T43" s="46"/>
      <c r="U43" s="46"/>
      <c r="V43" s="46"/>
      <c r="W43" s="46"/>
      <c r="X43" s="53"/>
    </row>
    <row r="44" spans="2:24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16"/>
    </row>
  </sheetData>
  <mergeCells count="76">
    <mergeCell ref="L34:U34"/>
    <mergeCell ref="V34:X34"/>
    <mergeCell ref="R28:S28"/>
    <mergeCell ref="T28:U28"/>
    <mergeCell ref="V28:X28"/>
    <mergeCell ref="V29:X29"/>
    <mergeCell ref="L29:U29"/>
    <mergeCell ref="L33:M33"/>
    <mergeCell ref="N33:O33"/>
    <mergeCell ref="P33:Q33"/>
    <mergeCell ref="R33:S33"/>
    <mergeCell ref="T33:U33"/>
    <mergeCell ref="A1:AL2"/>
    <mergeCell ref="R18:S20"/>
    <mergeCell ref="R24:S24"/>
    <mergeCell ref="R25:S25"/>
    <mergeCell ref="V18:X20"/>
    <mergeCell ref="V25:X25"/>
    <mergeCell ref="V24:X24"/>
    <mergeCell ref="V21:X23"/>
    <mergeCell ref="C21:C23"/>
    <mergeCell ref="D23:Q23"/>
    <mergeCell ref="D22:Q22"/>
    <mergeCell ref="C20:Q20"/>
    <mergeCell ref="D21:Q21"/>
    <mergeCell ref="B18:Q19"/>
    <mergeCell ref="D24:Q24"/>
    <mergeCell ref="D25:Q25"/>
    <mergeCell ref="C42:D42"/>
    <mergeCell ref="E42:G42"/>
    <mergeCell ref="H42:N42"/>
    <mergeCell ref="B37:N37"/>
    <mergeCell ref="C41:D41"/>
    <mergeCell ref="E41:G41"/>
    <mergeCell ref="H41:N41"/>
    <mergeCell ref="C39:D39"/>
    <mergeCell ref="E39:G39"/>
    <mergeCell ref="C38:D38"/>
    <mergeCell ref="E38:G38"/>
    <mergeCell ref="H38:N38"/>
    <mergeCell ref="H39:N39"/>
    <mergeCell ref="C40:D40"/>
    <mergeCell ref="E40:G40"/>
    <mergeCell ref="H40:N40"/>
    <mergeCell ref="L35:U35"/>
    <mergeCell ref="V35:X35"/>
    <mergeCell ref="T18:U20"/>
    <mergeCell ref="R21:S23"/>
    <mergeCell ref="T21:U23"/>
    <mergeCell ref="R27:S27"/>
    <mergeCell ref="T27:U27"/>
    <mergeCell ref="D27:Q27"/>
    <mergeCell ref="V33:X33"/>
    <mergeCell ref="L30:Q30"/>
    <mergeCell ref="T30:U30"/>
    <mergeCell ref="V30:X30"/>
    <mergeCell ref="L31:M31"/>
    <mergeCell ref="N31:O31"/>
    <mergeCell ref="P31:Q31"/>
    <mergeCell ref="R31:S31"/>
    <mergeCell ref="B17:X17"/>
    <mergeCell ref="L32:Q32"/>
    <mergeCell ref="R32:S32"/>
    <mergeCell ref="T32:U32"/>
    <mergeCell ref="V32:X32"/>
    <mergeCell ref="D26:Q26"/>
    <mergeCell ref="R26:S26"/>
    <mergeCell ref="T26:U26"/>
    <mergeCell ref="V26:X26"/>
    <mergeCell ref="V27:X27"/>
    <mergeCell ref="T24:U24"/>
    <mergeCell ref="T25:U25"/>
    <mergeCell ref="T31:U31"/>
    <mergeCell ref="V31:X31"/>
    <mergeCell ref="R30:S30"/>
    <mergeCell ref="D28:Q28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AL38"/>
  <sheetViews>
    <sheetView zoomScaleNormal="100" workbookViewId="0">
      <selection activeCell="V26" sqref="V26:X26"/>
    </sheetView>
  </sheetViews>
  <sheetFormatPr baseColWidth="10" defaultRowHeight="15" x14ac:dyDescent="0.25"/>
  <cols>
    <col min="1" max="1" width="12.5703125" bestFit="1" customWidth="1"/>
    <col min="2" max="2" width="7.42578125" customWidth="1"/>
    <col min="3" max="3" width="4.140625" customWidth="1"/>
    <col min="4" max="7" width="5.5703125" customWidth="1"/>
    <col min="8" max="38" width="4.140625" customWidth="1"/>
  </cols>
  <sheetData>
    <row r="1" spans="1:38" x14ac:dyDescent="0.25">
      <c r="A1" s="468" t="s">
        <v>109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70"/>
    </row>
    <row r="2" spans="1:38" x14ac:dyDescent="0.25">
      <c r="A2" s="471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472"/>
    </row>
    <row r="3" spans="1:38" x14ac:dyDescent="0.25">
      <c r="A3" s="91">
        <v>2025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2" t="s">
        <v>5</v>
      </c>
      <c r="O3" s="2" t="s">
        <v>6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2" t="s">
        <v>5</v>
      </c>
      <c r="V3" s="2" t="s">
        <v>6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2" t="s">
        <v>5</v>
      </c>
      <c r="AC3" s="2" t="s">
        <v>6</v>
      </c>
      <c r="AD3" s="1" t="s">
        <v>0</v>
      </c>
      <c r="AE3" s="1" t="s">
        <v>1</v>
      </c>
      <c r="AF3" s="1" t="s">
        <v>2</v>
      </c>
      <c r="AG3" s="1" t="s">
        <v>3</v>
      </c>
      <c r="AH3" s="1" t="s">
        <v>4</v>
      </c>
      <c r="AI3" s="2" t="s">
        <v>5</v>
      </c>
      <c r="AJ3" s="2" t="s">
        <v>6</v>
      </c>
      <c r="AK3" s="1" t="s">
        <v>0</v>
      </c>
      <c r="AL3" s="1" t="s">
        <v>1</v>
      </c>
    </row>
    <row r="4" spans="1:38" x14ac:dyDescent="0.25">
      <c r="A4" s="62" t="s">
        <v>48</v>
      </c>
      <c r="B4" s="82"/>
      <c r="C4" s="82"/>
      <c r="D4" s="92">
        <v>44075</v>
      </c>
      <c r="E4" s="66">
        <v>44076</v>
      </c>
      <c r="F4" s="66">
        <v>44077</v>
      </c>
      <c r="G4" s="3">
        <v>4</v>
      </c>
      <c r="H4" s="3">
        <v>5</v>
      </c>
      <c r="I4" s="92">
        <v>44110</v>
      </c>
      <c r="J4" s="66">
        <v>44111</v>
      </c>
      <c r="K4" s="25">
        <v>44112</v>
      </c>
      <c r="L4" s="25">
        <v>44113</v>
      </c>
      <c r="M4" s="25">
        <v>10</v>
      </c>
      <c r="N4" s="3">
        <v>11</v>
      </c>
      <c r="O4" s="26">
        <v>12</v>
      </c>
      <c r="P4" s="25">
        <v>13</v>
      </c>
      <c r="Q4" s="25">
        <v>14</v>
      </c>
      <c r="R4" s="25">
        <v>15</v>
      </c>
      <c r="S4" s="25">
        <v>16</v>
      </c>
      <c r="T4" s="25">
        <v>17</v>
      </c>
      <c r="U4" s="26">
        <v>18</v>
      </c>
      <c r="V4" s="26">
        <v>19</v>
      </c>
      <c r="W4" s="25">
        <v>20</v>
      </c>
      <c r="X4" s="25">
        <v>21</v>
      </c>
      <c r="Y4" s="25">
        <v>22</v>
      </c>
      <c r="Z4" s="25">
        <v>23</v>
      </c>
      <c r="AA4" s="25">
        <v>24</v>
      </c>
      <c r="AB4" s="26">
        <v>25</v>
      </c>
      <c r="AC4" s="26">
        <v>26</v>
      </c>
      <c r="AD4" s="25">
        <v>27</v>
      </c>
      <c r="AE4" s="25">
        <v>28</v>
      </c>
      <c r="AF4" s="25">
        <v>29</v>
      </c>
      <c r="AG4" s="25">
        <v>30</v>
      </c>
      <c r="AH4" s="92">
        <v>31</v>
      </c>
      <c r="AI4" s="3"/>
      <c r="AJ4" s="3"/>
      <c r="AK4" s="6"/>
      <c r="AL4" s="6"/>
    </row>
    <row r="5" spans="1:38" x14ac:dyDescent="0.25">
      <c r="A5" s="62" t="s">
        <v>42</v>
      </c>
      <c r="B5" s="82"/>
      <c r="C5" s="82"/>
      <c r="D5" s="77"/>
      <c r="E5" s="77"/>
      <c r="F5" s="77"/>
      <c r="G5" s="3">
        <v>44075</v>
      </c>
      <c r="H5" s="3">
        <v>44076</v>
      </c>
      <c r="I5" s="25">
        <v>44077</v>
      </c>
      <c r="J5" s="25">
        <v>4</v>
      </c>
      <c r="K5" s="25">
        <v>5</v>
      </c>
      <c r="L5" s="25">
        <v>44110</v>
      </c>
      <c r="M5" s="25">
        <v>44111</v>
      </c>
      <c r="N5" s="3">
        <v>44112</v>
      </c>
      <c r="O5" s="26">
        <v>44113</v>
      </c>
      <c r="P5" s="25">
        <v>10</v>
      </c>
      <c r="Q5" s="25">
        <v>11</v>
      </c>
      <c r="R5" s="25">
        <v>12</v>
      </c>
      <c r="S5" s="25">
        <v>13</v>
      </c>
      <c r="T5" s="25">
        <v>14</v>
      </c>
      <c r="U5" s="26">
        <v>15</v>
      </c>
      <c r="V5" s="26">
        <v>16</v>
      </c>
      <c r="W5" s="25">
        <v>17</v>
      </c>
      <c r="X5" s="25">
        <v>18</v>
      </c>
      <c r="Y5" s="25">
        <v>19</v>
      </c>
      <c r="Z5" s="25">
        <v>20</v>
      </c>
      <c r="AA5" s="25">
        <v>21</v>
      </c>
      <c r="AB5" s="26">
        <v>22</v>
      </c>
      <c r="AC5" s="26">
        <v>23</v>
      </c>
      <c r="AD5" s="25">
        <v>24</v>
      </c>
      <c r="AE5" s="25">
        <v>25</v>
      </c>
      <c r="AF5" s="25">
        <v>26</v>
      </c>
      <c r="AG5" s="25">
        <v>27</v>
      </c>
      <c r="AH5" s="4">
        <v>28</v>
      </c>
      <c r="AI5" s="3"/>
      <c r="AJ5" s="3"/>
      <c r="AK5" s="6"/>
      <c r="AL5" s="6"/>
    </row>
    <row r="6" spans="1:38" x14ac:dyDescent="0.25">
      <c r="A6" s="62" t="s">
        <v>43</v>
      </c>
      <c r="B6" s="82"/>
      <c r="C6" s="82"/>
      <c r="D6" s="77"/>
      <c r="E6" s="77"/>
      <c r="F6" s="77"/>
      <c r="G6" s="3">
        <v>44075</v>
      </c>
      <c r="H6" s="3">
        <v>44076</v>
      </c>
      <c r="I6" s="25">
        <v>44077</v>
      </c>
      <c r="J6" s="25">
        <v>4</v>
      </c>
      <c r="K6" s="25">
        <v>5</v>
      </c>
      <c r="L6" s="25">
        <v>44110</v>
      </c>
      <c r="M6" s="25">
        <v>44111</v>
      </c>
      <c r="N6" s="3">
        <v>44112</v>
      </c>
      <c r="O6" s="26">
        <v>44113</v>
      </c>
      <c r="P6" s="25">
        <v>10</v>
      </c>
      <c r="Q6" s="25">
        <v>11</v>
      </c>
      <c r="R6" s="25">
        <v>12</v>
      </c>
      <c r="S6" s="25">
        <v>13</v>
      </c>
      <c r="T6" s="25">
        <v>14</v>
      </c>
      <c r="U6" s="26">
        <v>15</v>
      </c>
      <c r="V6" s="26">
        <v>16</v>
      </c>
      <c r="W6" s="25">
        <v>17</v>
      </c>
      <c r="X6" s="25">
        <v>18</v>
      </c>
      <c r="Y6" s="25">
        <v>19</v>
      </c>
      <c r="Z6" s="25">
        <v>20</v>
      </c>
      <c r="AA6" s="25">
        <v>21</v>
      </c>
      <c r="AB6" s="26">
        <v>22</v>
      </c>
      <c r="AC6" s="26">
        <v>23</v>
      </c>
      <c r="AD6" s="25">
        <v>24</v>
      </c>
      <c r="AE6" s="25">
        <v>25</v>
      </c>
      <c r="AF6" s="25">
        <v>26</v>
      </c>
      <c r="AG6" s="25">
        <v>27</v>
      </c>
      <c r="AH6" s="4">
        <v>28</v>
      </c>
      <c r="AI6" s="3">
        <v>29</v>
      </c>
      <c r="AJ6" s="3">
        <v>30</v>
      </c>
      <c r="AK6" s="4">
        <v>31</v>
      </c>
      <c r="AL6" s="6"/>
    </row>
    <row r="7" spans="1:38" x14ac:dyDescent="0.25">
      <c r="A7" s="62" t="s">
        <v>44</v>
      </c>
      <c r="B7" s="77"/>
      <c r="C7" s="25">
        <v>1</v>
      </c>
      <c r="D7" s="25">
        <v>44076</v>
      </c>
      <c r="E7" s="25">
        <v>44077</v>
      </c>
      <c r="F7" s="25">
        <v>4</v>
      </c>
      <c r="G7" s="3">
        <v>5</v>
      </c>
      <c r="H7" s="3">
        <v>44110</v>
      </c>
      <c r="I7" s="25">
        <v>44111</v>
      </c>
      <c r="J7" s="25">
        <v>44112</v>
      </c>
      <c r="K7" s="25">
        <v>44113</v>
      </c>
      <c r="L7" s="25">
        <v>10</v>
      </c>
      <c r="M7" s="25">
        <v>11</v>
      </c>
      <c r="N7" s="3">
        <v>12</v>
      </c>
      <c r="O7" s="26">
        <v>13</v>
      </c>
      <c r="P7" s="66">
        <v>14</v>
      </c>
      <c r="Q7" s="66">
        <v>15</v>
      </c>
      <c r="R7" s="66">
        <v>16</v>
      </c>
      <c r="S7" s="66">
        <v>17</v>
      </c>
      <c r="T7" s="107">
        <v>18</v>
      </c>
      <c r="U7" s="26">
        <v>19</v>
      </c>
      <c r="V7" s="26">
        <v>20</v>
      </c>
      <c r="W7" s="107">
        <v>21</v>
      </c>
      <c r="X7" s="25">
        <v>22</v>
      </c>
      <c r="Y7" s="25">
        <v>23</v>
      </c>
      <c r="Z7" s="25">
        <v>24</v>
      </c>
      <c r="AA7" s="25">
        <v>25</v>
      </c>
      <c r="AB7" s="26">
        <v>26</v>
      </c>
      <c r="AC7" s="26">
        <v>27</v>
      </c>
      <c r="AD7" s="25">
        <v>28</v>
      </c>
      <c r="AE7" s="25">
        <v>29</v>
      </c>
      <c r="AF7" s="25">
        <v>30</v>
      </c>
      <c r="AG7" s="77"/>
      <c r="AH7" s="6"/>
      <c r="AI7" s="3"/>
      <c r="AJ7" s="3"/>
      <c r="AK7" s="6"/>
      <c r="AL7" s="6"/>
    </row>
    <row r="8" spans="1:38" x14ac:dyDescent="0.25">
      <c r="A8" s="62" t="s">
        <v>45</v>
      </c>
      <c r="B8" s="77"/>
      <c r="C8" s="77"/>
      <c r="D8" s="77"/>
      <c r="E8" s="92">
        <v>44075</v>
      </c>
      <c r="F8" s="25">
        <v>44076</v>
      </c>
      <c r="G8" s="3">
        <v>44077</v>
      </c>
      <c r="H8" s="3">
        <v>4</v>
      </c>
      <c r="I8" s="25">
        <v>5</v>
      </c>
      <c r="J8" s="25">
        <v>44110</v>
      </c>
      <c r="K8" s="25">
        <v>44111</v>
      </c>
      <c r="L8" s="25">
        <v>44112</v>
      </c>
      <c r="M8" s="25">
        <v>44113</v>
      </c>
      <c r="N8" s="3">
        <v>10</v>
      </c>
      <c r="O8" s="26">
        <v>11</v>
      </c>
      <c r="P8" s="25">
        <v>12</v>
      </c>
      <c r="Q8" s="25">
        <v>13</v>
      </c>
      <c r="R8" s="25">
        <v>14</v>
      </c>
      <c r="S8" s="25">
        <v>15</v>
      </c>
      <c r="T8" s="25">
        <v>16</v>
      </c>
      <c r="U8" s="26">
        <v>17</v>
      </c>
      <c r="V8" s="26">
        <v>18</v>
      </c>
      <c r="W8" s="25">
        <v>19</v>
      </c>
      <c r="X8" s="25">
        <v>20</v>
      </c>
      <c r="Y8" s="25">
        <v>21</v>
      </c>
      <c r="Z8" s="25">
        <v>22</v>
      </c>
      <c r="AA8" s="25">
        <v>23</v>
      </c>
      <c r="AB8" s="26">
        <v>24</v>
      </c>
      <c r="AC8" s="26">
        <v>25</v>
      </c>
      <c r="AD8" s="25">
        <v>26</v>
      </c>
      <c r="AE8" s="25">
        <v>27</v>
      </c>
      <c r="AF8" s="25">
        <v>28</v>
      </c>
      <c r="AG8" s="25">
        <v>29</v>
      </c>
      <c r="AH8" s="4">
        <v>30</v>
      </c>
      <c r="AI8" s="3">
        <v>31</v>
      </c>
      <c r="AJ8" s="3"/>
      <c r="AK8" s="6"/>
      <c r="AL8" s="6"/>
    </row>
    <row r="9" spans="1:38" x14ac:dyDescent="0.25">
      <c r="A9" s="62" t="s">
        <v>46</v>
      </c>
      <c r="B9" s="77"/>
      <c r="C9" s="77"/>
      <c r="D9" s="77"/>
      <c r="E9" s="77"/>
      <c r="F9" s="77"/>
      <c r="G9" s="3"/>
      <c r="H9" s="3">
        <v>44075</v>
      </c>
      <c r="I9" s="25">
        <v>44076</v>
      </c>
      <c r="J9" s="25">
        <v>44077</v>
      </c>
      <c r="K9" s="25">
        <v>4</v>
      </c>
      <c r="L9" s="25">
        <v>5</v>
      </c>
      <c r="M9" s="25">
        <v>44110</v>
      </c>
      <c r="N9" s="3">
        <v>44111</v>
      </c>
      <c r="O9" s="26">
        <v>44112</v>
      </c>
      <c r="P9" s="25">
        <v>44113</v>
      </c>
      <c r="Q9" s="25">
        <v>10</v>
      </c>
      <c r="R9" s="25">
        <v>11</v>
      </c>
      <c r="S9" s="25">
        <v>12</v>
      </c>
      <c r="T9" s="25">
        <v>13</v>
      </c>
      <c r="U9" s="26">
        <v>14</v>
      </c>
      <c r="V9" s="26">
        <v>15</v>
      </c>
      <c r="W9" s="25">
        <v>16</v>
      </c>
      <c r="X9" s="25">
        <v>17</v>
      </c>
      <c r="Y9" s="25">
        <v>18</v>
      </c>
      <c r="Z9" s="25">
        <v>19</v>
      </c>
      <c r="AA9" s="25">
        <v>20</v>
      </c>
      <c r="AB9" s="26">
        <v>21</v>
      </c>
      <c r="AC9" s="26">
        <v>22</v>
      </c>
      <c r="AD9" s="66">
        <v>23</v>
      </c>
      <c r="AE9" s="107">
        <v>24</v>
      </c>
      <c r="AF9" s="63">
        <v>25</v>
      </c>
      <c r="AG9" s="66">
        <v>26</v>
      </c>
      <c r="AH9" s="63">
        <v>27</v>
      </c>
      <c r="AI9" s="3">
        <v>28</v>
      </c>
      <c r="AJ9" s="3">
        <v>29</v>
      </c>
      <c r="AK9" s="66">
        <v>30</v>
      </c>
      <c r="AL9" s="6"/>
    </row>
    <row r="10" spans="1:38" x14ac:dyDescent="0.25">
      <c r="A10" s="62" t="s">
        <v>119</v>
      </c>
      <c r="B10" s="77"/>
      <c r="C10" s="66">
        <v>1</v>
      </c>
      <c r="D10" s="63">
        <v>44076</v>
      </c>
      <c r="E10" s="66">
        <v>44077</v>
      </c>
      <c r="F10" s="63">
        <v>4</v>
      </c>
      <c r="G10" s="3">
        <v>5</v>
      </c>
      <c r="H10" s="3">
        <v>44110</v>
      </c>
      <c r="I10" s="66">
        <v>44111</v>
      </c>
      <c r="J10" s="66">
        <v>44112</v>
      </c>
      <c r="K10" s="63">
        <v>44113</v>
      </c>
      <c r="L10" s="66">
        <v>10</v>
      </c>
      <c r="M10" s="63">
        <v>11</v>
      </c>
      <c r="N10" s="3">
        <v>12</v>
      </c>
      <c r="O10" s="26">
        <v>13</v>
      </c>
      <c r="P10" s="66">
        <v>14</v>
      </c>
      <c r="Q10" s="66">
        <v>15</v>
      </c>
      <c r="R10" s="63">
        <v>16</v>
      </c>
      <c r="S10" s="66">
        <v>17</v>
      </c>
      <c r="T10" s="63">
        <v>18</v>
      </c>
      <c r="U10" s="26">
        <v>19</v>
      </c>
      <c r="V10" s="26">
        <v>20</v>
      </c>
      <c r="W10" s="66">
        <v>21</v>
      </c>
      <c r="X10" s="66">
        <v>22</v>
      </c>
      <c r="Y10" s="63">
        <v>23</v>
      </c>
      <c r="Z10" s="66">
        <v>24</v>
      </c>
      <c r="AA10" s="63">
        <v>25</v>
      </c>
      <c r="AB10" s="26">
        <v>26</v>
      </c>
      <c r="AC10" s="26">
        <v>27</v>
      </c>
      <c r="AD10" s="66">
        <v>28</v>
      </c>
      <c r="AE10" s="66">
        <v>29</v>
      </c>
      <c r="AF10" s="63">
        <v>30</v>
      </c>
      <c r="AG10" s="66">
        <v>31</v>
      </c>
      <c r="AH10" s="6"/>
      <c r="AI10" s="3"/>
      <c r="AJ10" s="3"/>
      <c r="AK10" s="6"/>
      <c r="AL10" s="6"/>
    </row>
    <row r="11" spans="1:38" x14ac:dyDescent="0.25">
      <c r="A11" s="62" t="s">
        <v>91</v>
      </c>
      <c r="B11" s="77"/>
      <c r="C11" s="77"/>
      <c r="D11" s="77"/>
      <c r="E11" s="77"/>
      <c r="F11" s="66">
        <v>44075</v>
      </c>
      <c r="G11" s="3">
        <v>44076</v>
      </c>
      <c r="H11" s="3">
        <v>44077</v>
      </c>
      <c r="I11" s="66">
        <v>4</v>
      </c>
      <c r="J11" s="66">
        <v>5</v>
      </c>
      <c r="K11" s="66">
        <v>44110</v>
      </c>
      <c r="L11" s="66">
        <v>44111</v>
      </c>
      <c r="M11" s="66">
        <v>44112</v>
      </c>
      <c r="N11" s="3">
        <v>44113</v>
      </c>
      <c r="O11" s="26">
        <v>10</v>
      </c>
      <c r="P11" s="66">
        <v>11</v>
      </c>
      <c r="Q11" s="66">
        <v>12</v>
      </c>
      <c r="R11" s="66">
        <v>13</v>
      </c>
      <c r="S11" s="66">
        <v>14</v>
      </c>
      <c r="T11" s="107">
        <v>15</v>
      </c>
      <c r="U11" s="26">
        <v>16</v>
      </c>
      <c r="V11" s="26">
        <v>17</v>
      </c>
      <c r="W11" s="66">
        <v>18</v>
      </c>
      <c r="X11" s="66">
        <v>19</v>
      </c>
      <c r="Y11" s="66">
        <v>20</v>
      </c>
      <c r="Z11" s="66">
        <v>21</v>
      </c>
      <c r="AA11" s="66">
        <v>22</v>
      </c>
      <c r="AB11" s="26">
        <v>23</v>
      </c>
      <c r="AC11" s="26">
        <v>24</v>
      </c>
      <c r="AD11" s="66">
        <v>25</v>
      </c>
      <c r="AE11" s="66">
        <v>26</v>
      </c>
      <c r="AF11" s="66">
        <v>27</v>
      </c>
      <c r="AG11" s="66">
        <v>28</v>
      </c>
      <c r="AH11" s="66">
        <v>29</v>
      </c>
      <c r="AI11" s="3">
        <v>30</v>
      </c>
      <c r="AJ11" s="3">
        <v>31</v>
      </c>
      <c r="AK11" s="6"/>
      <c r="AL11" s="6"/>
    </row>
    <row r="12" spans="1:38" x14ac:dyDescent="0.25">
      <c r="A12" s="62" t="s">
        <v>33</v>
      </c>
      <c r="B12" s="35">
        <v>1</v>
      </c>
      <c r="C12" s="35">
        <v>2</v>
      </c>
      <c r="D12" s="35">
        <v>44077</v>
      </c>
      <c r="E12" s="35">
        <v>4</v>
      </c>
      <c r="F12" s="35">
        <v>5</v>
      </c>
      <c r="G12" s="3">
        <v>44110</v>
      </c>
      <c r="H12" s="3">
        <v>44111</v>
      </c>
      <c r="I12" s="35">
        <v>44112</v>
      </c>
      <c r="J12" s="35">
        <v>44113</v>
      </c>
      <c r="K12" s="35">
        <v>10</v>
      </c>
      <c r="L12" s="92">
        <v>11</v>
      </c>
      <c r="M12" s="35">
        <v>12</v>
      </c>
      <c r="N12" s="3">
        <v>13</v>
      </c>
      <c r="O12" s="26">
        <v>14</v>
      </c>
      <c r="P12" s="35">
        <v>15</v>
      </c>
      <c r="Q12" s="35">
        <v>16</v>
      </c>
      <c r="R12" s="35">
        <v>17</v>
      </c>
      <c r="S12" s="35">
        <v>18</v>
      </c>
      <c r="T12" s="35">
        <v>19</v>
      </c>
      <c r="U12" s="26">
        <v>20</v>
      </c>
      <c r="V12" s="26">
        <v>21</v>
      </c>
      <c r="W12" s="35">
        <v>22</v>
      </c>
      <c r="X12" s="35">
        <v>23</v>
      </c>
      <c r="Y12" s="35">
        <v>24</v>
      </c>
      <c r="Z12" s="35">
        <v>25</v>
      </c>
      <c r="AA12" s="35">
        <v>26</v>
      </c>
      <c r="AB12" s="26">
        <v>27</v>
      </c>
      <c r="AC12" s="26">
        <v>28</v>
      </c>
      <c r="AD12" s="25">
        <v>29</v>
      </c>
      <c r="AE12" s="25">
        <v>30</v>
      </c>
      <c r="AF12" s="77"/>
      <c r="AG12" s="77"/>
      <c r="AH12" s="6"/>
      <c r="AI12" s="3"/>
      <c r="AJ12" s="3"/>
      <c r="AK12" s="6"/>
      <c r="AL12" s="6"/>
    </row>
    <row r="13" spans="1:38" x14ac:dyDescent="0.25">
      <c r="A13" s="62" t="s">
        <v>120</v>
      </c>
      <c r="B13" s="77"/>
      <c r="C13" s="77"/>
      <c r="D13" s="25">
        <v>44075</v>
      </c>
      <c r="E13" s="25">
        <v>44076</v>
      </c>
      <c r="F13" s="25">
        <v>44077</v>
      </c>
      <c r="G13" s="3">
        <v>4</v>
      </c>
      <c r="H13" s="3">
        <v>5</v>
      </c>
      <c r="I13" s="25">
        <v>44110</v>
      </c>
      <c r="J13" s="25">
        <v>44111</v>
      </c>
      <c r="K13" s="25">
        <v>44112</v>
      </c>
      <c r="L13" s="25">
        <v>44113</v>
      </c>
      <c r="M13" s="25">
        <v>10</v>
      </c>
      <c r="N13" s="3">
        <v>11</v>
      </c>
      <c r="O13" s="26">
        <v>12</v>
      </c>
      <c r="P13" s="25">
        <v>13</v>
      </c>
      <c r="Q13" s="25">
        <v>14</v>
      </c>
      <c r="R13" s="25">
        <v>15</v>
      </c>
      <c r="S13" s="25">
        <v>16</v>
      </c>
      <c r="T13" s="25">
        <v>17</v>
      </c>
      <c r="U13" s="26">
        <v>18</v>
      </c>
      <c r="V13" s="26">
        <v>19</v>
      </c>
      <c r="W13" s="25">
        <v>20</v>
      </c>
      <c r="X13" s="25">
        <v>21</v>
      </c>
      <c r="Y13" s="25">
        <v>22</v>
      </c>
      <c r="Z13" s="25">
        <v>23</v>
      </c>
      <c r="AA13" s="25">
        <v>24</v>
      </c>
      <c r="AB13" s="26">
        <v>25</v>
      </c>
      <c r="AC13" s="26">
        <v>26</v>
      </c>
      <c r="AD13" s="25">
        <v>27</v>
      </c>
      <c r="AE13" s="25">
        <v>28</v>
      </c>
      <c r="AF13" s="25">
        <v>29</v>
      </c>
      <c r="AG13" s="92">
        <v>30</v>
      </c>
      <c r="AH13" s="4">
        <v>31</v>
      </c>
      <c r="AI13" s="3"/>
      <c r="AJ13" s="3"/>
      <c r="AK13" s="6"/>
      <c r="AL13" s="6"/>
    </row>
    <row r="14" spans="1:38" x14ac:dyDescent="0.25">
      <c r="A14" s="62" t="s">
        <v>34</v>
      </c>
      <c r="B14" s="77"/>
      <c r="C14" s="77"/>
      <c r="D14" s="77"/>
      <c r="E14" s="77"/>
      <c r="F14" s="77"/>
      <c r="G14" s="93">
        <v>44075</v>
      </c>
      <c r="H14" s="3">
        <v>44076</v>
      </c>
      <c r="I14" s="25">
        <v>44077</v>
      </c>
      <c r="J14" s="25">
        <v>4</v>
      </c>
      <c r="K14" s="25">
        <v>5</v>
      </c>
      <c r="L14" s="25">
        <v>44110</v>
      </c>
      <c r="M14" s="25">
        <v>44111</v>
      </c>
      <c r="N14" s="3">
        <v>44112</v>
      </c>
      <c r="O14" s="26">
        <v>44113</v>
      </c>
      <c r="P14" s="25">
        <v>10</v>
      </c>
      <c r="Q14" s="25">
        <v>11</v>
      </c>
      <c r="R14" s="25">
        <v>12</v>
      </c>
      <c r="S14" s="25">
        <v>13</v>
      </c>
      <c r="T14" s="25">
        <v>14</v>
      </c>
      <c r="U14" s="26">
        <v>15</v>
      </c>
      <c r="V14" s="26">
        <v>16</v>
      </c>
      <c r="W14" s="25">
        <v>17</v>
      </c>
      <c r="X14" s="25">
        <v>18</v>
      </c>
      <c r="Y14" s="25">
        <v>19</v>
      </c>
      <c r="Z14" s="25">
        <v>20</v>
      </c>
      <c r="AA14" s="25">
        <v>21</v>
      </c>
      <c r="AB14" s="26">
        <v>22</v>
      </c>
      <c r="AC14" s="26">
        <v>23</v>
      </c>
      <c r="AD14" s="25">
        <v>24</v>
      </c>
      <c r="AE14" s="25">
        <v>25</v>
      </c>
      <c r="AF14" s="25">
        <v>26</v>
      </c>
      <c r="AG14" s="25">
        <v>27</v>
      </c>
      <c r="AH14" s="4">
        <v>28</v>
      </c>
      <c r="AI14" s="3">
        <v>29</v>
      </c>
      <c r="AJ14" s="3">
        <v>30</v>
      </c>
      <c r="AK14" s="6"/>
      <c r="AL14" s="6"/>
    </row>
    <row r="15" spans="1:38" x14ac:dyDescent="0.25">
      <c r="A15" s="62" t="s">
        <v>35</v>
      </c>
      <c r="B15" s="25">
        <v>1</v>
      </c>
      <c r="C15" s="25">
        <v>2</v>
      </c>
      <c r="D15" s="25">
        <v>44077</v>
      </c>
      <c r="E15" s="25">
        <v>4</v>
      </c>
      <c r="F15" s="25">
        <v>5</v>
      </c>
      <c r="G15" s="93">
        <v>44110</v>
      </c>
      <c r="H15" s="3">
        <v>44111</v>
      </c>
      <c r="I15" s="92">
        <v>44112</v>
      </c>
      <c r="J15" s="25">
        <v>44113</v>
      </c>
      <c r="K15" s="25">
        <v>10</v>
      </c>
      <c r="L15" s="25">
        <v>11</v>
      </c>
      <c r="M15" s="25">
        <v>12</v>
      </c>
      <c r="N15" s="3">
        <v>13</v>
      </c>
      <c r="O15" s="26">
        <v>14</v>
      </c>
      <c r="P15" s="25">
        <v>15</v>
      </c>
      <c r="Q15" s="25">
        <v>16</v>
      </c>
      <c r="R15" s="25">
        <v>17</v>
      </c>
      <c r="S15" s="25">
        <v>18</v>
      </c>
      <c r="T15" s="25">
        <v>19</v>
      </c>
      <c r="U15" s="26">
        <v>20</v>
      </c>
      <c r="V15" s="26">
        <v>21</v>
      </c>
      <c r="W15" s="66">
        <v>22</v>
      </c>
      <c r="X15" s="66">
        <v>23</v>
      </c>
      <c r="Y15" s="66">
        <v>24</v>
      </c>
      <c r="Z15" s="107">
        <v>25</v>
      </c>
      <c r="AA15" s="107">
        <v>26</v>
      </c>
      <c r="AB15" s="26">
        <v>27</v>
      </c>
      <c r="AC15" s="26">
        <v>28</v>
      </c>
      <c r="AD15" s="66">
        <v>29</v>
      </c>
      <c r="AE15" s="66">
        <v>30</v>
      </c>
      <c r="AF15" s="66">
        <v>31</v>
      </c>
      <c r="AG15" s="77"/>
      <c r="AH15" s="6"/>
      <c r="AI15" s="3"/>
      <c r="AJ15" s="3"/>
      <c r="AK15" s="6"/>
      <c r="AL15" s="6"/>
    </row>
    <row r="16" spans="1:38" ht="15.75" thickBot="1" x14ac:dyDescent="0.3"/>
    <row r="17" spans="2:24" x14ac:dyDescent="0.25">
      <c r="B17" s="537" t="s">
        <v>132</v>
      </c>
      <c r="C17" s="538"/>
      <c r="D17" s="538"/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8"/>
      <c r="R17" s="538"/>
      <c r="S17" s="538"/>
      <c r="T17" s="538"/>
      <c r="U17" s="538"/>
      <c r="V17" s="538"/>
      <c r="W17" s="538"/>
      <c r="X17" s="539"/>
    </row>
    <row r="18" spans="2:24" ht="21" customHeight="1" x14ac:dyDescent="0.25">
      <c r="B18" s="354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6"/>
      <c r="R18" s="528" t="s">
        <v>14</v>
      </c>
      <c r="S18" s="529"/>
      <c r="T18" s="529"/>
      <c r="U18" s="530"/>
      <c r="V18" s="324" t="s">
        <v>12</v>
      </c>
      <c r="W18" s="324"/>
      <c r="X18" s="360"/>
    </row>
    <row r="19" spans="2:24" ht="21" customHeight="1" x14ac:dyDescent="0.25">
      <c r="B19" s="357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9"/>
      <c r="R19" s="531"/>
      <c r="S19" s="532"/>
      <c r="T19" s="532"/>
      <c r="U19" s="533"/>
      <c r="V19" s="324"/>
      <c r="W19" s="324"/>
      <c r="X19" s="360"/>
    </row>
    <row r="20" spans="2:24" ht="21" customHeight="1" x14ac:dyDescent="0.25">
      <c r="B20" s="69" t="s">
        <v>10</v>
      </c>
      <c r="C20" s="488"/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90"/>
      <c r="R20" s="534"/>
      <c r="S20" s="535"/>
      <c r="T20" s="535"/>
      <c r="U20" s="536"/>
      <c r="V20" s="324"/>
      <c r="W20" s="324"/>
      <c r="X20" s="360"/>
    </row>
    <row r="21" spans="2:24" x14ac:dyDescent="0.25">
      <c r="B21" s="8">
        <v>168</v>
      </c>
      <c r="C21" s="485" t="s">
        <v>8</v>
      </c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  <c r="P21" s="486"/>
      <c r="Q21" s="487"/>
      <c r="R21" s="384">
        <v>1</v>
      </c>
      <c r="S21" s="543"/>
      <c r="T21" s="543"/>
      <c r="U21" s="385"/>
      <c r="V21" s="508">
        <f>B21*R21</f>
        <v>168</v>
      </c>
      <c r="W21" s="509"/>
      <c r="X21" s="510"/>
    </row>
    <row r="22" spans="2:24" x14ac:dyDescent="0.25">
      <c r="B22" s="34">
        <v>19</v>
      </c>
      <c r="C22" s="485" t="s">
        <v>47</v>
      </c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7"/>
      <c r="R22" s="384">
        <v>1</v>
      </c>
      <c r="S22" s="543"/>
      <c r="T22" s="543"/>
      <c r="U22" s="385"/>
      <c r="V22" s="508">
        <f>B22*R22</f>
        <v>19</v>
      </c>
      <c r="W22" s="509"/>
      <c r="X22" s="510"/>
    </row>
    <row r="23" spans="2:24" x14ac:dyDescent="0.25">
      <c r="B23" s="64">
        <v>11</v>
      </c>
      <c r="C23" s="485" t="s">
        <v>124</v>
      </c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  <c r="P23" s="486"/>
      <c r="Q23" s="487"/>
      <c r="R23" s="384">
        <v>1.5</v>
      </c>
      <c r="S23" s="543"/>
      <c r="T23" s="543">
        <v>1.5</v>
      </c>
      <c r="U23" s="385"/>
      <c r="V23" s="508">
        <f>B23*T23</f>
        <v>16.5</v>
      </c>
      <c r="W23" s="509"/>
      <c r="X23" s="510"/>
    </row>
    <row r="24" spans="2:24" x14ac:dyDescent="0.25">
      <c r="B24" s="111">
        <v>-3</v>
      </c>
      <c r="C24" s="485" t="s">
        <v>249</v>
      </c>
      <c r="D24" s="486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86"/>
      <c r="Q24" s="487"/>
      <c r="R24" s="384">
        <v>1</v>
      </c>
      <c r="S24" s="543"/>
      <c r="T24" s="543"/>
      <c r="U24" s="385"/>
      <c r="V24" s="508">
        <f>B24*R24</f>
        <v>-3</v>
      </c>
      <c r="W24" s="509"/>
      <c r="X24" s="510"/>
    </row>
    <row r="25" spans="2:24" x14ac:dyDescent="0.25">
      <c r="B25" s="10"/>
      <c r="C25" s="485" t="s">
        <v>7</v>
      </c>
      <c r="D25" s="486"/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86"/>
      <c r="Q25" s="487"/>
      <c r="R25" s="384"/>
      <c r="S25" s="543"/>
      <c r="T25" s="543"/>
      <c r="U25" s="385"/>
      <c r="V25" s="508">
        <f>B25*R25*3+B25*T25</f>
        <v>0</v>
      </c>
      <c r="W25" s="509"/>
      <c r="X25" s="510"/>
    </row>
    <row r="26" spans="2:24" x14ac:dyDescent="0.25">
      <c r="B26" s="11"/>
      <c r="C26" s="216"/>
      <c r="D26" s="216"/>
      <c r="E26" s="216"/>
      <c r="F26" s="216"/>
      <c r="G26" s="216"/>
      <c r="H26" s="216"/>
      <c r="I26" s="216"/>
      <c r="J26" s="216"/>
      <c r="K26" s="217"/>
      <c r="L26" s="525" t="s">
        <v>302</v>
      </c>
      <c r="M26" s="526"/>
      <c r="N26" s="526"/>
      <c r="O26" s="526"/>
      <c r="P26" s="526"/>
      <c r="Q26" s="526"/>
      <c r="R26" s="526"/>
      <c r="S26" s="526"/>
      <c r="T26" s="526"/>
      <c r="U26" s="527"/>
      <c r="V26" s="540">
        <f>SUM(V21:X25)</f>
        <v>200.5</v>
      </c>
      <c r="W26" s="541"/>
      <c r="X26" s="542"/>
    </row>
    <row r="27" spans="2:24" x14ac:dyDescent="0.25">
      <c r="B27" s="52"/>
      <c r="C27" s="24"/>
      <c r="D27" s="24"/>
      <c r="E27" s="24"/>
      <c r="F27" s="24"/>
      <c r="G27" s="24"/>
      <c r="H27" s="24"/>
      <c r="I27" s="24"/>
      <c r="J27" s="24"/>
      <c r="K27" s="24"/>
      <c r="L27" s="435" t="s">
        <v>260</v>
      </c>
      <c r="M27" s="436"/>
      <c r="N27" s="436"/>
      <c r="O27" s="436"/>
      <c r="P27" s="436"/>
      <c r="Q27" s="437"/>
      <c r="R27" s="372" t="s">
        <v>261</v>
      </c>
      <c r="S27" s="373"/>
      <c r="T27" s="373"/>
      <c r="U27" s="374"/>
      <c r="V27" s="361"/>
      <c r="W27" s="444"/>
      <c r="X27" s="362"/>
    </row>
    <row r="28" spans="2:24" x14ac:dyDescent="0.25">
      <c r="B28" s="52"/>
      <c r="C28" s="24"/>
      <c r="D28" s="24"/>
      <c r="E28" s="24"/>
      <c r="F28" s="24"/>
      <c r="G28" s="24"/>
      <c r="H28" s="24"/>
      <c r="I28" s="24"/>
      <c r="J28" s="24"/>
      <c r="K28" s="24"/>
      <c r="L28" s="382">
        <v>6</v>
      </c>
      <c r="M28" s="383"/>
      <c r="N28" s="382">
        <v>4</v>
      </c>
      <c r="O28" s="383">
        <v>6</v>
      </c>
      <c r="P28" s="382">
        <v>3</v>
      </c>
      <c r="Q28" s="383">
        <v>3</v>
      </c>
      <c r="R28" s="382">
        <v>14</v>
      </c>
      <c r="S28" s="383"/>
      <c r="T28" s="383"/>
      <c r="U28" s="497"/>
      <c r="V28" s="361">
        <f>P28*R28</f>
        <v>42</v>
      </c>
      <c r="W28" s="444"/>
      <c r="X28" s="362"/>
    </row>
    <row r="29" spans="2:24" x14ac:dyDescent="0.25">
      <c r="B29" s="52"/>
      <c r="C29" s="24"/>
      <c r="D29" s="24"/>
      <c r="E29" s="24"/>
      <c r="F29" s="24"/>
      <c r="G29" s="24"/>
      <c r="H29" s="24"/>
      <c r="I29" s="24"/>
      <c r="J29" s="24"/>
      <c r="K29" s="24"/>
      <c r="L29" s="435" t="s">
        <v>259</v>
      </c>
      <c r="M29" s="436"/>
      <c r="N29" s="436"/>
      <c r="O29" s="436"/>
      <c r="P29" s="436"/>
      <c r="Q29" s="437"/>
      <c r="R29" s="372"/>
      <c r="S29" s="373"/>
      <c r="T29" s="373"/>
      <c r="U29" s="374"/>
      <c r="V29" s="361"/>
      <c r="W29" s="444"/>
      <c r="X29" s="362"/>
    </row>
    <row r="30" spans="2:24" x14ac:dyDescent="0.25">
      <c r="B30" s="52"/>
      <c r="C30" s="24"/>
      <c r="D30" s="24"/>
      <c r="E30" s="24"/>
      <c r="F30" s="24"/>
      <c r="G30" s="24"/>
      <c r="H30" s="24"/>
      <c r="I30" s="24"/>
      <c r="J30" s="24"/>
      <c r="K30" s="24"/>
      <c r="L30" s="382"/>
      <c r="M30" s="383"/>
      <c r="N30" s="382"/>
      <c r="O30" s="383"/>
      <c r="P30" s="382">
        <v>1</v>
      </c>
      <c r="Q30" s="383">
        <v>1</v>
      </c>
      <c r="R30" s="382">
        <v>33</v>
      </c>
      <c r="S30" s="383"/>
      <c r="T30" s="383"/>
      <c r="U30" s="497"/>
      <c r="V30" s="361">
        <f>P30*R30</f>
        <v>33</v>
      </c>
      <c r="W30" s="444"/>
      <c r="X30" s="362"/>
    </row>
    <row r="31" spans="2:24" x14ac:dyDescent="0.25">
      <c r="B31" s="52"/>
      <c r="C31" s="24"/>
      <c r="D31" s="24"/>
      <c r="E31" s="24"/>
      <c r="F31" s="24"/>
      <c r="G31" s="24"/>
      <c r="H31" s="24"/>
      <c r="I31" s="24"/>
      <c r="J31" s="24"/>
      <c r="K31" s="24"/>
      <c r="L31" s="525" t="s">
        <v>303</v>
      </c>
      <c r="M31" s="526"/>
      <c r="N31" s="526"/>
      <c r="O31" s="526"/>
      <c r="P31" s="526"/>
      <c r="Q31" s="526"/>
      <c r="R31" s="526"/>
      <c r="S31" s="526"/>
      <c r="T31" s="526"/>
      <c r="U31" s="527"/>
      <c r="V31" s="540">
        <f>SUM(V27:X30)</f>
        <v>75</v>
      </c>
      <c r="W31" s="541"/>
      <c r="X31" s="542"/>
    </row>
    <row r="32" spans="2:24" x14ac:dyDescent="0.25">
      <c r="B32" s="52"/>
      <c r="C32" s="24"/>
      <c r="D32" s="24"/>
      <c r="E32" s="24"/>
      <c r="F32" s="24"/>
      <c r="G32" s="24"/>
      <c r="H32" s="24"/>
      <c r="I32" s="24"/>
      <c r="J32" s="24"/>
      <c r="K32" s="24"/>
      <c r="L32" s="450" t="s">
        <v>123</v>
      </c>
      <c r="M32" s="450"/>
      <c r="N32" s="450"/>
      <c r="O32" s="450"/>
      <c r="P32" s="450"/>
      <c r="Q32" s="450"/>
      <c r="R32" s="450"/>
      <c r="S32" s="450"/>
      <c r="T32" s="450"/>
      <c r="U32" s="450"/>
      <c r="V32" s="506">
        <f>V26+V31</f>
        <v>275.5</v>
      </c>
      <c r="W32" s="506"/>
      <c r="X32" s="507"/>
    </row>
    <row r="33" spans="2:31" x14ac:dyDescent="0.25">
      <c r="B33" s="52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151"/>
      <c r="X33" s="152"/>
    </row>
    <row r="34" spans="2:31" ht="15" customHeight="1" x14ac:dyDescent="0.25">
      <c r="B34" s="503" t="s">
        <v>135</v>
      </c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5"/>
      <c r="N34" s="14"/>
      <c r="O34" s="65"/>
      <c r="P34" s="24"/>
      <c r="Q34" s="24"/>
      <c r="R34" s="24"/>
      <c r="S34" s="24"/>
      <c r="T34" s="24"/>
      <c r="U34" s="24"/>
      <c r="V34" s="24"/>
      <c r="W34" s="24"/>
      <c r="X34" s="54"/>
      <c r="Y34" s="24"/>
      <c r="Z34" s="24"/>
      <c r="AA34" s="24"/>
      <c r="AD34" s="94"/>
      <c r="AE34" s="94"/>
    </row>
    <row r="35" spans="2:31" x14ac:dyDescent="0.25">
      <c r="B35" s="70" t="s">
        <v>125</v>
      </c>
      <c r="C35" s="519" t="s">
        <v>10</v>
      </c>
      <c r="D35" s="520"/>
      <c r="E35" s="519" t="s">
        <v>126</v>
      </c>
      <c r="F35" s="520"/>
      <c r="G35" s="513" t="s">
        <v>127</v>
      </c>
      <c r="H35" s="514"/>
      <c r="I35" s="514"/>
      <c r="J35" s="514"/>
      <c r="K35" s="514"/>
      <c r="L35" s="514"/>
      <c r="M35" s="515"/>
      <c r="N35" s="14"/>
      <c r="O35" s="65"/>
      <c r="P35" s="24"/>
      <c r="Q35" s="24"/>
      <c r="R35" s="24"/>
      <c r="S35" s="24"/>
      <c r="T35" s="24"/>
      <c r="U35" s="24"/>
      <c r="V35" s="24"/>
      <c r="W35" s="24"/>
      <c r="X35" s="54"/>
      <c r="Y35" s="24"/>
      <c r="Z35" s="24"/>
      <c r="AA35" s="24"/>
    </row>
    <row r="36" spans="2:31" x14ac:dyDescent="0.25">
      <c r="B36" s="71">
        <v>1</v>
      </c>
      <c r="C36" s="523" t="s">
        <v>15</v>
      </c>
      <c r="D36" s="524"/>
      <c r="E36" s="521" t="s">
        <v>128</v>
      </c>
      <c r="F36" s="522"/>
      <c r="G36" s="516" t="s">
        <v>129</v>
      </c>
      <c r="H36" s="517"/>
      <c r="I36" s="517"/>
      <c r="J36" s="517"/>
      <c r="K36" s="517"/>
      <c r="L36" s="517"/>
      <c r="M36" s="518"/>
      <c r="N36" s="14"/>
      <c r="O36" s="65"/>
      <c r="P36" s="24"/>
      <c r="Q36" s="24"/>
      <c r="R36" s="24"/>
      <c r="S36" s="24"/>
      <c r="T36" s="24"/>
      <c r="U36" s="24"/>
      <c r="V36" s="24"/>
      <c r="W36" s="24"/>
      <c r="X36" s="54"/>
      <c r="Y36" s="24"/>
      <c r="Z36" s="24"/>
      <c r="AA36" s="24"/>
      <c r="AD36" s="94"/>
      <c r="AE36" s="94"/>
    </row>
    <row r="37" spans="2:31" ht="15.75" thickBot="1" x14ac:dyDescent="0.3">
      <c r="B37" s="132">
        <v>1.5</v>
      </c>
      <c r="C37" s="511" t="s">
        <v>130</v>
      </c>
      <c r="D37" s="512"/>
      <c r="E37" s="501" t="s">
        <v>131</v>
      </c>
      <c r="F37" s="502"/>
      <c r="G37" s="498" t="s">
        <v>124</v>
      </c>
      <c r="H37" s="499"/>
      <c r="I37" s="499"/>
      <c r="J37" s="499"/>
      <c r="K37" s="499"/>
      <c r="L37" s="499"/>
      <c r="M37" s="500"/>
      <c r="N37" s="16"/>
      <c r="O37" s="67"/>
      <c r="P37" s="46"/>
      <c r="Q37" s="46"/>
      <c r="R37" s="46"/>
      <c r="S37" s="46"/>
      <c r="T37" s="46"/>
      <c r="U37" s="46"/>
      <c r="V37" s="46"/>
      <c r="W37" s="46"/>
      <c r="X37" s="53"/>
      <c r="Y37" s="24"/>
      <c r="Z37" s="24"/>
      <c r="AA37" s="24"/>
    </row>
    <row r="38" spans="2:31" x14ac:dyDescent="0.25"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</sheetData>
  <mergeCells count="53">
    <mergeCell ref="V26:X26"/>
    <mergeCell ref="L31:U31"/>
    <mergeCell ref="V31:X31"/>
    <mergeCell ref="V21:X21"/>
    <mergeCell ref="V22:X22"/>
    <mergeCell ref="V23:X23"/>
    <mergeCell ref="C24:Q24"/>
    <mergeCell ref="C23:Q23"/>
    <mergeCell ref="C21:Q21"/>
    <mergeCell ref="C22:Q22"/>
    <mergeCell ref="V24:X24"/>
    <mergeCell ref="R21:U21"/>
    <mergeCell ref="R22:U22"/>
    <mergeCell ref="R23:U23"/>
    <mergeCell ref="R24:U24"/>
    <mergeCell ref="R25:U25"/>
    <mergeCell ref="A1:AL2"/>
    <mergeCell ref="C20:Q20"/>
    <mergeCell ref="V18:X20"/>
    <mergeCell ref="R18:U20"/>
    <mergeCell ref="B18:Q19"/>
    <mergeCell ref="B17:X17"/>
    <mergeCell ref="C25:Q25"/>
    <mergeCell ref="V25:X25"/>
    <mergeCell ref="L27:Q27"/>
    <mergeCell ref="V27:X27"/>
    <mergeCell ref="C37:D37"/>
    <mergeCell ref="G35:M35"/>
    <mergeCell ref="G36:M36"/>
    <mergeCell ref="E35:F35"/>
    <mergeCell ref="E36:F36"/>
    <mergeCell ref="C35:D35"/>
    <mergeCell ref="C36:D36"/>
    <mergeCell ref="V29:X29"/>
    <mergeCell ref="V28:X28"/>
    <mergeCell ref="L29:Q29"/>
    <mergeCell ref="R27:U27"/>
    <mergeCell ref="L26:U26"/>
    <mergeCell ref="V30:X30"/>
    <mergeCell ref="L32:U32"/>
    <mergeCell ref="G37:M37"/>
    <mergeCell ref="E37:F37"/>
    <mergeCell ref="B34:M34"/>
    <mergeCell ref="V32:X32"/>
    <mergeCell ref="R28:U28"/>
    <mergeCell ref="R29:U29"/>
    <mergeCell ref="R30:U30"/>
    <mergeCell ref="L28:M28"/>
    <mergeCell ref="N28:O28"/>
    <mergeCell ref="P28:Q28"/>
    <mergeCell ref="L30:M30"/>
    <mergeCell ref="N30:O30"/>
    <mergeCell ref="P30:Q30"/>
  </mergeCells>
  <pageMargins left="0.7" right="0.7" top="0.75" bottom="0.75" header="0.3" footer="0.3"/>
  <pageSetup paperSize="9" scale="63" orientation="landscape" r:id="rId1"/>
  <ignoredErrors>
    <ignoredError sqref="V2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AL38"/>
  <sheetViews>
    <sheetView topLeftCell="A7" zoomScaleNormal="100" workbookViewId="0">
      <selection activeCell="V32" sqref="V32:X32"/>
    </sheetView>
  </sheetViews>
  <sheetFormatPr baseColWidth="10" defaultRowHeight="15" x14ac:dyDescent="0.25"/>
  <cols>
    <col min="1" max="1" width="12.5703125" bestFit="1" customWidth="1"/>
    <col min="2" max="2" width="7.42578125" customWidth="1"/>
    <col min="3" max="3" width="4.140625" customWidth="1"/>
    <col min="4" max="6" width="5.140625" customWidth="1"/>
    <col min="7" max="7" width="5.85546875" customWidth="1"/>
    <col min="8" max="17" width="4.140625" customWidth="1"/>
    <col min="18" max="19" width="5.85546875" customWidth="1"/>
    <col min="20" max="38" width="4.140625" customWidth="1"/>
  </cols>
  <sheetData>
    <row r="1" spans="1:38" x14ac:dyDescent="0.25">
      <c r="A1" s="468" t="s">
        <v>110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70"/>
    </row>
    <row r="2" spans="1:38" x14ac:dyDescent="0.25">
      <c r="A2" s="471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472"/>
    </row>
    <row r="3" spans="1:38" x14ac:dyDescent="0.25">
      <c r="A3" s="91">
        <v>2025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2" t="s">
        <v>5</v>
      </c>
      <c r="O3" s="2" t="s">
        <v>6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2" t="s">
        <v>5</v>
      </c>
      <c r="V3" s="2" t="s">
        <v>6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2" t="s">
        <v>5</v>
      </c>
      <c r="AC3" s="2" t="s">
        <v>6</v>
      </c>
      <c r="AD3" s="1" t="s">
        <v>0</v>
      </c>
      <c r="AE3" s="1" t="s">
        <v>1</v>
      </c>
      <c r="AF3" s="1" t="s">
        <v>2</v>
      </c>
      <c r="AG3" s="1" t="s">
        <v>3</v>
      </c>
      <c r="AH3" s="1" t="s">
        <v>4</v>
      </c>
      <c r="AI3" s="2" t="s">
        <v>5</v>
      </c>
      <c r="AJ3" s="2" t="s">
        <v>6</v>
      </c>
      <c r="AK3" s="1" t="s">
        <v>0</v>
      </c>
      <c r="AL3" s="1" t="s">
        <v>1</v>
      </c>
    </row>
    <row r="4" spans="1:38" x14ac:dyDescent="0.25">
      <c r="A4" s="62" t="s">
        <v>48</v>
      </c>
      <c r="B4" s="82"/>
      <c r="C4" s="82"/>
      <c r="D4" s="92">
        <v>44075</v>
      </c>
      <c r="E4" s="66">
        <v>44076</v>
      </c>
      <c r="F4" s="66">
        <v>44077</v>
      </c>
      <c r="G4" s="3">
        <v>4</v>
      </c>
      <c r="H4" s="3">
        <v>5</v>
      </c>
      <c r="I4" s="92">
        <v>44110</v>
      </c>
      <c r="J4" s="66">
        <v>44111</v>
      </c>
      <c r="K4" s="25">
        <v>44112</v>
      </c>
      <c r="L4" s="25">
        <v>44113</v>
      </c>
      <c r="M4" s="25">
        <v>10</v>
      </c>
      <c r="N4" s="3">
        <v>11</v>
      </c>
      <c r="O4" s="26">
        <v>12</v>
      </c>
      <c r="P4" s="25">
        <v>13</v>
      </c>
      <c r="Q4" s="25">
        <v>14</v>
      </c>
      <c r="R4" s="25">
        <v>15</v>
      </c>
      <c r="S4" s="25">
        <v>16</v>
      </c>
      <c r="T4" s="25">
        <v>17</v>
      </c>
      <c r="U4" s="26">
        <v>18</v>
      </c>
      <c r="V4" s="26">
        <v>19</v>
      </c>
      <c r="W4" s="25">
        <v>20</v>
      </c>
      <c r="X4" s="25">
        <v>21</v>
      </c>
      <c r="Y4" s="25">
        <v>22</v>
      </c>
      <c r="Z4" s="25">
        <v>23</v>
      </c>
      <c r="AA4" s="25">
        <v>24</v>
      </c>
      <c r="AB4" s="26">
        <v>25</v>
      </c>
      <c r="AC4" s="26">
        <v>26</v>
      </c>
      <c r="AD4" s="25">
        <v>27</v>
      </c>
      <c r="AE4" s="25">
        <v>28</v>
      </c>
      <c r="AF4" s="25">
        <v>29</v>
      </c>
      <c r="AG4" s="25">
        <v>30</v>
      </c>
      <c r="AH4" s="92">
        <v>31</v>
      </c>
      <c r="AI4" s="3"/>
      <c r="AJ4" s="3"/>
      <c r="AK4" s="6"/>
      <c r="AL4" s="6"/>
    </row>
    <row r="5" spans="1:38" x14ac:dyDescent="0.25">
      <c r="A5" s="62" t="s">
        <v>42</v>
      </c>
      <c r="B5" s="82"/>
      <c r="C5" s="82"/>
      <c r="D5" s="77"/>
      <c r="E5" s="77"/>
      <c r="F5" s="77"/>
      <c r="G5" s="3">
        <v>44075</v>
      </c>
      <c r="H5" s="3">
        <v>44076</v>
      </c>
      <c r="I5" s="25">
        <v>44077</v>
      </c>
      <c r="J5" s="25">
        <v>4</v>
      </c>
      <c r="K5" s="25">
        <v>5</v>
      </c>
      <c r="L5" s="25">
        <v>44110</v>
      </c>
      <c r="M5" s="25">
        <v>44111</v>
      </c>
      <c r="N5" s="3">
        <v>44112</v>
      </c>
      <c r="O5" s="26">
        <v>44113</v>
      </c>
      <c r="P5" s="25">
        <v>10</v>
      </c>
      <c r="Q5" s="25">
        <v>11</v>
      </c>
      <c r="R5" s="25">
        <v>12</v>
      </c>
      <c r="S5" s="25">
        <v>13</v>
      </c>
      <c r="T5" s="25">
        <v>14</v>
      </c>
      <c r="U5" s="26">
        <v>15</v>
      </c>
      <c r="V5" s="26">
        <v>16</v>
      </c>
      <c r="W5" s="25">
        <v>17</v>
      </c>
      <c r="X5" s="25">
        <v>18</v>
      </c>
      <c r="Y5" s="25">
        <v>19</v>
      </c>
      <c r="Z5" s="25">
        <v>20</v>
      </c>
      <c r="AA5" s="25">
        <v>21</v>
      </c>
      <c r="AB5" s="26">
        <v>22</v>
      </c>
      <c r="AC5" s="26">
        <v>23</v>
      </c>
      <c r="AD5" s="25">
        <v>24</v>
      </c>
      <c r="AE5" s="25">
        <v>25</v>
      </c>
      <c r="AF5" s="25">
        <v>26</v>
      </c>
      <c r="AG5" s="25">
        <v>27</v>
      </c>
      <c r="AH5" s="4">
        <v>28</v>
      </c>
      <c r="AI5" s="3"/>
      <c r="AJ5" s="3"/>
      <c r="AK5" s="6"/>
      <c r="AL5" s="6"/>
    </row>
    <row r="6" spans="1:38" x14ac:dyDescent="0.25">
      <c r="A6" s="62" t="s">
        <v>43</v>
      </c>
      <c r="B6" s="82"/>
      <c r="C6" s="82"/>
      <c r="D6" s="77"/>
      <c r="E6" s="77"/>
      <c r="F6" s="77"/>
      <c r="G6" s="3">
        <v>44075</v>
      </c>
      <c r="H6" s="3">
        <v>44076</v>
      </c>
      <c r="I6" s="25">
        <v>44077</v>
      </c>
      <c r="J6" s="25">
        <v>4</v>
      </c>
      <c r="K6" s="25">
        <v>5</v>
      </c>
      <c r="L6" s="25">
        <v>44110</v>
      </c>
      <c r="M6" s="25">
        <v>44111</v>
      </c>
      <c r="N6" s="3">
        <v>44112</v>
      </c>
      <c r="O6" s="26">
        <v>44113</v>
      </c>
      <c r="P6" s="25">
        <v>10</v>
      </c>
      <c r="Q6" s="25">
        <v>11</v>
      </c>
      <c r="R6" s="25">
        <v>12</v>
      </c>
      <c r="S6" s="25">
        <v>13</v>
      </c>
      <c r="T6" s="25">
        <v>14</v>
      </c>
      <c r="U6" s="26">
        <v>15</v>
      </c>
      <c r="V6" s="26">
        <v>16</v>
      </c>
      <c r="W6" s="25">
        <v>17</v>
      </c>
      <c r="X6" s="25">
        <v>18</v>
      </c>
      <c r="Y6" s="25">
        <v>19</v>
      </c>
      <c r="Z6" s="25">
        <v>20</v>
      </c>
      <c r="AA6" s="25">
        <v>21</v>
      </c>
      <c r="AB6" s="26">
        <v>22</v>
      </c>
      <c r="AC6" s="26">
        <v>23</v>
      </c>
      <c r="AD6" s="25">
        <v>24</v>
      </c>
      <c r="AE6" s="25">
        <v>25</v>
      </c>
      <c r="AF6" s="25">
        <v>26</v>
      </c>
      <c r="AG6" s="25">
        <v>27</v>
      </c>
      <c r="AH6" s="4">
        <v>28</v>
      </c>
      <c r="AI6" s="3">
        <v>29</v>
      </c>
      <c r="AJ6" s="3">
        <v>30</v>
      </c>
      <c r="AK6" s="4">
        <v>31</v>
      </c>
      <c r="AL6" s="6"/>
    </row>
    <row r="7" spans="1:38" x14ac:dyDescent="0.25">
      <c r="A7" s="62" t="s">
        <v>44</v>
      </c>
      <c r="B7" s="77"/>
      <c r="C7" s="25">
        <v>1</v>
      </c>
      <c r="D7" s="25">
        <v>44076</v>
      </c>
      <c r="E7" s="25">
        <v>44077</v>
      </c>
      <c r="F7" s="25">
        <v>4</v>
      </c>
      <c r="G7" s="3">
        <v>5</v>
      </c>
      <c r="H7" s="3">
        <v>44110</v>
      </c>
      <c r="I7" s="25">
        <v>44111</v>
      </c>
      <c r="J7" s="25">
        <v>44112</v>
      </c>
      <c r="K7" s="25">
        <v>44113</v>
      </c>
      <c r="L7" s="25">
        <v>10</v>
      </c>
      <c r="M7" s="25">
        <v>11</v>
      </c>
      <c r="N7" s="3">
        <v>12</v>
      </c>
      <c r="O7" s="26">
        <v>13</v>
      </c>
      <c r="P7" s="66">
        <v>14</v>
      </c>
      <c r="Q7" s="66">
        <v>15</v>
      </c>
      <c r="R7" s="66">
        <v>16</v>
      </c>
      <c r="S7" s="66">
        <v>17</v>
      </c>
      <c r="T7" s="107">
        <v>18</v>
      </c>
      <c r="U7" s="26">
        <v>19</v>
      </c>
      <c r="V7" s="26">
        <v>20</v>
      </c>
      <c r="W7" s="107">
        <v>21</v>
      </c>
      <c r="X7" s="25">
        <v>22</v>
      </c>
      <c r="Y7" s="25">
        <v>23</v>
      </c>
      <c r="Z7" s="25">
        <v>24</v>
      </c>
      <c r="AA7" s="25">
        <v>25</v>
      </c>
      <c r="AB7" s="26">
        <v>26</v>
      </c>
      <c r="AC7" s="26">
        <v>27</v>
      </c>
      <c r="AD7" s="25">
        <v>28</v>
      </c>
      <c r="AE7" s="25">
        <v>29</v>
      </c>
      <c r="AF7" s="25">
        <v>30</v>
      </c>
      <c r="AG7" s="77"/>
      <c r="AH7" s="6"/>
      <c r="AI7" s="3"/>
      <c r="AJ7" s="3"/>
      <c r="AK7" s="6"/>
      <c r="AL7" s="6"/>
    </row>
    <row r="8" spans="1:38" x14ac:dyDescent="0.25">
      <c r="A8" s="62" t="s">
        <v>45</v>
      </c>
      <c r="B8" s="77"/>
      <c r="C8" s="77"/>
      <c r="D8" s="77"/>
      <c r="E8" s="92">
        <v>44075</v>
      </c>
      <c r="F8" s="25">
        <v>44076</v>
      </c>
      <c r="G8" s="3">
        <v>44077</v>
      </c>
      <c r="H8" s="3">
        <v>4</v>
      </c>
      <c r="I8" s="25">
        <v>5</v>
      </c>
      <c r="J8" s="25">
        <v>44110</v>
      </c>
      <c r="K8" s="25">
        <v>44111</v>
      </c>
      <c r="L8" s="25">
        <v>44112</v>
      </c>
      <c r="M8" s="25">
        <v>44113</v>
      </c>
      <c r="N8" s="3">
        <v>10</v>
      </c>
      <c r="O8" s="26">
        <v>11</v>
      </c>
      <c r="P8" s="25">
        <v>12</v>
      </c>
      <c r="Q8" s="25">
        <v>13</v>
      </c>
      <c r="R8" s="25">
        <v>14</v>
      </c>
      <c r="S8" s="25">
        <v>15</v>
      </c>
      <c r="T8" s="25">
        <v>16</v>
      </c>
      <c r="U8" s="26">
        <v>17</v>
      </c>
      <c r="V8" s="26">
        <v>18</v>
      </c>
      <c r="W8" s="25">
        <v>19</v>
      </c>
      <c r="X8" s="25">
        <v>20</v>
      </c>
      <c r="Y8" s="25">
        <v>21</v>
      </c>
      <c r="Z8" s="25">
        <v>22</v>
      </c>
      <c r="AA8" s="25">
        <v>23</v>
      </c>
      <c r="AB8" s="26">
        <v>24</v>
      </c>
      <c r="AC8" s="26">
        <v>25</v>
      </c>
      <c r="AD8" s="25">
        <v>26</v>
      </c>
      <c r="AE8" s="25">
        <v>27</v>
      </c>
      <c r="AF8" s="25">
        <v>28</v>
      </c>
      <c r="AG8" s="25">
        <v>29</v>
      </c>
      <c r="AH8" s="4">
        <v>30</v>
      </c>
      <c r="AI8" s="3">
        <v>31</v>
      </c>
      <c r="AJ8" s="3"/>
      <c r="AK8" s="6"/>
      <c r="AL8" s="6"/>
    </row>
    <row r="9" spans="1:38" x14ac:dyDescent="0.25">
      <c r="A9" s="62" t="s">
        <v>46</v>
      </c>
      <c r="B9" s="77"/>
      <c r="C9" s="77"/>
      <c r="D9" s="77"/>
      <c r="E9" s="77"/>
      <c r="F9" s="77"/>
      <c r="G9" s="3"/>
      <c r="H9" s="3">
        <v>44075</v>
      </c>
      <c r="I9" s="25">
        <v>44076</v>
      </c>
      <c r="J9" s="25">
        <v>44077</v>
      </c>
      <c r="K9" s="25">
        <v>4</v>
      </c>
      <c r="L9" s="25">
        <v>5</v>
      </c>
      <c r="M9" s="25">
        <v>44110</v>
      </c>
      <c r="N9" s="3">
        <v>44111</v>
      </c>
      <c r="O9" s="26">
        <v>44112</v>
      </c>
      <c r="P9" s="25">
        <v>44113</v>
      </c>
      <c r="Q9" s="25">
        <v>10</v>
      </c>
      <c r="R9" s="25">
        <v>11</v>
      </c>
      <c r="S9" s="25">
        <v>12</v>
      </c>
      <c r="T9" s="25">
        <v>13</v>
      </c>
      <c r="U9" s="26">
        <v>14</v>
      </c>
      <c r="V9" s="26">
        <v>15</v>
      </c>
      <c r="W9" s="25">
        <v>16</v>
      </c>
      <c r="X9" s="25">
        <v>17</v>
      </c>
      <c r="Y9" s="25">
        <v>18</v>
      </c>
      <c r="Z9" s="25">
        <v>19</v>
      </c>
      <c r="AA9" s="25">
        <v>20</v>
      </c>
      <c r="AB9" s="26">
        <v>21</v>
      </c>
      <c r="AC9" s="26">
        <v>22</v>
      </c>
      <c r="AD9" s="66">
        <v>23</v>
      </c>
      <c r="AE9" s="107">
        <v>24</v>
      </c>
      <c r="AF9" s="63">
        <v>25</v>
      </c>
      <c r="AG9" s="66">
        <v>26</v>
      </c>
      <c r="AH9" s="63">
        <v>27</v>
      </c>
      <c r="AI9" s="3">
        <v>28</v>
      </c>
      <c r="AJ9" s="3">
        <v>29</v>
      </c>
      <c r="AK9" s="66">
        <v>30</v>
      </c>
      <c r="AL9" s="6"/>
    </row>
    <row r="10" spans="1:38" x14ac:dyDescent="0.25">
      <c r="A10" s="62" t="s">
        <v>119</v>
      </c>
      <c r="B10" s="77"/>
      <c r="C10" s="66">
        <v>1</v>
      </c>
      <c r="D10" s="63">
        <v>44076</v>
      </c>
      <c r="E10" s="66">
        <v>44077</v>
      </c>
      <c r="F10" s="63">
        <v>4</v>
      </c>
      <c r="G10" s="3">
        <v>5</v>
      </c>
      <c r="H10" s="3">
        <v>44110</v>
      </c>
      <c r="I10" s="66">
        <v>44111</v>
      </c>
      <c r="J10" s="66">
        <v>44112</v>
      </c>
      <c r="K10" s="63">
        <v>44113</v>
      </c>
      <c r="L10" s="66">
        <v>10</v>
      </c>
      <c r="M10" s="63">
        <v>11</v>
      </c>
      <c r="N10" s="3">
        <v>12</v>
      </c>
      <c r="O10" s="26">
        <v>13</v>
      </c>
      <c r="P10" s="66">
        <v>14</v>
      </c>
      <c r="Q10" s="66">
        <v>15</v>
      </c>
      <c r="R10" s="63">
        <v>16</v>
      </c>
      <c r="S10" s="66">
        <v>17</v>
      </c>
      <c r="T10" s="63">
        <v>18</v>
      </c>
      <c r="U10" s="26">
        <v>19</v>
      </c>
      <c r="V10" s="26">
        <v>20</v>
      </c>
      <c r="W10" s="66">
        <v>21</v>
      </c>
      <c r="X10" s="66">
        <v>22</v>
      </c>
      <c r="Y10" s="63">
        <v>23</v>
      </c>
      <c r="Z10" s="66">
        <v>24</v>
      </c>
      <c r="AA10" s="63">
        <v>25</v>
      </c>
      <c r="AB10" s="26">
        <v>26</v>
      </c>
      <c r="AC10" s="26">
        <v>27</v>
      </c>
      <c r="AD10" s="66">
        <v>28</v>
      </c>
      <c r="AE10" s="66">
        <v>29</v>
      </c>
      <c r="AF10" s="63">
        <v>30</v>
      </c>
      <c r="AG10" s="66">
        <v>31</v>
      </c>
      <c r="AH10" s="6"/>
      <c r="AI10" s="3"/>
      <c r="AJ10" s="3"/>
      <c r="AK10" s="6"/>
      <c r="AL10" s="6"/>
    </row>
    <row r="11" spans="1:38" x14ac:dyDescent="0.25">
      <c r="A11" s="62" t="s">
        <v>91</v>
      </c>
      <c r="B11" s="77"/>
      <c r="C11" s="77"/>
      <c r="D11" s="77"/>
      <c r="E11" s="77"/>
      <c r="F11" s="66">
        <v>44075</v>
      </c>
      <c r="G11" s="3">
        <v>44076</v>
      </c>
      <c r="H11" s="3">
        <v>44077</v>
      </c>
      <c r="I11" s="66">
        <v>4</v>
      </c>
      <c r="J11" s="66">
        <v>5</v>
      </c>
      <c r="K11" s="66">
        <v>44110</v>
      </c>
      <c r="L11" s="66">
        <v>44111</v>
      </c>
      <c r="M11" s="66">
        <v>44112</v>
      </c>
      <c r="N11" s="3">
        <v>44113</v>
      </c>
      <c r="O11" s="26">
        <v>10</v>
      </c>
      <c r="P11" s="66">
        <v>11</v>
      </c>
      <c r="Q11" s="66">
        <v>12</v>
      </c>
      <c r="R11" s="66">
        <v>13</v>
      </c>
      <c r="S11" s="66">
        <v>14</v>
      </c>
      <c r="T11" s="107">
        <v>15</v>
      </c>
      <c r="U11" s="26">
        <v>16</v>
      </c>
      <c r="V11" s="26">
        <v>17</v>
      </c>
      <c r="W11" s="66">
        <v>18</v>
      </c>
      <c r="X11" s="66">
        <v>19</v>
      </c>
      <c r="Y11" s="66">
        <v>20</v>
      </c>
      <c r="Z11" s="66">
        <v>21</v>
      </c>
      <c r="AA11" s="66">
        <v>22</v>
      </c>
      <c r="AB11" s="26">
        <v>23</v>
      </c>
      <c r="AC11" s="26">
        <v>24</v>
      </c>
      <c r="AD11" s="35">
        <v>25</v>
      </c>
      <c r="AE11" s="35">
        <v>26</v>
      </c>
      <c r="AF11" s="35">
        <v>27</v>
      </c>
      <c r="AG11" s="35">
        <v>28</v>
      </c>
      <c r="AH11" s="112">
        <v>29</v>
      </c>
      <c r="AI11" s="3">
        <v>30</v>
      </c>
      <c r="AJ11" s="3">
        <v>31</v>
      </c>
      <c r="AK11" s="6"/>
      <c r="AL11" s="6"/>
    </row>
    <row r="12" spans="1:38" x14ac:dyDescent="0.25">
      <c r="A12" s="62" t="s">
        <v>33</v>
      </c>
      <c r="B12" s="35">
        <v>1</v>
      </c>
      <c r="C12" s="35">
        <v>2</v>
      </c>
      <c r="D12" s="35">
        <v>44077</v>
      </c>
      <c r="E12" s="35">
        <v>4</v>
      </c>
      <c r="F12" s="35">
        <v>5</v>
      </c>
      <c r="G12" s="3">
        <v>44110</v>
      </c>
      <c r="H12" s="3">
        <v>44111</v>
      </c>
      <c r="I12" s="25">
        <v>44112</v>
      </c>
      <c r="J12" s="25">
        <v>44113</v>
      </c>
      <c r="K12" s="25">
        <v>10</v>
      </c>
      <c r="L12" s="92">
        <v>11</v>
      </c>
      <c r="M12" s="25">
        <v>12</v>
      </c>
      <c r="N12" s="3">
        <v>13</v>
      </c>
      <c r="O12" s="26">
        <v>14</v>
      </c>
      <c r="P12" s="25">
        <v>15</v>
      </c>
      <c r="Q12" s="25">
        <v>16</v>
      </c>
      <c r="R12" s="25">
        <v>17</v>
      </c>
      <c r="S12" s="25">
        <v>18</v>
      </c>
      <c r="T12" s="25">
        <v>19</v>
      </c>
      <c r="U12" s="26">
        <v>20</v>
      </c>
      <c r="V12" s="26">
        <v>21</v>
      </c>
      <c r="W12" s="25">
        <v>22</v>
      </c>
      <c r="X12" s="25">
        <v>23</v>
      </c>
      <c r="Y12" s="25">
        <v>24</v>
      </c>
      <c r="Z12" s="25">
        <v>25</v>
      </c>
      <c r="AA12" s="25">
        <v>26</v>
      </c>
      <c r="AB12" s="26">
        <v>27</v>
      </c>
      <c r="AC12" s="26">
        <v>28</v>
      </c>
      <c r="AD12" s="25">
        <v>29</v>
      </c>
      <c r="AE12" s="25">
        <v>30</v>
      </c>
      <c r="AF12" s="77"/>
      <c r="AG12" s="77"/>
      <c r="AH12" s="6"/>
      <c r="AI12" s="3"/>
      <c r="AJ12" s="3"/>
      <c r="AK12" s="6"/>
      <c r="AL12" s="6"/>
    </row>
    <row r="13" spans="1:38" x14ac:dyDescent="0.25">
      <c r="A13" s="62" t="s">
        <v>120</v>
      </c>
      <c r="B13" s="77"/>
      <c r="C13" s="77"/>
      <c r="D13" s="25">
        <v>44075</v>
      </c>
      <c r="E13" s="25">
        <v>44076</v>
      </c>
      <c r="F13" s="25">
        <v>44077</v>
      </c>
      <c r="G13" s="3">
        <v>4</v>
      </c>
      <c r="H13" s="3">
        <v>5</v>
      </c>
      <c r="I13" s="25">
        <v>44110</v>
      </c>
      <c r="J13" s="25">
        <v>44111</v>
      </c>
      <c r="K13" s="25">
        <v>44112</v>
      </c>
      <c r="L13" s="25">
        <v>44113</v>
      </c>
      <c r="M13" s="25">
        <v>10</v>
      </c>
      <c r="N13" s="3">
        <v>11</v>
      </c>
      <c r="O13" s="26">
        <v>12</v>
      </c>
      <c r="P13" s="25">
        <v>13</v>
      </c>
      <c r="Q13" s="25">
        <v>14</v>
      </c>
      <c r="R13" s="25">
        <v>15</v>
      </c>
      <c r="S13" s="25">
        <v>16</v>
      </c>
      <c r="T13" s="25">
        <v>17</v>
      </c>
      <c r="U13" s="26">
        <v>18</v>
      </c>
      <c r="V13" s="26">
        <v>19</v>
      </c>
      <c r="W13" s="25">
        <v>20</v>
      </c>
      <c r="X13" s="25">
        <v>21</v>
      </c>
      <c r="Y13" s="25">
        <v>22</v>
      </c>
      <c r="Z13" s="25">
        <v>23</v>
      </c>
      <c r="AA13" s="25">
        <v>24</v>
      </c>
      <c r="AB13" s="26">
        <v>25</v>
      </c>
      <c r="AC13" s="26">
        <v>26</v>
      </c>
      <c r="AD13" s="25">
        <v>27</v>
      </c>
      <c r="AE13" s="25">
        <v>28</v>
      </c>
      <c r="AF13" s="25">
        <v>29</v>
      </c>
      <c r="AG13" s="92">
        <v>30</v>
      </c>
      <c r="AH13" s="4">
        <v>31</v>
      </c>
      <c r="AI13" s="3"/>
      <c r="AJ13" s="3"/>
      <c r="AK13" s="6"/>
      <c r="AL13" s="6"/>
    </row>
    <row r="14" spans="1:38" x14ac:dyDescent="0.25">
      <c r="A14" s="62" t="s">
        <v>34</v>
      </c>
      <c r="B14" s="77"/>
      <c r="C14" s="77"/>
      <c r="D14" s="77"/>
      <c r="E14" s="77"/>
      <c r="F14" s="77"/>
      <c r="G14" s="93">
        <v>44075</v>
      </c>
      <c r="H14" s="3">
        <v>44076</v>
      </c>
      <c r="I14" s="25">
        <v>44077</v>
      </c>
      <c r="J14" s="25">
        <v>4</v>
      </c>
      <c r="K14" s="25">
        <v>5</v>
      </c>
      <c r="L14" s="25">
        <v>44110</v>
      </c>
      <c r="M14" s="25">
        <v>44111</v>
      </c>
      <c r="N14" s="3">
        <v>44112</v>
      </c>
      <c r="O14" s="26">
        <v>44113</v>
      </c>
      <c r="P14" s="25">
        <v>10</v>
      </c>
      <c r="Q14" s="25">
        <v>11</v>
      </c>
      <c r="R14" s="25">
        <v>12</v>
      </c>
      <c r="S14" s="25">
        <v>13</v>
      </c>
      <c r="T14" s="25">
        <v>14</v>
      </c>
      <c r="U14" s="26">
        <v>15</v>
      </c>
      <c r="V14" s="26">
        <v>16</v>
      </c>
      <c r="W14" s="25">
        <v>17</v>
      </c>
      <c r="X14" s="25">
        <v>18</v>
      </c>
      <c r="Y14" s="25">
        <v>19</v>
      </c>
      <c r="Z14" s="25">
        <v>20</v>
      </c>
      <c r="AA14" s="25">
        <v>21</v>
      </c>
      <c r="AB14" s="26">
        <v>22</v>
      </c>
      <c r="AC14" s="26">
        <v>23</v>
      </c>
      <c r="AD14" s="25">
        <v>24</v>
      </c>
      <c r="AE14" s="25">
        <v>25</v>
      </c>
      <c r="AF14" s="25">
        <v>26</v>
      </c>
      <c r="AG14" s="25">
        <v>27</v>
      </c>
      <c r="AH14" s="4">
        <v>28</v>
      </c>
      <c r="AI14" s="3">
        <v>29</v>
      </c>
      <c r="AJ14" s="3">
        <v>30</v>
      </c>
      <c r="AK14" s="6"/>
      <c r="AL14" s="6"/>
    </row>
    <row r="15" spans="1:38" x14ac:dyDescent="0.25">
      <c r="A15" s="62" t="s">
        <v>35</v>
      </c>
      <c r="B15" s="25">
        <v>1</v>
      </c>
      <c r="C15" s="25">
        <v>2</v>
      </c>
      <c r="D15" s="25">
        <v>44077</v>
      </c>
      <c r="E15" s="25">
        <v>4</v>
      </c>
      <c r="F15" s="25">
        <v>5</v>
      </c>
      <c r="G15" s="93">
        <v>44110</v>
      </c>
      <c r="H15" s="3">
        <v>44111</v>
      </c>
      <c r="I15" s="92">
        <v>44112</v>
      </c>
      <c r="J15" s="25">
        <v>44113</v>
      </c>
      <c r="K15" s="25">
        <v>10</v>
      </c>
      <c r="L15" s="25">
        <v>11</v>
      </c>
      <c r="M15" s="25">
        <v>12</v>
      </c>
      <c r="N15" s="3">
        <v>13</v>
      </c>
      <c r="O15" s="26">
        <v>14</v>
      </c>
      <c r="P15" s="25">
        <v>15</v>
      </c>
      <c r="Q15" s="25">
        <v>16</v>
      </c>
      <c r="R15" s="25">
        <v>17</v>
      </c>
      <c r="S15" s="25">
        <v>18</v>
      </c>
      <c r="T15" s="25">
        <v>19</v>
      </c>
      <c r="U15" s="26">
        <v>20</v>
      </c>
      <c r="V15" s="26">
        <v>21</v>
      </c>
      <c r="W15" s="66">
        <v>22</v>
      </c>
      <c r="X15" s="66">
        <v>23</v>
      </c>
      <c r="Y15" s="66">
        <v>24</v>
      </c>
      <c r="Z15" s="107">
        <v>25</v>
      </c>
      <c r="AA15" s="107">
        <v>26</v>
      </c>
      <c r="AB15" s="26">
        <v>27</v>
      </c>
      <c r="AC15" s="26">
        <v>28</v>
      </c>
      <c r="AD15" s="66">
        <v>29</v>
      </c>
      <c r="AE15" s="66">
        <v>30</v>
      </c>
      <c r="AF15" s="66">
        <v>31</v>
      </c>
      <c r="AG15" s="77"/>
      <c r="AH15" s="6"/>
      <c r="AI15" s="3"/>
      <c r="AJ15" s="3"/>
      <c r="AK15" s="6"/>
      <c r="AL15" s="6"/>
    </row>
    <row r="16" spans="1:38" ht="15.75" thickBot="1" x14ac:dyDescent="0.3"/>
    <row r="17" spans="2:24" x14ac:dyDescent="0.25">
      <c r="B17" s="548" t="s">
        <v>138</v>
      </c>
      <c r="C17" s="549"/>
      <c r="D17" s="549"/>
      <c r="E17" s="549"/>
      <c r="F17" s="549"/>
      <c r="G17" s="549"/>
      <c r="H17" s="549"/>
      <c r="I17" s="549"/>
      <c r="J17" s="549"/>
      <c r="K17" s="549"/>
      <c r="L17" s="549"/>
      <c r="M17" s="549"/>
      <c r="N17" s="549"/>
      <c r="O17" s="549"/>
      <c r="P17" s="549"/>
      <c r="Q17" s="549"/>
      <c r="R17" s="549"/>
      <c r="S17" s="549"/>
      <c r="T17" s="549"/>
      <c r="U17" s="549"/>
      <c r="V17" s="549"/>
      <c r="W17" s="549"/>
      <c r="X17" s="550"/>
    </row>
    <row r="18" spans="2:24" ht="15" customHeight="1" x14ac:dyDescent="0.25">
      <c r="B18" s="354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6"/>
      <c r="R18" s="528" t="s">
        <v>13</v>
      </c>
      <c r="S18" s="530"/>
      <c r="T18" s="528" t="s">
        <v>122</v>
      </c>
      <c r="U18" s="530"/>
      <c r="V18" s="528" t="s">
        <v>12</v>
      </c>
      <c r="W18" s="529"/>
      <c r="X18" s="545"/>
    </row>
    <row r="19" spans="2:24" ht="15" customHeight="1" x14ac:dyDescent="0.25">
      <c r="B19" s="357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9"/>
      <c r="R19" s="531"/>
      <c r="S19" s="533"/>
      <c r="T19" s="531"/>
      <c r="U19" s="533"/>
      <c r="V19" s="531"/>
      <c r="W19" s="532"/>
      <c r="X19" s="546"/>
    </row>
    <row r="20" spans="2:24" x14ac:dyDescent="0.25">
      <c r="B20" s="69" t="s">
        <v>10</v>
      </c>
      <c r="C20" s="488"/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90"/>
      <c r="R20" s="534"/>
      <c r="S20" s="536"/>
      <c r="T20" s="534"/>
      <c r="U20" s="536"/>
      <c r="V20" s="534"/>
      <c r="W20" s="535"/>
      <c r="X20" s="547"/>
    </row>
    <row r="21" spans="2:24" x14ac:dyDescent="0.25">
      <c r="B21" s="8">
        <v>182</v>
      </c>
      <c r="C21" s="485" t="s">
        <v>8</v>
      </c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  <c r="P21" s="486"/>
      <c r="Q21" s="487"/>
      <c r="R21" s="384">
        <v>4</v>
      </c>
      <c r="S21" s="385"/>
      <c r="T21" s="384"/>
      <c r="U21" s="385"/>
      <c r="V21" s="446">
        <f>B21*R21</f>
        <v>728</v>
      </c>
      <c r="W21" s="446"/>
      <c r="X21" s="447"/>
    </row>
    <row r="22" spans="2:24" x14ac:dyDescent="0.25">
      <c r="B22" s="34">
        <v>10</v>
      </c>
      <c r="C22" s="485" t="s">
        <v>47</v>
      </c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7"/>
      <c r="R22" s="384">
        <v>4</v>
      </c>
      <c r="S22" s="385"/>
      <c r="T22" s="384"/>
      <c r="U22" s="385"/>
      <c r="V22" s="446">
        <f>B22*R22</f>
        <v>40</v>
      </c>
      <c r="W22" s="446"/>
      <c r="X22" s="447"/>
    </row>
    <row r="23" spans="2:24" x14ac:dyDescent="0.25">
      <c r="B23" s="64">
        <v>11</v>
      </c>
      <c r="C23" s="485" t="s">
        <v>121</v>
      </c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  <c r="P23" s="486"/>
      <c r="Q23" s="487"/>
      <c r="R23" s="384"/>
      <c r="S23" s="385"/>
      <c r="T23" s="384">
        <v>1.5</v>
      </c>
      <c r="U23" s="385"/>
      <c r="V23" s="446">
        <f>B23*T23</f>
        <v>16.5</v>
      </c>
      <c r="W23" s="446"/>
      <c r="X23" s="447"/>
    </row>
    <row r="24" spans="2:24" x14ac:dyDescent="0.25">
      <c r="B24" s="111">
        <v>-3</v>
      </c>
      <c r="C24" s="485" t="s">
        <v>249</v>
      </c>
      <c r="D24" s="486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86"/>
      <c r="Q24" s="487"/>
      <c r="R24" s="384">
        <v>1</v>
      </c>
      <c r="S24" s="385"/>
      <c r="T24" s="384"/>
      <c r="U24" s="385"/>
      <c r="V24" s="446">
        <f>B24*R24</f>
        <v>-3</v>
      </c>
      <c r="W24" s="446"/>
      <c r="X24" s="447"/>
    </row>
    <row r="25" spans="2:24" x14ac:dyDescent="0.25">
      <c r="B25" s="10"/>
      <c r="C25" s="485" t="s">
        <v>7</v>
      </c>
      <c r="D25" s="486"/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86"/>
      <c r="Q25" s="487"/>
      <c r="R25" s="384"/>
      <c r="S25" s="385"/>
      <c r="T25" s="384"/>
      <c r="U25" s="385"/>
      <c r="V25" s="364"/>
      <c r="W25" s="364"/>
      <c r="X25" s="544"/>
    </row>
    <row r="26" spans="2:24" x14ac:dyDescent="0.25">
      <c r="B26" s="11"/>
      <c r="C26" s="216"/>
      <c r="D26" s="216"/>
      <c r="E26" s="216"/>
      <c r="F26" s="216"/>
      <c r="G26" s="216"/>
      <c r="H26" s="216"/>
      <c r="I26" s="216"/>
      <c r="J26" s="216"/>
      <c r="K26" s="217"/>
      <c r="L26" s="525" t="s">
        <v>302</v>
      </c>
      <c r="M26" s="526"/>
      <c r="N26" s="526"/>
      <c r="O26" s="526"/>
      <c r="P26" s="526"/>
      <c r="Q26" s="526"/>
      <c r="R26" s="526"/>
      <c r="S26" s="526"/>
      <c r="T26" s="526"/>
      <c r="U26" s="527"/>
      <c r="V26" s="540">
        <f>SUM(V21:X25)</f>
        <v>781.5</v>
      </c>
      <c r="W26" s="541"/>
      <c r="X26" s="542"/>
    </row>
    <row r="27" spans="2:24" ht="24" customHeight="1" x14ac:dyDescent="0.25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435" t="s">
        <v>260</v>
      </c>
      <c r="M27" s="436"/>
      <c r="N27" s="436"/>
      <c r="O27" s="436"/>
      <c r="P27" s="436"/>
      <c r="Q27" s="437"/>
      <c r="R27" s="141" t="s">
        <v>261</v>
      </c>
      <c r="S27" s="142"/>
      <c r="T27" s="384"/>
      <c r="U27" s="385"/>
      <c r="V27" s="361"/>
      <c r="W27" s="444"/>
      <c r="X27" s="362"/>
    </row>
    <row r="28" spans="2:24" x14ac:dyDescent="0.25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382">
        <v>6</v>
      </c>
      <c r="M28" s="383"/>
      <c r="N28" s="382">
        <v>4</v>
      </c>
      <c r="O28" s="383">
        <v>6</v>
      </c>
      <c r="P28" s="382">
        <v>3</v>
      </c>
      <c r="Q28" s="383">
        <v>3</v>
      </c>
      <c r="R28" s="382">
        <v>14</v>
      </c>
      <c r="S28" s="383"/>
      <c r="T28" s="384"/>
      <c r="U28" s="385"/>
      <c r="V28" s="361">
        <f>P28*R28</f>
        <v>42</v>
      </c>
      <c r="W28" s="444"/>
      <c r="X28" s="362"/>
    </row>
    <row r="29" spans="2:24" x14ac:dyDescent="0.25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435" t="s">
        <v>259</v>
      </c>
      <c r="M29" s="436"/>
      <c r="N29" s="436"/>
      <c r="O29" s="436"/>
      <c r="P29" s="436"/>
      <c r="Q29" s="437"/>
      <c r="R29" s="382"/>
      <c r="S29" s="383"/>
      <c r="T29" s="384"/>
      <c r="U29" s="385"/>
      <c r="V29" s="361"/>
      <c r="W29" s="444"/>
      <c r="X29" s="362"/>
    </row>
    <row r="30" spans="2:24" ht="15" customHeight="1" x14ac:dyDescent="0.25"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382"/>
      <c r="M30" s="383"/>
      <c r="N30" s="382"/>
      <c r="O30" s="383"/>
      <c r="P30" s="382">
        <v>1</v>
      </c>
      <c r="Q30" s="383">
        <v>1</v>
      </c>
      <c r="R30" s="382">
        <v>33</v>
      </c>
      <c r="S30" s="383"/>
      <c r="T30" s="384"/>
      <c r="U30" s="385"/>
      <c r="V30" s="361">
        <f>P30*R30</f>
        <v>33</v>
      </c>
      <c r="W30" s="444"/>
      <c r="X30" s="362"/>
    </row>
    <row r="31" spans="2:24" x14ac:dyDescent="0.25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525" t="s">
        <v>303</v>
      </c>
      <c r="M31" s="526"/>
      <c r="N31" s="526"/>
      <c r="O31" s="526"/>
      <c r="P31" s="526"/>
      <c r="Q31" s="526"/>
      <c r="R31" s="526"/>
      <c r="S31" s="526"/>
      <c r="T31" s="526"/>
      <c r="U31" s="527"/>
      <c r="V31" s="540">
        <f>SUM(V28:X30)</f>
        <v>75</v>
      </c>
      <c r="W31" s="541"/>
      <c r="X31" s="542"/>
    </row>
    <row r="32" spans="2:24" ht="15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450" t="s">
        <v>123</v>
      </c>
      <c r="M32" s="450"/>
      <c r="N32" s="450"/>
      <c r="O32" s="450"/>
      <c r="P32" s="450"/>
      <c r="Q32" s="450"/>
      <c r="R32" s="450"/>
      <c r="S32" s="450"/>
      <c r="T32" s="450"/>
      <c r="U32" s="450"/>
      <c r="V32" s="506">
        <f>V26+V31</f>
        <v>856.5</v>
      </c>
      <c r="W32" s="506"/>
      <c r="X32" s="507"/>
    </row>
    <row r="33" spans="2:24" ht="15" customHeight="1" x14ac:dyDescent="0.25"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5"/>
      <c r="M33" s="125"/>
      <c r="N33" s="125"/>
      <c r="O33" s="125"/>
      <c r="P33" s="125"/>
      <c r="Q33" s="125"/>
      <c r="R33" s="150"/>
      <c r="S33" s="150"/>
      <c r="T33" s="150"/>
      <c r="U33" s="150"/>
      <c r="V33" s="151"/>
      <c r="W33" s="151"/>
      <c r="X33" s="152"/>
    </row>
    <row r="34" spans="2:24" x14ac:dyDescent="0.25">
      <c r="B34" s="464" t="s">
        <v>135</v>
      </c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122"/>
      <c r="P34" s="122"/>
      <c r="Q34" s="122"/>
      <c r="R34" s="122"/>
      <c r="S34" s="122"/>
      <c r="T34" s="122"/>
      <c r="U34" s="122"/>
      <c r="V34" s="122"/>
      <c r="W34" s="122"/>
      <c r="X34" s="153"/>
    </row>
    <row r="35" spans="2:24" x14ac:dyDescent="0.25">
      <c r="B35" s="70" t="s">
        <v>125</v>
      </c>
      <c r="C35" s="467" t="s">
        <v>10</v>
      </c>
      <c r="D35" s="467"/>
      <c r="E35" s="467" t="s">
        <v>126</v>
      </c>
      <c r="F35" s="467"/>
      <c r="G35" s="467" t="s">
        <v>127</v>
      </c>
      <c r="H35" s="467"/>
      <c r="I35" s="467"/>
      <c r="J35" s="467"/>
      <c r="K35" s="467"/>
      <c r="L35" s="467"/>
      <c r="M35" s="467"/>
      <c r="N35" s="467"/>
      <c r="O35" s="122"/>
      <c r="P35" s="122"/>
      <c r="Q35" s="122"/>
      <c r="R35" s="122"/>
      <c r="S35" s="122"/>
      <c r="T35" s="122"/>
      <c r="U35" s="122"/>
      <c r="V35" s="122"/>
      <c r="W35" s="122"/>
      <c r="X35" s="153"/>
    </row>
    <row r="36" spans="2:24" x14ac:dyDescent="0.25">
      <c r="B36" s="71">
        <v>4</v>
      </c>
      <c r="C36" s="462" t="s">
        <v>15</v>
      </c>
      <c r="D36" s="462"/>
      <c r="E36" s="462" t="s">
        <v>137</v>
      </c>
      <c r="F36" s="462"/>
      <c r="G36" s="463" t="s">
        <v>129</v>
      </c>
      <c r="H36" s="463"/>
      <c r="I36" s="463"/>
      <c r="J36" s="463"/>
      <c r="K36" s="463"/>
      <c r="L36" s="463"/>
      <c r="M36" s="463"/>
      <c r="N36" s="463"/>
      <c r="O36" s="122"/>
      <c r="P36" s="122"/>
      <c r="Q36" s="122"/>
      <c r="R36" s="122"/>
      <c r="S36" s="122"/>
      <c r="T36" s="122"/>
      <c r="U36" s="122"/>
      <c r="V36" s="122"/>
      <c r="W36" s="122"/>
      <c r="X36" s="153"/>
    </row>
    <row r="37" spans="2:24" x14ac:dyDescent="0.25">
      <c r="B37" s="71">
        <v>1.5</v>
      </c>
      <c r="C37" s="462" t="s">
        <v>130</v>
      </c>
      <c r="D37" s="462"/>
      <c r="E37" s="462" t="s">
        <v>131</v>
      </c>
      <c r="F37" s="462"/>
      <c r="G37" s="463" t="s">
        <v>124</v>
      </c>
      <c r="H37" s="463"/>
      <c r="I37" s="463"/>
      <c r="J37" s="463"/>
      <c r="K37" s="463"/>
      <c r="L37" s="463"/>
      <c r="M37" s="463"/>
      <c r="N37" s="463"/>
      <c r="O37" s="122"/>
      <c r="P37" s="122"/>
      <c r="Q37" s="122"/>
      <c r="R37" s="122"/>
      <c r="S37" s="122"/>
      <c r="T37" s="122"/>
      <c r="U37" s="122"/>
      <c r="V37" s="122"/>
      <c r="W37" s="122"/>
      <c r="X37" s="153"/>
    </row>
    <row r="38" spans="2:24" ht="15.75" thickBot="1" x14ac:dyDescent="0.3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23"/>
      <c r="P38" s="123"/>
      <c r="Q38" s="123"/>
      <c r="R38" s="123"/>
      <c r="S38" s="123"/>
      <c r="T38" s="123"/>
      <c r="U38" s="123"/>
      <c r="V38" s="123"/>
      <c r="W38" s="123"/>
      <c r="X38" s="154"/>
    </row>
  </sheetData>
  <mergeCells count="62">
    <mergeCell ref="L26:U26"/>
    <mergeCell ref="V26:X26"/>
    <mergeCell ref="L31:U31"/>
    <mergeCell ref="V31:X31"/>
    <mergeCell ref="A1:AL2"/>
    <mergeCell ref="R18:S20"/>
    <mergeCell ref="T18:U20"/>
    <mergeCell ref="V18:X20"/>
    <mergeCell ref="C20:Q20"/>
    <mergeCell ref="B18:Q19"/>
    <mergeCell ref="B17:X17"/>
    <mergeCell ref="R22:S22"/>
    <mergeCell ref="T22:U22"/>
    <mergeCell ref="V22:X22"/>
    <mergeCell ref="C21:Q21"/>
    <mergeCell ref="R21:S21"/>
    <mergeCell ref="T21:U21"/>
    <mergeCell ref="V21:X21"/>
    <mergeCell ref="C22:Q22"/>
    <mergeCell ref="C23:Q23"/>
    <mergeCell ref="R23:S23"/>
    <mergeCell ref="T23:U23"/>
    <mergeCell ref="V23:X23"/>
    <mergeCell ref="C25:Q25"/>
    <mergeCell ref="R25:S25"/>
    <mergeCell ref="T25:U25"/>
    <mergeCell ref="V25:X25"/>
    <mergeCell ref="C24:Q24"/>
    <mergeCell ref="R24:S24"/>
    <mergeCell ref="T24:U24"/>
    <mergeCell ref="G37:N37"/>
    <mergeCell ref="C36:D36"/>
    <mergeCell ref="E36:F36"/>
    <mergeCell ref="C37:D37"/>
    <mergeCell ref="E37:F37"/>
    <mergeCell ref="C35:D35"/>
    <mergeCell ref="E35:F35"/>
    <mergeCell ref="V24:X24"/>
    <mergeCell ref="G35:N35"/>
    <mergeCell ref="G36:N36"/>
    <mergeCell ref="B34:N34"/>
    <mergeCell ref="L27:Q27"/>
    <mergeCell ref="T27:U27"/>
    <mergeCell ref="V27:X27"/>
    <mergeCell ref="L28:M28"/>
    <mergeCell ref="N28:O28"/>
    <mergeCell ref="P28:Q28"/>
    <mergeCell ref="R28:S28"/>
    <mergeCell ref="T28:U28"/>
    <mergeCell ref="V28:X28"/>
    <mergeCell ref="V32:X32"/>
    <mergeCell ref="L32:U32"/>
    <mergeCell ref="L29:Q29"/>
    <mergeCell ref="R29:S29"/>
    <mergeCell ref="T29:U29"/>
    <mergeCell ref="V29:X29"/>
    <mergeCell ref="L30:M30"/>
    <mergeCell ref="N30:O30"/>
    <mergeCell ref="P30:Q30"/>
    <mergeCell ref="R30:S30"/>
    <mergeCell ref="T30:U30"/>
    <mergeCell ref="V30:X30"/>
  </mergeCells>
  <pageMargins left="0.7" right="0.7" top="0.75" bottom="0.75" header="0.3" footer="0.3"/>
  <pageSetup paperSize="9" scale="64" orientation="landscape" r:id="rId1"/>
  <ignoredErrors>
    <ignoredError sqref="V2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AL38"/>
  <sheetViews>
    <sheetView topLeftCell="A2" zoomScale="70" zoomScaleNormal="70" workbookViewId="0">
      <selection activeCell="W15" sqref="W15"/>
    </sheetView>
  </sheetViews>
  <sheetFormatPr baseColWidth="10" defaultRowHeight="15" x14ac:dyDescent="0.25"/>
  <cols>
    <col min="1" max="1" width="12.5703125" bestFit="1" customWidth="1"/>
    <col min="2" max="2" width="7.42578125" customWidth="1"/>
    <col min="3" max="3" width="4.140625" customWidth="1"/>
    <col min="4" max="6" width="5.28515625" customWidth="1"/>
    <col min="7" max="7" width="6.140625" customWidth="1"/>
    <col min="8" max="17" width="4.140625" customWidth="1"/>
    <col min="18" max="21" width="6.140625" customWidth="1"/>
    <col min="22" max="38" width="4.140625" customWidth="1"/>
  </cols>
  <sheetData>
    <row r="1" spans="1:38" x14ac:dyDescent="0.25">
      <c r="A1" s="468" t="s">
        <v>111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70"/>
    </row>
    <row r="2" spans="1:38" x14ac:dyDescent="0.25">
      <c r="A2" s="471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472"/>
    </row>
    <row r="3" spans="1:38" x14ac:dyDescent="0.25">
      <c r="A3" s="91">
        <v>2025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2" t="s">
        <v>5</v>
      </c>
      <c r="O3" s="2" t="s">
        <v>6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2" t="s">
        <v>5</v>
      </c>
      <c r="V3" s="2" t="s">
        <v>6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2" t="s">
        <v>5</v>
      </c>
      <c r="AC3" s="2" t="s">
        <v>6</v>
      </c>
      <c r="AD3" s="1" t="s">
        <v>0</v>
      </c>
      <c r="AE3" s="1" t="s">
        <v>1</v>
      </c>
      <c r="AF3" s="1" t="s">
        <v>2</v>
      </c>
      <c r="AG3" s="1" t="s">
        <v>3</v>
      </c>
      <c r="AH3" s="1" t="s">
        <v>4</v>
      </c>
      <c r="AI3" s="2" t="s">
        <v>5</v>
      </c>
      <c r="AJ3" s="2" t="s">
        <v>6</v>
      </c>
      <c r="AK3" s="1" t="s">
        <v>0</v>
      </c>
      <c r="AL3" s="1" t="s">
        <v>1</v>
      </c>
    </row>
    <row r="4" spans="1:38" x14ac:dyDescent="0.25">
      <c r="A4" s="62" t="s">
        <v>48</v>
      </c>
      <c r="B4" s="82"/>
      <c r="C4" s="82"/>
      <c r="D4" s="92">
        <v>44075</v>
      </c>
      <c r="E4" s="66">
        <v>44076</v>
      </c>
      <c r="F4" s="66">
        <v>44077</v>
      </c>
      <c r="G4" s="3">
        <v>4</v>
      </c>
      <c r="H4" s="3">
        <v>5</v>
      </c>
      <c r="I4" s="92">
        <v>44110</v>
      </c>
      <c r="J4" s="66">
        <v>44111</v>
      </c>
      <c r="K4" s="25">
        <v>44112</v>
      </c>
      <c r="L4" s="25">
        <v>44113</v>
      </c>
      <c r="M4" s="25">
        <v>10</v>
      </c>
      <c r="N4" s="3">
        <v>11</v>
      </c>
      <c r="O4" s="26">
        <v>12</v>
      </c>
      <c r="P4" s="25">
        <v>13</v>
      </c>
      <c r="Q4" s="25">
        <v>14</v>
      </c>
      <c r="R4" s="25">
        <v>15</v>
      </c>
      <c r="S4" s="25">
        <v>16</v>
      </c>
      <c r="T4" s="25">
        <v>17</v>
      </c>
      <c r="U4" s="26">
        <v>18</v>
      </c>
      <c r="V4" s="26">
        <v>19</v>
      </c>
      <c r="W4" s="25">
        <v>20</v>
      </c>
      <c r="X4" s="25">
        <v>21</v>
      </c>
      <c r="Y4" s="25">
        <v>22</v>
      </c>
      <c r="Z4" s="25">
        <v>23</v>
      </c>
      <c r="AA4" s="25">
        <v>24</v>
      </c>
      <c r="AB4" s="26">
        <v>25</v>
      </c>
      <c r="AC4" s="26">
        <v>26</v>
      </c>
      <c r="AD4" s="25">
        <v>27</v>
      </c>
      <c r="AE4" s="25">
        <v>28</v>
      </c>
      <c r="AF4" s="25">
        <v>29</v>
      </c>
      <c r="AG4" s="25">
        <v>30</v>
      </c>
      <c r="AH4" s="92">
        <v>31</v>
      </c>
      <c r="AI4" s="3"/>
      <c r="AJ4" s="3"/>
      <c r="AK4" s="6"/>
      <c r="AL4" s="6"/>
    </row>
    <row r="5" spans="1:38" x14ac:dyDescent="0.25">
      <c r="A5" s="62" t="s">
        <v>42</v>
      </c>
      <c r="B5" s="82"/>
      <c r="C5" s="82"/>
      <c r="D5" s="77"/>
      <c r="E5" s="77"/>
      <c r="F5" s="77"/>
      <c r="G5" s="3">
        <v>44075</v>
      </c>
      <c r="H5" s="3">
        <v>44076</v>
      </c>
      <c r="I5" s="25">
        <v>44077</v>
      </c>
      <c r="J5" s="25">
        <v>4</v>
      </c>
      <c r="K5" s="25">
        <v>5</v>
      </c>
      <c r="L5" s="25">
        <v>44110</v>
      </c>
      <c r="M5" s="25">
        <v>44111</v>
      </c>
      <c r="N5" s="3">
        <v>44112</v>
      </c>
      <c r="O5" s="26">
        <v>44113</v>
      </c>
      <c r="P5" s="25">
        <v>10</v>
      </c>
      <c r="Q5" s="25">
        <v>11</v>
      </c>
      <c r="R5" s="25">
        <v>12</v>
      </c>
      <c r="S5" s="25">
        <v>13</v>
      </c>
      <c r="T5" s="25">
        <v>14</v>
      </c>
      <c r="U5" s="26">
        <v>15</v>
      </c>
      <c r="V5" s="26">
        <v>16</v>
      </c>
      <c r="W5" s="25">
        <v>17</v>
      </c>
      <c r="X5" s="25">
        <v>18</v>
      </c>
      <c r="Y5" s="25">
        <v>19</v>
      </c>
      <c r="Z5" s="25">
        <v>20</v>
      </c>
      <c r="AA5" s="25">
        <v>21</v>
      </c>
      <c r="AB5" s="26">
        <v>22</v>
      </c>
      <c r="AC5" s="26">
        <v>23</v>
      </c>
      <c r="AD5" s="25">
        <v>24</v>
      </c>
      <c r="AE5" s="25">
        <v>25</v>
      </c>
      <c r="AF5" s="25">
        <v>26</v>
      </c>
      <c r="AG5" s="25">
        <v>27</v>
      </c>
      <c r="AH5" s="4">
        <v>28</v>
      </c>
      <c r="AI5" s="3"/>
      <c r="AJ5" s="3"/>
      <c r="AK5" s="6"/>
      <c r="AL5" s="6"/>
    </row>
    <row r="6" spans="1:38" x14ac:dyDescent="0.25">
      <c r="A6" s="62" t="s">
        <v>43</v>
      </c>
      <c r="B6" s="82"/>
      <c r="C6" s="82"/>
      <c r="D6" s="77"/>
      <c r="E6" s="77"/>
      <c r="F6" s="77"/>
      <c r="G6" s="3">
        <v>44075</v>
      </c>
      <c r="H6" s="3">
        <v>44076</v>
      </c>
      <c r="I6" s="25">
        <v>44077</v>
      </c>
      <c r="J6" s="25">
        <v>4</v>
      </c>
      <c r="K6" s="25">
        <v>5</v>
      </c>
      <c r="L6" s="25">
        <v>44110</v>
      </c>
      <c r="M6" s="25">
        <v>44111</v>
      </c>
      <c r="N6" s="3">
        <v>44112</v>
      </c>
      <c r="O6" s="26">
        <v>44113</v>
      </c>
      <c r="P6" s="25">
        <v>10</v>
      </c>
      <c r="Q6" s="25">
        <v>11</v>
      </c>
      <c r="R6" s="25">
        <v>12</v>
      </c>
      <c r="S6" s="25">
        <v>13</v>
      </c>
      <c r="T6" s="25">
        <v>14</v>
      </c>
      <c r="U6" s="26">
        <v>15</v>
      </c>
      <c r="V6" s="26">
        <v>16</v>
      </c>
      <c r="W6" s="25">
        <v>17</v>
      </c>
      <c r="X6" s="25">
        <v>18</v>
      </c>
      <c r="Y6" s="25">
        <v>19</v>
      </c>
      <c r="Z6" s="25">
        <v>20</v>
      </c>
      <c r="AA6" s="25">
        <v>21</v>
      </c>
      <c r="AB6" s="26">
        <v>22</v>
      </c>
      <c r="AC6" s="26">
        <v>23</v>
      </c>
      <c r="AD6" s="25">
        <v>24</v>
      </c>
      <c r="AE6" s="25">
        <v>25</v>
      </c>
      <c r="AF6" s="25">
        <v>26</v>
      </c>
      <c r="AG6" s="25">
        <v>27</v>
      </c>
      <c r="AH6" s="4">
        <v>28</v>
      </c>
      <c r="AI6" s="3">
        <v>29</v>
      </c>
      <c r="AJ6" s="3">
        <v>30</v>
      </c>
      <c r="AK6" s="4">
        <v>31</v>
      </c>
      <c r="AL6" s="6"/>
    </row>
    <row r="7" spans="1:38" x14ac:dyDescent="0.25">
      <c r="A7" s="62" t="s">
        <v>44</v>
      </c>
      <c r="B7" s="77"/>
      <c r="C7" s="25">
        <v>1</v>
      </c>
      <c r="D7" s="25">
        <v>44076</v>
      </c>
      <c r="E7" s="25">
        <v>44077</v>
      </c>
      <c r="F7" s="25">
        <v>4</v>
      </c>
      <c r="G7" s="3">
        <v>5</v>
      </c>
      <c r="H7" s="3">
        <v>44110</v>
      </c>
      <c r="I7" s="25">
        <v>44111</v>
      </c>
      <c r="J7" s="25">
        <v>44112</v>
      </c>
      <c r="K7" s="25">
        <v>44113</v>
      </c>
      <c r="L7" s="25">
        <v>10</v>
      </c>
      <c r="M7" s="25">
        <v>11</v>
      </c>
      <c r="N7" s="3">
        <v>12</v>
      </c>
      <c r="O7" s="26">
        <v>13</v>
      </c>
      <c r="P7" s="66">
        <v>14</v>
      </c>
      <c r="Q7" s="66">
        <v>15</v>
      </c>
      <c r="R7" s="66">
        <v>16</v>
      </c>
      <c r="S7" s="66">
        <v>17</v>
      </c>
      <c r="T7" s="107">
        <v>18</v>
      </c>
      <c r="U7" s="26">
        <v>19</v>
      </c>
      <c r="V7" s="26">
        <v>20</v>
      </c>
      <c r="W7" s="107">
        <v>21</v>
      </c>
      <c r="X7" s="25">
        <v>22</v>
      </c>
      <c r="Y7" s="25">
        <v>23</v>
      </c>
      <c r="Z7" s="25">
        <v>24</v>
      </c>
      <c r="AA7" s="25">
        <v>25</v>
      </c>
      <c r="AB7" s="26">
        <v>26</v>
      </c>
      <c r="AC7" s="26">
        <v>27</v>
      </c>
      <c r="AD7" s="25">
        <v>28</v>
      </c>
      <c r="AE7" s="25">
        <v>29</v>
      </c>
      <c r="AF7" s="25">
        <v>30</v>
      </c>
      <c r="AG7" s="77"/>
      <c r="AH7" s="6"/>
      <c r="AI7" s="3"/>
      <c r="AJ7" s="3"/>
      <c r="AK7" s="6"/>
      <c r="AL7" s="6"/>
    </row>
    <row r="8" spans="1:38" x14ac:dyDescent="0.25">
      <c r="A8" s="62" t="s">
        <v>45</v>
      </c>
      <c r="B8" s="77"/>
      <c r="C8" s="77"/>
      <c r="D8" s="77"/>
      <c r="E8" s="92">
        <v>44075</v>
      </c>
      <c r="F8" s="25">
        <v>44076</v>
      </c>
      <c r="G8" s="3">
        <v>44077</v>
      </c>
      <c r="H8" s="3">
        <v>4</v>
      </c>
      <c r="I8" s="25">
        <v>5</v>
      </c>
      <c r="J8" s="25">
        <v>44110</v>
      </c>
      <c r="K8" s="25">
        <v>44111</v>
      </c>
      <c r="L8" s="25">
        <v>44112</v>
      </c>
      <c r="M8" s="25">
        <v>44113</v>
      </c>
      <c r="N8" s="3">
        <v>10</v>
      </c>
      <c r="O8" s="26">
        <v>11</v>
      </c>
      <c r="P8" s="25">
        <v>12</v>
      </c>
      <c r="Q8" s="25">
        <v>13</v>
      </c>
      <c r="R8" s="25">
        <v>14</v>
      </c>
      <c r="S8" s="25">
        <v>15</v>
      </c>
      <c r="T8" s="25">
        <v>16</v>
      </c>
      <c r="U8" s="26">
        <v>17</v>
      </c>
      <c r="V8" s="26">
        <v>18</v>
      </c>
      <c r="W8" s="25">
        <v>19</v>
      </c>
      <c r="X8" s="25">
        <v>20</v>
      </c>
      <c r="Y8" s="25">
        <v>21</v>
      </c>
      <c r="Z8" s="25">
        <v>22</v>
      </c>
      <c r="AA8" s="25">
        <v>23</v>
      </c>
      <c r="AB8" s="26">
        <v>24</v>
      </c>
      <c r="AC8" s="26">
        <v>25</v>
      </c>
      <c r="AD8" s="25">
        <v>26</v>
      </c>
      <c r="AE8" s="25">
        <v>27</v>
      </c>
      <c r="AF8" s="25">
        <v>28</v>
      </c>
      <c r="AG8" s="25">
        <v>29</v>
      </c>
      <c r="AH8" s="4">
        <v>30</v>
      </c>
      <c r="AI8" s="3">
        <v>31</v>
      </c>
      <c r="AJ8" s="3"/>
      <c r="AK8" s="6"/>
      <c r="AL8" s="6"/>
    </row>
    <row r="9" spans="1:38" x14ac:dyDescent="0.25">
      <c r="A9" s="62" t="s">
        <v>46</v>
      </c>
      <c r="B9" s="77"/>
      <c r="C9" s="77"/>
      <c r="D9" s="77"/>
      <c r="E9" s="77"/>
      <c r="F9" s="77"/>
      <c r="G9" s="3"/>
      <c r="H9" s="3">
        <v>44075</v>
      </c>
      <c r="I9" s="25">
        <v>44076</v>
      </c>
      <c r="J9" s="25">
        <v>44077</v>
      </c>
      <c r="K9" s="25">
        <v>4</v>
      </c>
      <c r="L9" s="25">
        <v>5</v>
      </c>
      <c r="M9" s="25">
        <v>44110</v>
      </c>
      <c r="N9" s="3">
        <v>44111</v>
      </c>
      <c r="O9" s="26">
        <v>44112</v>
      </c>
      <c r="P9" s="25">
        <v>44113</v>
      </c>
      <c r="Q9" s="25">
        <v>10</v>
      </c>
      <c r="R9" s="25">
        <v>11</v>
      </c>
      <c r="S9" s="25">
        <v>12</v>
      </c>
      <c r="T9" s="25">
        <v>13</v>
      </c>
      <c r="U9" s="26">
        <v>14</v>
      </c>
      <c r="V9" s="26">
        <v>15</v>
      </c>
      <c r="W9" s="25">
        <v>16</v>
      </c>
      <c r="X9" s="25">
        <v>17</v>
      </c>
      <c r="Y9" s="25">
        <v>18</v>
      </c>
      <c r="Z9" s="25">
        <v>19</v>
      </c>
      <c r="AA9" s="25">
        <v>20</v>
      </c>
      <c r="AB9" s="26">
        <v>21</v>
      </c>
      <c r="AC9" s="26">
        <v>22</v>
      </c>
      <c r="AD9" s="63">
        <v>23</v>
      </c>
      <c r="AE9" s="110">
        <v>24</v>
      </c>
      <c r="AF9" s="63">
        <v>25</v>
      </c>
      <c r="AG9" s="63">
        <v>26</v>
      </c>
      <c r="AH9" s="63">
        <v>27</v>
      </c>
      <c r="AI9" s="3">
        <v>28</v>
      </c>
      <c r="AJ9" s="3">
        <v>29</v>
      </c>
      <c r="AK9" s="63">
        <v>30</v>
      </c>
      <c r="AL9" s="6"/>
    </row>
    <row r="10" spans="1:38" x14ac:dyDescent="0.25">
      <c r="A10" s="62" t="s">
        <v>119</v>
      </c>
      <c r="B10" s="77"/>
      <c r="C10" s="63">
        <v>1</v>
      </c>
      <c r="D10" s="63">
        <v>44076</v>
      </c>
      <c r="E10" s="63">
        <v>44077</v>
      </c>
      <c r="F10" s="63">
        <v>4</v>
      </c>
      <c r="G10" s="3">
        <v>5</v>
      </c>
      <c r="H10" s="3">
        <v>44110</v>
      </c>
      <c r="I10" s="63">
        <v>44111</v>
      </c>
      <c r="J10" s="63">
        <v>44112</v>
      </c>
      <c r="K10" s="63">
        <v>44113</v>
      </c>
      <c r="L10" s="63">
        <v>10</v>
      </c>
      <c r="M10" s="63">
        <v>11</v>
      </c>
      <c r="N10" s="3">
        <v>12</v>
      </c>
      <c r="O10" s="26">
        <v>13</v>
      </c>
      <c r="P10" s="63">
        <v>14</v>
      </c>
      <c r="Q10" s="63">
        <v>15</v>
      </c>
      <c r="R10" s="63">
        <v>16</v>
      </c>
      <c r="S10" s="63">
        <v>17</v>
      </c>
      <c r="T10" s="63">
        <v>18</v>
      </c>
      <c r="U10" s="26">
        <v>19</v>
      </c>
      <c r="V10" s="26">
        <v>20</v>
      </c>
      <c r="W10" s="63">
        <v>21</v>
      </c>
      <c r="X10" s="63">
        <v>22</v>
      </c>
      <c r="Y10" s="63">
        <v>23</v>
      </c>
      <c r="Z10" s="63">
        <v>24</v>
      </c>
      <c r="AA10" s="63">
        <v>25</v>
      </c>
      <c r="AB10" s="26">
        <v>26</v>
      </c>
      <c r="AC10" s="26">
        <v>27</v>
      </c>
      <c r="AD10" s="63">
        <v>28</v>
      </c>
      <c r="AE10" s="63">
        <v>29</v>
      </c>
      <c r="AF10" s="63">
        <v>30</v>
      </c>
      <c r="AG10" s="63">
        <v>31</v>
      </c>
      <c r="AH10" s="6"/>
      <c r="AI10" s="3"/>
      <c r="AJ10" s="3"/>
      <c r="AK10" s="6"/>
      <c r="AL10" s="6"/>
    </row>
    <row r="11" spans="1:38" x14ac:dyDescent="0.25">
      <c r="A11" s="62" t="s">
        <v>91</v>
      </c>
      <c r="B11" s="77"/>
      <c r="C11" s="77"/>
      <c r="D11" s="77"/>
      <c r="E11" s="77"/>
      <c r="F11" s="66">
        <v>44075</v>
      </c>
      <c r="G11" s="3">
        <v>44076</v>
      </c>
      <c r="H11" s="3">
        <v>44077</v>
      </c>
      <c r="I11" s="66">
        <v>4</v>
      </c>
      <c r="J11" s="66">
        <v>5</v>
      </c>
      <c r="K11" s="66">
        <v>44110</v>
      </c>
      <c r="L11" s="66">
        <v>44111</v>
      </c>
      <c r="M11" s="66">
        <v>44112</v>
      </c>
      <c r="N11" s="3">
        <v>44113</v>
      </c>
      <c r="O11" s="26">
        <v>10</v>
      </c>
      <c r="P11" s="66">
        <v>11</v>
      </c>
      <c r="Q11" s="66">
        <v>12</v>
      </c>
      <c r="R11" s="66">
        <v>13</v>
      </c>
      <c r="S11" s="66">
        <v>14</v>
      </c>
      <c r="T11" s="107">
        <v>15</v>
      </c>
      <c r="U11" s="26">
        <v>16</v>
      </c>
      <c r="V11" s="26">
        <v>17</v>
      </c>
      <c r="W11" s="66">
        <v>18</v>
      </c>
      <c r="X11" s="66">
        <v>19</v>
      </c>
      <c r="Y11" s="66">
        <v>20</v>
      </c>
      <c r="Z11" s="66">
        <v>21</v>
      </c>
      <c r="AA11" s="66">
        <v>22</v>
      </c>
      <c r="AB11" s="26">
        <v>23</v>
      </c>
      <c r="AC11" s="26">
        <v>24</v>
      </c>
      <c r="AD11" s="35">
        <v>25</v>
      </c>
      <c r="AE11" s="35">
        <v>26</v>
      </c>
      <c r="AF11" s="35">
        <v>27</v>
      </c>
      <c r="AG11" s="35">
        <v>28</v>
      </c>
      <c r="AH11" s="112">
        <v>29</v>
      </c>
      <c r="AI11" s="3">
        <v>30</v>
      </c>
      <c r="AJ11" s="3">
        <v>31</v>
      </c>
      <c r="AK11" s="6"/>
      <c r="AL11" s="6"/>
    </row>
    <row r="12" spans="1:38" x14ac:dyDescent="0.25">
      <c r="A12" s="62" t="s">
        <v>33</v>
      </c>
      <c r="B12" s="35">
        <v>1</v>
      </c>
      <c r="C12" s="35">
        <v>2</v>
      </c>
      <c r="D12" s="35">
        <v>44077</v>
      </c>
      <c r="E12" s="35">
        <v>4</v>
      </c>
      <c r="F12" s="35">
        <v>5</v>
      </c>
      <c r="G12" s="3">
        <v>44110</v>
      </c>
      <c r="H12" s="3">
        <v>44111</v>
      </c>
      <c r="I12" s="25">
        <v>44112</v>
      </c>
      <c r="J12" s="25">
        <v>44113</v>
      </c>
      <c r="K12" s="25">
        <v>10</v>
      </c>
      <c r="L12" s="92">
        <v>11</v>
      </c>
      <c r="M12" s="25">
        <v>12</v>
      </c>
      <c r="N12" s="3">
        <v>13</v>
      </c>
      <c r="O12" s="26">
        <v>14</v>
      </c>
      <c r="P12" s="25">
        <v>15</v>
      </c>
      <c r="Q12" s="25">
        <v>16</v>
      </c>
      <c r="R12" s="25">
        <v>17</v>
      </c>
      <c r="S12" s="25">
        <v>18</v>
      </c>
      <c r="T12" s="25">
        <v>19</v>
      </c>
      <c r="U12" s="26">
        <v>20</v>
      </c>
      <c r="V12" s="26">
        <v>21</v>
      </c>
      <c r="W12" s="25">
        <v>22</v>
      </c>
      <c r="X12" s="25">
        <v>23</v>
      </c>
      <c r="Y12" s="25">
        <v>24</v>
      </c>
      <c r="Z12" s="25">
        <v>25</v>
      </c>
      <c r="AA12" s="25">
        <v>26</v>
      </c>
      <c r="AB12" s="26">
        <v>27</v>
      </c>
      <c r="AC12" s="26">
        <v>28</v>
      </c>
      <c r="AD12" s="25">
        <v>29</v>
      </c>
      <c r="AE12" s="25">
        <v>30</v>
      </c>
      <c r="AF12" s="77"/>
      <c r="AG12" s="77"/>
      <c r="AH12" s="6"/>
      <c r="AI12" s="3"/>
      <c r="AJ12" s="3"/>
      <c r="AK12" s="6"/>
      <c r="AL12" s="6"/>
    </row>
    <row r="13" spans="1:38" x14ac:dyDescent="0.25">
      <c r="A13" s="62" t="s">
        <v>120</v>
      </c>
      <c r="B13" s="77"/>
      <c r="C13" s="77"/>
      <c r="D13" s="25">
        <v>44075</v>
      </c>
      <c r="E13" s="25">
        <v>44076</v>
      </c>
      <c r="F13" s="25">
        <v>44077</v>
      </c>
      <c r="G13" s="3">
        <v>4</v>
      </c>
      <c r="H13" s="3">
        <v>5</v>
      </c>
      <c r="I13" s="25">
        <v>44110</v>
      </c>
      <c r="J13" s="25">
        <v>44111</v>
      </c>
      <c r="K13" s="25">
        <v>44112</v>
      </c>
      <c r="L13" s="25">
        <v>44113</v>
      </c>
      <c r="M13" s="25">
        <v>10</v>
      </c>
      <c r="N13" s="3">
        <v>11</v>
      </c>
      <c r="O13" s="26">
        <v>12</v>
      </c>
      <c r="P13" s="25">
        <v>13</v>
      </c>
      <c r="Q13" s="25">
        <v>14</v>
      </c>
      <c r="R13" s="25">
        <v>15</v>
      </c>
      <c r="S13" s="25">
        <v>16</v>
      </c>
      <c r="T13" s="25">
        <v>17</v>
      </c>
      <c r="U13" s="26">
        <v>18</v>
      </c>
      <c r="V13" s="26">
        <v>19</v>
      </c>
      <c r="W13" s="25">
        <v>20</v>
      </c>
      <c r="X13" s="25">
        <v>21</v>
      </c>
      <c r="Y13" s="25">
        <v>22</v>
      </c>
      <c r="Z13" s="25">
        <v>23</v>
      </c>
      <c r="AA13" s="25">
        <v>24</v>
      </c>
      <c r="AB13" s="26">
        <v>25</v>
      </c>
      <c r="AC13" s="26">
        <v>26</v>
      </c>
      <c r="AD13" s="25">
        <v>27</v>
      </c>
      <c r="AE13" s="25">
        <v>28</v>
      </c>
      <c r="AF13" s="25">
        <v>29</v>
      </c>
      <c r="AG13" s="92">
        <v>30</v>
      </c>
      <c r="AH13" s="4">
        <v>31</v>
      </c>
      <c r="AI13" s="3"/>
      <c r="AJ13" s="3"/>
      <c r="AK13" s="6"/>
      <c r="AL13" s="6"/>
    </row>
    <row r="14" spans="1:38" x14ac:dyDescent="0.25">
      <c r="A14" s="62" t="s">
        <v>34</v>
      </c>
      <c r="B14" s="77"/>
      <c r="C14" s="77"/>
      <c r="D14" s="77"/>
      <c r="E14" s="77"/>
      <c r="F14" s="77"/>
      <c r="G14" s="93">
        <v>44075</v>
      </c>
      <c r="H14" s="3">
        <v>44076</v>
      </c>
      <c r="I14" s="25">
        <v>44077</v>
      </c>
      <c r="J14" s="25">
        <v>4</v>
      </c>
      <c r="K14" s="25">
        <v>5</v>
      </c>
      <c r="L14" s="25">
        <v>44110</v>
      </c>
      <c r="M14" s="25">
        <v>44111</v>
      </c>
      <c r="N14" s="3">
        <v>44112</v>
      </c>
      <c r="O14" s="26">
        <v>44113</v>
      </c>
      <c r="P14" s="25">
        <v>10</v>
      </c>
      <c r="Q14" s="25">
        <v>11</v>
      </c>
      <c r="R14" s="25">
        <v>12</v>
      </c>
      <c r="S14" s="25">
        <v>13</v>
      </c>
      <c r="T14" s="25">
        <v>14</v>
      </c>
      <c r="U14" s="26">
        <v>15</v>
      </c>
      <c r="V14" s="26">
        <v>16</v>
      </c>
      <c r="W14" s="25">
        <v>17</v>
      </c>
      <c r="X14" s="25">
        <v>18</v>
      </c>
      <c r="Y14" s="25">
        <v>19</v>
      </c>
      <c r="Z14" s="25">
        <v>20</v>
      </c>
      <c r="AA14" s="25">
        <v>21</v>
      </c>
      <c r="AB14" s="26">
        <v>22</v>
      </c>
      <c r="AC14" s="26">
        <v>23</v>
      </c>
      <c r="AD14" s="25">
        <v>24</v>
      </c>
      <c r="AE14" s="25">
        <v>25</v>
      </c>
      <c r="AF14" s="25">
        <v>26</v>
      </c>
      <c r="AG14" s="25">
        <v>27</v>
      </c>
      <c r="AH14" s="4">
        <v>28</v>
      </c>
      <c r="AI14" s="3">
        <v>29</v>
      </c>
      <c r="AJ14" s="3">
        <v>30</v>
      </c>
      <c r="AK14" s="6"/>
      <c r="AL14" s="6"/>
    </row>
    <row r="15" spans="1:38" x14ac:dyDescent="0.25">
      <c r="A15" s="62" t="s">
        <v>35</v>
      </c>
      <c r="B15" s="25">
        <v>1</v>
      </c>
      <c r="C15" s="25">
        <v>2</v>
      </c>
      <c r="D15" s="25">
        <v>44077</v>
      </c>
      <c r="E15" s="25">
        <v>4</v>
      </c>
      <c r="F15" s="25">
        <v>5</v>
      </c>
      <c r="G15" s="93">
        <v>44110</v>
      </c>
      <c r="H15" s="3">
        <v>44111</v>
      </c>
      <c r="I15" s="92">
        <v>44112</v>
      </c>
      <c r="J15" s="25">
        <v>44113</v>
      </c>
      <c r="K15" s="25">
        <v>10</v>
      </c>
      <c r="L15" s="25">
        <v>11</v>
      </c>
      <c r="M15" s="25">
        <v>12</v>
      </c>
      <c r="N15" s="3">
        <v>13</v>
      </c>
      <c r="O15" s="26">
        <v>14</v>
      </c>
      <c r="P15" s="25">
        <v>15</v>
      </c>
      <c r="Q15" s="25">
        <v>16</v>
      </c>
      <c r="R15" s="25">
        <v>17</v>
      </c>
      <c r="S15" s="25">
        <v>18</v>
      </c>
      <c r="T15" s="25">
        <v>19</v>
      </c>
      <c r="U15" s="26">
        <v>20</v>
      </c>
      <c r="V15" s="26">
        <v>21</v>
      </c>
      <c r="W15" s="66">
        <v>22</v>
      </c>
      <c r="X15" s="66">
        <v>23</v>
      </c>
      <c r="Y15" s="66">
        <v>24</v>
      </c>
      <c r="Z15" s="107">
        <v>25</v>
      </c>
      <c r="AA15" s="107">
        <v>26</v>
      </c>
      <c r="AB15" s="26">
        <v>27</v>
      </c>
      <c r="AC15" s="26">
        <v>28</v>
      </c>
      <c r="AD15" s="66">
        <v>29</v>
      </c>
      <c r="AE15" s="66">
        <v>30</v>
      </c>
      <c r="AF15" s="66">
        <v>31</v>
      </c>
      <c r="AG15" s="77"/>
      <c r="AH15" s="6"/>
      <c r="AI15" s="3"/>
      <c r="AJ15" s="3"/>
      <c r="AK15" s="6"/>
      <c r="AL15" s="6"/>
    </row>
    <row r="16" spans="1:38" ht="15.75" thickBot="1" x14ac:dyDescent="0.3"/>
    <row r="17" spans="2:24" x14ac:dyDescent="0.25">
      <c r="B17" s="548" t="s">
        <v>139</v>
      </c>
      <c r="C17" s="549"/>
      <c r="D17" s="549"/>
      <c r="E17" s="549"/>
      <c r="F17" s="549"/>
      <c r="G17" s="549"/>
      <c r="H17" s="549"/>
      <c r="I17" s="549"/>
      <c r="J17" s="549"/>
      <c r="K17" s="549"/>
      <c r="L17" s="549"/>
      <c r="M17" s="549"/>
      <c r="N17" s="549"/>
      <c r="O17" s="549"/>
      <c r="P17" s="549"/>
      <c r="Q17" s="549"/>
      <c r="R17" s="549"/>
      <c r="S17" s="549"/>
      <c r="T17" s="549"/>
      <c r="U17" s="549"/>
      <c r="V17" s="549"/>
      <c r="W17" s="549"/>
      <c r="X17" s="550"/>
    </row>
    <row r="18" spans="2:24" ht="15" customHeight="1" x14ac:dyDescent="0.25">
      <c r="B18" s="354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6"/>
      <c r="R18" s="528" t="s">
        <v>13</v>
      </c>
      <c r="S18" s="530"/>
      <c r="T18" s="528" t="s">
        <v>122</v>
      </c>
      <c r="U18" s="530"/>
      <c r="V18" s="528" t="s">
        <v>12</v>
      </c>
      <c r="W18" s="529"/>
      <c r="X18" s="545"/>
    </row>
    <row r="19" spans="2:24" ht="15" customHeight="1" x14ac:dyDescent="0.25">
      <c r="B19" s="357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9"/>
      <c r="R19" s="531"/>
      <c r="S19" s="533"/>
      <c r="T19" s="531"/>
      <c r="U19" s="533"/>
      <c r="V19" s="531"/>
      <c r="W19" s="532"/>
      <c r="X19" s="546"/>
    </row>
    <row r="20" spans="2:24" x14ac:dyDescent="0.25">
      <c r="B20" s="69" t="s">
        <v>10</v>
      </c>
      <c r="C20" s="488"/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90"/>
      <c r="R20" s="534"/>
      <c r="S20" s="536"/>
      <c r="T20" s="534"/>
      <c r="U20" s="536"/>
      <c r="V20" s="534"/>
      <c r="W20" s="535"/>
      <c r="X20" s="547"/>
    </row>
    <row r="21" spans="2:24" x14ac:dyDescent="0.25">
      <c r="B21" s="8">
        <v>178</v>
      </c>
      <c r="C21" s="485" t="s">
        <v>8</v>
      </c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  <c r="P21" s="486"/>
      <c r="Q21" s="487"/>
      <c r="R21" s="384">
        <v>5</v>
      </c>
      <c r="S21" s="385"/>
      <c r="T21" s="384"/>
      <c r="U21" s="385"/>
      <c r="V21" s="361">
        <f>B21*R21</f>
        <v>890</v>
      </c>
      <c r="W21" s="444"/>
      <c r="X21" s="362"/>
    </row>
    <row r="22" spans="2:24" x14ac:dyDescent="0.25">
      <c r="B22" s="34">
        <v>15</v>
      </c>
      <c r="C22" s="485" t="s">
        <v>47</v>
      </c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7"/>
      <c r="R22" s="384">
        <v>5</v>
      </c>
      <c r="S22" s="385"/>
      <c r="T22" s="384"/>
      <c r="U22" s="385"/>
      <c r="V22" s="361">
        <f>B22*R22</f>
        <v>75</v>
      </c>
      <c r="W22" s="444"/>
      <c r="X22" s="362"/>
    </row>
    <row r="23" spans="2:24" x14ac:dyDescent="0.25">
      <c r="B23" s="64">
        <v>28</v>
      </c>
      <c r="C23" s="485" t="s">
        <v>121</v>
      </c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  <c r="P23" s="486"/>
      <c r="Q23" s="487"/>
      <c r="R23" s="384"/>
      <c r="S23" s="385"/>
      <c r="T23" s="384">
        <v>1.5</v>
      </c>
      <c r="U23" s="385"/>
      <c r="V23" s="361">
        <f>B23*T23</f>
        <v>42</v>
      </c>
      <c r="W23" s="444"/>
      <c r="X23" s="362"/>
    </row>
    <row r="24" spans="2:24" x14ac:dyDescent="0.25">
      <c r="B24" s="111">
        <v>-3</v>
      </c>
      <c r="C24" s="485" t="s">
        <v>249</v>
      </c>
      <c r="D24" s="486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86"/>
      <c r="Q24" s="487"/>
      <c r="R24" s="384">
        <v>5</v>
      </c>
      <c r="S24" s="385"/>
      <c r="T24" s="384"/>
      <c r="U24" s="385"/>
      <c r="V24" s="361">
        <f>B24*R24</f>
        <v>-15</v>
      </c>
      <c r="W24" s="444"/>
      <c r="X24" s="362"/>
    </row>
    <row r="25" spans="2:24" x14ac:dyDescent="0.25">
      <c r="B25" s="10"/>
      <c r="C25" s="485" t="s">
        <v>7</v>
      </c>
      <c r="D25" s="486"/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86"/>
      <c r="Q25" s="487"/>
      <c r="R25" s="384"/>
      <c r="S25" s="385"/>
      <c r="T25" s="384"/>
      <c r="U25" s="385"/>
      <c r="V25" s="446"/>
      <c r="W25" s="446"/>
      <c r="X25" s="447"/>
    </row>
    <row r="26" spans="2:24" x14ac:dyDescent="0.25">
      <c r="B26" s="11"/>
      <c r="C26" s="216"/>
      <c r="D26" s="216"/>
      <c r="E26" s="216"/>
      <c r="F26" s="216"/>
      <c r="G26" s="216"/>
      <c r="H26" s="216"/>
      <c r="I26" s="216"/>
      <c r="J26" s="216"/>
      <c r="K26" s="217"/>
      <c r="L26" s="525" t="s">
        <v>302</v>
      </c>
      <c r="M26" s="526"/>
      <c r="N26" s="526"/>
      <c r="O26" s="526"/>
      <c r="P26" s="526"/>
      <c r="Q26" s="526"/>
      <c r="R26" s="526"/>
      <c r="S26" s="526"/>
      <c r="T26" s="526"/>
      <c r="U26" s="527"/>
      <c r="V26" s="540">
        <f>SUM(V21:X25)</f>
        <v>992</v>
      </c>
      <c r="W26" s="541"/>
      <c r="X26" s="542"/>
    </row>
    <row r="27" spans="2:24" ht="19.5" customHeight="1" x14ac:dyDescent="0.25">
      <c r="B27" s="143"/>
      <c r="C27" s="130"/>
      <c r="D27" s="130"/>
      <c r="E27" s="130"/>
      <c r="F27" s="130"/>
      <c r="G27" s="130"/>
      <c r="H27" s="130"/>
      <c r="I27" s="130"/>
      <c r="J27" s="130"/>
      <c r="K27" s="130"/>
      <c r="L27" s="435" t="s">
        <v>260</v>
      </c>
      <c r="M27" s="436"/>
      <c r="N27" s="436"/>
      <c r="O27" s="436"/>
      <c r="P27" s="436"/>
      <c r="Q27" s="437"/>
      <c r="R27" s="141" t="s">
        <v>261</v>
      </c>
      <c r="S27" s="142"/>
      <c r="T27" s="384"/>
      <c r="U27" s="385"/>
      <c r="V27" s="361"/>
      <c r="W27" s="444"/>
      <c r="X27" s="362"/>
    </row>
    <row r="28" spans="2:24" x14ac:dyDescent="0.25">
      <c r="B28" s="143"/>
      <c r="C28" s="130"/>
      <c r="D28" s="130"/>
      <c r="E28" s="130"/>
      <c r="F28" s="130"/>
      <c r="G28" s="130"/>
      <c r="H28" s="130"/>
      <c r="I28" s="130"/>
      <c r="J28" s="130"/>
      <c r="K28" s="130"/>
      <c r="L28" s="382">
        <v>6</v>
      </c>
      <c r="M28" s="383"/>
      <c r="N28" s="382">
        <v>4</v>
      </c>
      <c r="O28" s="383">
        <v>6</v>
      </c>
      <c r="P28" s="382">
        <v>3</v>
      </c>
      <c r="Q28" s="383">
        <v>3</v>
      </c>
      <c r="R28" s="382">
        <v>17</v>
      </c>
      <c r="S28" s="383"/>
      <c r="T28" s="384"/>
      <c r="U28" s="385"/>
      <c r="V28" s="361">
        <f>P28*R28</f>
        <v>51</v>
      </c>
      <c r="W28" s="444"/>
      <c r="X28" s="362"/>
    </row>
    <row r="29" spans="2:24" ht="15" customHeight="1" x14ac:dyDescent="0.25">
      <c r="B29" s="143"/>
      <c r="C29" s="130"/>
      <c r="D29" s="130"/>
      <c r="E29" s="130"/>
      <c r="F29" s="130"/>
      <c r="G29" s="130"/>
      <c r="H29" s="130"/>
      <c r="I29" s="130"/>
      <c r="J29" s="130"/>
      <c r="K29" s="130"/>
      <c r="L29" s="435" t="s">
        <v>259</v>
      </c>
      <c r="M29" s="436"/>
      <c r="N29" s="436"/>
      <c r="O29" s="436"/>
      <c r="P29" s="436"/>
      <c r="Q29" s="437"/>
      <c r="R29" s="382"/>
      <c r="S29" s="383"/>
      <c r="T29" s="384"/>
      <c r="U29" s="385"/>
      <c r="V29" s="361"/>
      <c r="W29" s="444"/>
      <c r="X29" s="362"/>
    </row>
    <row r="30" spans="2:24" x14ac:dyDescent="0.25">
      <c r="B30" s="143"/>
      <c r="C30" s="130"/>
      <c r="D30" s="130"/>
      <c r="E30" s="130"/>
      <c r="F30" s="130"/>
      <c r="G30" s="130"/>
      <c r="H30" s="130"/>
      <c r="I30" s="130"/>
      <c r="J30" s="130"/>
      <c r="K30" s="130"/>
      <c r="L30" s="382"/>
      <c r="M30" s="383"/>
      <c r="N30" s="382"/>
      <c r="O30" s="383"/>
      <c r="P30" s="382">
        <v>1</v>
      </c>
      <c r="Q30" s="383">
        <v>1</v>
      </c>
      <c r="R30" s="382">
        <v>40</v>
      </c>
      <c r="S30" s="383"/>
      <c r="T30" s="384"/>
      <c r="U30" s="385"/>
      <c r="V30" s="361">
        <f>P30*R30</f>
        <v>40</v>
      </c>
      <c r="W30" s="444"/>
      <c r="X30" s="362"/>
    </row>
    <row r="31" spans="2:24" x14ac:dyDescent="0.25">
      <c r="B31" s="11"/>
      <c r="C31" s="130"/>
      <c r="D31" s="130"/>
      <c r="E31" s="130"/>
      <c r="F31" s="130"/>
      <c r="G31" s="130"/>
      <c r="H31" s="130"/>
      <c r="I31" s="130"/>
      <c r="J31" s="130"/>
      <c r="K31" s="130"/>
      <c r="L31" s="525" t="s">
        <v>303</v>
      </c>
      <c r="M31" s="526"/>
      <c r="N31" s="526"/>
      <c r="O31" s="526"/>
      <c r="P31" s="526"/>
      <c r="Q31" s="526"/>
      <c r="R31" s="526"/>
      <c r="S31" s="526"/>
      <c r="T31" s="526"/>
      <c r="U31" s="527"/>
      <c r="V31" s="540">
        <f>SUM(V28:X30)</f>
        <v>91</v>
      </c>
      <c r="W31" s="541"/>
      <c r="X31" s="542"/>
    </row>
    <row r="32" spans="2:24" x14ac:dyDescent="0.25">
      <c r="B32" s="143"/>
      <c r="C32" s="130"/>
      <c r="D32" s="130"/>
      <c r="E32" s="130"/>
      <c r="F32" s="130"/>
      <c r="G32" s="130"/>
      <c r="H32" s="130"/>
      <c r="I32" s="130"/>
      <c r="J32" s="130"/>
      <c r="K32" s="130"/>
      <c r="L32" s="124"/>
      <c r="M32" s="124"/>
      <c r="N32" s="124"/>
      <c r="O32" s="124"/>
      <c r="P32" s="125"/>
      <c r="Q32" s="125"/>
      <c r="R32" s="553" t="s">
        <v>123</v>
      </c>
      <c r="S32" s="554"/>
      <c r="T32" s="554"/>
      <c r="U32" s="554"/>
      <c r="V32" s="551">
        <f>V26+V31</f>
        <v>1083</v>
      </c>
      <c r="W32" s="551"/>
      <c r="X32" s="552"/>
    </row>
    <row r="33" spans="2:24" x14ac:dyDescent="0.25">
      <c r="B33" s="143"/>
      <c r="C33" s="130"/>
      <c r="D33" s="130"/>
      <c r="E33" s="130"/>
      <c r="F33" s="130"/>
      <c r="G33" s="130"/>
      <c r="H33" s="130"/>
      <c r="I33" s="130"/>
      <c r="J33" s="130"/>
      <c r="K33" s="130"/>
      <c r="L33" s="125"/>
      <c r="M33" s="125"/>
      <c r="N33" s="125"/>
      <c r="O33" s="125"/>
      <c r="P33" s="130"/>
      <c r="Q33" s="130"/>
      <c r="R33" s="130"/>
      <c r="S33" s="130"/>
      <c r="T33" s="130"/>
      <c r="U33" s="130"/>
      <c r="V33" s="148"/>
      <c r="W33" s="148"/>
      <c r="X33" s="149"/>
    </row>
    <row r="34" spans="2:24" x14ac:dyDescent="0.25">
      <c r="B34" s="465" t="s">
        <v>135</v>
      </c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65"/>
      <c r="P34" s="130"/>
      <c r="Q34" s="130"/>
      <c r="R34" s="130"/>
      <c r="S34" s="130"/>
      <c r="T34" s="130"/>
      <c r="U34" s="130"/>
      <c r="V34" s="130"/>
      <c r="W34" s="130"/>
      <c r="X34" s="131"/>
    </row>
    <row r="35" spans="2:24" x14ac:dyDescent="0.25">
      <c r="B35" s="70" t="s">
        <v>125</v>
      </c>
      <c r="C35" s="467" t="s">
        <v>10</v>
      </c>
      <c r="D35" s="467"/>
      <c r="E35" s="467" t="s">
        <v>126</v>
      </c>
      <c r="F35" s="467"/>
      <c r="G35" s="467" t="s">
        <v>127</v>
      </c>
      <c r="H35" s="467"/>
      <c r="I35" s="467"/>
      <c r="J35" s="467"/>
      <c r="K35" s="467"/>
      <c r="L35" s="467"/>
      <c r="M35" s="467"/>
      <c r="N35" s="467"/>
      <c r="O35" s="65"/>
      <c r="P35" s="130"/>
      <c r="Q35" s="130"/>
      <c r="R35" s="130"/>
      <c r="S35" s="130"/>
      <c r="T35" s="130"/>
      <c r="U35" s="130"/>
      <c r="V35" s="130"/>
      <c r="W35" s="130"/>
      <c r="X35" s="131"/>
    </row>
    <row r="36" spans="2:24" x14ac:dyDescent="0.25">
      <c r="B36" s="71">
        <v>6</v>
      </c>
      <c r="C36" s="462" t="s">
        <v>15</v>
      </c>
      <c r="D36" s="462"/>
      <c r="E36" s="462" t="s">
        <v>140</v>
      </c>
      <c r="F36" s="462"/>
      <c r="G36" s="463" t="s">
        <v>129</v>
      </c>
      <c r="H36" s="463"/>
      <c r="I36" s="463"/>
      <c r="J36" s="463"/>
      <c r="K36" s="463"/>
      <c r="L36" s="463"/>
      <c r="M36" s="463"/>
      <c r="N36" s="463"/>
      <c r="O36" s="65"/>
      <c r="P36" s="130"/>
      <c r="Q36" s="130"/>
      <c r="R36" s="130"/>
      <c r="S36" s="130"/>
      <c r="T36" s="130"/>
      <c r="U36" s="130"/>
      <c r="V36" s="146"/>
      <c r="W36" s="146"/>
      <c r="X36" s="147"/>
    </row>
    <row r="37" spans="2:24" x14ac:dyDescent="0.25">
      <c r="B37" s="71">
        <v>1</v>
      </c>
      <c r="C37" s="462" t="s">
        <v>15</v>
      </c>
      <c r="D37" s="462"/>
      <c r="E37" s="462"/>
      <c r="F37" s="462"/>
      <c r="G37" s="463" t="s">
        <v>283</v>
      </c>
      <c r="H37" s="463"/>
      <c r="I37" s="463"/>
      <c r="J37" s="463"/>
      <c r="K37" s="463"/>
      <c r="L37" s="463"/>
      <c r="M37" s="463"/>
      <c r="N37" s="463"/>
      <c r="O37" s="65"/>
      <c r="P37" s="130"/>
      <c r="Q37" s="130"/>
      <c r="R37" s="130"/>
      <c r="S37" s="130"/>
      <c r="T37" s="130"/>
      <c r="U37" s="130"/>
      <c r="V37" s="146"/>
      <c r="W37" s="146"/>
      <c r="X37" s="147"/>
    </row>
    <row r="38" spans="2:24" ht="15.75" thickBot="1" x14ac:dyDescent="0.3">
      <c r="B38" s="132">
        <v>1.5</v>
      </c>
      <c r="C38" s="555" t="s">
        <v>130</v>
      </c>
      <c r="D38" s="555"/>
      <c r="E38" s="555" t="s">
        <v>131</v>
      </c>
      <c r="F38" s="555"/>
      <c r="G38" s="556" t="s">
        <v>124</v>
      </c>
      <c r="H38" s="556"/>
      <c r="I38" s="556"/>
      <c r="J38" s="556"/>
      <c r="K38" s="556"/>
      <c r="L38" s="556"/>
      <c r="M38" s="556"/>
      <c r="N38" s="556"/>
      <c r="O38" s="67"/>
      <c r="P38" s="133"/>
      <c r="Q38" s="133"/>
      <c r="R38" s="133"/>
      <c r="S38" s="133"/>
      <c r="T38" s="133"/>
      <c r="U38" s="133"/>
      <c r="V38" s="144"/>
      <c r="W38" s="144"/>
      <c r="X38" s="145"/>
    </row>
  </sheetData>
  <mergeCells count="65">
    <mergeCell ref="V31:X31"/>
    <mergeCell ref="A1:AL2"/>
    <mergeCell ref="R18:S20"/>
    <mergeCell ref="T18:U20"/>
    <mergeCell ref="C20:Q20"/>
    <mergeCell ref="V18:X20"/>
    <mergeCell ref="B18:Q19"/>
    <mergeCell ref="V22:X22"/>
    <mergeCell ref="V23:X23"/>
    <mergeCell ref="V25:X25"/>
    <mergeCell ref="C21:Q21"/>
    <mergeCell ref="R21:S21"/>
    <mergeCell ref="T21:U21"/>
    <mergeCell ref="V21:X21"/>
    <mergeCell ref="R22:S22"/>
    <mergeCell ref="T22:U22"/>
    <mergeCell ref="C22:Q22"/>
    <mergeCell ref="L26:U26"/>
    <mergeCell ref="L31:U31"/>
    <mergeCell ref="C36:D36"/>
    <mergeCell ref="E36:F36"/>
    <mergeCell ref="G36:N36"/>
    <mergeCell ref="C23:Q23"/>
    <mergeCell ref="R23:S23"/>
    <mergeCell ref="T23:U23"/>
    <mergeCell ref="C35:D35"/>
    <mergeCell ref="E35:F35"/>
    <mergeCell ref="G35:N35"/>
    <mergeCell ref="B34:N34"/>
    <mergeCell ref="C38:D38"/>
    <mergeCell ref="E38:F38"/>
    <mergeCell ref="G38:N38"/>
    <mergeCell ref="C37:D37"/>
    <mergeCell ref="E37:F37"/>
    <mergeCell ref="G37:N37"/>
    <mergeCell ref="V30:X30"/>
    <mergeCell ref="C24:Q24"/>
    <mergeCell ref="R24:S24"/>
    <mergeCell ref="T24:U24"/>
    <mergeCell ref="V24:X24"/>
    <mergeCell ref="R25:S25"/>
    <mergeCell ref="T25:U25"/>
    <mergeCell ref="V27:X27"/>
    <mergeCell ref="T27:U27"/>
    <mergeCell ref="R29:S29"/>
    <mergeCell ref="T29:U29"/>
    <mergeCell ref="V29:X29"/>
    <mergeCell ref="V28:X28"/>
    <mergeCell ref="V26:X26"/>
    <mergeCell ref="V32:X32"/>
    <mergeCell ref="B17:X17"/>
    <mergeCell ref="L27:Q27"/>
    <mergeCell ref="L28:M28"/>
    <mergeCell ref="N28:O28"/>
    <mergeCell ref="P28:Q28"/>
    <mergeCell ref="L29:Q29"/>
    <mergeCell ref="L30:M30"/>
    <mergeCell ref="N30:O30"/>
    <mergeCell ref="P30:Q30"/>
    <mergeCell ref="R32:U32"/>
    <mergeCell ref="R30:S30"/>
    <mergeCell ref="T30:U30"/>
    <mergeCell ref="R28:S28"/>
    <mergeCell ref="T28:U28"/>
    <mergeCell ref="C25:Q25"/>
  </mergeCells>
  <pageMargins left="0.7" right="0.7" top="0.75" bottom="0.75" header="0.3" footer="0.3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CC99FF"/>
    <pageSetUpPr fitToPage="1"/>
  </sheetPr>
  <dimension ref="A1:AN53"/>
  <sheetViews>
    <sheetView topLeftCell="A20" zoomScale="85" zoomScaleNormal="85" workbookViewId="0">
      <selection activeCell="R25" sqref="R25:S25"/>
    </sheetView>
  </sheetViews>
  <sheetFormatPr baseColWidth="10" defaultRowHeight="15" x14ac:dyDescent="0.25"/>
  <cols>
    <col min="1" max="1" width="8.7109375" bestFit="1" customWidth="1"/>
    <col min="2" max="2" width="4.85546875" bestFit="1" customWidth="1"/>
    <col min="3" max="7" width="4.140625" customWidth="1"/>
    <col min="8" max="8" width="5.140625" customWidth="1"/>
    <col min="9" max="10" width="4.140625" customWidth="1"/>
    <col min="11" max="11" width="5.7109375" customWidth="1"/>
    <col min="12" max="19" width="6.28515625" customWidth="1"/>
    <col min="20" max="38" width="5.28515625" customWidth="1"/>
    <col min="39" max="42" width="7.85546875" customWidth="1"/>
    <col min="43" max="43" width="14.85546875" customWidth="1"/>
  </cols>
  <sheetData>
    <row r="1" spans="1:40" x14ac:dyDescent="0.25">
      <c r="A1" s="614" t="s">
        <v>297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1"/>
    </row>
    <row r="2" spans="1:40" x14ac:dyDescent="0.25">
      <c r="A2" s="332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4"/>
    </row>
    <row r="3" spans="1:40" x14ac:dyDescent="0.25">
      <c r="A3" s="95">
        <v>2025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2" t="s">
        <v>5</v>
      </c>
      <c r="O3" s="2" t="s">
        <v>6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2" t="s">
        <v>5</v>
      </c>
      <c r="V3" s="2" t="s">
        <v>6</v>
      </c>
      <c r="W3" s="1" t="s">
        <v>0</v>
      </c>
      <c r="X3" s="1" t="s">
        <v>1</v>
      </c>
      <c r="Y3" s="1" t="s">
        <v>2</v>
      </c>
      <c r="Z3" s="1" t="s">
        <v>3</v>
      </c>
      <c r="AA3" s="1" t="s">
        <v>4</v>
      </c>
      <c r="AB3" s="2" t="s">
        <v>5</v>
      </c>
      <c r="AC3" s="2" t="s">
        <v>6</v>
      </c>
      <c r="AD3" s="1" t="s">
        <v>0</v>
      </c>
      <c r="AE3" s="1" t="s">
        <v>1</v>
      </c>
      <c r="AF3" s="1" t="s">
        <v>2</v>
      </c>
      <c r="AG3" s="1" t="s">
        <v>3</v>
      </c>
      <c r="AH3" s="1" t="s">
        <v>4</v>
      </c>
      <c r="AI3" s="2" t="s">
        <v>5</v>
      </c>
      <c r="AJ3" s="2" t="s">
        <v>6</v>
      </c>
      <c r="AK3" s="1" t="s">
        <v>0</v>
      </c>
      <c r="AL3" s="96" t="s">
        <v>1</v>
      </c>
    </row>
    <row r="4" spans="1:40" x14ac:dyDescent="0.25">
      <c r="A4" s="97" t="s">
        <v>48</v>
      </c>
      <c r="B4" s="82"/>
      <c r="C4" s="82"/>
      <c r="D4" s="92">
        <v>44075</v>
      </c>
      <c r="E4" s="25">
        <v>44076</v>
      </c>
      <c r="F4" s="25">
        <v>44077</v>
      </c>
      <c r="G4" s="17">
        <v>4</v>
      </c>
      <c r="H4" s="27">
        <v>5</v>
      </c>
      <c r="I4" s="92">
        <v>44110</v>
      </c>
      <c r="J4" s="25">
        <v>44111</v>
      </c>
      <c r="K4" s="25">
        <v>44112</v>
      </c>
      <c r="L4" s="25">
        <v>44113</v>
      </c>
      <c r="M4" s="25">
        <v>10</v>
      </c>
      <c r="N4" s="17">
        <v>11</v>
      </c>
      <c r="O4" s="120">
        <v>12</v>
      </c>
      <c r="P4" s="25">
        <v>13</v>
      </c>
      <c r="Q4" s="25">
        <v>14</v>
      </c>
      <c r="R4" s="25">
        <v>15</v>
      </c>
      <c r="S4" s="25">
        <v>16</v>
      </c>
      <c r="T4" s="25">
        <v>17</v>
      </c>
      <c r="U4" s="81">
        <v>18</v>
      </c>
      <c r="V4" s="120">
        <v>19</v>
      </c>
      <c r="W4" s="25">
        <v>20</v>
      </c>
      <c r="X4" s="25">
        <v>21</v>
      </c>
      <c r="Y4" s="25">
        <v>22</v>
      </c>
      <c r="Z4" s="25">
        <v>23</v>
      </c>
      <c r="AA4" s="25">
        <v>24</v>
      </c>
      <c r="AB4" s="81">
        <v>25</v>
      </c>
      <c r="AC4" s="120">
        <v>26</v>
      </c>
      <c r="AD4" s="25">
        <v>27</v>
      </c>
      <c r="AE4" s="25">
        <v>28</v>
      </c>
      <c r="AF4" s="25">
        <v>29</v>
      </c>
      <c r="AG4" s="25">
        <v>30</v>
      </c>
      <c r="AH4" s="92">
        <v>31</v>
      </c>
      <c r="AI4" s="6"/>
      <c r="AJ4" s="6"/>
      <c r="AK4" s="6"/>
      <c r="AL4" s="98"/>
    </row>
    <row r="5" spans="1:40" x14ac:dyDescent="0.25">
      <c r="A5" s="97" t="s">
        <v>42</v>
      </c>
      <c r="B5" s="82"/>
      <c r="C5" s="82"/>
      <c r="D5" s="77"/>
      <c r="E5" s="77"/>
      <c r="F5" s="77"/>
      <c r="G5" s="17">
        <v>44075</v>
      </c>
      <c r="H5" s="27">
        <v>44076</v>
      </c>
      <c r="I5" s="25">
        <v>44077</v>
      </c>
      <c r="J5" s="25">
        <v>4</v>
      </c>
      <c r="K5" s="25">
        <v>5</v>
      </c>
      <c r="L5" s="25">
        <v>44110</v>
      </c>
      <c r="M5" s="25">
        <v>44111</v>
      </c>
      <c r="N5" s="17">
        <v>44112</v>
      </c>
      <c r="O5" s="120">
        <v>44113</v>
      </c>
      <c r="P5" s="25">
        <v>10</v>
      </c>
      <c r="Q5" s="25">
        <v>11</v>
      </c>
      <c r="R5" s="25">
        <v>12</v>
      </c>
      <c r="S5" s="25">
        <v>13</v>
      </c>
      <c r="T5" s="25">
        <v>14</v>
      </c>
      <c r="U5" s="81">
        <v>15</v>
      </c>
      <c r="V5" s="120">
        <v>16</v>
      </c>
      <c r="W5" s="25">
        <v>17</v>
      </c>
      <c r="X5" s="25">
        <v>18</v>
      </c>
      <c r="Y5" s="25">
        <v>19</v>
      </c>
      <c r="Z5" s="25">
        <v>20</v>
      </c>
      <c r="AA5" s="25">
        <v>21</v>
      </c>
      <c r="AB5" s="81">
        <v>22</v>
      </c>
      <c r="AC5" s="120">
        <v>23</v>
      </c>
      <c r="AD5" s="25">
        <v>24</v>
      </c>
      <c r="AE5" s="25">
        <v>25</v>
      </c>
      <c r="AF5" s="25">
        <v>26</v>
      </c>
      <c r="AG5" s="25">
        <v>27</v>
      </c>
      <c r="AH5" s="4">
        <v>28</v>
      </c>
      <c r="AI5" s="6"/>
      <c r="AJ5" s="6"/>
      <c r="AK5" s="6"/>
      <c r="AL5" s="98"/>
    </row>
    <row r="6" spans="1:40" x14ac:dyDescent="0.25">
      <c r="A6" s="97" t="s">
        <v>43</v>
      </c>
      <c r="B6" s="82"/>
      <c r="C6" s="82"/>
      <c r="D6" s="77"/>
      <c r="E6" s="77"/>
      <c r="F6" s="77"/>
      <c r="G6" s="17">
        <v>44075</v>
      </c>
      <c r="H6" s="27">
        <v>44076</v>
      </c>
      <c r="I6" s="25">
        <v>44077</v>
      </c>
      <c r="J6" s="25">
        <v>4</v>
      </c>
      <c r="K6" s="25">
        <v>5</v>
      </c>
      <c r="L6" s="25">
        <v>44110</v>
      </c>
      <c r="M6" s="25">
        <v>44111</v>
      </c>
      <c r="N6" s="17">
        <v>44112</v>
      </c>
      <c r="O6" s="120">
        <v>44113</v>
      </c>
      <c r="P6" s="25">
        <v>10</v>
      </c>
      <c r="Q6" s="25">
        <v>11</v>
      </c>
      <c r="R6" s="25">
        <v>12</v>
      </c>
      <c r="S6" s="25">
        <v>13</v>
      </c>
      <c r="T6" s="25">
        <v>14</v>
      </c>
      <c r="U6" s="81">
        <v>15</v>
      </c>
      <c r="V6" s="120">
        <v>16</v>
      </c>
      <c r="W6" s="25">
        <v>17</v>
      </c>
      <c r="X6" s="25">
        <v>18</v>
      </c>
      <c r="Y6" s="25">
        <v>19</v>
      </c>
      <c r="Z6" s="25">
        <v>20</v>
      </c>
      <c r="AA6" s="25">
        <v>21</v>
      </c>
      <c r="AB6" s="81">
        <v>22</v>
      </c>
      <c r="AC6" s="120">
        <v>23</v>
      </c>
      <c r="AD6" s="25">
        <v>24</v>
      </c>
      <c r="AE6" s="25">
        <v>25</v>
      </c>
      <c r="AF6" s="25">
        <v>26</v>
      </c>
      <c r="AG6" s="25">
        <v>27</v>
      </c>
      <c r="AH6" s="4">
        <v>28</v>
      </c>
      <c r="AI6" s="17">
        <v>29</v>
      </c>
      <c r="AJ6" s="27">
        <v>30</v>
      </c>
      <c r="AK6" s="4">
        <v>31</v>
      </c>
      <c r="AL6" s="98"/>
    </row>
    <row r="7" spans="1:40" x14ac:dyDescent="0.25">
      <c r="A7" s="97" t="s">
        <v>44</v>
      </c>
      <c r="B7" s="77"/>
      <c r="C7" s="25">
        <v>1</v>
      </c>
      <c r="D7" s="25">
        <v>44076</v>
      </c>
      <c r="E7" s="25">
        <v>44077</v>
      </c>
      <c r="F7" s="25">
        <v>4</v>
      </c>
      <c r="G7" s="17">
        <v>5</v>
      </c>
      <c r="H7" s="27">
        <v>44110</v>
      </c>
      <c r="I7" s="25">
        <v>44111</v>
      </c>
      <c r="J7" s="25">
        <v>44112</v>
      </c>
      <c r="K7" s="25">
        <v>44113</v>
      </c>
      <c r="L7" s="25">
        <v>10</v>
      </c>
      <c r="M7" s="25">
        <v>11</v>
      </c>
      <c r="N7" s="17">
        <v>12</v>
      </c>
      <c r="O7" s="120">
        <v>13</v>
      </c>
      <c r="P7" s="25">
        <v>14</v>
      </c>
      <c r="Q7" s="25">
        <v>15</v>
      </c>
      <c r="R7" s="25">
        <v>16</v>
      </c>
      <c r="S7" s="25">
        <v>17</v>
      </c>
      <c r="T7" s="92">
        <v>18</v>
      </c>
      <c r="U7" s="81">
        <v>19</v>
      </c>
      <c r="V7" s="120">
        <v>20</v>
      </c>
      <c r="W7" s="92">
        <v>21</v>
      </c>
      <c r="X7" s="25">
        <v>22</v>
      </c>
      <c r="Y7" s="25">
        <v>23</v>
      </c>
      <c r="Z7" s="25">
        <v>24</v>
      </c>
      <c r="AA7" s="25">
        <v>25</v>
      </c>
      <c r="AB7" s="81">
        <v>26</v>
      </c>
      <c r="AC7" s="120">
        <v>27</v>
      </c>
      <c r="AD7" s="25">
        <v>28</v>
      </c>
      <c r="AE7" s="25">
        <v>29</v>
      </c>
      <c r="AF7" s="25">
        <v>30</v>
      </c>
      <c r="AG7" s="77"/>
      <c r="AH7" s="6"/>
      <c r="AI7" s="6"/>
      <c r="AJ7" s="6"/>
      <c r="AK7" s="6"/>
      <c r="AL7" s="98"/>
    </row>
    <row r="8" spans="1:40" x14ac:dyDescent="0.25">
      <c r="A8" s="97" t="s">
        <v>45</v>
      </c>
      <c r="B8" s="77"/>
      <c r="C8" s="77"/>
      <c r="D8" s="77"/>
      <c r="E8" s="92">
        <v>44075</v>
      </c>
      <c r="F8" s="25">
        <v>44076</v>
      </c>
      <c r="G8" s="17">
        <v>44077</v>
      </c>
      <c r="H8" s="27">
        <v>4</v>
      </c>
      <c r="I8" s="25">
        <v>5</v>
      </c>
      <c r="J8" s="25">
        <v>44110</v>
      </c>
      <c r="K8" s="25">
        <v>44111</v>
      </c>
      <c r="L8" s="25">
        <v>44112</v>
      </c>
      <c r="M8" s="25">
        <v>44113</v>
      </c>
      <c r="N8" s="17">
        <v>10</v>
      </c>
      <c r="O8" s="120">
        <v>11</v>
      </c>
      <c r="P8" s="25">
        <v>12</v>
      </c>
      <c r="Q8" s="25">
        <v>13</v>
      </c>
      <c r="R8" s="25">
        <v>14</v>
      </c>
      <c r="S8" s="25">
        <v>15</v>
      </c>
      <c r="T8" s="25">
        <v>16</v>
      </c>
      <c r="U8" s="81">
        <v>17</v>
      </c>
      <c r="V8" s="120">
        <v>18</v>
      </c>
      <c r="W8" s="25">
        <v>19</v>
      </c>
      <c r="X8" s="25">
        <v>20</v>
      </c>
      <c r="Y8" s="25">
        <v>21</v>
      </c>
      <c r="Z8" s="25">
        <v>22</v>
      </c>
      <c r="AA8" s="25">
        <v>23</v>
      </c>
      <c r="AB8" s="81">
        <v>24</v>
      </c>
      <c r="AC8" s="120">
        <v>25</v>
      </c>
      <c r="AD8" s="25">
        <v>26</v>
      </c>
      <c r="AE8" s="25">
        <v>27</v>
      </c>
      <c r="AF8" s="25">
        <v>28</v>
      </c>
      <c r="AG8" s="25">
        <v>29</v>
      </c>
      <c r="AH8" s="4">
        <v>30</v>
      </c>
      <c r="AI8" s="17">
        <v>31</v>
      </c>
      <c r="AJ8" s="6"/>
      <c r="AK8" s="6"/>
      <c r="AL8" s="98"/>
    </row>
    <row r="9" spans="1:40" x14ac:dyDescent="0.25">
      <c r="A9" s="97" t="s">
        <v>46</v>
      </c>
      <c r="B9" s="77"/>
      <c r="C9" s="77"/>
      <c r="D9" s="77"/>
      <c r="E9" s="77"/>
      <c r="F9" s="77"/>
      <c r="G9" s="77"/>
      <c r="H9" s="27">
        <v>44075</v>
      </c>
      <c r="I9" s="25">
        <v>44076</v>
      </c>
      <c r="J9" s="25">
        <v>44077</v>
      </c>
      <c r="K9" s="25">
        <v>4</v>
      </c>
      <c r="L9" s="25">
        <v>5</v>
      </c>
      <c r="M9" s="25">
        <v>44110</v>
      </c>
      <c r="N9" s="17">
        <v>44111</v>
      </c>
      <c r="O9" s="120">
        <v>44112</v>
      </c>
      <c r="P9" s="25">
        <v>44113</v>
      </c>
      <c r="Q9" s="25">
        <v>10</v>
      </c>
      <c r="R9" s="25">
        <v>11</v>
      </c>
      <c r="S9" s="25">
        <v>12</v>
      </c>
      <c r="T9" s="25">
        <v>13</v>
      </c>
      <c r="U9" s="81">
        <v>14</v>
      </c>
      <c r="V9" s="120">
        <v>15</v>
      </c>
      <c r="W9" s="25">
        <v>16</v>
      </c>
      <c r="X9" s="25">
        <v>17</v>
      </c>
      <c r="Y9" s="25">
        <v>18</v>
      </c>
      <c r="Z9" s="25">
        <v>19</v>
      </c>
      <c r="AA9" s="25">
        <v>20</v>
      </c>
      <c r="AB9" s="81">
        <v>21</v>
      </c>
      <c r="AC9" s="120">
        <v>22</v>
      </c>
      <c r="AD9" s="25">
        <v>23</v>
      </c>
      <c r="AE9" s="92">
        <v>24</v>
      </c>
      <c r="AF9" s="25">
        <v>25</v>
      </c>
      <c r="AG9" s="25">
        <v>26</v>
      </c>
      <c r="AH9" s="4">
        <v>27</v>
      </c>
      <c r="AI9" s="17">
        <v>28</v>
      </c>
      <c r="AJ9" s="27">
        <v>29</v>
      </c>
      <c r="AK9" s="4">
        <v>30</v>
      </c>
      <c r="AL9" s="98"/>
      <c r="AN9" t="s">
        <v>298</v>
      </c>
    </row>
    <row r="10" spans="1:40" x14ac:dyDescent="0.25">
      <c r="A10" s="97" t="s">
        <v>119</v>
      </c>
      <c r="B10" s="77"/>
      <c r="C10" s="25">
        <v>1</v>
      </c>
      <c r="D10" s="25">
        <v>44076</v>
      </c>
      <c r="E10" s="25">
        <v>44077</v>
      </c>
      <c r="F10" s="25">
        <v>4</v>
      </c>
      <c r="G10" s="17">
        <v>5</v>
      </c>
      <c r="H10" s="27">
        <v>44110</v>
      </c>
      <c r="I10" s="25">
        <v>44111</v>
      </c>
      <c r="J10" s="25">
        <v>44112</v>
      </c>
      <c r="K10" s="25">
        <v>44113</v>
      </c>
      <c r="L10" s="25">
        <v>10</v>
      </c>
      <c r="M10" s="25">
        <v>11</v>
      </c>
      <c r="N10" s="17">
        <v>12</v>
      </c>
      <c r="O10" s="120">
        <v>13</v>
      </c>
      <c r="P10" s="25">
        <v>14</v>
      </c>
      <c r="Q10" s="25">
        <v>15</v>
      </c>
      <c r="R10" s="25">
        <v>16</v>
      </c>
      <c r="S10" s="25">
        <v>17</v>
      </c>
      <c r="T10" s="25">
        <v>18</v>
      </c>
      <c r="U10" s="81">
        <v>19</v>
      </c>
      <c r="V10" s="120">
        <v>20</v>
      </c>
      <c r="W10" s="25">
        <v>21</v>
      </c>
      <c r="X10" s="25">
        <v>22</v>
      </c>
      <c r="Y10" s="25">
        <v>23</v>
      </c>
      <c r="Z10" s="25">
        <v>24</v>
      </c>
      <c r="AA10" s="25">
        <v>25</v>
      </c>
      <c r="AB10" s="81">
        <v>26</v>
      </c>
      <c r="AC10" s="120">
        <v>27</v>
      </c>
      <c r="AD10" s="25">
        <v>28</v>
      </c>
      <c r="AE10" s="25">
        <v>29</v>
      </c>
      <c r="AF10" s="25">
        <v>30</v>
      </c>
      <c r="AG10" s="25">
        <v>31</v>
      </c>
      <c r="AH10" s="6"/>
      <c r="AI10" s="6"/>
      <c r="AJ10" s="6"/>
      <c r="AK10" s="6"/>
      <c r="AL10" s="98"/>
    </row>
    <row r="11" spans="1:40" x14ac:dyDescent="0.25">
      <c r="A11" s="97" t="s">
        <v>91</v>
      </c>
      <c r="B11" s="77"/>
      <c r="C11" s="77"/>
      <c r="D11" s="77"/>
      <c r="E11" s="77"/>
      <c r="F11" s="25">
        <v>44075</v>
      </c>
      <c r="G11" s="17">
        <v>44076</v>
      </c>
      <c r="H11" s="27">
        <v>44077</v>
      </c>
      <c r="I11" s="25">
        <v>4</v>
      </c>
      <c r="J11" s="25">
        <v>5</v>
      </c>
      <c r="K11" s="25">
        <v>44110</v>
      </c>
      <c r="L11" s="25">
        <v>44111</v>
      </c>
      <c r="M11" s="25">
        <v>44112</v>
      </c>
      <c r="N11" s="17">
        <v>44113</v>
      </c>
      <c r="O11" s="120">
        <v>10</v>
      </c>
      <c r="P11" s="25">
        <v>11</v>
      </c>
      <c r="Q11" s="25">
        <v>12</v>
      </c>
      <c r="R11" s="25">
        <v>13</v>
      </c>
      <c r="S11" s="25">
        <v>14</v>
      </c>
      <c r="T11" s="92">
        <v>15</v>
      </c>
      <c r="U11" s="81">
        <v>16</v>
      </c>
      <c r="V11" s="120">
        <v>17</v>
      </c>
      <c r="W11" s="25">
        <v>18</v>
      </c>
      <c r="X11" s="25">
        <v>19</v>
      </c>
      <c r="Y11" s="25">
        <v>20</v>
      </c>
      <c r="Z11" s="25">
        <v>21</v>
      </c>
      <c r="AA11" s="25">
        <v>22</v>
      </c>
      <c r="AB11" s="81">
        <v>23</v>
      </c>
      <c r="AC11" s="120">
        <v>24</v>
      </c>
      <c r="AD11" s="25">
        <v>25</v>
      </c>
      <c r="AE11" s="25">
        <v>26</v>
      </c>
      <c r="AF11" s="25">
        <v>27</v>
      </c>
      <c r="AG11" s="25">
        <v>28</v>
      </c>
      <c r="AH11" s="4">
        <v>29</v>
      </c>
      <c r="AI11" s="17">
        <v>30</v>
      </c>
      <c r="AJ11" s="27">
        <v>31</v>
      </c>
      <c r="AK11" s="6"/>
      <c r="AL11" s="98"/>
    </row>
    <row r="12" spans="1:40" x14ac:dyDescent="0.25">
      <c r="A12" s="97" t="s">
        <v>33</v>
      </c>
      <c r="B12" s="25">
        <v>1</v>
      </c>
      <c r="C12" s="25">
        <v>2</v>
      </c>
      <c r="D12" s="25">
        <v>44077</v>
      </c>
      <c r="E12" s="25">
        <v>4</v>
      </c>
      <c r="F12" s="25">
        <v>5</v>
      </c>
      <c r="G12" s="17">
        <v>44110</v>
      </c>
      <c r="H12" s="27">
        <v>44111</v>
      </c>
      <c r="I12" s="25">
        <v>44112</v>
      </c>
      <c r="J12" s="25">
        <v>44113</v>
      </c>
      <c r="K12" s="25">
        <v>10</v>
      </c>
      <c r="L12" s="92">
        <v>11</v>
      </c>
      <c r="M12" s="25">
        <v>12</v>
      </c>
      <c r="N12" s="17">
        <v>13</v>
      </c>
      <c r="O12" s="120">
        <v>14</v>
      </c>
      <c r="P12" s="25">
        <v>15</v>
      </c>
      <c r="Q12" s="25">
        <v>16</v>
      </c>
      <c r="R12" s="25">
        <v>17</v>
      </c>
      <c r="S12" s="25">
        <v>18</v>
      </c>
      <c r="T12" s="25">
        <v>19</v>
      </c>
      <c r="U12" s="81">
        <v>20</v>
      </c>
      <c r="V12" s="120">
        <v>21</v>
      </c>
      <c r="W12" s="25">
        <v>22</v>
      </c>
      <c r="X12" s="25">
        <v>23</v>
      </c>
      <c r="Y12" s="25">
        <v>24</v>
      </c>
      <c r="Z12" s="25">
        <v>25</v>
      </c>
      <c r="AA12" s="25">
        <v>26</v>
      </c>
      <c r="AB12" s="81">
        <v>27</v>
      </c>
      <c r="AC12" s="120">
        <v>28</v>
      </c>
      <c r="AD12" s="25">
        <v>29</v>
      </c>
      <c r="AE12" s="25">
        <v>30</v>
      </c>
      <c r="AF12" s="77"/>
      <c r="AG12" s="77"/>
      <c r="AH12" s="6"/>
      <c r="AI12" s="6"/>
      <c r="AJ12" s="6"/>
      <c r="AK12" s="6"/>
      <c r="AL12" s="98"/>
    </row>
    <row r="13" spans="1:40" x14ac:dyDescent="0.25">
      <c r="A13" s="97" t="s">
        <v>120</v>
      </c>
      <c r="B13" s="77"/>
      <c r="C13" s="77"/>
      <c r="D13" s="25">
        <v>44075</v>
      </c>
      <c r="E13" s="25">
        <v>44076</v>
      </c>
      <c r="F13" s="25">
        <v>44077</v>
      </c>
      <c r="G13" s="17">
        <v>4</v>
      </c>
      <c r="H13" s="27">
        <v>5</v>
      </c>
      <c r="I13" s="25">
        <v>44110</v>
      </c>
      <c r="J13" s="25">
        <v>44111</v>
      </c>
      <c r="K13" s="25">
        <v>44112</v>
      </c>
      <c r="L13" s="25">
        <v>44113</v>
      </c>
      <c r="M13" s="25">
        <v>10</v>
      </c>
      <c r="N13" s="17">
        <v>11</v>
      </c>
      <c r="O13" s="120">
        <v>12</v>
      </c>
      <c r="P13" s="25">
        <v>13</v>
      </c>
      <c r="Q13" s="25">
        <v>14</v>
      </c>
      <c r="R13" s="25">
        <v>15</v>
      </c>
      <c r="S13" s="25">
        <v>16</v>
      </c>
      <c r="T13" s="25">
        <v>17</v>
      </c>
      <c r="U13" s="81">
        <v>18</v>
      </c>
      <c r="V13" s="120">
        <v>19</v>
      </c>
      <c r="W13" s="25">
        <v>20</v>
      </c>
      <c r="X13" s="25">
        <v>21</v>
      </c>
      <c r="Y13" s="25">
        <v>22</v>
      </c>
      <c r="Z13" s="25">
        <v>23</v>
      </c>
      <c r="AA13" s="25">
        <v>24</v>
      </c>
      <c r="AB13" s="81">
        <v>25</v>
      </c>
      <c r="AC13" s="120">
        <v>26</v>
      </c>
      <c r="AD13" s="25">
        <v>27</v>
      </c>
      <c r="AE13" s="25">
        <v>28</v>
      </c>
      <c r="AF13" s="25">
        <v>29</v>
      </c>
      <c r="AG13" s="92">
        <v>30</v>
      </c>
      <c r="AH13" s="4">
        <v>31</v>
      </c>
      <c r="AI13" s="6"/>
      <c r="AJ13" s="6"/>
      <c r="AK13" s="6"/>
      <c r="AL13" s="98"/>
    </row>
    <row r="14" spans="1:40" x14ac:dyDescent="0.25">
      <c r="A14" s="97" t="s">
        <v>34</v>
      </c>
      <c r="B14" s="77"/>
      <c r="C14" s="77"/>
      <c r="D14" s="77"/>
      <c r="E14" s="77"/>
      <c r="F14" s="77"/>
      <c r="G14" s="93">
        <v>44075</v>
      </c>
      <c r="H14" s="27">
        <v>44076</v>
      </c>
      <c r="I14" s="25">
        <v>44077</v>
      </c>
      <c r="J14" s="25">
        <v>4</v>
      </c>
      <c r="K14" s="25">
        <v>5</v>
      </c>
      <c r="L14" s="25">
        <v>44110</v>
      </c>
      <c r="M14" s="25">
        <v>44111</v>
      </c>
      <c r="N14" s="17">
        <v>44112</v>
      </c>
      <c r="O14" s="120">
        <v>44113</v>
      </c>
      <c r="P14" s="25">
        <v>10</v>
      </c>
      <c r="Q14" s="25">
        <v>11</v>
      </c>
      <c r="R14" s="25">
        <v>12</v>
      </c>
      <c r="S14" s="25">
        <v>13</v>
      </c>
      <c r="T14" s="25">
        <v>14</v>
      </c>
      <c r="U14" s="81">
        <v>15</v>
      </c>
      <c r="V14" s="120">
        <v>16</v>
      </c>
      <c r="W14" s="25">
        <v>17</v>
      </c>
      <c r="X14" s="25">
        <v>18</v>
      </c>
      <c r="Y14" s="25">
        <v>19</v>
      </c>
      <c r="Z14" s="25">
        <v>20</v>
      </c>
      <c r="AA14" s="25">
        <v>21</v>
      </c>
      <c r="AB14" s="81">
        <v>22</v>
      </c>
      <c r="AC14" s="120">
        <v>23</v>
      </c>
      <c r="AD14" s="25">
        <v>24</v>
      </c>
      <c r="AE14" s="25">
        <v>25</v>
      </c>
      <c r="AF14" s="25">
        <v>26</v>
      </c>
      <c r="AG14" s="25">
        <v>27</v>
      </c>
      <c r="AH14" s="4">
        <v>28</v>
      </c>
      <c r="AI14" s="17">
        <v>29</v>
      </c>
      <c r="AJ14" s="27">
        <v>30</v>
      </c>
      <c r="AK14" s="6"/>
      <c r="AL14" s="98"/>
    </row>
    <row r="15" spans="1:40" ht="15.75" thickBot="1" x14ac:dyDescent="0.3">
      <c r="A15" s="99" t="s">
        <v>35</v>
      </c>
      <c r="B15" s="108">
        <v>1</v>
      </c>
      <c r="C15" s="108">
        <v>2</v>
      </c>
      <c r="D15" s="108">
        <v>44077</v>
      </c>
      <c r="E15" s="108">
        <v>4</v>
      </c>
      <c r="F15" s="108">
        <v>5</v>
      </c>
      <c r="G15" s="101">
        <v>44110</v>
      </c>
      <c r="H15" s="119">
        <v>44111</v>
      </c>
      <c r="I15" s="103">
        <v>44112</v>
      </c>
      <c r="J15" s="108">
        <v>44113</v>
      </c>
      <c r="K15" s="108">
        <v>10</v>
      </c>
      <c r="L15" s="108">
        <v>11</v>
      </c>
      <c r="M15" s="108">
        <v>12</v>
      </c>
      <c r="N15" s="134">
        <v>13</v>
      </c>
      <c r="O15" s="121">
        <v>14</v>
      </c>
      <c r="P15" s="108">
        <v>15</v>
      </c>
      <c r="Q15" s="108">
        <v>16</v>
      </c>
      <c r="R15" s="108">
        <v>17</v>
      </c>
      <c r="S15" s="108">
        <v>18</v>
      </c>
      <c r="T15" s="108">
        <v>19</v>
      </c>
      <c r="U15" s="135">
        <v>20</v>
      </c>
      <c r="V15" s="121">
        <v>21</v>
      </c>
      <c r="W15" s="108">
        <v>22</v>
      </c>
      <c r="X15" s="108">
        <v>23</v>
      </c>
      <c r="Y15" s="108">
        <v>24</v>
      </c>
      <c r="Z15" s="103">
        <v>25</v>
      </c>
      <c r="AA15" s="103">
        <v>26</v>
      </c>
      <c r="AB15" s="135">
        <v>27</v>
      </c>
      <c r="AC15" s="121">
        <v>28</v>
      </c>
      <c r="AD15" s="108">
        <v>29</v>
      </c>
      <c r="AE15" s="108">
        <v>30</v>
      </c>
      <c r="AF15" s="108">
        <v>31</v>
      </c>
      <c r="AG15" s="100"/>
      <c r="AH15" s="105"/>
      <c r="AI15" s="105"/>
      <c r="AJ15" s="105"/>
      <c r="AK15" s="105"/>
      <c r="AL15" s="106"/>
    </row>
    <row r="16" spans="1:40" ht="14.25" customHeight="1" thickBot="1" x14ac:dyDescent="0.3"/>
    <row r="17" spans="2:19" x14ac:dyDescent="0.25">
      <c r="B17" s="441" t="s">
        <v>188</v>
      </c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2"/>
      <c r="O17" s="442"/>
      <c r="P17" s="442"/>
      <c r="Q17" s="442"/>
      <c r="R17" s="442"/>
      <c r="S17" s="443"/>
    </row>
    <row r="18" spans="2:19" ht="15" customHeight="1" x14ac:dyDescent="0.25">
      <c r="B18" s="354"/>
      <c r="C18" s="355"/>
      <c r="D18" s="355"/>
      <c r="E18" s="355"/>
      <c r="F18" s="355"/>
      <c r="G18" s="355"/>
      <c r="H18" s="355"/>
      <c r="I18" s="355"/>
      <c r="J18" s="355"/>
      <c r="K18" s="356"/>
      <c r="L18" s="324" t="s">
        <v>145</v>
      </c>
      <c r="M18" s="324"/>
      <c r="N18" s="324" t="s">
        <v>19</v>
      </c>
      <c r="O18" s="324"/>
      <c r="P18" s="324" t="s">
        <v>20</v>
      </c>
      <c r="Q18" s="324"/>
      <c r="R18" s="324" t="s">
        <v>12</v>
      </c>
      <c r="S18" s="360"/>
    </row>
    <row r="19" spans="2:19" ht="41.25" customHeight="1" x14ac:dyDescent="0.25">
      <c r="B19" s="357"/>
      <c r="C19" s="358"/>
      <c r="D19" s="358"/>
      <c r="E19" s="358"/>
      <c r="F19" s="358"/>
      <c r="G19" s="358"/>
      <c r="H19" s="358"/>
      <c r="I19" s="358"/>
      <c r="J19" s="358"/>
      <c r="K19" s="359"/>
      <c r="L19" s="324"/>
      <c r="M19" s="324"/>
      <c r="N19" s="324"/>
      <c r="O19" s="324"/>
      <c r="P19" s="324"/>
      <c r="Q19" s="324"/>
      <c r="R19" s="324"/>
      <c r="S19" s="360"/>
    </row>
    <row r="20" spans="2:19" x14ac:dyDescent="0.25">
      <c r="B20" s="615" t="s">
        <v>152</v>
      </c>
      <c r="C20" s="616"/>
      <c r="D20" s="617"/>
      <c r="E20" s="616" t="s">
        <v>164</v>
      </c>
      <c r="F20" s="616"/>
      <c r="G20" s="616"/>
      <c r="H20" s="616" t="s">
        <v>228</v>
      </c>
      <c r="I20" s="616"/>
      <c r="J20" s="616"/>
      <c r="K20" s="68"/>
      <c r="L20" s="324"/>
      <c r="M20" s="324"/>
      <c r="N20" s="324"/>
      <c r="O20" s="324"/>
      <c r="P20" s="324"/>
      <c r="Q20" s="324"/>
      <c r="R20" s="324"/>
      <c r="S20" s="360"/>
    </row>
    <row r="21" spans="2:19" x14ac:dyDescent="0.25">
      <c r="B21" s="609">
        <v>248</v>
      </c>
      <c r="C21" s="610"/>
      <c r="D21" s="611"/>
      <c r="E21" s="610">
        <v>248</v>
      </c>
      <c r="F21" s="610"/>
      <c r="G21" s="610"/>
      <c r="H21" s="610">
        <v>248</v>
      </c>
      <c r="I21" s="610"/>
      <c r="J21" s="610"/>
      <c r="K21" s="73"/>
      <c r="L21" s="563">
        <v>8.75</v>
      </c>
      <c r="M21" s="563"/>
      <c r="N21" s="563">
        <v>8</v>
      </c>
      <c r="O21" s="563"/>
      <c r="P21" s="563">
        <v>3.75</v>
      </c>
      <c r="Q21" s="563"/>
      <c r="R21" s="388">
        <f>B21*L21+E21*N21+H21*P21</f>
        <v>5084</v>
      </c>
      <c r="S21" s="389"/>
    </row>
    <row r="22" spans="2:19" x14ac:dyDescent="0.25">
      <c r="B22" s="624">
        <v>48</v>
      </c>
      <c r="C22" s="625"/>
      <c r="D22" s="626"/>
      <c r="E22" s="625">
        <v>48</v>
      </c>
      <c r="F22" s="625"/>
      <c r="G22" s="625"/>
      <c r="H22" s="625">
        <v>48</v>
      </c>
      <c r="I22" s="625"/>
      <c r="J22" s="625"/>
      <c r="K22" s="73"/>
      <c r="L22" s="563">
        <v>6</v>
      </c>
      <c r="M22" s="563"/>
      <c r="N22" s="563">
        <v>3</v>
      </c>
      <c r="O22" s="563"/>
      <c r="P22" s="563">
        <v>3</v>
      </c>
      <c r="Q22" s="563"/>
      <c r="R22" s="388">
        <f>B22*L22+E22*N22+H22*P22</f>
        <v>576</v>
      </c>
      <c r="S22" s="389"/>
    </row>
    <row r="23" spans="2:19" x14ac:dyDescent="0.25">
      <c r="B23" s="627">
        <v>51</v>
      </c>
      <c r="C23" s="628"/>
      <c r="D23" s="629"/>
      <c r="E23" s="628">
        <v>51</v>
      </c>
      <c r="F23" s="628"/>
      <c r="G23" s="628"/>
      <c r="H23" s="608"/>
      <c r="I23" s="608"/>
      <c r="J23" s="608"/>
      <c r="K23" s="74"/>
      <c r="L23" s="563">
        <v>3</v>
      </c>
      <c r="M23" s="563"/>
      <c r="N23" s="563">
        <v>3</v>
      </c>
      <c r="O23" s="563"/>
      <c r="P23" s="563"/>
      <c r="Q23" s="563"/>
      <c r="R23" s="388">
        <f>B23*L23+E23*N23+H23*P23</f>
        <v>306</v>
      </c>
      <c r="S23" s="389"/>
    </row>
    <row r="24" spans="2:19" x14ac:dyDescent="0.25">
      <c r="B24" s="11"/>
      <c r="C24" s="216"/>
      <c r="D24" s="216"/>
      <c r="E24" s="216"/>
      <c r="F24" s="216"/>
      <c r="G24" s="216"/>
      <c r="H24" s="216"/>
      <c r="I24" s="216"/>
      <c r="J24" s="216"/>
      <c r="K24" s="217"/>
      <c r="L24" s="557" t="s">
        <v>302</v>
      </c>
      <c r="M24" s="558"/>
      <c r="N24" s="558"/>
      <c r="O24" s="558"/>
      <c r="P24" s="558"/>
      <c r="Q24" s="558"/>
      <c r="R24" s="388">
        <f>SUM(R21:S23)</f>
        <v>5966</v>
      </c>
      <c r="S24" s="389"/>
    </row>
    <row r="25" spans="2:19" ht="15" customHeight="1" x14ac:dyDescent="0.25">
      <c r="B25" s="233"/>
      <c r="C25" s="234"/>
      <c r="D25" s="234"/>
      <c r="E25" s="234"/>
      <c r="F25" s="12"/>
      <c r="G25" s="12"/>
      <c r="H25" s="12"/>
      <c r="I25" s="12"/>
      <c r="J25" s="12"/>
      <c r="K25" s="12"/>
      <c r="L25" s="557" t="s">
        <v>227</v>
      </c>
      <c r="M25" s="558"/>
      <c r="N25" s="558"/>
      <c r="O25" s="558"/>
      <c r="P25" s="558"/>
      <c r="Q25" s="558"/>
      <c r="R25" s="388">
        <v>150</v>
      </c>
      <c r="S25" s="389"/>
    </row>
    <row r="26" spans="2:19" ht="15" customHeight="1" x14ac:dyDescent="0.25">
      <c r="B26" s="233"/>
      <c r="C26" s="234"/>
      <c r="D26" s="234"/>
      <c r="E26" s="234"/>
      <c r="F26" s="435" t="s">
        <v>260</v>
      </c>
      <c r="G26" s="436"/>
      <c r="H26" s="436"/>
      <c r="I26" s="436"/>
      <c r="J26" s="436"/>
      <c r="K26" s="437"/>
      <c r="L26" s="372" t="s">
        <v>315</v>
      </c>
      <c r="M26" s="373"/>
      <c r="N26" s="373"/>
      <c r="O26" s="373"/>
      <c r="P26" s="373"/>
      <c r="Q26" s="374"/>
      <c r="R26" s="612"/>
      <c r="S26" s="613"/>
    </row>
    <row r="27" spans="2:19" x14ac:dyDescent="0.25">
      <c r="B27" s="233"/>
      <c r="C27" s="234"/>
      <c r="D27" s="234"/>
      <c r="E27" s="234"/>
      <c r="F27" s="382">
        <v>6</v>
      </c>
      <c r="G27" s="383"/>
      <c r="H27" s="382">
        <v>4</v>
      </c>
      <c r="I27" s="383">
        <v>6</v>
      </c>
      <c r="J27" s="382">
        <v>3</v>
      </c>
      <c r="K27" s="383">
        <v>3</v>
      </c>
      <c r="L27" s="382">
        <v>30</v>
      </c>
      <c r="M27" s="383"/>
      <c r="N27" s="382">
        <v>14</v>
      </c>
      <c r="O27" s="383"/>
      <c r="P27" s="382">
        <v>4</v>
      </c>
      <c r="Q27" s="383"/>
      <c r="R27" s="388">
        <f>H27*(L27+N27+P27)</f>
        <v>192</v>
      </c>
      <c r="S27" s="389"/>
    </row>
    <row r="28" spans="2:19" ht="15" customHeight="1" x14ac:dyDescent="0.25">
      <c r="B28" s="233"/>
      <c r="C28" s="234"/>
      <c r="D28" s="234"/>
      <c r="E28" s="234"/>
      <c r="F28" s="435" t="s">
        <v>259</v>
      </c>
      <c r="G28" s="436"/>
      <c r="H28" s="436"/>
      <c r="I28" s="436"/>
      <c r="J28" s="436"/>
      <c r="K28" s="437"/>
      <c r="L28" s="382"/>
      <c r="M28" s="383"/>
      <c r="N28" s="384"/>
      <c r="O28" s="385"/>
      <c r="P28" s="563"/>
      <c r="Q28" s="563"/>
      <c r="R28" s="612"/>
      <c r="S28" s="613"/>
    </row>
    <row r="29" spans="2:19" x14ac:dyDescent="0.25">
      <c r="B29" s="233"/>
      <c r="C29" s="234"/>
      <c r="D29" s="234"/>
      <c r="E29" s="234"/>
      <c r="F29" s="382"/>
      <c r="G29" s="383"/>
      <c r="H29" s="382"/>
      <c r="I29" s="383"/>
      <c r="J29" s="382">
        <v>1</v>
      </c>
      <c r="K29" s="383">
        <v>1</v>
      </c>
      <c r="L29" s="382">
        <v>2</v>
      </c>
      <c r="M29" s="383"/>
      <c r="N29" s="384"/>
      <c r="O29" s="385"/>
      <c r="P29" s="563">
        <f>J29*L29</f>
        <v>2</v>
      </c>
      <c r="Q29" s="563"/>
      <c r="R29" s="388">
        <f>SUM(L29:Q29)</f>
        <v>4</v>
      </c>
      <c r="S29" s="389"/>
    </row>
    <row r="30" spans="2:19" x14ac:dyDescent="0.25">
      <c r="B30" s="11"/>
      <c r="C30" s="171"/>
      <c r="D30" s="171"/>
      <c r="E30" s="171"/>
      <c r="F30" s="171"/>
      <c r="G30" s="171"/>
      <c r="H30" s="171"/>
      <c r="I30" s="171"/>
      <c r="J30" s="171"/>
      <c r="K30" s="171"/>
      <c r="L30" s="557" t="s">
        <v>303</v>
      </c>
      <c r="M30" s="558"/>
      <c r="N30" s="558"/>
      <c r="O30" s="558"/>
      <c r="P30" s="558"/>
      <c r="Q30" s="558"/>
      <c r="R30" s="388">
        <f>SUM(R27:S29)</f>
        <v>196</v>
      </c>
      <c r="S30" s="389"/>
    </row>
    <row r="31" spans="2:19" ht="15.75" thickBot="1" x14ac:dyDescent="0.3">
      <c r="B31" s="235"/>
      <c r="C31" s="236"/>
      <c r="D31" s="236"/>
      <c r="E31" s="236"/>
      <c r="F31" s="237"/>
      <c r="G31" s="237"/>
      <c r="H31" s="237"/>
      <c r="I31" s="237"/>
      <c r="J31" s="237"/>
      <c r="K31" s="238"/>
      <c r="L31" s="561" t="s">
        <v>123</v>
      </c>
      <c r="M31" s="562"/>
      <c r="N31" s="562"/>
      <c r="O31" s="562"/>
      <c r="P31" s="562"/>
      <c r="Q31" s="562"/>
      <c r="R31" s="559">
        <f>R24+R25+R30</f>
        <v>6312</v>
      </c>
      <c r="S31" s="560"/>
    </row>
    <row r="32" spans="2:19" ht="15.75" thickBot="1" x14ac:dyDescent="0.3"/>
    <row r="33" spans="2:20" ht="15" customHeight="1" x14ac:dyDescent="0.25">
      <c r="B33" s="621" t="s">
        <v>162</v>
      </c>
      <c r="C33" s="622"/>
      <c r="D33" s="622"/>
      <c r="E33" s="622"/>
      <c r="F33" s="622"/>
      <c r="G33" s="622"/>
      <c r="H33" s="622"/>
      <c r="I33" s="622"/>
      <c r="J33" s="622"/>
      <c r="K33" s="622"/>
      <c r="L33" s="622"/>
      <c r="M33" s="622"/>
      <c r="N33" s="622"/>
      <c r="O33" s="622"/>
      <c r="P33" s="622"/>
      <c r="Q33" s="622"/>
      <c r="R33" s="622"/>
      <c r="S33" s="622"/>
      <c r="T33" s="623"/>
    </row>
    <row r="34" spans="2:20" ht="27.75" customHeight="1" x14ac:dyDescent="0.25">
      <c r="B34" s="587" t="s">
        <v>161</v>
      </c>
      <c r="C34" s="588"/>
      <c r="D34" s="588"/>
      <c r="E34" s="588"/>
      <c r="F34" s="588"/>
      <c r="G34" s="588"/>
      <c r="H34" s="588"/>
      <c r="I34" s="588"/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9"/>
    </row>
    <row r="35" spans="2:20" x14ac:dyDescent="0.25">
      <c r="B35" s="604" t="s">
        <v>146</v>
      </c>
      <c r="C35" s="605"/>
      <c r="D35" s="605"/>
      <c r="E35" s="605"/>
      <c r="F35" s="605"/>
      <c r="G35" s="606"/>
      <c r="H35" s="75" t="s">
        <v>160</v>
      </c>
      <c r="I35" s="607" t="s">
        <v>10</v>
      </c>
      <c r="J35" s="605"/>
      <c r="K35" s="606"/>
      <c r="L35" s="607" t="s">
        <v>126</v>
      </c>
      <c r="M35" s="605"/>
      <c r="N35" s="606"/>
      <c r="O35" s="513" t="s">
        <v>127</v>
      </c>
      <c r="P35" s="514"/>
      <c r="Q35" s="514"/>
      <c r="R35" s="514"/>
      <c r="S35" s="514"/>
      <c r="T35" s="586"/>
    </row>
    <row r="36" spans="2:20" ht="21.75" customHeight="1" x14ac:dyDescent="0.25">
      <c r="B36" s="590"/>
      <c r="C36" s="591"/>
      <c r="D36" s="591"/>
      <c r="E36" s="591"/>
      <c r="F36" s="591"/>
      <c r="G36" s="592"/>
      <c r="H36" s="630">
        <v>8.75</v>
      </c>
      <c r="I36" s="642" t="s">
        <v>148</v>
      </c>
      <c r="J36" s="643"/>
      <c r="K36" s="644"/>
      <c r="L36" s="601" t="s">
        <v>155</v>
      </c>
      <c r="M36" s="602"/>
      <c r="N36" s="603"/>
      <c r="O36" s="580"/>
      <c r="P36" s="581"/>
      <c r="Q36" s="581"/>
      <c r="R36" s="581"/>
      <c r="S36" s="581"/>
      <c r="T36" s="582"/>
    </row>
    <row r="37" spans="2:20" ht="21.75" customHeight="1" x14ac:dyDescent="0.25">
      <c r="B37" s="593"/>
      <c r="C37" s="594"/>
      <c r="D37" s="594"/>
      <c r="E37" s="594"/>
      <c r="F37" s="594"/>
      <c r="G37" s="595"/>
      <c r="H37" s="632"/>
      <c r="I37" s="648"/>
      <c r="J37" s="649"/>
      <c r="K37" s="650"/>
      <c r="L37" s="601" t="s">
        <v>287</v>
      </c>
      <c r="M37" s="602"/>
      <c r="N37" s="603"/>
      <c r="O37" s="580"/>
      <c r="P37" s="581"/>
      <c r="Q37" s="581"/>
      <c r="R37" s="581"/>
      <c r="S37" s="581"/>
      <c r="T37" s="582"/>
    </row>
    <row r="38" spans="2:20" ht="15" customHeight="1" x14ac:dyDescent="0.25">
      <c r="B38" s="593"/>
      <c r="C38" s="594"/>
      <c r="D38" s="594"/>
      <c r="E38" s="594"/>
      <c r="F38" s="594"/>
      <c r="G38" s="595"/>
      <c r="H38" s="631"/>
      <c r="I38" s="645"/>
      <c r="J38" s="646"/>
      <c r="K38" s="647"/>
      <c r="L38" s="601" t="s">
        <v>288</v>
      </c>
      <c r="M38" s="602"/>
      <c r="N38" s="603"/>
      <c r="O38" s="580"/>
      <c r="P38" s="581"/>
      <c r="Q38" s="581"/>
      <c r="R38" s="581"/>
      <c r="S38" s="581"/>
      <c r="T38" s="582"/>
    </row>
    <row r="39" spans="2:20" x14ac:dyDescent="0.25">
      <c r="B39" s="593"/>
      <c r="C39" s="594"/>
      <c r="D39" s="594"/>
      <c r="E39" s="594"/>
      <c r="F39" s="594"/>
      <c r="G39" s="595"/>
      <c r="H39" s="630">
        <v>6</v>
      </c>
      <c r="I39" s="642" t="s">
        <v>156</v>
      </c>
      <c r="J39" s="643"/>
      <c r="K39" s="644"/>
      <c r="L39" s="601" t="s">
        <v>155</v>
      </c>
      <c r="M39" s="602"/>
      <c r="N39" s="603"/>
      <c r="O39" s="580"/>
      <c r="P39" s="581"/>
      <c r="Q39" s="581"/>
      <c r="R39" s="581"/>
      <c r="S39" s="581"/>
      <c r="T39" s="582"/>
    </row>
    <row r="40" spans="2:20" ht="47.25" customHeight="1" x14ac:dyDescent="0.25">
      <c r="B40" s="593"/>
      <c r="C40" s="594"/>
      <c r="D40" s="594"/>
      <c r="E40" s="594"/>
      <c r="F40" s="594"/>
      <c r="G40" s="595"/>
      <c r="H40" s="631"/>
      <c r="I40" s="645"/>
      <c r="J40" s="646"/>
      <c r="K40" s="647"/>
      <c r="L40" s="601" t="s">
        <v>289</v>
      </c>
      <c r="M40" s="602"/>
      <c r="N40" s="603"/>
      <c r="O40" s="618"/>
      <c r="P40" s="619"/>
      <c r="Q40" s="619"/>
      <c r="R40" s="619"/>
      <c r="S40" s="619"/>
      <c r="T40" s="620"/>
    </row>
    <row r="41" spans="2:20" ht="27.75" customHeight="1" x14ac:dyDescent="0.25">
      <c r="B41" s="593"/>
      <c r="C41" s="594"/>
      <c r="D41" s="594"/>
      <c r="E41" s="594"/>
      <c r="F41" s="594"/>
      <c r="G41" s="595"/>
      <c r="H41" s="630">
        <v>5</v>
      </c>
      <c r="I41" s="642" t="s">
        <v>89</v>
      </c>
      <c r="J41" s="643"/>
      <c r="K41" s="644"/>
      <c r="L41" s="601" t="s">
        <v>157</v>
      </c>
      <c r="M41" s="602"/>
      <c r="N41" s="603"/>
      <c r="O41" s="580"/>
      <c r="P41" s="581"/>
      <c r="Q41" s="581"/>
      <c r="R41" s="581"/>
      <c r="S41" s="581"/>
      <c r="T41" s="582"/>
    </row>
    <row r="42" spans="2:20" ht="47.25" customHeight="1" x14ac:dyDescent="0.25">
      <c r="B42" s="652"/>
      <c r="C42" s="653"/>
      <c r="D42" s="653"/>
      <c r="E42" s="653"/>
      <c r="F42" s="653"/>
      <c r="G42" s="654"/>
      <c r="H42" s="631"/>
      <c r="I42" s="645"/>
      <c r="J42" s="646"/>
      <c r="K42" s="647"/>
      <c r="L42" s="601"/>
      <c r="M42" s="602"/>
      <c r="N42" s="603"/>
      <c r="O42" s="618"/>
      <c r="P42" s="619"/>
      <c r="Q42" s="619"/>
      <c r="R42" s="619"/>
      <c r="S42" s="619"/>
      <c r="T42" s="620"/>
    </row>
    <row r="43" spans="2:20" ht="21.75" customHeight="1" x14ac:dyDescent="0.25">
      <c r="B43" s="587" t="s">
        <v>163</v>
      </c>
      <c r="C43" s="588"/>
      <c r="D43" s="588"/>
      <c r="E43" s="588"/>
      <c r="F43" s="588"/>
      <c r="G43" s="588"/>
      <c r="H43" s="588"/>
      <c r="I43" s="588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9"/>
    </row>
    <row r="44" spans="2:20" x14ac:dyDescent="0.25">
      <c r="B44" s="604" t="s">
        <v>146</v>
      </c>
      <c r="C44" s="605"/>
      <c r="D44" s="605"/>
      <c r="E44" s="605"/>
      <c r="F44" s="605"/>
      <c r="G44" s="606"/>
      <c r="H44" s="75" t="s">
        <v>160</v>
      </c>
      <c r="I44" s="519" t="s">
        <v>10</v>
      </c>
      <c r="J44" s="651"/>
      <c r="K44" s="520"/>
      <c r="L44" s="519" t="s">
        <v>126</v>
      </c>
      <c r="M44" s="651"/>
      <c r="N44" s="520"/>
      <c r="O44" s="513" t="s">
        <v>127</v>
      </c>
      <c r="P44" s="514"/>
      <c r="Q44" s="514"/>
      <c r="R44" s="514"/>
      <c r="S44" s="514"/>
      <c r="T44" s="586"/>
    </row>
    <row r="45" spans="2:20" ht="15" customHeight="1" x14ac:dyDescent="0.25">
      <c r="B45" s="590"/>
      <c r="C45" s="591"/>
      <c r="D45" s="591"/>
      <c r="E45" s="591"/>
      <c r="F45" s="591"/>
      <c r="G45" s="592"/>
      <c r="H45" s="630">
        <v>10</v>
      </c>
      <c r="I45" s="633" t="s">
        <v>148</v>
      </c>
      <c r="J45" s="634"/>
      <c r="K45" s="635"/>
      <c r="L45" s="596"/>
      <c r="M45" s="596"/>
      <c r="N45" s="596"/>
      <c r="O45" s="580"/>
      <c r="P45" s="581"/>
      <c r="Q45" s="581"/>
      <c r="R45" s="581"/>
      <c r="S45" s="581"/>
      <c r="T45" s="582"/>
    </row>
    <row r="46" spans="2:20" ht="15" customHeight="1" x14ac:dyDescent="0.25">
      <c r="B46" s="593"/>
      <c r="C46" s="594"/>
      <c r="D46" s="594"/>
      <c r="E46" s="594"/>
      <c r="F46" s="594"/>
      <c r="G46" s="595"/>
      <c r="H46" s="632"/>
      <c r="I46" s="636"/>
      <c r="J46" s="637"/>
      <c r="K46" s="638"/>
      <c r="L46" s="596" t="s">
        <v>292</v>
      </c>
      <c r="M46" s="596" t="s">
        <v>149</v>
      </c>
      <c r="N46" s="596" t="s">
        <v>149</v>
      </c>
      <c r="O46" s="580"/>
      <c r="P46" s="581"/>
      <c r="Q46" s="581"/>
      <c r="R46" s="581"/>
      <c r="S46" s="581"/>
      <c r="T46" s="582"/>
    </row>
    <row r="47" spans="2:20" ht="15" customHeight="1" x14ac:dyDescent="0.25">
      <c r="B47" s="593"/>
      <c r="C47" s="594"/>
      <c r="D47" s="594"/>
      <c r="E47" s="594"/>
      <c r="F47" s="594"/>
      <c r="G47" s="595"/>
      <c r="H47" s="631"/>
      <c r="I47" s="639"/>
      <c r="J47" s="640"/>
      <c r="K47" s="641"/>
      <c r="L47" s="596" t="s">
        <v>292</v>
      </c>
      <c r="M47" s="596"/>
      <c r="N47" s="596"/>
      <c r="O47" s="580" t="s">
        <v>291</v>
      </c>
      <c r="P47" s="581"/>
      <c r="Q47" s="581"/>
      <c r="R47" s="581"/>
      <c r="S47" s="581"/>
      <c r="T47" s="582"/>
    </row>
    <row r="48" spans="2:20" x14ac:dyDescent="0.25">
      <c r="B48" s="593"/>
      <c r="C48" s="594"/>
      <c r="D48" s="594"/>
      <c r="E48" s="594"/>
      <c r="F48" s="594"/>
      <c r="G48" s="595"/>
      <c r="H48" s="214">
        <v>3</v>
      </c>
      <c r="I48" s="597" t="s">
        <v>156</v>
      </c>
      <c r="J48" s="598" t="s">
        <v>89</v>
      </c>
      <c r="K48" s="599" t="s">
        <v>89</v>
      </c>
      <c r="L48" s="600" t="s">
        <v>299</v>
      </c>
      <c r="M48" s="600" t="s">
        <v>150</v>
      </c>
      <c r="N48" s="600" t="s">
        <v>150</v>
      </c>
      <c r="O48" s="580"/>
      <c r="P48" s="581"/>
      <c r="Q48" s="581"/>
      <c r="R48" s="581"/>
      <c r="S48" s="581"/>
      <c r="T48" s="582"/>
    </row>
    <row r="49" spans="2:20" x14ac:dyDescent="0.25">
      <c r="B49" s="593"/>
      <c r="C49" s="594"/>
      <c r="D49" s="594"/>
      <c r="E49" s="594"/>
      <c r="F49" s="594"/>
      <c r="G49" s="595"/>
      <c r="H49" s="72">
        <v>3</v>
      </c>
      <c r="I49" s="601" t="s">
        <v>89</v>
      </c>
      <c r="J49" s="602" t="s">
        <v>101</v>
      </c>
      <c r="K49" s="603" t="s">
        <v>101</v>
      </c>
      <c r="L49" s="596" t="s">
        <v>290</v>
      </c>
      <c r="M49" s="596" t="s">
        <v>151</v>
      </c>
      <c r="N49" s="596" t="s">
        <v>151</v>
      </c>
      <c r="O49" s="580"/>
      <c r="P49" s="581"/>
      <c r="Q49" s="581"/>
      <c r="R49" s="581"/>
      <c r="S49" s="581"/>
      <c r="T49" s="582"/>
    </row>
    <row r="50" spans="2:20" x14ac:dyDescent="0.25">
      <c r="B50" s="587" t="s">
        <v>169</v>
      </c>
      <c r="C50" s="588"/>
      <c r="D50" s="588"/>
      <c r="E50" s="588"/>
      <c r="F50" s="588"/>
      <c r="G50" s="588"/>
      <c r="H50" s="588"/>
      <c r="I50" s="588"/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9"/>
    </row>
    <row r="51" spans="2:20" x14ac:dyDescent="0.25">
      <c r="B51" s="604" t="s">
        <v>146</v>
      </c>
      <c r="C51" s="605"/>
      <c r="D51" s="605"/>
      <c r="E51" s="605"/>
      <c r="F51" s="605"/>
      <c r="G51" s="606"/>
      <c r="H51" s="75" t="s">
        <v>160</v>
      </c>
      <c r="I51" s="607" t="s">
        <v>10</v>
      </c>
      <c r="J51" s="605"/>
      <c r="K51" s="606"/>
      <c r="L51" s="607" t="s">
        <v>126</v>
      </c>
      <c r="M51" s="605"/>
      <c r="N51" s="606"/>
      <c r="O51" s="513" t="s">
        <v>127</v>
      </c>
      <c r="P51" s="514"/>
      <c r="Q51" s="514"/>
      <c r="R51" s="514"/>
      <c r="S51" s="514"/>
      <c r="T51" s="586"/>
    </row>
    <row r="52" spans="2:20" x14ac:dyDescent="0.25">
      <c r="B52" s="564"/>
      <c r="C52" s="565"/>
      <c r="D52" s="565"/>
      <c r="E52" s="565"/>
      <c r="F52" s="565"/>
      <c r="G52" s="565"/>
      <c r="H52" s="72">
        <v>3</v>
      </c>
      <c r="I52" s="568" t="s">
        <v>101</v>
      </c>
      <c r="J52" s="569" t="s">
        <v>101</v>
      </c>
      <c r="K52" s="570" t="s">
        <v>101</v>
      </c>
      <c r="L52" s="571" t="s">
        <v>166</v>
      </c>
      <c r="M52" s="572" t="s">
        <v>166</v>
      </c>
      <c r="N52" s="573" t="s">
        <v>166</v>
      </c>
      <c r="O52" s="580"/>
      <c r="P52" s="581"/>
      <c r="Q52" s="581"/>
      <c r="R52" s="581"/>
      <c r="S52" s="581"/>
      <c r="T52" s="582"/>
    </row>
    <row r="53" spans="2:20" ht="15" customHeight="1" thickBot="1" x14ac:dyDescent="0.3">
      <c r="B53" s="566"/>
      <c r="C53" s="567"/>
      <c r="D53" s="567"/>
      <c r="E53" s="567"/>
      <c r="F53" s="567"/>
      <c r="G53" s="567"/>
      <c r="H53" s="76">
        <v>0.75</v>
      </c>
      <c r="I53" s="574" t="s">
        <v>148</v>
      </c>
      <c r="J53" s="575" t="s">
        <v>148</v>
      </c>
      <c r="K53" s="576" t="s">
        <v>148</v>
      </c>
      <c r="L53" s="577" t="s">
        <v>167</v>
      </c>
      <c r="M53" s="578" t="s">
        <v>167</v>
      </c>
      <c r="N53" s="579" t="s">
        <v>167</v>
      </c>
      <c r="O53" s="583" t="s">
        <v>168</v>
      </c>
      <c r="P53" s="584"/>
      <c r="Q53" s="584"/>
      <c r="R53" s="584"/>
      <c r="S53" s="584"/>
      <c r="T53" s="585"/>
    </row>
  </sheetData>
  <mergeCells count="124">
    <mergeCell ref="B44:G44"/>
    <mergeCell ref="I44:K44"/>
    <mergeCell ref="L44:N44"/>
    <mergeCell ref="H36:H38"/>
    <mergeCell ref="B36:G42"/>
    <mergeCell ref="L47:N47"/>
    <mergeCell ref="O47:T47"/>
    <mergeCell ref="H41:H42"/>
    <mergeCell ref="H39:H40"/>
    <mergeCell ref="H45:H47"/>
    <mergeCell ref="I45:K47"/>
    <mergeCell ref="L37:N37"/>
    <mergeCell ref="O37:T37"/>
    <mergeCell ref="L42:N42"/>
    <mergeCell ref="O42:T42"/>
    <mergeCell ref="I41:K42"/>
    <mergeCell ref="O44:T44"/>
    <mergeCell ref="L39:N39"/>
    <mergeCell ref="L40:N40"/>
    <mergeCell ref="L41:N41"/>
    <mergeCell ref="O38:T38"/>
    <mergeCell ref="I36:K38"/>
    <mergeCell ref="L36:N36"/>
    <mergeCell ref="L38:N38"/>
    <mergeCell ref="I39:K40"/>
    <mergeCell ref="B43:T43"/>
    <mergeCell ref="O40:T40"/>
    <mergeCell ref="O39:T39"/>
    <mergeCell ref="B34:T34"/>
    <mergeCell ref="B33:T33"/>
    <mergeCell ref="L21:M21"/>
    <mergeCell ref="P21:Q21"/>
    <mergeCell ref="P22:Q22"/>
    <mergeCell ref="P23:Q23"/>
    <mergeCell ref="R21:S21"/>
    <mergeCell ref="B22:D22"/>
    <mergeCell ref="B23:D23"/>
    <mergeCell ref="E21:G21"/>
    <mergeCell ref="H21:J21"/>
    <mergeCell ref="E22:G22"/>
    <mergeCell ref="H22:J22"/>
    <mergeCell ref="E23:G23"/>
    <mergeCell ref="B35:G35"/>
    <mergeCell ref="I35:K35"/>
    <mergeCell ref="L35:N35"/>
    <mergeCell ref="A1:AL2"/>
    <mergeCell ref="L18:M19"/>
    <mergeCell ref="N18:O19"/>
    <mergeCell ref="L20:M20"/>
    <mergeCell ref="N20:O20"/>
    <mergeCell ref="P18:Q19"/>
    <mergeCell ref="P20:Q20"/>
    <mergeCell ref="R18:S19"/>
    <mergeCell ref="R20:S20"/>
    <mergeCell ref="B18:K19"/>
    <mergeCell ref="B17:S17"/>
    <mergeCell ref="B20:D20"/>
    <mergeCell ref="E20:G20"/>
    <mergeCell ref="H20:J20"/>
    <mergeCell ref="H23:J23"/>
    <mergeCell ref="L23:M23"/>
    <mergeCell ref="N23:O23"/>
    <mergeCell ref="N21:O21"/>
    <mergeCell ref="L22:M22"/>
    <mergeCell ref="N22:O22"/>
    <mergeCell ref="B21:D21"/>
    <mergeCell ref="O35:T35"/>
    <mergeCell ref="O36:T36"/>
    <mergeCell ref="F28:K28"/>
    <mergeCell ref="L28:M28"/>
    <mergeCell ref="F29:G29"/>
    <mergeCell ref="H29:I29"/>
    <mergeCell ref="J29:K29"/>
    <mergeCell ref="R26:S26"/>
    <mergeCell ref="R27:S27"/>
    <mergeCell ref="R28:S28"/>
    <mergeCell ref="R29:S29"/>
    <mergeCell ref="F27:G27"/>
    <mergeCell ref="H27:I27"/>
    <mergeCell ref="J27:K27"/>
    <mergeCell ref="F26:K26"/>
    <mergeCell ref="L30:Q30"/>
    <mergeCell ref="R30:S30"/>
    <mergeCell ref="B52:G53"/>
    <mergeCell ref="I52:K52"/>
    <mergeCell ref="L52:N52"/>
    <mergeCell ref="I53:K53"/>
    <mergeCell ref="L53:N53"/>
    <mergeCell ref="O41:T41"/>
    <mergeCell ref="O53:T53"/>
    <mergeCell ref="O52:T52"/>
    <mergeCell ref="O51:T51"/>
    <mergeCell ref="B50:T50"/>
    <mergeCell ref="O49:T49"/>
    <mergeCell ref="B45:G49"/>
    <mergeCell ref="L45:N45"/>
    <mergeCell ref="L46:N46"/>
    <mergeCell ref="I48:K48"/>
    <mergeCell ref="L48:N48"/>
    <mergeCell ref="I49:K49"/>
    <mergeCell ref="L49:N49"/>
    <mergeCell ref="B51:G51"/>
    <mergeCell ref="I51:K51"/>
    <mergeCell ref="L51:N51"/>
    <mergeCell ref="O48:T48"/>
    <mergeCell ref="O46:T46"/>
    <mergeCell ref="O45:T45"/>
    <mergeCell ref="R23:S23"/>
    <mergeCell ref="R22:S22"/>
    <mergeCell ref="R25:S25"/>
    <mergeCell ref="L25:Q25"/>
    <mergeCell ref="L24:Q24"/>
    <mergeCell ref="R24:S24"/>
    <mergeCell ref="R31:S31"/>
    <mergeCell ref="L31:Q31"/>
    <mergeCell ref="L26:Q26"/>
    <mergeCell ref="L27:M27"/>
    <mergeCell ref="N27:O27"/>
    <mergeCell ref="P27:Q27"/>
    <mergeCell ref="N28:O28"/>
    <mergeCell ref="P28:Q28"/>
    <mergeCell ref="L29:M29"/>
    <mergeCell ref="N29:O29"/>
    <mergeCell ref="P29:Q29"/>
  </mergeCells>
  <pageMargins left="0.7" right="0.7" top="0.75" bottom="0.75" header="0.3" footer="0.3"/>
  <pageSetup paperSize="8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COMPARATIVA HORES ANTERIOR CONT</vt:lpstr>
      <vt:lpstr>RESUM HORES X CENTRE</vt:lpstr>
      <vt:lpstr>CENTRAL</vt:lpstr>
      <vt:lpstr>POLICIA</vt:lpstr>
      <vt:lpstr>ENSENYAM</vt:lpstr>
      <vt:lpstr>EOI</vt:lpstr>
      <vt:lpstr>MUSICA</vt:lpstr>
      <vt:lpstr>ATENEA</vt:lpstr>
      <vt:lpstr>ESP</vt:lpstr>
      <vt:lpstr>CAPSALOU</vt:lpstr>
      <vt:lpstr>PONENT</vt:lpstr>
      <vt:lpstr>ESTADI</vt:lpstr>
      <vt:lpstr>BASENÀUTICA</vt:lpstr>
      <vt:lpstr>ESCACS</vt:lpstr>
      <vt:lpstr>CULTURA</vt:lpstr>
      <vt:lpstr>SS</vt:lpstr>
      <vt:lpstr>COMERÇ</vt:lpstr>
      <vt:lpstr>TURISME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Sílvia Romero Sarra</cp:lastModifiedBy>
  <cp:lastPrinted>2024-10-10T07:52:28Z</cp:lastPrinted>
  <dcterms:created xsi:type="dcterms:W3CDTF">2020-08-03T08:02:14Z</dcterms:created>
  <dcterms:modified xsi:type="dcterms:W3CDTF">2024-10-10T09:40:49Z</dcterms:modified>
</cp:coreProperties>
</file>