
<file path=[Content_Types].xml><?xml version="1.0" encoding="utf-8"?>
<Types xmlns="http://schemas.openxmlformats.org/package/2006/content-type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202300"/>
  <mc:AlternateContent xmlns:mc="http://schemas.openxmlformats.org/markup-compatibility/2006">
    <mc:Choice Requires="x15">
      <x15ac:absPath xmlns:x15ac="http://schemas.microsoft.com/office/spreadsheetml/2010/11/ac" url="https://proisotec.sharepoint.com/sites/P2007/Documents compartits/P07122/P07122.17 Instal.lacions/Projecte modificat/Pressupost/"/>
    </mc:Choice>
  </mc:AlternateContent>
  <xr:revisionPtr revIDLastSave="0" documentId="8_{71B62E06-1389-47D5-A0E7-B59E51C8BED0}" xr6:coauthVersionLast="47" xr6:coauthVersionMax="47" xr10:uidLastSave="{00000000-0000-0000-0000-000000000000}"/>
  <bookViews>
    <workbookView xWindow="-28920" yWindow="-120" windowWidth="29040" windowHeight="15840" xr2:uid="{25AE502E-D71E-41AA-9020-000AA259FAEF}"/>
  </bookViews>
  <sheets>
    <sheet name="Full1" sheetId="1" r:id="rId1"/>
  </sheets>
  <calcPr calcId="191029" fullPrecision="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6" i="1" l="1"/>
  <c r="G104" i="1"/>
  <c r="E4" i="1"/>
  <c r="E354" i="1"/>
  <c r="E355" i="1"/>
  <c r="F358" i="1"/>
  <c r="F355" i="1" s="1"/>
  <c r="G356" i="1"/>
  <c r="E342" i="1"/>
  <c r="E343" i="1"/>
  <c r="G348" i="1"/>
  <c r="G346" i="1"/>
  <c r="G344" i="1"/>
  <c r="E326" i="1"/>
  <c r="E327" i="1"/>
  <c r="G336" i="1"/>
  <c r="G334" i="1"/>
  <c r="G332" i="1"/>
  <c r="G330" i="1"/>
  <c r="G328" i="1"/>
  <c r="E306" i="1"/>
  <c r="E307" i="1"/>
  <c r="G320" i="1"/>
  <c r="G318" i="1"/>
  <c r="G316" i="1"/>
  <c r="G314" i="1"/>
  <c r="G312" i="1"/>
  <c r="G310" i="1"/>
  <c r="G308" i="1"/>
  <c r="E258" i="1"/>
  <c r="E259" i="1"/>
  <c r="G300" i="1"/>
  <c r="G298" i="1"/>
  <c r="G296" i="1"/>
  <c r="G294" i="1"/>
  <c r="G292" i="1"/>
  <c r="G290" i="1"/>
  <c r="G288" i="1"/>
  <c r="G286" i="1"/>
  <c r="G284" i="1"/>
  <c r="G282" i="1"/>
  <c r="G280" i="1"/>
  <c r="G278" i="1"/>
  <c r="G276" i="1"/>
  <c r="G274" i="1"/>
  <c r="G272" i="1"/>
  <c r="G270" i="1"/>
  <c r="G268" i="1"/>
  <c r="G266" i="1"/>
  <c r="G264" i="1"/>
  <c r="G262" i="1"/>
  <c r="G260" i="1"/>
  <c r="E230" i="1"/>
  <c r="E231" i="1"/>
  <c r="G252" i="1"/>
  <c r="G250" i="1"/>
  <c r="G248" i="1"/>
  <c r="G246" i="1"/>
  <c r="G244" i="1"/>
  <c r="G242" i="1"/>
  <c r="G240" i="1"/>
  <c r="G238" i="1"/>
  <c r="G236" i="1"/>
  <c r="G234" i="1"/>
  <c r="G232" i="1"/>
  <c r="E220" i="1"/>
  <c r="E221" i="1"/>
  <c r="F226" i="1"/>
  <c r="F221" i="1" s="1"/>
  <c r="G224" i="1"/>
  <c r="G222" i="1"/>
  <c r="E190" i="1"/>
  <c r="E191" i="1"/>
  <c r="G214" i="1"/>
  <c r="G212" i="1"/>
  <c r="G210" i="1"/>
  <c r="G208" i="1"/>
  <c r="G206" i="1"/>
  <c r="G204" i="1"/>
  <c r="G202" i="1"/>
  <c r="G200" i="1"/>
  <c r="G198" i="1"/>
  <c r="G196" i="1"/>
  <c r="G194" i="1"/>
  <c r="G192" i="1"/>
  <c r="F216" i="1" s="1"/>
  <c r="E162" i="1"/>
  <c r="E163" i="1"/>
  <c r="G184" i="1"/>
  <c r="G182" i="1"/>
  <c r="G180" i="1"/>
  <c r="G178" i="1"/>
  <c r="G176" i="1"/>
  <c r="G174" i="1"/>
  <c r="G172" i="1"/>
  <c r="G170" i="1"/>
  <c r="G168" i="1"/>
  <c r="G166" i="1"/>
  <c r="G164" i="1"/>
  <c r="E120" i="1"/>
  <c r="E121" i="1"/>
  <c r="G156" i="1"/>
  <c r="G154" i="1"/>
  <c r="G152" i="1"/>
  <c r="G150" i="1"/>
  <c r="G148" i="1"/>
  <c r="G146" i="1"/>
  <c r="G144" i="1"/>
  <c r="G142" i="1"/>
  <c r="G140" i="1"/>
  <c r="G138" i="1"/>
  <c r="G136" i="1"/>
  <c r="G134" i="1"/>
  <c r="G132" i="1"/>
  <c r="G130" i="1"/>
  <c r="G128" i="1"/>
  <c r="G126" i="1"/>
  <c r="G124" i="1"/>
  <c r="G122" i="1"/>
  <c r="E47" i="1"/>
  <c r="E113" i="1"/>
  <c r="G114" i="1"/>
  <c r="F116" i="1" s="1"/>
  <c r="E108" i="1"/>
  <c r="G109" i="1"/>
  <c r="F111" i="1" s="1"/>
  <c r="E55" i="1"/>
  <c r="G102" i="1"/>
  <c r="G100" i="1"/>
  <c r="G98" i="1"/>
  <c r="G96" i="1"/>
  <c r="G94" i="1"/>
  <c r="G92" i="1"/>
  <c r="G90" i="1"/>
  <c r="G88" i="1"/>
  <c r="G86" i="1"/>
  <c r="G84" i="1"/>
  <c r="G82" i="1"/>
  <c r="G80" i="1"/>
  <c r="G78" i="1"/>
  <c r="G76" i="1"/>
  <c r="G74" i="1"/>
  <c r="G72" i="1"/>
  <c r="G70" i="1"/>
  <c r="G68" i="1"/>
  <c r="G66" i="1"/>
  <c r="G64" i="1"/>
  <c r="G62" i="1"/>
  <c r="G60" i="1"/>
  <c r="G58" i="1"/>
  <c r="G56" i="1"/>
  <c r="E48" i="1"/>
  <c r="G51" i="1"/>
  <c r="G49" i="1"/>
  <c r="E25" i="1"/>
  <c r="E26" i="1"/>
  <c r="G41" i="1"/>
  <c r="G39" i="1"/>
  <c r="G37" i="1"/>
  <c r="G35" i="1"/>
  <c r="G33" i="1"/>
  <c r="G31" i="1"/>
  <c r="G29" i="1"/>
  <c r="G27" i="1"/>
  <c r="E5" i="1"/>
  <c r="E6" i="1"/>
  <c r="G19" i="1"/>
  <c r="G17" i="1"/>
  <c r="G15" i="1"/>
  <c r="G13" i="1"/>
  <c r="G11" i="1"/>
  <c r="G9" i="1"/>
  <c r="G7" i="1"/>
  <c r="F21" i="1" l="1"/>
  <c r="F186" i="1"/>
  <c r="F254" i="1"/>
  <c r="F43" i="1"/>
  <c r="F53" i="1"/>
  <c r="F158" i="1"/>
  <c r="F322" i="1"/>
  <c r="F307" i="1" s="1"/>
  <c r="F350" i="1"/>
  <c r="F343" i="1" s="1"/>
  <c r="F55" i="1"/>
  <c r="F302" i="1"/>
  <c r="G302" i="1" s="1"/>
  <c r="G259" i="1" s="1"/>
  <c r="F304" i="1" s="1"/>
  <c r="F338" i="1"/>
  <c r="F259" i="1"/>
  <c r="F327" i="1"/>
  <c r="G338" i="1"/>
  <c r="G327" i="1" s="1"/>
  <c r="F340" i="1" s="1"/>
  <c r="F108" i="1"/>
  <c r="G111" i="1"/>
  <c r="G108" i="1" s="1"/>
  <c r="F231" i="1"/>
  <c r="G254" i="1"/>
  <c r="G231" i="1" s="1"/>
  <c r="F256" i="1" s="1"/>
  <c r="F26" i="1"/>
  <c r="G43" i="1"/>
  <c r="G26" i="1" s="1"/>
  <c r="F45" i="1" s="1"/>
  <c r="F113" i="1"/>
  <c r="G116" i="1"/>
  <c r="G113" i="1" s="1"/>
  <c r="F163" i="1"/>
  <c r="G186" i="1"/>
  <c r="G163" i="1" s="1"/>
  <c r="F188" i="1" s="1"/>
  <c r="F6" i="1"/>
  <c r="G21" i="1"/>
  <c r="G6" i="1" s="1"/>
  <c r="F23" i="1" s="1"/>
  <c r="F48" i="1"/>
  <c r="G53" i="1"/>
  <c r="G48" i="1" s="1"/>
  <c r="F121" i="1"/>
  <c r="G158" i="1"/>
  <c r="G121" i="1" s="1"/>
  <c r="F160" i="1" s="1"/>
  <c r="F191" i="1"/>
  <c r="G216" i="1"/>
  <c r="G191" i="1" s="1"/>
  <c r="F218" i="1" s="1"/>
  <c r="G358" i="1"/>
  <c r="G355" i="1" s="1"/>
  <c r="F360" i="1" s="1"/>
  <c r="G226" i="1"/>
  <c r="G221" i="1" s="1"/>
  <c r="F228" i="1" s="1"/>
  <c r="G350" i="1" l="1"/>
  <c r="G343" i="1" s="1"/>
  <c r="F352" i="1" s="1"/>
  <c r="G106" i="1"/>
  <c r="G55" i="1" s="1"/>
  <c r="F118" i="1" s="1"/>
  <c r="G322" i="1"/>
  <c r="G307" i="1" s="1"/>
  <c r="F324" i="1" s="1"/>
  <c r="G188" i="1"/>
  <c r="G162" i="1" s="1"/>
  <c r="F162" i="1"/>
  <c r="G324" i="1"/>
  <c r="G306" i="1" s="1"/>
  <c r="F306" i="1"/>
  <c r="F120" i="1"/>
  <c r="G160" i="1"/>
  <c r="G120" i="1" s="1"/>
  <c r="F354" i="1"/>
  <c r="G360" i="1"/>
  <c r="G354" i="1" s="1"/>
  <c r="F326" i="1"/>
  <c r="G340" i="1"/>
  <c r="G326" i="1" s="1"/>
  <c r="F220" i="1"/>
  <c r="G228" i="1"/>
  <c r="G220" i="1" s="1"/>
  <c r="F25" i="1"/>
  <c r="G45" i="1"/>
  <c r="G25" i="1" s="1"/>
  <c r="F190" i="1"/>
  <c r="G218" i="1"/>
  <c r="G190" i="1" s="1"/>
  <c r="G23" i="1"/>
  <c r="G5" i="1" s="1"/>
  <c r="F5" i="1"/>
  <c r="F258" i="1"/>
  <c r="G304" i="1"/>
  <c r="G258" i="1" s="1"/>
  <c r="F342" i="1"/>
  <c r="G352" i="1"/>
  <c r="G342" i="1" s="1"/>
  <c r="G256" i="1"/>
  <c r="G230" i="1" s="1"/>
  <c r="F230" i="1"/>
  <c r="G118" i="1" l="1"/>
  <c r="G47" i="1" s="1"/>
  <c r="F362" i="1" s="1"/>
  <c r="F47" i="1"/>
  <c r="F4" i="1" l="1"/>
  <c r="G362" i="1"/>
  <c r="G4" i="1" s="1"/>
  <c r="F364" i="1" s="1"/>
  <c r="G364"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Marta Badenas</author>
  </authors>
  <commentList>
    <comment ref="A3" authorId="0" shapeId="0" xr:uid="{009B55B0-425D-453C-8CA4-BBA937211573}">
      <text>
        <r>
          <rPr>
            <b/>
            <sz val="9"/>
            <color indexed="81"/>
            <rFont val="Tahoma"/>
            <family val="2"/>
          </rPr>
          <t>Código único que identifica el concepto. Ver colores en "Entorno de trabajo: Apariencia"
Es el primer campo que hay que rellenar para crear un concepto.
Al escribir un código:
•	Si no existe en la obra, se crea un concepto nuevo
•	Si ya figura en otro lugar de la obra, se inserta también bajo el concepto superior
•	Si deriva de un concepto paramétrico, se inserta el concepto derivado
Es sensible a la opción "Archivo: Entorno de trabajo: Generales: Aceptar códigos en minúsculas"</t>
        </r>
      </text>
    </comment>
    <comment ref="B3" authorId="0" shapeId="0" xr:uid="{AEFC606B-604A-4CC1-9959-6D54F74A9272}">
      <text>
        <r>
          <rPr>
            <b/>
            <sz val="9"/>
            <color indexed="81"/>
            <rFont val="Tahoma"/>
            <family val="2"/>
          </rPr>
          <t>Naturaleza del concepto (ver menú contextual)</t>
        </r>
      </text>
    </comment>
    <comment ref="C3" authorId="0" shapeId="0" xr:uid="{EABB04FE-A3D2-4F41-A386-6FCF1B8AFEE2}">
      <text>
        <r>
          <rPr>
            <b/>
            <sz val="9"/>
            <color indexed="81"/>
            <rFont val="Tahoma"/>
            <family val="2"/>
          </rPr>
          <t>Unidad de medida a la que se refiere el precio unitario
Las unidades de tiempo de la maquinaria y la mano de obra afectan a los cálculos de duraciones y recursos
D*, d*: Dias x Horas laborables del día (Obra.CalcDurLab)
S*, s*, W*, w*: Semanas x 5 días
M*, m*: Meses x Días laborables del mes (Obra.CalcDurMes)
A*, a*, Y*, y*: Años x 12</t>
        </r>
      </text>
    </comment>
    <comment ref="D3" authorId="0" shapeId="0" xr:uid="{725A5F15-3D7C-4230-AE0B-55F54B913F2F}">
      <text>
        <r>
          <rPr>
            <b/>
            <sz val="9"/>
            <color indexed="81"/>
            <rFont val="Tahoma"/>
            <family val="2"/>
          </rPr>
          <t>Texto breve que facilita la visualización, la búsqueda y la impresión del concepto en lugar del texto
El color corresponde al estado, que se modifica con el menú contextual, actualizándose la fecha del color correspondiente</t>
        </r>
      </text>
    </comment>
    <comment ref="E3" authorId="0" shapeId="0" xr:uid="{D9D927D0-9B5C-4282-8896-B7F681CE73DB}">
      <text>
        <r>
          <rPr>
            <b/>
            <sz val="9"/>
            <color indexed="81"/>
            <rFont val="Tahoma"/>
            <family val="2"/>
          </rPr>
          <t>Cantidad o rendimiento del concepto en su superior en el presupuesto
Magenta: Proviene de las líneas de medición 
Negro: Si se introduce por el usuario se retiran del presupuesto las líneas de medición, si existen
Fondo gris: Puede anularse para no tener en cuenta la cantidad del concepto en un superior determinado</t>
        </r>
      </text>
    </comment>
    <comment ref="F3" authorId="0" shapeId="0" xr:uid="{539A3C3D-9A8C-4686-9BB3-2F3CAED96F39}">
      <text>
        <r>
          <rPr>
            <b/>
            <sz val="9"/>
            <color indexed="81"/>
            <rFont val="Tahoma"/>
            <family val="2"/>
          </rPr>
          <t>Precio unitario principal del concepto
Puede ser el precio del presupuesto, de venta o de oferta
Cuando se usan precios de coste y de venta el coste estimado figura en el precio objetivo "Obj"
Magenta: Calculado a partir de los conceptos inferiores, si se modifica pasa a ser bloqueado
Rojo: Bloqueado, puede ser distinto al resultante de sus inferiores
Fondo gris: Anulado, el concepto no interviene en el presupuesto
Precios.Pres
Precio asignado a la entidad que aparece en las ventanas de precios múltiples, como divisas, precios y ofertantes
Negro: Introducido por usuario
Rosa: Valor de defecto
Magenta: Calculado</t>
        </r>
      </text>
    </comment>
    <comment ref="G3" authorId="0" shapeId="0" xr:uid="{9CC35CF1-B3F7-4F7A-BFFC-53E181FEDE34}">
      <text>
        <r>
          <rPr>
            <b/>
            <sz val="9"/>
            <color indexed="81"/>
            <rFont val="Tahoma"/>
            <family val="2"/>
          </rPr>
          <t>Importe del presupuesto, igual al precio unitario en los capítulos
Magenta: El producto de la cantidad por el precio del presupuesto está afectado por un factor o por el porcentaje de costes indirectos</t>
        </r>
      </text>
    </comment>
  </commentList>
</comments>
</file>

<file path=xl/sharedStrings.xml><?xml version="1.0" encoding="utf-8"?>
<sst xmlns="http://schemas.openxmlformats.org/spreadsheetml/2006/main" count="835" uniqueCount="468">
  <si>
    <t>PROJECTE D'ADEQUACIÓ DE LA INST. ELÈCTRICA</t>
  </si>
  <si>
    <t>Presupuesto</t>
  </si>
  <si>
    <t>Código</t>
  </si>
  <si>
    <t>Nat</t>
  </si>
  <si>
    <t>Ud</t>
  </si>
  <si>
    <t>Resumen</t>
  </si>
  <si>
    <t>CanPres</t>
  </si>
  <si>
    <t>Pres</t>
  </si>
  <si>
    <t>ImpPres</t>
  </si>
  <si>
    <t>0I</t>
  </si>
  <si>
    <t>Capítulo</t>
  </si>
  <si>
    <t/>
  </si>
  <si>
    <t>Sistema de condicionaments i instal·lacions</t>
  </si>
  <si>
    <t>0I01</t>
  </si>
  <si>
    <t>Xarxa de terra</t>
  </si>
  <si>
    <t>0I0101</t>
  </si>
  <si>
    <t>PA010001</t>
  </si>
  <si>
    <t>Partida</t>
  </si>
  <si>
    <t>u</t>
  </si>
  <si>
    <t>Connexió a fals terra de punts de recolzament.</t>
  </si>
  <si>
    <t>Connexió a terra del terra tècnic de l'aula. S'inclou la connexió de 299 punts de recolzament.</t>
  </si>
  <si>
    <t>PG35-XX9A</t>
  </si>
  <si>
    <t>m</t>
  </si>
  <si>
    <t>Cable Cu 450/750 V, H07V-K, 1x16mm2, Eca,col.tub</t>
  </si>
  <si>
    <t>Cable amb conductor de coure de tensió assignada inferior o igual a 450/750 V, de designació H07V-K, construcció segons norma UNE-EN 50525-2-31, unipolar, de secció 1x16 mm2, amb aïllament de PVC, classe de reacció al foc Eca segons la norma UNE-EN 50575, col·locat a fals terra per la connexió equipotencial de posta a terra del fals terra.</t>
  </si>
  <si>
    <t>PG3B-E7CR</t>
  </si>
  <si>
    <t>Conductor Cu nu,1x35mm2,munt.superf.</t>
  </si>
  <si>
    <t>Conductor de coure nu, unipolar de secció 1x35 mm2, muntat superficialment</t>
  </si>
  <si>
    <t>PG3B-E7D8</t>
  </si>
  <si>
    <t>Conductor Cu nu,1x50mm2,munt.superf.</t>
  </si>
  <si>
    <t>Conductor de coure nu, unipolar de secció 1x50 mm2, muntat superficialment</t>
  </si>
  <si>
    <t>PGD4-614M</t>
  </si>
  <si>
    <t>Punt connex.terra pont secc.platina coure,munt.caixa,col.superf.</t>
  </si>
  <si>
    <t>Punt de connexió a terra amb pont seccionador de platina de coure, muntat en caixa estanca i col·locat superficialment</t>
  </si>
  <si>
    <t>PGD1-E3BA</t>
  </si>
  <si>
    <t>Piqueta connex.terra acer,estànd.,long.=2500mm,D=14,6mm,clav.terr.</t>
  </si>
  <si>
    <t>Piqueta de connexió a terra d'acer, amb recobriment de coure de gruix estàndard, de 2500 mm de llargària de 14,6 mm de diàmetre, clavada a terra</t>
  </si>
  <si>
    <t>PA010002</t>
  </si>
  <si>
    <t>Connexió de xarxa de terres</t>
  </si>
  <si>
    <t>Connexió a terra del terra existent a l'edifici, situat a l'actual subquadre del Roser que està connectat a piquetes existents. Es comprovarà el valor de terra existent.</t>
  </si>
  <si>
    <t>Total 0I0101</t>
  </si>
  <si>
    <t>Total 0I01</t>
  </si>
  <si>
    <t>0I02</t>
  </si>
  <si>
    <t>Instal.lacions paviment i fals terra</t>
  </si>
  <si>
    <t>0I0201</t>
  </si>
  <si>
    <t>PG2J-4CJM</t>
  </si>
  <si>
    <t>Safata reixa+separador acer galv.calent,50mmx300mm,col.terra tècnic</t>
  </si>
  <si>
    <t>Safata metàl·lica reixa amb separadors d'acer galvanitzat en calent, d'alçària 50 mm i amplària 300 mm, col·locada en terra tècnic amb elements de suport</t>
  </si>
  <si>
    <t>PG2J-4C9E</t>
  </si>
  <si>
    <t>Safata reixa# acer galv.calent,50mmx300mm,col.terra tècnic</t>
  </si>
  <si>
    <t>Safata metàl·lica reixa Indeterminat d'acer galvanitzat en calent, d'alçària 50 mm i amplària 300 mm, col·locada en terra tècnic amb elements de suport</t>
  </si>
  <si>
    <t>PG2J-4C9D</t>
  </si>
  <si>
    <t>Safata reixa# acer galv.calent,50mmx200mm,col.terra tècnic</t>
  </si>
  <si>
    <t>Safata metàl·lica reixa Indeterminat d'acer galvanitzat en calent, d'alçària 50 mm i amplària 200 mm, col·locada en terra tècnic amb elements de suport</t>
  </si>
  <si>
    <t>PG2J-4C9C</t>
  </si>
  <si>
    <t>Safata reixa# acer galv.calent,50mmx150mm,col.terra tècnic</t>
  </si>
  <si>
    <t>Safata metàl·lica reixa Indeterminat d'acer galvanitzat en calent, d'alçària 50 mm i amplària 150 mm, col·locada en terra tècnic amb elements de suport</t>
  </si>
  <si>
    <t>PG2J-4BIS</t>
  </si>
  <si>
    <t>Safata xapa perforada# acer galv.calent,60mmx150mm,col.s/sup.horitz.</t>
  </si>
  <si>
    <t>Safata metàl·lica de xapa perforada Indeterminat d'acer galvanitzat en calent, d'alçària 60 mm i amplària 150 mm, col·locada sobre suports horitzontals amb elements de suport</t>
  </si>
  <si>
    <t>PG2N-EUGE</t>
  </si>
  <si>
    <t>Tub corbable corrugat PE,doble capa,DN=110mm,28J,450N,canal.sot.</t>
  </si>
  <si>
    <t>Tub corbable corrugat de polietilè, de doble capa, llisa la interior i corrugada l'exterior, de 110 mm de diàmetre nominal, aïllant i no propagador de la flama, resistència a l'impacte de 28 J, resistència a compressió de 450 N, muntat com a canalització soterrada</t>
  </si>
  <si>
    <t>PG2N-EUGD</t>
  </si>
  <si>
    <t>Tub corbable corrugat PE,doble capa,DN=200mm,40J,450N,canal.sot.</t>
  </si>
  <si>
    <t>Tub corbable corrugat de polietilè, de doble capa, llisa la interior i corrugada l'exterior, de 200 mm de diàmetre nominal, aïllant i no propagador de la flama, resistència a l'impacte de 40 J, resistència a compressió de 450 N, muntat com a canalització soterrada</t>
  </si>
  <si>
    <t>Total 0I0201</t>
  </si>
  <si>
    <t>Total 0I02</t>
  </si>
  <si>
    <t>0I03</t>
  </si>
  <si>
    <t>Quadres elèctrics</t>
  </si>
  <si>
    <t>0I0301</t>
  </si>
  <si>
    <t>Quadres existents subm. normal i socors</t>
  </si>
  <si>
    <t>XPA01QSE</t>
  </si>
  <si>
    <t>Modificació - Ampliació quadre actual subministre socors a planta soterrani</t>
  </si>
  <si>
    <t>Ampliació - modificació de quadre elèctric actual per a nou subministre de Socors de l'Aula Magna.
Subministre  socors - 
S'inclou la desconnexió i retirada de les proteccions existents d'alimentació de Subquadre del Roser per noves proteccions de subquadre Aula Magna:
Es preveu la instal.lació:
 * 1 Bloc diferencial de la classe AC, gamma industrial, de fins a 63 A d'intensitat nominal, tetrapolar (4P), de sensibilitat 1 A de desconnexió fix selectiu, temps de retard de 60 ms, amb botó de test incorporat i indicador mecànic de defecte, construït segons les especificacions de la norma UNE-EN 61009-1, de 4.5 mòduls DIN de 18 mm d'amplària, muntat en perfil DIN
 * 1 Interruptor automàtic magnetotèrmic de 35 A d'intensitat nominal, tipus PIA corba C, tetrapolar (4P), de 15000 A de poder de tall segons UNE-EN 60898 i de 15 kA de poder de tall segons UNE-EN 60947-2, de 6 mòduls DIN de 18 mm d'amplària, muntat en perfil DIN
Es preveu la instal.lació d'aquestes proteccions a quadre existent.
Es preveu la retirada del vigi existent i trasllat al magatzem de la universitat de Girona.
Es preveu la desconnexió de l'actual alimentació al Quadre General de socors del campus de la universitat, la retirada del cablejat existent i tub, es preveu la connexió de la nova línia al Quadre General de socors de la universitat.
S'inclou adaptació de quadre per a incorporació de noves proteccions, connexió, rotulació i modificació d'esquemes de quadre.</t>
  </si>
  <si>
    <t>XPA01QSN</t>
  </si>
  <si>
    <t>Modificació - Ampliació quadre actual subministre normal planta soterrani</t>
  </si>
  <si>
    <t>Ampliació - modificació de quadre elèctric actual per a nou subministre de Socors de l'Aula Magna.
Subministre  normal
S'inclou la desconnexió i retirada de les proteccions existents d'alimentació de Subquadre del Roser, així com el subquadre i la línia actual d'alimentació.
Es preveu la instal.lació de les noves proteccions de subquadre Aula Magna:
 * 1 Bloc diferencial de caixa emmotllada de la classe A, gamma industrial, de fins a 250 A d'intensitat nominal, tetrapolar (4P), de sensibilitat entre 0,03 i 10 A, de desconnexió regulable entre les posicions fixe instantani, fixe selectiu i retardat, amb temps de retard de 0 ms, 60 ms i 150 o 310 ms respectivament, amb botó de test incorporat i indicador mecànic de defecte, construït segons les especificacions de la norma UNE-EN 60947-2, 
 * 1 Interruptor automàtic magnetotèrmic de caixa emmotllada, de 250 A d'intensitat màxima i calibrat a 200 A, amb 4 pols i 4 relès i bloc de relès magnetotèrmic estàndard, de 36 kA de poder de tall segons UNE-EN 60947-2, muntat superficialment
Es preveu la instal.lació d'aquestes proteccions a nou quadre format per armari metàl.lic MERLIN GERIN model PRISMA G ref. 08305 o equivalent, en xapa electrozincada, reforçat, per a quadre de distribució, en muntatge superficial, per a 7 fileres de fins a 48 passos de 9 mm per filera, amb porta plena IP55 ref. 08325, pany i accessoris de muntatge; col.locat. Armari de 600 mm d'amplada, 1050 mm d'altura i 260 mm de profunditat.
Es preveu la retirada de les proteccions existents i trasllat al magatzem de la universitat de Girona.
Es preveu la desconnexió de l'actual alimentació al Quadre General normal del campus de la universitat, la retirada del cablejat existent i tub, es preveu la connexió de la nova línia al Quadre General normal de la universitat.
S'inclou la connexió de la nova línia a sortida lliure del Quadre General normal, connexió, rotulació i modificació d'esquemes de quadre.
S'inclou tots els treballs necessaris per a la realització dels treballs, desconnexió, sanejament, connexió, rotulació.
Tots els treballs seran realitzats per personal especialitzat ja que el quadre es troba situat a la sala de transformador de la facultat. Per a la connexió a quadre, serà necessari un tall general que afectarà diversos edificis, amb el que es programarà amb els serveis tècnics de la universitat i es requerirà el servei de manteniment del centre transformador de la universitat per la coordinació dels treballs.</t>
  </si>
  <si>
    <t>Total 0I0301</t>
  </si>
  <si>
    <t>0I0302</t>
  </si>
  <si>
    <t>Quadre general sala Actes</t>
  </si>
  <si>
    <t>EG1AZM03</t>
  </si>
  <si>
    <t>Armari MERLIN GERIN PRISMA P 2000x650x400mm. ref. 08406</t>
  </si>
  <si>
    <t>Armari metàl.lic MERLIN GERIN model PRISMA P ref. 08406 o equivalent, en xapa electrozincada, reforçat, per a quadre de distribució, en muntatge superficial, per a 12 fileres de fins a 48 passos de 9 mm per filera, amb cuba, xassís, paret posterior ref. 08736, parets laterals ref. 08750, sostre ref. 08436, sòcol ref. 08726, sistema d'etiquetat, obturadors i col.lector terra/neutre, amb porta transparent IP30 ref. 08536, pany i accessoris de muntatge; de dimensions 2000x650x400 mm (alturaxampladaxprofunditat), col.locat
S'inclou connexió de tots els elements i línies.
S'inclouen les pletines i els borns, connexió dels elements, canalizacions, suports, petit material, retòls de formica per a la identificació de cada element, proteccions d'embarrats, esquemes unifilares actualizats i p.p. de accesoris per al seu montatge i conexionat de totes les línies existents i noves, totalment instal·lat.
S'inclou totes les connexions.</t>
  </si>
  <si>
    <t>EG1AZM04</t>
  </si>
  <si>
    <t>Armari MERLIN GERIN PRISMA P 2000x650+150x400mm. ref. 08407</t>
  </si>
  <si>
    <t>Armari metàl.lic MERLIN GERIN model PRISMA P ref. 08407 o equivalent, en xapa electrozincada, reforçat, per a quadre de distribució, en muntatge superficial, per a 12 fileres de fins a 48 passos de 9 mm per filera (més embarrat en passadís lateral), amb cuba, xassís, paret posterior ref. 08738, parets laterals ref. 08750, sostre ref. 08438, sòcol ref. 08728, sistema d'etiquetat, obturadors i col.lector terra/neutre, amb porta transparent IP30 ref. 08538, pany i accessoris de muntatge; de dimensions amb passadís 2000x650+150x400 mm (alturaxampladaxprofunditat), col.locat
S'inclou connexió de tots els elements i línies.
S'inclouen les pletines i els borns, connexió dels elements, canalizacions, suports, petit material, retòls de formica per a la identificació de cada element, proteccions d'embarrats, esquemes unifilares actualizats i p.p. de accesoris per al seu montatge i conexionat de totes les línies existents i noves, totalment instal·lat.
S'inclou totes les connexions.</t>
  </si>
  <si>
    <t>EGC1ZG03</t>
  </si>
  <si>
    <t>Quadre de commutació GAVE ref. CA014006 o equivalent de 63A</t>
  </si>
  <si>
    <t>Quadre de commutació automàtic GAVE ref. CA014006, tetrapolar de 63A, tensió 400V, per la commutació entre subministrament normal i reserva, amb accionament manual d'emergència per comandament interior bloquejable, enclavament mecànic entre posicions, anàlisi de secuència i fallada de fase, rang de valor de fallada de tensió ajustable, temporització a la commutació regulable, elements integrats en armari metàl·lic IP55, de dimensions 500x500x250 mm, instal·lat</t>
  </si>
  <si>
    <t>EG47ZM67</t>
  </si>
  <si>
    <t>Interruptor en càrrega SCHNEIDER ELECTRIC 4P 400A ref. 31111, fixat</t>
  </si>
  <si>
    <t>Interruptor manual en càrrega de 400A, SCHNEIDER ELECTRIC ref. 31111 o equivalent, 4 pols, de comandament, fixat a pressió</t>
  </si>
  <si>
    <t>XPA01ZZ1</t>
  </si>
  <si>
    <t>Analitzador Schneider mdel PM5560</t>
  </si>
  <si>
    <t xml:space="preserve"> Analitzador de xarxes Schneider model PM5560 o equivalent per a montatge en panell 96x96 amb pantalla gràfica retroiluminada de les següents característiques:
 - Mostreig de mesura: 128 mostres/cicle 
 - Classe de precisió energia activa: 0,2S (IEC 62053-22). 
 -  Armònics: THD, TDD i harmònics individuals en tensió i intensitat fins a 63Q 
 - Sortides: 2DO Entrades: 4DI Alarmes: 52 programables (lògica booleana) 
 - Exportació de dades per codi QR 
 - Entrades tensió: 20-400V L-N o 35-690V L-L 
 - Entrades Intensitat: 4 x TIs x/5A 
 - Comunicació: 2 x Ethernet ModBus TCP daisy chain + ModBus sèrie RS485 
 - Multitarifa: 8 tarifes horàries 
 - Registre de min/max, alarmes, esdeveniments i 14 variables durant 60 dies amb interval de 15 minuts (personalitzable) 
 - Webserver: webserver accessible des de qualsevol navegador per a supervisió energètica i visualització d'alarmes
 Muntat a quadre, connectat, probat i programat.
S'inclou transformadors d'intensitat amb una relació de transformació de 400/5 A, una potència de 7,5 VA, de classe 1 de precisió segons UNE-EN 60044, i muntat superficialment
S'inclou connexió,  programació i  posta en marxa</t>
  </si>
  <si>
    <t>PG40-EQL5</t>
  </si>
  <si>
    <t>Bloc dif.,cl.AC,ifins a 63A,(4P),0,3A,fix.select.retart 60ms,4.5mòd.DIN,munt.perf.DIN</t>
  </si>
  <si>
    <t>Bloc diferencial de la classe AC, gamma industrial, de fins a 63 A d'intensitat nominal, tetrapolar (4P), de sensibilitat 0,3 A de desconnexió fix selectiu, temps de retard de 60 ms, amb botó de test incorporat i indicador mecànic de defecte, construït segons les especificacions de la norma UNE-EN 61009-1, de 4.5 mòduls DIN de 18 mm d'amplària, muntat en perfil DIN</t>
  </si>
  <si>
    <t>PG40-EQIJ</t>
  </si>
  <si>
    <t>Bloc dif.,cl.AC,ifins a 40A,(4P),0,3A,fix.inst.retart 0ms,4.5mòd.DIN,munt.perf.DIN</t>
  </si>
  <si>
    <t>Bloc diferencial de la classe AC, gamma industrial, de fins a 40 A d'intensitat nominal, tetrapolar (4P), de sensibilitat 0,3 A de desconnexió fix instantani, temps de retard de 0 ms, amb botó de test incorporat i indicador mecànic de defecte, construït segons les especificacions de la norma UNE-EN 61009-1, de 4.5 mòduls DIN de 18 mm d'amplària, muntat en perfil DIN</t>
  </si>
  <si>
    <t>PG40-EQIA</t>
  </si>
  <si>
    <t>Bloc dif.,cl.AC,ifins a 40A,(4P),0,03A,fix.inst.retart 0ms,4.5mòd.DIN,munt.perf.DIN</t>
  </si>
  <si>
    <t>Bloc diferencial de la classe AC, gamma industrial, de fins a 40 A d'intensitat nominal, tetrapolar (4P), de sensibilitat 0,03 A de desconnexió fix instantani, temps de retard de 0 ms, amb botó de test incorporat i indicador mecànic de defecte, construït segons les especificacions de la norma UNE-EN 61009-1, de 4.5 mòduls DIN de 18 mm d'amplària, muntat en perfil DIN</t>
  </si>
  <si>
    <t>PG40-EQI9</t>
  </si>
  <si>
    <t>Bloc dif.,cl.A superimmun.,ifins a 40A,(4P),0,03A,fix.inst.retart 0ms,4.5mòd.DIN,munt.perf.DIN</t>
  </si>
  <si>
    <t>Bloc diferencial de la classe A superimmunitzat, gamma industrial, de fins a 40 A d'intensitat nominal, tetrapolar (4P), de sensibilitat 0,03 A de desconnexió fix instantani, temps de retard de 0 ms, amb botó de test incorporat i indicador mecànic de defecte, construït segons les especificacions de la norma UNE-EN 61009-1, de 4.5 mòduls DIN de 18 mm d'amplària, muntat en perfil DIN</t>
  </si>
  <si>
    <t>PG40-EQHN</t>
  </si>
  <si>
    <t>Bloc dif.,cl.A superimmun.,ifins a 40A,(2P),0,03A,fix.inst.retart 0ms,2mòd.DIN,munt.perf.DIN</t>
  </si>
  <si>
    <t>Bloc diferencial de la classe A superimmunitzat, gamma industrial, de fins a 40 A d'intensitat nominal, bipolar (2P), de sensibilitat 0,03 A de desconnexió fix instantani, temps de retard de 0 ms, amb botó de test incorporat i indicador mecànic de defecte, construït segons les especificacions de la norma UNE-EN 61009-1, de 2 mòduls DIN de 18 mm d'amplària, muntat en perfil DIN</t>
  </si>
  <si>
    <t>PG40-EQHO</t>
  </si>
  <si>
    <t>Bloc dif.,cl.AC,ifins a 40A,(2P),0,03A,fix.inst.retart 0ms,2mòd.DIN,munt.perf.DIN</t>
  </si>
  <si>
    <t>Bloc diferencial de la classe AC, gamma industrial, de fins a 40 A d'intensitat nominal, bipolar (2P), de sensibilitat 0,03 A de desconnexió fix instantani, temps de retard de 0 ms, amb botó de test incorporat i indicador mecànic de defecte, construït segons les especificacions de la norma UNE-EN 61009-1, de 2 mòduls DIN de 18 mm d'amplària, muntat en perfil DIN</t>
  </si>
  <si>
    <t>PG47-EMJA</t>
  </si>
  <si>
    <t>Interruptor auto.magnet.,I=63A,PIA corbaC,(4P),tall=10000A/15kA,4mòd.DIN,munt.perf.DIN</t>
  </si>
  <si>
    <t>Interruptor automàtic magnetotèrmic de 63 A d'intensitat nominal, tipus PIA corba C, tetrapolar (4P), de 10000 A de poder de tall segons UNE-EN 60898 i de 15 kA de poder de tall segons UNE-EN 60947-2, de 4 mòduls DIN de 18 mm d'amplària, muntat en perfil DIN</t>
  </si>
  <si>
    <t>PG47-EMFW</t>
  </si>
  <si>
    <t>Interruptor auto.magnet.,I=50A,PIA corbaC,(4P),tall=10000A/15kA,4mòd.DIN,munt.perf.DIN</t>
  </si>
  <si>
    <t>Interruptor automàtic magnetotèrmic de 50 A d'intensitat nominal, tipus PIA corba C, tetrapolar (4P), de 10000 A de poder de tall segons UNE-EN 60898 i de 15 kA de poder de tall segons UNE-EN 60947-2, de 4 mòduls DIN de 18 mm d'amplària, muntat en perfil DIN</t>
  </si>
  <si>
    <t>PG47-EMCC</t>
  </si>
  <si>
    <t>Interruptor auto.magnet.,I=40A,PIA corbaC,(4P),tall=6000A/10kA,4mòd.DIN,munt.perf.DIN</t>
  </si>
  <si>
    <t>Interruptor automàtic magnetotèrmic de 40 A d'intensitat nominal, tipus PIA corba C, tetrapolar (4P), de 6000 A de poder de tall segons UNE-EN 60898 i de 10 kA de poder de tall segons UNE-EN 60947-2, de 4 mòduls DIN de 18 mm d'amplària, muntat en perfil DIN</t>
  </si>
  <si>
    <t>PG47-EM8T</t>
  </si>
  <si>
    <t>Interruptor auto.magnet.,I=32A,PIA corbaC,(4P),tall=6000A/10kA,4mòd.DIN,munt.perf.DIN</t>
  </si>
  <si>
    <t>Interruptor automàtic magnetotèrmic de 32 A d'intensitat nominal, tipus PIA corba C, tetrapolar (4P), de 6000 A de poder de tall segons UNE-EN 60898 i de 10 kA de poder de tall segons UNE-EN 60947-2, de 4 mòduls DIN de 18 mm d'amplària, muntat en perfil DIN</t>
  </si>
  <si>
    <t>PG47-ELY7</t>
  </si>
  <si>
    <t>Interruptor auto.magnet.,I=16A,PIA corbaC,(4P),tall=6000A/10kA,4mòd.DIN,munt.perf.DIN</t>
  </si>
  <si>
    <t>Interruptor automàtic magnetotèrmic de 16 A d'intensitat nominal, tipus PIA corba C, tetrapolar (4P), de 6000 A de poder de tall segons UNE-EN 60898 i de 10 kA de poder de tall segons UNE-EN 60947-2, de 4 mòduls DIN de 18 mm d'amplària, muntat en perfil DIN</t>
  </si>
  <si>
    <t>PG47-ELTN</t>
  </si>
  <si>
    <t>Interruptor auto.magnet.,I=10A,PIA corbaC,(4P),tall=6000A/10kA,4mòd.DIN,munt.perf.DIN</t>
  </si>
  <si>
    <t>Interruptor automàtic magnetotèrmic de 10 A d'intensitat nominal, tipus PIA corba C, tetrapolar (4P), de 6000 A de poder de tall segons UNE-EN 60898 i de 10 kA de poder de tall segons UNE-EN 60947-2, de 4 mòduls DIN de 18 mm d'amplària, muntat en perfil DIN</t>
  </si>
  <si>
    <t>PG47-ELX8</t>
  </si>
  <si>
    <t>Interruptor auto.magnet.,I=16A,PIA corbaC,(2P),tall=6000A/10kA,2mòd.DIN,munt.perf.DIN</t>
  </si>
  <si>
    <t>Interruptor automàtic magnetotèrmic de 16 A d'intensitat nominal, tipus PIA corba C, bipolar (2P), de 6000 A de poder de tall segons UNE-EN 60898 i de 10 kA de poder de tall segons UNE-EN 60947-2, de 2 mòduls DIN de 18 mm d'amplària, muntat en perfil DIN</t>
  </si>
  <si>
    <t>PG47-ELQF</t>
  </si>
  <si>
    <t>Interruptor auto.magnet.,I=10A,PIA corbaC,(2P),tall=6000A/10kA,2mòd.DIN,munt.perf.DIN</t>
  </si>
  <si>
    <t>Interruptor automàtic magnetotèrmic de 10 A d'intensitat nominal, tipus PIA corba C, bipolar (2P), de 6000 A de poder de tall segons UNE-EN 60898 i de 10 kA de poder de tall segons UNE-EN 60947-2, de 2 mòduls DIN de 18 mm d'amplària, muntat en perfil DIN</t>
  </si>
  <si>
    <t>PG44-BIKS</t>
  </si>
  <si>
    <t>Contactor,silenciós,amb comandament manual, 230V,25A,2NA,circuit potència 230V,fix.pres.</t>
  </si>
  <si>
    <t>Contactor d'execució silenciosa, amb comandament manual de 3 posicions, de 230 V de tensió de control, 25 A d'intensitat nominal, bipolar (2P), 2NA, format per 1 mòdul DIN de 18 mm d'amplària, per a un circuit de potència de 230 V, categoria d'ús AC 1 segons UNE-EN 60947-4-1, fixat a pressió</t>
  </si>
  <si>
    <t>PG44-BIKR</t>
  </si>
  <si>
    <t>Contactor,silenciós,amb comandament manual, 230V,40A,2NA,circuit potència 400V,fix.pres.</t>
  </si>
  <si>
    <t>Contactor d'execució silenciosa, amb comandament manual de 3 posicions, de 230 V de tensió de control, 40 A d'intensitat nominal, bipolar (2P), 2NA, format per 3 mòduls DIN de 18 mm d'amplària cada un, per a un circuit de potència de 400 V, categoria d'ús AC 1 segons UNE-EN 60947-4-1, fixat a pressió</t>
  </si>
  <si>
    <t>PG4H-AJR0</t>
  </si>
  <si>
    <t>Protectorp/sobret.transit.,tetrapol.(3P+N),40kA,,4 mòd.DIN,col.</t>
  </si>
  <si>
    <t>Protector per a sobretensions transitòries, tetrapolar (3P+N), de 40kA d'intensitat màxima transitòria, de 4 mòduls DIN de 18 mm d'amplària, col·locat</t>
  </si>
  <si>
    <t>EG47ZG16</t>
  </si>
  <si>
    <t>Commutador manual 1-0-2</t>
  </si>
  <si>
    <t>Commutador manual en càrrega 1-0-2, de 40 A, bipolar, amb accionament frontal, instal.lat a porta armari, connectat</t>
  </si>
  <si>
    <t>PG4D-H9XS</t>
  </si>
  <si>
    <t>Interruptor horari,24h i 7dies,p/obrir i tancar 2circuits,reserva 150h,instal·lat</t>
  </si>
  <si>
    <t>Interruptor horari de programació diaria (24 hores) i setmanal (7 dies), per a obrir i tancar dos circuits segons un programa establert, amb reserva de marxa de 150 hores, instal·lat</t>
  </si>
  <si>
    <t>Total 0I0302</t>
  </si>
  <si>
    <t>0I0303</t>
  </si>
  <si>
    <t>Quadre del Roser</t>
  </si>
  <si>
    <t>XPA01RO1</t>
  </si>
  <si>
    <t>Modificació - Quadre existent del Roser</t>
  </si>
  <si>
    <t>Modificació de quadre elèctric existent del Roser consistent en:
Desconnexió de les actuals línies d'alimentació de subm. normal i socors i posterior connexió a noves línies d'alimentació.
Desconnexió i retirada de commutació existent a quadre.
S'inclou adaptació de quadre per a noves actuacions, connexió, rotulació i modificació d'esquemes de quadre.
La commutació existent es portarà als serveis de manteniment de la universitat.</t>
  </si>
  <si>
    <t>Total 0I0303</t>
  </si>
  <si>
    <t>0I0304</t>
  </si>
  <si>
    <t>Quadre existent de Sant Domènec</t>
  </si>
  <si>
    <t>XPA04RO1</t>
  </si>
  <si>
    <t>Quadre de Sant Domènec</t>
  </si>
  <si>
    <t>Desconnexió de les línies d'alimentació de l'Actual Quadre General a l'edifici de Sant Domènec. Es preveu desconnectar les línies d'alimentació en el Quadre General de Sant Domènec, es preveu identificar, rotular com a reserva, modificar els esquemes adjunts i retirada de cablejat existent i trasllat a magatzem de la universitat de Girona.</t>
  </si>
  <si>
    <t>Total 0I0304</t>
  </si>
  <si>
    <t>Total 0I03</t>
  </si>
  <si>
    <t>0I04</t>
  </si>
  <si>
    <t>Instal.lacions elèctriques</t>
  </si>
  <si>
    <t>0I0401</t>
  </si>
  <si>
    <t>PG2J-4BVB</t>
  </si>
  <si>
    <t>Safata reixa# acer galv.calent,50mmx200mm,col.susp/param.horitz.</t>
  </si>
  <si>
    <t>Safata metàl·lica reixa Indeterminat d'acer galvanitzat en calent, d'alçària 50 mm i amplària 200 mm, col·locada suspesa de paraments horitzontals amb elements de suport</t>
  </si>
  <si>
    <t>PG2J-4BVA</t>
  </si>
  <si>
    <t>Safata reixa# acer galv.calent,50mmx150mm,col.susp/param.horitz.</t>
  </si>
  <si>
    <t>Safata metàl·lica reixa Indeterminat d'acer galvanitzat en calent, d'alçària 50 mm i amplària 150 mm, col·locada suspesa de paraments horitzontals amb elements de suport</t>
  </si>
  <si>
    <t>PG33-E451</t>
  </si>
  <si>
    <t>Cable 0,6/1 kV RZ1-K (AS), 5x25mm2,col.canal/safata</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</si>
  <si>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canal o safata</t>
  </si>
  <si>
    <t>PG33-E69A</t>
  </si>
  <si>
    <t>Cable 0,6/1 kV RZ1-K (AS), 1x150mm2,col.tub</t>
  </si>
  <si>
    <t>Cable amb conductor de coure de tensió assignada0,6/1 kV, de designació RZ1-K (AS), construcció segons norma UNE 21123-4, unipolar, de secció 1x150 mm2, amb coberta del cable de poliolefines, classe de reacció al foc Cca-s1b, d1, a1 segons la norma UNE-EN 50575 amb baixa emissió fums, col·locat en tub</t>
  </si>
  <si>
    <t>EG151512</t>
  </si>
  <si>
    <t>Caixa deriv.plàstic,100x100mm,prot.IP-40,munt.superf.</t>
  </si>
  <si>
    <t>Caixa de derivació quadrada de plàstic, de 100x100 mm, amb grau de protecció IP-40, muntada superficialment</t>
  </si>
  <si>
    <t>PG33-E6E7</t>
  </si>
  <si>
    <t>Cable 0,6/1 kV RZ1-K (AS), 5x35mm2,col.tub</t>
  </si>
  <si>
    <t>Cable amb conductor de coure de tensió assignada0,6/1 kV, de designació RZ1-K (AS), construcció segons norma UNE 21123-4, pentapolar, de secció 5x35 mm2, amb coberta del cable de poliolefines, classe de reacció al foc Cca-s1b, d1, a1 segons la norma UNE-EN 50575 amb baixa emissió fums, col·locat en tub</t>
  </si>
  <si>
    <t>PG33-E6E4</t>
  </si>
  <si>
    <t>Cable 0,6/1 kV RZ1-K (AS), 5x10mm2,col.tub</t>
  </si>
  <si>
    <t>Cable amb conductor de coure de tensió assignada0,6/1 kV, de designació RZ1-K (AS), construcció segons norma UNE 21123-4, pentapolar, de secció 5x10 mm2, amb coberta del cable de poliolefines, classe de reacció al foc Cca-s1b, d1, a1 segons la norma UNE-EN 50575 amb baixa emissió fums, col·locat en tub</t>
  </si>
  <si>
    <t>PG33-E6E1</t>
  </si>
  <si>
    <t>Cable 0,6/1 kV RZ1-K (AS), 5x2,5mm2,col.tub</t>
  </si>
  <si>
    <t>Cable amb conductor de coure de tensió assignada0,6/1 kV, de designació RZ1-K (AS), construcció segons norma UNE 21123-4, pentapolar, de secció 5x2,5 mm2, amb coberta del cable de poliolefines, classe de reacció al foc Cca-s1b, d1, a1 segons la norma UNE-EN 50575 amb baixa emissió fums, col·locat en tub</t>
  </si>
  <si>
    <t>PG33-E6CT</t>
  </si>
  <si>
    <t>Cable 0,6/1 kV RZ1-K (AS), 3x2,5mm2,col.tub</t>
  </si>
  <si>
    <t>Cable amb conductor de coure de tensió assignada0,6/1 kV, de designació RZ1-K (AS), construcció segons norma UNE 21123-4, tripolar, de secció 3x2,5 mm2, amb coberta del cable de poliolefines, classe de reacció al foc Cca-s1b, d1, a1 segons la norma UNE-EN 50575 amb baixa emissió fums, col·locat en tub</t>
  </si>
  <si>
    <t>PG33-E6CR</t>
  </si>
  <si>
    <t>Cable 0,6/1 kV RZ1-K (AS), 3x1,5mm2,col.tub</t>
  </si>
  <si>
    <t>Cable amb conductor de coure de tensió assignada0,6/1 kV, de designació RZ1-K (AS), construcció segons norma UNE 21123-4, tripolar, de secció 3x1,5 mm2, amb coberta del cable de poliolefines, classe de reacció al foc Cca-s1b, d1, a1 segons la norma UNE-EN 50575 amb baixa emissió fums, col·locat en tub</t>
  </si>
  <si>
    <t>PG27-7B1I</t>
  </si>
  <si>
    <t>Canal alumini,p/adapt.mecan.,ampl.=110mm,fond.=60mm,IP4X,IK07,obertura tapa a/eina especial,UNE-EN 50085-2-1,1 tapa,3compartimen</t>
  </si>
  <si>
    <t>Canal d'alumini, per adaptació de mecanismes, d'amplària 110 mm, de fondària 60 mm, resistència a la penetració d'objectes sòlids IP4X, protecció mecànica contra impactes IK07, obertura de la tapa amb eina especial, d'acord amb la norma UNE-EN 50085-2-1, d'1 tapa, amb 3 compartiments com a màxim, anoditzat gris, amb adaptador modular per tapa de 65 mm, densitat de llocs de treball mitja, (1 lloc de treball cada 2 m), considerant 6 mecanismes per cada lloc de treball, muntada sobre paraments, amb part proporcional d'accessoris i d'elements d'acabat</t>
  </si>
  <si>
    <t>PG2P-6T0F</t>
  </si>
  <si>
    <t>Tub rígid plàstic s/halògens,DN=40mm,impacte=2J,resist.compress.=1250N,unió roscada+munt.superf.</t>
  </si>
  <si>
    <t>Tub rígid de plàstic sense halògens, de 40 mm de diàmetre nominal, aïllant i no propagador de la flama, amb una resistència a l'impacte de 2 J, resistència a compressió de 1250 N i una rigidesa dielèctrica de 2000 V, amb unió roscada i muntat superficialment</t>
  </si>
  <si>
    <t>PG2P-6T0Q</t>
  </si>
  <si>
    <t>Tub rígid plàstic s/halògens,DN=25mm,impacte=2J,resist.compress.=1250N,unió roscada+munt.superf.</t>
  </si>
  <si>
    <t>Tub rígid de plàstic sense halògens, de 25 mm de diàmetre nominal, aïllant i no propagador de la flama, amb una resistència a l'impacte de 2 J, resistència a compressió de 1250 N i una rigidesa dielèctrica de 2000 V, amb unió roscada i muntat superficialment</t>
  </si>
  <si>
    <t>PG2P-6T0P</t>
  </si>
  <si>
    <t>Tub rígid plàstic s/halògens,DN=20mm,impacte=2J,resist.compress.=1250N,unió roscada+munt.superf.</t>
  </si>
  <si>
    <t>Tub rígid de plàstic sense halògens, de 20 mm de diàmetre nominal, aïllant i no propagador de la flama, amb una resistència a l'impacte de 2 J, resistència a compressió de 1250 N i una rigidesa dielèctrica de 2000 V, amb unió roscada i muntat superficialment</t>
  </si>
  <si>
    <t>PG2N-EUI3</t>
  </si>
  <si>
    <t>Tub flexible corrugat plàstic s/halògens,DN=20mmbaixa emissió fums,2J,320N,2000V,sob/sostremort</t>
  </si>
  <si>
    <t>Tub flexible corrugat de plàstic sense halògens, de 20 mm de diàmetre nominal, aïllant i no propagador de la flama, de baixa emissió de fums i sense emissió de gasos tòxics ni corrosius, resistència a l'impacte de 2 J, resistència a compressió de 320 N i una rigidesa dielèctrica de 2000 V, muntat sobre sostremort</t>
  </si>
  <si>
    <t>PG12-DH7J</t>
  </si>
  <si>
    <t>EM43ZZZ2</t>
  </si>
  <si>
    <t>Cable bus DALI,2x1,5mm2</t>
  </si>
  <si>
    <t>Cable bus Dali, 2x1.5 mm2, 20AWG, cable flexible, aïllament dde poliofelina i coberta exterior LSHZ, col.locat en tub</t>
  </si>
  <si>
    <t>EM43ZZZA</t>
  </si>
  <si>
    <t>Cable bus DALI KNX,2x2x0,8mm2</t>
  </si>
  <si>
    <t>Cable bus Dali KNX, 2x2x0.8 mm2, col.locat en tub</t>
  </si>
  <si>
    <t>Total 0I0401</t>
  </si>
  <si>
    <t>Total 0I04</t>
  </si>
  <si>
    <t>0I05</t>
  </si>
  <si>
    <t>Enllumenat</t>
  </si>
  <si>
    <t>0I0501</t>
  </si>
  <si>
    <t>PH13-ZD01</t>
  </si>
  <si>
    <t>Conjunt lluminàries DIAMANTE, o equivalent ,munt.superf. (Lp-01)</t>
  </si>
  <si>
    <t>Conjunt de lluminàries situades darrera tarima, de superficie, marca DIAMANTE model INTENSA 1500 o equivalent, formada per:
10 ut. Lluminària Diamante ref. IT15ANP048WWWB o equivalent, regulable 48VDC 3000K 55º de 25W color gris, ip66/67, 151,1 lm/W, 4250 lm 
1 ut. Leader Cable ref. F400123NANT o equivalent
9 ut. cable ref. F400120NANT o equivalent
10 ut. Dimmer CV DALI 12-48V ref. D500724NANT
10 ut alimentador 48Vdc 4,16A
S'inclou material auxiliar per la seva suportació, connexió, instal.lació. Tot muntat.</t>
  </si>
  <si>
    <t>PHP0-ZDE1</t>
  </si>
  <si>
    <t>Lluminària de terra SIMES model  ZIP COMFORT ref. S.7891W 15 W,munt. encastada paviment. (Lp-02)</t>
  </si>
  <si>
    <t>Lluminària de terra SIMES model ZIP COMFORT ref. S.789W ZIP COMFORT o equivalent, de 15 W 3000k 220-240Vac, fluxe lluminos 1813 lm, IP65, cos en fundició d'alumini,  regulació DALI, amb alimentador, muntat en caixa per encastar.
S'inclou caixa d'encastar de polipropilè. 
S'inclou material auxiliar per la seva suportació, connexió, instal.lació. Tot muntat.</t>
  </si>
  <si>
    <t>PHP0-ZDE2</t>
  </si>
  <si>
    <t>Lluminària de terra SIMES model  ZIP COMFORT ref. S.7891W 15 W,munt. encastada fals terra. (Lp-02)</t>
  </si>
  <si>
    <t>Lluminària de terra SIMES model ZIP COMFORT ref. S.789W ZIP COMFORT o equivalent, de 15 W 3000k 220-240Vac, fluxe lluminos 1813 lm, IP65, cos en fundició d'alumini,  regulació DALI, amb alimentador, muntat a fals terra.
S'inclou material auxiliar per a la seva instal.lació, suportació, connexió, instal.lació. Tot muntat.</t>
  </si>
  <si>
    <t>PHP0-ZDP1</t>
  </si>
  <si>
    <t>Projector Performance in Lighting ref. 3112336, munt.superf. (Lp-03)</t>
  </si>
  <si>
    <t>Projector Performance in Lighting, ref. 3112336 o equivalent, TYK+10 RM C/II 830 AN96 de 15W, amb cos d'alumini fos a pressió pintat, amb difusor de vidre pla extraclar templat, amb bloc òptic amb lents en tecnopolímer, 3000K, color antracita, regulació DALI, amb alimentador, muntat superficialment
S'inclou material auxiliar per la seva suportació, connexió, instal.lació. Tot muntat.</t>
  </si>
  <si>
    <t>PHP0-ZDP2</t>
  </si>
  <si>
    <t>Projector Performance in Lighting ref. 3107350, munt.superf. (Lp-04)</t>
  </si>
  <si>
    <t>Projector Performance in Lighting, ref. 3107350 o equivalent, TYK + 20 46 C/IW 830 AN96 DALI de 50W amb cos de lluminària format per dos compartiments separats per mazimitzar la dissipació tèrmica, amb difusor de vidre pla extraclar templat, amb bloc òptic amb lents en tecnopolímer, regulació DALI, suport d'acer inoxidable, amb kit Barndooor TYK+20 BK81 ref. 3112970 i kit SNOOT TYK+20 ref.3107466, color antracita, amb alimentador, muntat superficialment.
S'inclou material auxiliar per la seva suportació, connexió, instal.lació. Tot muntat.</t>
  </si>
  <si>
    <t>PHP0-ZDP3</t>
  </si>
  <si>
    <t>Projector Performance in Lighting ref. 3107374, munt.superf. (Lp-05)</t>
  </si>
  <si>
    <t>Projector Performance in Lighting, ref. 3107374 o equivalent TYK+30 81 C/I 830 AN96 de 85W, amb cos de lluminària format per dos compartiments separats per maximitzar la dissipació tèrmica, amb difusor de vidre pla extraclar templat, amb bloc òptic amb lents en tecnopolímer, regulació DALI, suport d'acer inoxidable, amb kit SNOOT TYK+30 ref. 3107469, color antracita, amb alimentador, muntat superficialment
S'inclou material auxiliar per la seva suportació, connexió, instal.lació. Tot muntat.</t>
  </si>
  <si>
    <t>PH13-ZB01</t>
  </si>
  <si>
    <t>Lluminària BEGHELLI model STRIP ECOLED, o equivalent ,munt.superf. (Lp-07)</t>
  </si>
  <si>
    <t>Lluminàra a mobiliari de 6 mts de longitud, de superficie, marca BEGHELLI o equivalent, formada per:
2 ut. Strip LED HS 14W/m IP20 3K ref. BE56600 o equivalent,
1 ut.  LV150W24CG DALI 220-240VAC 24V ref. LV150W24CGD o equivalent
3 ut. Perfil 2 mts Strip Plafone ref. BE56694 o equivalent
1 ut. Connexió Strip to Driver 5PZ ref.BE56621
1 ut. Connector Strip To Strip 10PZ ref. BE56620
1 ut. font alimentació 24 V 10A
S'inclou material auxiliar per la seva suportació, connexió, instal.lació. Tot muntat.</t>
  </si>
  <si>
    <t>PH13-ZB02</t>
  </si>
  <si>
    <t>Lluminària BEGHELLI model STRIP ECOLED, o equivalent ,munt.superf. (Lp-08)</t>
  </si>
  <si>
    <t>Lluminàra a mobiliari de 6 mts de longitud, de superficie, marca BEGHELLI o equivalent, formada per:
2 ut. Strip LED HS 14W/m IP20 3K ref. BE56600 o equivalent,
1 ut.  LV150W24CG DALI 220-240VAC 24V ref. LV150W24CGD o equivalent
3 ut. Perfil 2 mts Strip Angolare ref. BE56627 o equivalent
1 ut. Connexió Strip to Driver 5PZ ref.BE56621
1 ut. Connector Strip To Strip 10PZ ref. BE56620
1 ut. font alimentació 24 V 10A
S'inclou material auxiliar per la seva suportació, connexió, instal.lació. Tot muntat.</t>
  </si>
  <si>
    <t>PHB3-HZ84</t>
  </si>
  <si>
    <t>Llum.estanca+leds &lt;= 50000h,rect.,l=1500mm,50W,6500lm,no regulable,classe I,policarbon.,IP65,4000K,munt.superf.</t>
  </si>
  <si>
    <t>Llumenera estanca amb leds amb una vida útil &lt;= 50000 h, de forma rectangular, de 1500 mm de llargària, 50 W de potència, flux lluminós de 6500 lm, amb equip elèctric no regulable, aïllament classe I, cos i difusor de policarbonat i grau de protecció IP65, temperatura de color 4000 K, muntada superficialment</t>
  </si>
  <si>
    <t>EH619KZZ</t>
  </si>
  <si>
    <t>Llum d'emergència,no permanent,ZEMPER LST3502LX,500lúmens,col.superf.</t>
  </si>
  <si>
    <t>Llum d'emergència no permanent, ZEMPER model Spazio Toledo, ref. LST3502LXP, de 500 lm, LED P/NP, autotest, òptica asimètrica,  per a instal.lació de superfíce, col·locada superficial</t>
  </si>
  <si>
    <t>PH57-B3A5</t>
  </si>
  <si>
    <t>Llum emerg.led,no permanent,IP4X,classe II,340 a 370lm,auton&lt; 1h,,forma rect.,policarbon.,preu alt, col.superf.</t>
  </si>
  <si>
    <t>Llum d'emergència amb làmpada led, amb una vida útil de 100000 h, no permanent i no estanca amb grau de protecció IP4X, aïllament classe II, amb un flux aproximat de 340 a 370 lm, 1 h d'autonomia, de forma rectangular amb difusor i cos de policarbonat, preu alt, col·locat superficial</t>
  </si>
  <si>
    <t>Total 0I0501</t>
  </si>
  <si>
    <t>Total 0I05</t>
  </si>
  <si>
    <t>0I06</t>
  </si>
  <si>
    <t>Mecanismes</t>
  </si>
  <si>
    <t>0I0601</t>
  </si>
  <si>
    <t>EG63ZM01</t>
  </si>
  <si>
    <t>Presa corrent trifàsica SCHNEIDER ref. 83509 16A 3P+N+T.</t>
  </si>
  <si>
    <t>Presa corrent trifàsic SCHNEIDER ref. 83509 16A 3P+N+T o equivalent, grau de protecció IP44, trifàsic amb presa de terra lateral (3P+T+N), muntada superficialment
S'instal.làrà a columna prevista definida a projecte arquitectura. S'inclou tots els materials auxiliars per a subjecció, muntatge i connexió.</t>
  </si>
  <si>
    <t>PG6E-76ZR</t>
  </si>
  <si>
    <t>Comm.,(1P),10AX/250V,a/tecla,preu mitjà,munt.superf.</t>
  </si>
  <si>
    <t>Commutador, unipolar (1P), 10 AX/250 V, amb tecla, preu mitjà, muntat superficialment</t>
  </si>
  <si>
    <t>PG6N-6Q0I</t>
  </si>
  <si>
    <t>Presa corrent indust.mural,3P+N+T,32A 380-415V,IP-44,col.</t>
  </si>
  <si>
    <t>Presa de corrent industrial de tipus mural, 3P+N+T, de 32 A i 380-415 V de tensió nominal segons norma UNE-EN 60309-1, amb grau de protecció d'IP-44, col.locada</t>
  </si>
  <si>
    <t>PG65-SC21</t>
  </si>
  <si>
    <t>Caixa superficie Simon 500 CIMA 2 mòduls blanc</t>
  </si>
  <si>
    <t>Caixa de superficie Simon 500 CIMA o equivalent, amb IP4X de 2 mòduls, acabat blanc (ref. 51000002-030) format per 2 Bases dobles Schuko embornament per tall 1 Click ® amb led, acabat blanc (ref. 50010432-030).
Fabricats en materials termoplàstics, autoextinguibles i lliures d'halògens que garantitzen la no propagació de la flama per incendi, i la baixa toxicitat en el cas d'emissió de fums.   
Muntada superficialment.</t>
  </si>
  <si>
    <t>PG65-SC22</t>
  </si>
  <si>
    <t>Caja superficie Simon 500 CIMA 3 mòduls blanc</t>
  </si>
  <si>
    <t>Caixa de superficie Simon 500 CIMA o equivalent, amb IP4X de 3 mòduls, acabat blanc (ref. 51000003-030) format per 3 Bases doble Schuko embornament per tall 1 Click ® amb led, acabat blanc (ref. 50010432-030).
Fabricats en materials termoplàstics, autoextinguibles i lliures d'halògens que garantitzen la no propagació de la flama per incendi, i la baixa toxicitat en el cas d'emissió de fums.   
Muntada superficialment.</t>
  </si>
  <si>
    <t>PG65-SC23</t>
  </si>
  <si>
    <t>Caja superficie Simon 500 CIMA 3 mòduls alumini</t>
  </si>
  <si>
    <t>Caixa de superficie Simon 500 CIMA o equivalent, amb IP4X de 3 mòduls, acabat alumini (ref. 51000003-033) format per 3 Bases dobles Schuko embornament per tall 1 Click amb led, acabat alumini (ref. 50011041-033)
Fabricats en materials termoplàstics, autoextinguibles i lliures d'halògens que garantitzen la no propagació de la flama per incendi, i la baixa toxicitat en el cas d'emissió de fums.   
Muntada superficialment.</t>
  </si>
  <si>
    <t>PAUN-6Q0I</t>
  </si>
  <si>
    <t>Desplaçament presa corrent indust.mural,3P+N+T, 380-415V,IP-44,col.</t>
  </si>
  <si>
    <t>Desplaçament de presa de corrent industrial de tipus mural, 3P+N+T, 380-415 V de tensió nominal existent. S'inclou desmuntatge i posterior muntatge a nova auxiliar, col.locada. S'inclou material auxiliar per a muntatge.</t>
  </si>
  <si>
    <t>PAUN-SC21</t>
  </si>
  <si>
    <t>Desplaçament de caixa superficie 2 mòduls blanc</t>
  </si>
  <si>
    <t>Desplalçament de caixa de superficie existent de 2 mòduls. S'inclou desmuntatge i posterior muntatge a nova ubicació. S'inclou material auxiliar per a muntatge. Muntada superficialment.</t>
  </si>
  <si>
    <t>PG65-SC24</t>
  </si>
  <si>
    <t>Caixa superficie Simon 500 CIMA 2 mòduls alumini</t>
  </si>
  <si>
    <t>Caixa de superficie Simon 500 CIMA o equivalent, amb IP4X de 2 mòduls, acabat alumini (ref. 51000002-033) format per 2 Bases dobles Schuko embornament per tall 1 Click ® amb led, acabat alumini (ref. 50010432-033).
Fabricats en materials termoplàstics, autoextinguibles i lliures d'halògens que garantitzen la no propagació de la flama per incendi, i la baixa toxicitat en el cas d'emissió de fums.   
Muntada superficialment.</t>
  </si>
  <si>
    <t>PAUN-6Q02</t>
  </si>
  <si>
    <t>Desplaçament caixa industrial amb endolls mural,col.</t>
  </si>
  <si>
    <t>Desplaçament de caixa industrial de tipus mural, amb endolls i proteccions, existent. S'inclou desmuntatge i posterior muntatge a nova auxiliar, col.locada. S'inclou material auxiliar per a muntatge.</t>
  </si>
  <si>
    <t>PG6O-77MX</t>
  </si>
  <si>
    <t>Presa corrent(2P+T),16A/250V,a/tapa,preu mitjà,munt.superf.</t>
  </si>
  <si>
    <t>Presa de corrent bipolar amb presa de terra lateral, (2P+T), 16 A 250 V, amb tapa, preu mitjà, muntada superficialment</t>
  </si>
  <si>
    <t>PG6O-7ZMX</t>
  </si>
  <si>
    <t>Presa de corrent bipolar amb presa de terra lateral, (2P+T), 16 A 250 V, amb tapa, preu mitjà, muntada superficialment
S'instal.làrà a columna prevista definida a projecte arquitectura. S'inclou tots els materials auxiliars per a subjecció, muntatge i connexió.</t>
  </si>
  <si>
    <t>Total 0I0601</t>
  </si>
  <si>
    <t>Total 0I06</t>
  </si>
  <si>
    <t>0I07</t>
  </si>
  <si>
    <t>Actuacions complementàries</t>
  </si>
  <si>
    <t>0I0701</t>
  </si>
  <si>
    <t>XPA02021</t>
  </si>
  <si>
    <t>pa</t>
  </si>
  <si>
    <t>Partida alçada a justificar en concepte de demuntatge de les instal.lacions existents i actuacions complementàries</t>
  </si>
  <si>
    <t>Partida alçada a justificar en concepte de desmuntatge de les instal.lacions existents consistent en:
- Desmuntatge de lluminàries
- Desmuntatge d'emergències
- Desmuntatge de quadres elèctrics existents
- Desmuntatge de cablejat elèctric
- Desmuntatge de tubs
- Desmuntatge de mecanismes
- Desmuntatge de les actuals línies d'alimentació a quadres electrics.
S'inclou tots els treballs complementaris per tal de realitzar tots els treballs necessaris per a la instal.lació, tals com:
* desplaçament de mobiliari per tal de poder realitzar les instal.lacions segons les indicacions
* neteja de l'obra, 
* neteja de materials de la obra
* transport a magatzems de la universitat del material que aquesta especifiqui
* transport i gestió de tots els materials de rebuig a abocadors especialitzats
* totes les ajudes necessaries per tal d'executar les instal.lacions segons indicacions de la direcció facultativa i de la propietat
* elements elevació per a desmuntatge de material
* desmuntatge i posterior muntatge de falsos terres existents a zona Annexa del Roser per a pas d'instal.lacions.
* passos a forjats i parets per a pas d'instal.lacions.</t>
  </si>
  <si>
    <t>XPA02022</t>
  </si>
  <si>
    <t>Partida alçada a justificar en concepte d'adaptació de les previsions realitzades per a l'alimentació de la instal.lació d'audio</t>
  </si>
  <si>
    <t>Partida alçada a justificar en concepte d'adaptació de les previsions realitzades per a l'alimentació de la instal.lació d'audiovisuals segons projecte.</t>
  </si>
  <si>
    <t>Total 0I0701</t>
  </si>
  <si>
    <t>Total 0I07</t>
  </si>
  <si>
    <t>0I08</t>
  </si>
  <si>
    <t>Control enllumenat</t>
  </si>
  <si>
    <t>0I0801</t>
  </si>
  <si>
    <t>PEV4-ZZST</t>
  </si>
  <si>
    <t>KNX SpaceLynk Logic Controller</t>
  </si>
  <si>
    <t>Servidor web KNX, ref. LSS100200 o equivalent, que permet visualitzar i controlar la instal·lació KNX a qualsevol plataforma, PC, tablet o Smartphone.
La visualització és lliure, permet crear pàgines completament personalitzades.
Permet el control de la il·luminació, persianes, clima, així com qualsevol funció disponible a KNX. Disposa d'un calendari per a generar esdeveniments depenent de l'hora, dia, mes, any i dies predefinits. Permet càmeres IP, integració amb dispositius ModBus i BACNET i crear funcions lògiques avançades, enviar
alertes, generar gràfics, comparar-los amb períodes anteriors, emmagatzemar les dades a la memòria interna i extreure'ls a Excel.
• Visualització multiplataforma (PC, tablet o Smartphone)
• Control horari complet
• Supervisió energètica
• Històrics de valors
• Memòria 4Gb
• Visualització de càmeres IP amb MJPEG
• Lògica avançada
• Funció KNX – IP Router (KNX NET/IP Tunneling, KNX NET/IP routing, Multicast IP)
• Funció KNX – IP Gateway
• Enviaments de correu electrònic
• Datalogger
• Servidor FTP
• Comunicació ModBus RTU i TCP (mestre o esclau)
• Comunicació BACNET IP server (Wiser for KNX 150 punts, spaceLYnk 500 punts)
• Comunicació DMX
• Comunicació RS232
• USB2.0
Programat.</t>
  </si>
  <si>
    <t>PHV1-ZZ1N</t>
  </si>
  <si>
    <t>Font alimentació 1280mA KNX ref. MTN6513-1201</t>
  </si>
  <si>
    <t>Font d'alimentació SpaceLogic KNX de 1280 mA, ref. MTN6513-1201 o equivalent, amb filtre integrat. Disposa de sortida adicional a 29Vcc i contacte lliure de potencial de diagnòstic, muntat i connectat</t>
  </si>
  <si>
    <t>PHV1-ZZ2N</t>
  </si>
  <si>
    <t>Font alimentació REG DC 24 V/0 4A KNX ref. MTN693003</t>
  </si>
  <si>
    <t>Font d'alimentació KNX REG DC 24V/0 4A, ref. MTN693003, muntat i connectat</t>
  </si>
  <si>
    <t>PEV4-ZZS2</t>
  </si>
  <si>
    <t>KNX DALI-Gateway Basic</t>
  </si>
  <si>
    <t>Sistema KNX DALI-Gateway Basic REG-K/2/16/64 Schneider Electric, ref. MTN6725-0004 o equivalent, que permet una lliure visualització, i permet crear pàgines completament personalitzades.
Integra el bus DALI (Digital Addressable Lighting Interface) a una instal·lació KNX. Sistema mestre DALI amb font d'alimentació incorporada. Permet connectar fins a 128 balastres electrònics DALI a un sol gateway. Es poden controlar aquests balastres repartits en 32 grups.
• Possibilitat de configurar 32 escenes
• Tensió d'alimentació: 100-240 V AC/DC, 50/60 Hz
• Acoblador al bus integrat
• Sortides: 2 x DALI (D+D-) DC 16-18 V, màx. 128 mA protegit contra curtcircuits
• Ample: 4 mòduls DIN 18 mm
Instal.lat, connectat i programat.</t>
  </si>
  <si>
    <t>PEV4-ZZS3</t>
  </si>
  <si>
    <t>Quadre de Control</t>
  </si>
  <si>
    <t>Quadre de Control Tipus 2, Schneider Electric ref. AM-TIPO 2 o equivalent, de dimensions 600x400x150, amb capacitat per incorporar un controlador Smart Automation Server i tres mòduls d'entrada/sortida.
Inclou equips suficients per incorporar els punts de control que depenen d'aquesta subestació.
Quadre sense borns de connexió, previst per connectar-se directament a les bornes dels controladors o equips de control.
Elements muntats i amb cablejat intern del bus de comunicacions i alimentació elèctrica d'elements interiors al quadre.
Inclou:
. Armari Schneider CRN54/150
. Placa de muntatge Schneider MM 54
Instal.lat, connectat i programat.</t>
  </si>
  <si>
    <t>EHV21ZZ3</t>
  </si>
  <si>
    <t>Polsador KNX Pro T Alumini</t>
  </si>
  <si>
    <t>Polsador KNX Pro T Alumini, ref. MTN6185-0460 o equivalent, permet les següents funcions:
• Configurable d'1 a 4 tecles
• Amb sensor de temperatura integrat
• Control de llums, persianes, escenaris i més funcions KNX
• Maneig senzill i intuïtiu gràcies a la il·luminació de les icones
• Dos colors d'il·luminació: blanc i verd
• Assignació flexible de zones de pulsació
• Mode nocturn: controlat per horari o activat com una escena
• Sensor de proximitat: il·luminació de la pantalla en apropar la mà
• Posada en marxa exprés per a la programació ràpida
• Adreces de grup es mantenen fins i tot quan se substitueixen les funcions de polsador
• No necessita alimentació addicional, s'alimenta directament des del bus KNX
Amb marc ref. MTN404119 o equivalent.
S'inclou accessoris de muntatge, muntat i connectat</t>
  </si>
  <si>
    <t>EHVW20K2</t>
  </si>
  <si>
    <t>Programació i posta en marxa</t>
  </si>
  <si>
    <t>Programació i posada en funcionament del sistema domòtic KNX per al control d'escenes.
TREBALLS D'ENGINYERIA, PROGRAMACIÓ I POSADA EN MARXA de les Instal·lacions de CONTROL D'IL·LUMINACIÓ incloses en aquest projecte.
Comprèn: 
• Desenvolupament, de forma consensuada amb la Dir. Facultativa i/o representants de la Propietat, del projecte de Control d'Il·luminació quant a les necessitats del sistema i solucions generals. Inclou el replanteig tècnic corresponent a l'arquitectura de comunicacions corresponent a l'àmbit del projecte. 
• Programació de controladors per a la implementació de les regulacions, automatitzacions i gestió del sistema, segons el projecte de detall. 
• Disseny de les pantalles gràfiques de supervisió, amb punts d'interacció amb el sistema, per al/s lloc/s central/s de control. 
• Verificació del funcionament correcte del sistema de control d'Il·luminació. 
• Un curs de formació per al personal designat per la propietat.</t>
  </si>
  <si>
    <t>EHV21ZZ4</t>
  </si>
  <si>
    <t>Pantalla SmartX Advanced Display</t>
  </si>
  <si>
    <t>Pantalla SmartX Advanced Display versio 3, ref. SXWADBUND10003 o equivalent, per a control, supervisió i manteniment de la solució EcoStruxure, amb pantalla HMI 10.1? amb kit per a muntatge fixe. Connectat, instal.lat i en funcionament.
Es preveu targeta ei-Fi refl SXWADWIFI10001 o equivalent.
S'inclou accessoris de muntatge, muntat i connectat</t>
  </si>
  <si>
    <t>Total 0I0801</t>
  </si>
  <si>
    <t>Total 0I08</t>
  </si>
  <si>
    <t>0I09</t>
  </si>
  <si>
    <t>Cablejat estructurat</t>
  </si>
  <si>
    <t>0I0901</t>
  </si>
  <si>
    <t>PPAU1AS2</t>
  </si>
  <si>
    <t>Connexió a rack. Reconducció cablejat i sanejament.</t>
  </si>
  <si>
    <t>Sanejament de rack existent, es preveu desconnectar tots els punts existents de l'àmbit a reformar. 
Es preveu connexió de cable de fibra a rack existent. S'inclou panell de FO.
Es preveu el desmuntatge i desconnexió de tots els elements que es preveuen afectats per la reforma. Es preveu retirada de tots els elements, punts de xarxa, cablejat, canals, tubs, s'inclou desconnexió, retirada neteja i transport a abocador, neteja, sanejament de la instal.lació afectada a les canalitzacions existents. 
S'assegurarà el funcionament dels elements que es mantenen.</t>
  </si>
  <si>
    <t>PP73-674S</t>
  </si>
  <si>
    <t>Armari metàl.+bastid.rack 19",42 U,2000x800x800mm,1 comp.,a/porta vidre+pany,a/laterals,desmunt.,col.</t>
  </si>
  <si>
    <t>Armari metàl·lic amb bastidor tipus rack 19", de 42 unitats d'alçària, de 2000 x 800 x 800 mm (alçària x amplària x fondària), d'1 compartiment, amb 1 porta de vidre securitzat amb pany i clau, amb panells laterals i estructura desmuntable, col·locat</t>
  </si>
  <si>
    <t>PP7B-890Z</t>
  </si>
  <si>
    <t>Mòdul ventil.p/rack 19",2 ventilador axial,2 U,230V,Q=320m3/h,a/termòst.+pilot,col.</t>
  </si>
  <si>
    <t>Mòdul de ventiladors per a armari de comunicacions rack 19", amb 2 ventiladors de tipus axial, de 2 unitats d'alçària, 230 V de tensió d'alimentació i un cabal d'aire de 320 m3/h, amb termòstat i pilot, col·locat</t>
  </si>
  <si>
    <t>PP7C-66VV</t>
  </si>
  <si>
    <t>Panell int.fix,24 RJ45 cat.6 F/UTP, p/rack 19",1U,a/org.cablesfixat mecànicament</t>
  </si>
  <si>
    <t>Panell integrat fix, equipat amb 24 connectors RJ45 categoria 6 F/UTP, per a muntar sobre bastidor rack 19", d'1 unitat d'alçària, amb organitzador de cables, fixat mecànicament</t>
  </si>
  <si>
    <t>PP7E-8944</t>
  </si>
  <si>
    <t>Panell mod.lliscant,24 RJ45 FTP/STP/FSTP,1U,fix.connect.direc.,access.posterior,a/org.cables+portaetiq.,fixat mecànicament</t>
  </si>
  <si>
    <t>Panell modular lliscant per a 24 connectors RJ45 FTP/STP/FSTP, d'1 unitat d'alçària, amb muntatge directe dels connectors sobre el panell, accessibilitat dels connectors posterior, amb organitzador de cables i portaetiquetes, fixat mecànicament</t>
  </si>
  <si>
    <t>PP7I-8938</t>
  </si>
  <si>
    <t>Regl.aliment.llisc.,6 schucko 2P+T,PIA 2P-16A,p/armar. rack 19",1 U,horitz.fix.mec.</t>
  </si>
  <si>
    <t>Regleta d'alimentació lliscant, amb 6 bases schucko 2P+T de 16 A i 250 V, i un interruptor automàtic magnetotèrmic bipolar de 16 A, per a armaris rack 19", d'1 unitat d'alçària, muntatge horitzontal, fixada mecànicament</t>
  </si>
  <si>
    <t>PP7J-80DD</t>
  </si>
  <si>
    <t>Safata extraïble xapa acer p/rack 19",fixació front.+post.s/muntants,45kg,800mm,fix.mec.</t>
  </si>
  <si>
    <t>Safata extraïble de xapa d'acer per a armari de comunicacions rack 19", sistema de fixació frontal i posterior sobre els muntants, per a una càrrega màxima de 45 kg i una fondària de 800 mm, fixada mecànicament</t>
  </si>
  <si>
    <t>PGC3-BZXN</t>
  </si>
  <si>
    <t>SAI line interactive PWM,1500VA - 10min,230V/230V,6 IEC,torre/rack 19",col.</t>
  </si>
  <si>
    <t>Sistema d'alimentació ininterrompuda del tipus line interactive senoidal amb modulació d'ample de polsos (PWM), classificació VI segons la norma EN 62040-3, de 1500 VA de potència, temps d'autonomia de 10 minuts, tensió d'entrada/sortida 230 V/230 V, freqüències de funcionament 50/60 Hz, rendiment total &gt; 98, factor de potència de sortida 0.9, sobrecàrrega admissible del 110% durant 3 minuts i del 150% durant 200 ms, comunicació remota mitjançant ports RS-232 i USB, protocol de comunicació Megatech, comunicació local amb display LCD, bateries de plom tipus AGM, amb 6 preses de corrent del tipus IEC, format torre o rack 19", col·locat</t>
  </si>
  <si>
    <t>PP45-668I</t>
  </si>
  <si>
    <t>Cable FO,int.,6 fibr.SM 9/125,multitub (estr.ajust.),prot.int. FV,poliolefina,inst.</t>
  </si>
  <si>
    <t>Cable de fibra òptica per a ús interior, amb 6 fibres del tipus monomode 9/125, estructura interior multitub (estructura ajustada), protecció interior de fibra de vidre, amb coberta de poliolefina, de baixa emissió de fums i opacitat reduïda i no propagador de la flama segons UNE-EN 60332-1-2, instal·lat</t>
  </si>
  <si>
    <t>EP732ZA3</t>
  </si>
  <si>
    <t>Connector veu+dades,LC,p/xarxes f.òptica,SM,munt.s/adapt.òptic</t>
  </si>
  <si>
    <t>Connector per a transmissió de veu i dades, del tipus LC, per a xarxes de fibra òptica monomode, muntat sobre adaptador òptic</t>
  </si>
  <si>
    <t>PP44-665I</t>
  </si>
  <si>
    <t>Cable transm.dades,4par.,cat.6a F/UTP,poliolefina/poliolefina,n/propag.flama UNE-EN 60332,col.tub/canal</t>
  </si>
  <si>
    <t>Cable per a transmissió de dades amb conductor de coure, de 4 parells, categoria 6a F/UTP, aïllament de poliolefina i coberta de poliolefina, de baixa emissió de fums i opacitat reduïda, no propagador de la flama segons UNE-EN 60332-1-2, col·locat sota tub o canal</t>
  </si>
  <si>
    <t>PP7K-HCR2</t>
  </si>
  <si>
    <t>Adaptador òptic p/2 LC dúplex SM,p/muntat s/sup.ó repart.òptic</t>
  </si>
  <si>
    <t>Adaptador òptic per a 2 connectors LC dúplex monomode, muntat sobre suport o sobre repartidor òptic</t>
  </si>
  <si>
    <t>PP47-65WG</t>
  </si>
  <si>
    <t>Cable xarxa 4 par.,a/2xRJ45 cat.6 U/UTP,llargària d'1,6 a 3,2m,col.</t>
  </si>
  <si>
    <t>Cable de xarxa de 4 parells, amb 2 connectors RJ45, categoria 6 U/UTP, d'1,6 a 3,2 m de llargària, col·locat</t>
  </si>
  <si>
    <t>PP47-65WA</t>
  </si>
  <si>
    <t>Cable xarxa 4 par.,a/2xRJ45 cat.6 U/UTP,llargària de 0,5 a 1,6m,col.</t>
  </si>
  <si>
    <t>Cable de xarxa de 4 parells, amb 2 connectors RJ45, categoria 6 U/UTP, de 0,5 a 1,6 m de llargària, col·locat</t>
  </si>
  <si>
    <t>EP4ALJ21</t>
  </si>
  <si>
    <t>Cable xarxa FO,SM 9/125,LC/LC duplex,L=2m,inst.</t>
  </si>
  <si>
    <t>Subministrament i instal·lació de cable de xarxa de fibra òptica amb fibra monomode 9/125, connector LC/LC duplex, de 2 m de llargària, instal·lat</t>
  </si>
  <si>
    <t>PG63-895U</t>
  </si>
  <si>
    <t>Caixa 1elem.p/mec.univ.,ABS,preu alt,munt.superf.</t>
  </si>
  <si>
    <t>Caixa d'1 element, per a mecanisme universal, d'ABS, de preu alt, muntada superficialment</t>
  </si>
  <si>
    <t>PP7H-78ZZ</t>
  </si>
  <si>
    <t>Presa senyal,tipus univ.,RJ45 simple,cat.6 F/UTP,despl.aïlla.,a/tapa,preu mitjà,</t>
  </si>
  <si>
    <t>Presa de senyal de veu i dades, de tipus universal, amb connector RJ45 simple, categoria 6 F/UTP, amb connexió per desplaçament de l'aïllament, amb tapa, preu mitjà, en caixa de superfície</t>
  </si>
  <si>
    <t>PPAU1AS3</t>
  </si>
  <si>
    <t>Punt de xarxa i wifi existent</t>
  </si>
  <si>
    <t>Desmuntatge i desconnexió de punt wifi existent a nova ubicació segons plànols adjunts . A connectar a nou cable de xarxa a instal.lar. Posterior muntatge i connexió a nova ubicació.
Desmuntatge de punt wifi durant les obres, i tornar a instal.lar a mateixa ubicació un cop acabades.</t>
  </si>
  <si>
    <t>PPAU1002</t>
  </si>
  <si>
    <t>Timbrat i certificació</t>
  </si>
  <si>
    <t>Timbrat i certificació de la instal·lació de cablejat estructurat conforme compleix amb els estàndards de Cat 6 marcats pels organismes internacionals IEEE, ISO i CENELEC, amb entrega del corresponent certificat.</t>
  </si>
  <si>
    <t>PG2P-6T0B</t>
  </si>
  <si>
    <t>Tub rígid plàstic s/halògens,DN=20mm,impacte=2J,resist.compress.=1250N,unió endollada+munt.superf.</t>
  </si>
  <si>
    <t>Tub rígid de plàstic sense halògens, de 20 mm de diàmetre nominal, aïllant i no propagador de la flama, amb una resistència a l'impacte de 2 J, resistència a compressió de 1250 N i una rigidesa dielèctrica de 2000 V, amb unió endollada i muntat superficialment</t>
  </si>
  <si>
    <t>Total 0I0901</t>
  </si>
  <si>
    <t>Total 0I09</t>
  </si>
  <si>
    <t>0I10</t>
  </si>
  <si>
    <t>Detecció</t>
  </si>
  <si>
    <t>0I1001</t>
  </si>
  <si>
    <t>PMS0-6Z3W</t>
  </si>
  <si>
    <t>Retol seny. instal.protecció/incendis,210x210mm2,panell polipropilè,gruix=1,5mm,col.fixat mecànicament</t>
  </si>
  <si>
    <t>Rètol senyalització instal·lació de protecció contra incendis, quadrat, de 210x210 mm2 de panell de polipropilè d'1,5 mm de gruix, col·locat fixat mecànicament sobre parament vertical</t>
  </si>
  <si>
    <t>PG33-E473</t>
  </si>
  <si>
    <t>Cable 0,6/1 kV RZ1-K (AS+), 2x1,5mm2,col.canal/safata</t>
  </si>
  <si>
    <t>Cable amb conductor de coure de tensió assignada0,6/1 kV, de designació RZ1-K (AS+), construcció segons norma UNE 211025, bipolar, de secció 2x1,5 mm2, amb coberta del cable de poliolefines, classe de reacció al foc Cca-s1b, d1, a1 segons la norma UNE-EN 50575 amb baixa emissió fums, col·locat en canal o safata</t>
  </si>
  <si>
    <t>PEV1-ZZX2</t>
  </si>
  <si>
    <t>Cable detecció incendis, 2x1'5 mm2 resist foc</t>
  </si>
  <si>
    <t>Cable de detecció d'incendis, resistent al foc, flexible apantallat i trenat, lliure d'halògens, 2x1,5 mm2 , instal·lat</t>
  </si>
  <si>
    <t>PPAUC201</t>
  </si>
  <si>
    <t>Connexió a instal.lació existent</t>
  </si>
  <si>
    <t>Partida alçada en concepte de connexió a bus existent i programació de tots els elements de detecció a recablejar, de mòduls i barreres. S'inclou tot el material necessari per la seva connexió, i p.p. de programació, posta en funcionament i probes.
No es preveu la instal.lació de nous elements sino el recablejat dels elements de les barreres de fums i mòduls.</t>
  </si>
  <si>
    <t>PPAUZU14</t>
  </si>
  <si>
    <t>Desplaçament font alimentació.</t>
  </si>
  <si>
    <t>Desmuntatge i posterior muntatge de font d'alimentació existent a zona d'accés, s'inclou la desconnexió, identificació, desmuntatge, trasllat, instal.lació a nova ubicació, connexió, comprovació i posta en funcionament.
Muntat i insta·lat.</t>
  </si>
  <si>
    <t>Total 0I1001</t>
  </si>
  <si>
    <t>Total 0I10</t>
  </si>
  <si>
    <t>0I11</t>
  </si>
  <si>
    <t>Alarma</t>
  </si>
  <si>
    <t>0I1101</t>
  </si>
  <si>
    <t>PA011ZZD1</t>
  </si>
  <si>
    <t>Desplaçament detector volumen.montar superf.</t>
  </si>
  <si>
    <t>Desplaçament de detectors existents a nova ubicació. S'inclou desconnexió, trasllat i posterior muntatge a nova ubicació segons plànols adjunts. Es preveu reconduir el cablejat per tal de col.locar a nova ubicació. S'inclou la connexió, comprovació de funcionament i posta en marxa.</t>
  </si>
  <si>
    <t>PPAUZ208</t>
  </si>
  <si>
    <t>Desplaçament sirena elect.+señal lumi.,protegida,mont.int.</t>
  </si>
  <si>
    <t>Sirena electrónica con señal luminosa, protegida contra la apertura de la tapa y la separación de la pared, montada interior 
Desplaçament de sirena interior existent a nova ubicació. S'inclou desconnexió, trasllat i posterior muntatge a nova ubicació segons plànols adjunts. Es preveu reconduir el cablejat per tal de col.locar a nova ubicació. S'inclou la connexió, comprovació de funcionament i posta en marxa.</t>
  </si>
  <si>
    <t>PPAUWT01</t>
  </si>
  <si>
    <t>teclado alfanumérico con pantalla lcd.</t>
  </si>
  <si>
    <t>Desplaçament de teclat alfanumèric a nova ubicació. S'inclou desconnexió, trasllat i posterior muntatge a nova ubicació segons plànols adjunts. Es preveu reconduir el cablejat per tal de col.locar a nova ubicació. S'inclou la connexió, comprovació de funcionament i posta en marxa.</t>
  </si>
  <si>
    <t>PG33-E6EJ</t>
  </si>
  <si>
    <t>Cable 0,6/1 kV RZ1-K (AS), 10x1,5mm2,col.tub</t>
  </si>
  <si>
    <t>Cable amb conductor de coure de tensió assignada0,6/1 kV, de designació RZ1-K (AS), construcció segons norma UNE 21123-4, multipolar, de secció 10x1,5 mm2, amb coberta del cable de poliolefines, classe de reacció al foc Cca-s1b, d1, a1 segons la norma UNE-EN 50575 amb baixa emissió fums, col·locat en tub</t>
  </si>
  <si>
    <t>Total 0I1101</t>
  </si>
  <si>
    <t>Total 0I11</t>
  </si>
  <si>
    <t>0I12</t>
  </si>
  <si>
    <t>Extinció</t>
  </si>
  <si>
    <t>0I1201</t>
  </si>
  <si>
    <t>PM31-6140</t>
  </si>
  <si>
    <t>Col·locació sup.extintor exist.,fix.mec.</t>
  </si>
  <si>
    <t>Col·locació superficial d'extintor existent amb fixacions mecàniques</t>
  </si>
  <si>
    <t>PM32-DZ48</t>
  </si>
  <si>
    <t>Extintor manual CO2,5kg,pressió incorpo.,pintat,sup.paret</t>
  </si>
  <si>
    <t>Extintor manual de diòxid de carboni, de càrrega 5 kg, amb pressió incorporada, pintat, amb suport a paret</t>
  </si>
  <si>
    <t>Total 0I1201</t>
  </si>
  <si>
    <t>Total 0I12</t>
  </si>
  <si>
    <t>0I13</t>
  </si>
  <si>
    <t>Seguretat i salut</t>
  </si>
  <si>
    <t>0I1301</t>
  </si>
  <si>
    <t>PPAUZ101</t>
  </si>
  <si>
    <t>Seguretat i salut de l'obra</t>
  </si>
  <si>
    <t>Execució de seguretat i salut i prevenció riscos laborals de l'obra.</t>
  </si>
  <si>
    <t>Total 0I1301</t>
  </si>
  <si>
    <t>Total 0I13</t>
  </si>
  <si>
    <t>Total 0I</t>
  </si>
  <si>
    <t>Total P07122.17</t>
  </si>
  <si>
    <t>PAPA013M</t>
  </si>
  <si>
    <t>Material auxiliar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</si>
</sst>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9" x14ac:knownFonts="1">
    <font>
      <sz val="11"/>
      <color theme="1"/>
      <name val="Aptos Narrow"/>
      <family val="2"/>
      <scheme val="minor"/>
    </font>
    <font>
      <b/>
      <sz val="10"/>
      <color theme="1"/>
      <name val="Aptos Narrow"/>
      <family val="2"/>
      <scheme val="minor"/>
    </font>
    <font>
      <b/>
      <sz val="14"/>
      <color theme="1"/>
      <name val="Aptos Narrow"/>
      <family val="2"/>
      <scheme val="minor"/>
    </font>
    <font>
      <b/>
      <sz val="9"/>
      <color indexed="81"/>
      <name val="Tahoma"/>
      <family val="2"/>
    </font>
    <font>
      <b/>
      <i/>
      <sz val="10"/>
      <color theme="1"/>
      <name val="Aptos Narrow"/>
      <family val="2"/>
      <scheme val="minor"/>
    </font>
    <font>
      <b/>
      <sz val="8"/>
      <color theme="1"/>
      <name val="Aptos Narrow"/>
      <family val="2"/>
      <scheme val="minor"/>
    </font>
    <font>
      <b/>
      <sz val="8"/>
      <color rgb="FFFF40FF"/>
      <name val="Aptos Narrow"/>
      <family val="2"/>
      <scheme val="minor"/>
    </font>
    <font>
      <sz val="8"/>
      <color theme="1"/>
      <name val="Aptos Narrow"/>
      <family val="2"/>
      <scheme val="minor"/>
    </font>
    <font>
      <sz val="8"/>
      <color rgb="FFFF40FF"/>
      <name val="Aptos Narrow"/>
      <family val="2"/>
      <scheme val="minor"/>
    </font>
  </fonts>
  <fills count="7">
    <fill>
      <patternFill patternType="none"/>
    </fill>
    <fill>
      <patternFill patternType="gray125"/>
    </fill>
    <fill>
      <patternFill patternType="solid">
        <fgColor rgb="FFB4CBE0"/>
        <bgColor indexed="64"/>
      </patternFill>
    </fill>
    <fill>
      <patternFill patternType="solid">
        <fgColor rgb="FFC2D5E7"/>
        <bgColor indexed="64"/>
      </patternFill>
    </fill>
    <fill>
      <patternFill patternType="solid">
        <fgColor rgb="FFD1E1ED"/>
        <bgColor indexed="64"/>
      </patternFill>
    </fill>
    <fill>
      <patternFill patternType="solid">
        <fgColor rgb="FFF0F0F0"/>
        <bgColor indexed="64"/>
      </patternFill>
    </fill>
    <fill>
      <patternFill patternType="solid">
        <fgColor rgb="FFC0C0C0"/>
        <bgColor indexed="64"/>
      </patternFill>
    </fill>
  </fills>
  <borders count="1">
    <border>
      <left/>
      <right/>
      <top/>
      <bottom/>
      <diagonal/>
    </border>
  </borders>
  <cellStyleXfs count="1">
    <xf numFmtId="0" fontId="0" fillId="0" borderId="0"/>
  </cellStyleXfs>
  <cellXfs count="30">
    <xf numFmtId="0" fontId="0" fillId="0" borderId="0" xfId="0"/>
    <xf numFmtId="0" fontId="1" fillId="0" borderId="0" xfId="0" applyFont="1" applyAlignment="1">
      <alignment vertical="top"/>
    </xf>
    <xf numFmtId="0" fontId="0" fillId="0" borderId="0" xfId="0" applyAlignment="1">
      <alignment vertical="top"/>
    </xf>
    <xf numFmtId="0" fontId="2" fillId="0" borderId="0" xfId="0" applyFont="1" applyAlignment="1">
      <alignment vertical="top"/>
    </xf>
    <xf numFmtId="0" fontId="4" fillId="0" borderId="0" xfId="0" applyFont="1" applyAlignment="1">
      <alignment vertical="top"/>
    </xf>
    <xf numFmtId="49" fontId="5" fillId="2" borderId="0" xfId="0" applyNumberFormat="1" applyFont="1" applyFill="1" applyAlignment="1">
      <alignment vertical="top"/>
    </xf>
    <xf numFmtId="3" fontId="6" fillId="2" borderId="0" xfId="0" applyNumberFormat="1" applyFont="1" applyFill="1" applyAlignment="1">
      <alignment vertical="top"/>
    </xf>
    <xf numFmtId="4" fontId="6" fillId="2" borderId="0" xfId="0" applyNumberFormat="1" applyFont="1" applyFill="1" applyAlignment="1">
      <alignment vertical="top"/>
    </xf>
    <xf numFmtId="49" fontId="5" fillId="3" borderId="0" xfId="0" applyNumberFormat="1" applyFont="1" applyFill="1" applyAlignment="1">
      <alignment vertical="top"/>
    </xf>
    <xf numFmtId="164" fontId="6" fillId="3" borderId="0" xfId="0" applyNumberFormat="1" applyFont="1" applyFill="1" applyAlignment="1">
      <alignment vertical="top"/>
    </xf>
    <xf numFmtId="4" fontId="6" fillId="3" borderId="0" xfId="0" applyNumberFormat="1" applyFont="1" applyFill="1" applyAlignment="1">
      <alignment vertical="top"/>
    </xf>
    <xf numFmtId="49" fontId="5" fillId="4" borderId="0" xfId="0" applyNumberFormat="1" applyFont="1" applyFill="1" applyAlignment="1">
      <alignment vertical="top"/>
    </xf>
    <xf numFmtId="164" fontId="6" fillId="4" borderId="0" xfId="0" applyNumberFormat="1" applyFont="1" applyFill="1" applyAlignment="1">
      <alignment vertical="top"/>
    </xf>
    <xf numFmtId="4" fontId="6" fillId="4" borderId="0" xfId="0" applyNumberFormat="1" applyFont="1" applyFill="1" applyAlignment="1">
      <alignment vertical="top"/>
    </xf>
    <xf numFmtId="49" fontId="7" fillId="5" borderId="0" xfId="0" applyNumberFormat="1" applyFont="1" applyFill="1" applyAlignment="1">
      <alignment vertical="top"/>
    </xf>
    <xf numFmtId="49" fontId="7" fillId="0" borderId="0" xfId="0" applyNumberFormat="1" applyFont="1" applyAlignment="1">
      <alignment vertical="top"/>
    </xf>
    <xf numFmtId="164" fontId="7" fillId="0" borderId="0" xfId="0" applyNumberFormat="1" applyFont="1" applyAlignment="1">
      <alignment vertical="top"/>
    </xf>
    <xf numFmtId="4" fontId="7" fillId="0" borderId="0" xfId="0" applyNumberFormat="1" applyFont="1" applyAlignment="1">
      <alignment vertical="top"/>
    </xf>
    <xf numFmtId="4" fontId="8" fillId="0" borderId="0" xfId="0" applyNumberFormat="1" applyFont="1" applyAlignment="1">
      <alignment vertical="top"/>
    </xf>
    <xf numFmtId="0" fontId="7" fillId="0" borderId="0" xfId="0" applyFont="1" applyAlignment="1">
      <alignment vertical="top"/>
    </xf>
    <xf numFmtId="4" fontId="6" fillId="0" borderId="0" xfId="0" applyNumberFormat="1" applyFont="1" applyAlignment="1">
      <alignment vertical="top"/>
    </xf>
    <xf numFmtId="0" fontId="7" fillId="6" borderId="0" xfId="0" applyFont="1" applyFill="1" applyAlignment="1">
      <alignment vertical="top"/>
    </xf>
    <xf numFmtId="49" fontId="7" fillId="0" borderId="0" xfId="0" applyNumberFormat="1" applyFont="1" applyAlignment="1">
      <alignment vertical="top" wrapText="1"/>
    </xf>
    <xf numFmtId="3" fontId="7" fillId="0" borderId="0" xfId="0" applyNumberFormat="1" applyFont="1" applyAlignment="1">
      <alignment vertical="top"/>
    </xf>
    <xf numFmtId="0" fontId="4" fillId="0" borderId="0" xfId="0" applyFont="1" applyAlignment="1">
      <alignment vertical="top" wrapText="1"/>
    </xf>
    <xf numFmtId="49" fontId="5" fillId="2" borderId="0" xfId="0" applyNumberFormat="1" applyFont="1" applyFill="1" applyAlignment="1">
      <alignment vertical="top" wrapText="1"/>
    </xf>
    <xf numFmtId="49" fontId="5" fillId="3" borderId="0" xfId="0" applyNumberFormat="1" applyFont="1" applyFill="1" applyAlignment="1">
      <alignment vertical="top" wrapText="1"/>
    </xf>
    <xf numFmtId="49" fontId="5" fillId="4" borderId="0" xfId="0" applyNumberFormat="1" applyFont="1" applyFill="1" applyAlignment="1">
      <alignment vertical="top" wrapText="1"/>
    </xf>
    <xf numFmtId="49" fontId="5" fillId="0" borderId="0" xfId="0" applyNumberFormat="1" applyFont="1" applyAlignment="1">
      <alignment vertical="top" wrapText="1"/>
    </xf>
    <xf numFmtId="0" fontId="7" fillId="6" borderId="0" xfId="0" applyFont="1" applyFill="1" applyAlignment="1">
      <alignmen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l'Office">
  <a:themeElements>
    <a:clrScheme name="Oficina">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icina">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ici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0B9849-4A8B-4763-BB16-D81100E9910D}">
  <dimension ref="A1:G365"/>
  <sheetViews>
    <sheetView tabSelected="1" workbookViewId="0">
      <pane xSplit="4" ySplit="3" topLeftCell="E4" activePane="bottomRight" state="frozen"/>
      <selection pane="topRight" activeCell="E1" sqref="E1"/>
      <selection pane="bottomLeft" activeCell="A4" sqref="A4"/>
      <selection pane="bottomRight" activeCell="I10" sqref="I10"/>
    </sheetView>
  </sheetViews>
  <sheetFormatPr defaultRowHeight="15" x14ac:dyDescent="0.25"/>
  <cols>
    <col min="1" max="1" width="9" bestFit="1" customWidth="1"/>
    <col min="2" max="2" width="6.7109375" bestFit="1" customWidth="1"/>
    <col min="3" max="3" width="3.7109375" bestFit="1" customWidth="1"/>
    <col min="4" max="4" width="26" customWidth="1"/>
    <col min="5" max="5" width="8" bestFit="1" customWidth="1"/>
    <col min="6" max="7" width="8.7109375" bestFit="1" customWidth="1"/>
  </cols>
  <sheetData>
    <row r="1" spans="1:7" x14ac:dyDescent="0.25">
      <c r="A1" s="1" t="s">
        <v>0</v>
      </c>
      <c r="B1" s="2"/>
      <c r="C1" s="2"/>
      <c r="D1" s="2"/>
      <c r="E1" s="2"/>
      <c r="F1" s="2"/>
      <c r="G1" s="2"/>
    </row>
    <row r="2" spans="1:7" ht="18.75" x14ac:dyDescent="0.25">
      <c r="A2" s="3" t="s">
        <v>1</v>
      </c>
      <c r="B2" s="2"/>
      <c r="C2" s="2"/>
      <c r="D2" s="2"/>
      <c r="E2" s="2"/>
      <c r="F2" s="2"/>
      <c r="G2" s="2"/>
    </row>
    <row r="3" spans="1:7" x14ac:dyDescent="0.25">
      <c r="A3" s="4" t="s">
        <v>2</v>
      </c>
      <c r="B3" s="4" t="s">
        <v>3</v>
      </c>
      <c r="C3" s="4" t="s">
        <v>4</v>
      </c>
      <c r="D3" s="24" t="s">
        <v>5</v>
      </c>
      <c r="E3" s="4" t="s">
        <v>6</v>
      </c>
      <c r="F3" s="4" t="s">
        <v>7</v>
      </c>
      <c r="G3" s="4" t="s">
        <v>8</v>
      </c>
    </row>
    <row r="4" spans="1:7" ht="22.5" x14ac:dyDescent="0.25">
      <c r="A4" s="5" t="s">
        <v>9</v>
      </c>
      <c r="B4" s="5" t="s">
        <v>10</v>
      </c>
      <c r="C4" s="5" t="s">
        <v>11</v>
      </c>
      <c r="D4" s="25" t="s">
        <v>12</v>
      </c>
      <c r="E4" s="6">
        <f>E362</f>
        <v>1</v>
      </c>
      <c r="F4" s="7">
        <f>F362</f>
        <v>178084.59</v>
      </c>
      <c r="G4" s="7">
        <f>G362</f>
        <v>178084.59</v>
      </c>
    </row>
    <row r="5" spans="1:7" x14ac:dyDescent="0.25">
      <c r="A5" s="8" t="s">
        <v>13</v>
      </c>
      <c r="B5" s="8" t="s">
        <v>10</v>
      </c>
      <c r="C5" s="8" t="s">
        <v>11</v>
      </c>
      <c r="D5" s="26" t="s">
        <v>14</v>
      </c>
      <c r="E5" s="9">
        <f>E23</f>
        <v>1</v>
      </c>
      <c r="F5" s="10">
        <f>F23</f>
        <v>7740.23</v>
      </c>
      <c r="G5" s="10">
        <f>G23</f>
        <v>7740.23</v>
      </c>
    </row>
    <row r="6" spans="1:7" x14ac:dyDescent="0.25">
      <c r="A6" s="11" t="s">
        <v>15</v>
      </c>
      <c r="B6" s="11" t="s">
        <v>10</v>
      </c>
      <c r="C6" s="11" t="s">
        <v>11</v>
      </c>
      <c r="D6" s="27" t="s">
        <v>14</v>
      </c>
      <c r="E6" s="12">
        <f>E21</f>
        <v>1</v>
      </c>
      <c r="F6" s="13">
        <f>F21</f>
        <v>7740.23</v>
      </c>
      <c r="G6" s="13">
        <f>G21</f>
        <v>7740.23</v>
      </c>
    </row>
    <row r="7" spans="1:7" ht="22.5" x14ac:dyDescent="0.25">
      <c r="A7" s="14" t="s">
        <v>16</v>
      </c>
      <c r="B7" s="15" t="s">
        <v>17</v>
      </c>
      <c r="C7" s="15" t="s">
        <v>18</v>
      </c>
      <c r="D7" s="22" t="s">
        <v>19</v>
      </c>
      <c r="E7" s="16">
        <v>299</v>
      </c>
      <c r="F7" s="17">
        <v>4.22</v>
      </c>
      <c r="G7" s="18">
        <f>ROUND(E7*F7,2)</f>
        <v>1261.78</v>
      </c>
    </row>
    <row r="8" spans="1:7" ht="33.75" x14ac:dyDescent="0.25">
      <c r="A8" s="19"/>
      <c r="B8" s="19"/>
      <c r="C8" s="19"/>
      <c r="D8" s="22" t="s">
        <v>20</v>
      </c>
      <c r="E8" s="19"/>
      <c r="F8" s="19"/>
      <c r="G8" s="19"/>
    </row>
    <row r="9" spans="1:7" ht="22.5" x14ac:dyDescent="0.25">
      <c r="A9" s="14" t="s">
        <v>21</v>
      </c>
      <c r="B9" s="15" t="s">
        <v>17</v>
      </c>
      <c r="C9" s="15" t="s">
        <v>22</v>
      </c>
      <c r="D9" s="22" t="s">
        <v>23</v>
      </c>
      <c r="E9" s="16">
        <v>900</v>
      </c>
      <c r="F9" s="17">
        <v>5.49</v>
      </c>
      <c r="G9" s="18">
        <f>ROUND(E9*F9,2)</f>
        <v>4941</v>
      </c>
    </row>
    <row r="10" spans="1:7" ht="112.5" x14ac:dyDescent="0.25">
      <c r="A10" s="19"/>
      <c r="B10" s="19"/>
      <c r="C10" s="19"/>
      <c r="D10" s="22" t="s">
        <v>24</v>
      </c>
      <c r="E10" s="19"/>
      <c r="F10" s="19"/>
      <c r="G10" s="19"/>
    </row>
    <row r="11" spans="1:7" ht="22.5" x14ac:dyDescent="0.25">
      <c r="A11" s="14" t="s">
        <v>25</v>
      </c>
      <c r="B11" s="15" t="s">
        <v>17</v>
      </c>
      <c r="C11" s="15" t="s">
        <v>22</v>
      </c>
      <c r="D11" s="22" t="s">
        <v>26</v>
      </c>
      <c r="E11" s="16">
        <v>16</v>
      </c>
      <c r="F11" s="17">
        <v>9.4600000000000009</v>
      </c>
      <c r="G11" s="18">
        <f>ROUND(E11*F11,2)</f>
        <v>151.36000000000001</v>
      </c>
    </row>
    <row r="12" spans="1:7" ht="33.75" x14ac:dyDescent="0.25">
      <c r="A12" s="19"/>
      <c r="B12" s="19"/>
      <c r="C12" s="19"/>
      <c r="D12" s="22" t="s">
        <v>27</v>
      </c>
      <c r="E12" s="19"/>
      <c r="F12" s="19"/>
      <c r="G12" s="19"/>
    </row>
    <row r="13" spans="1:7" ht="22.5" x14ac:dyDescent="0.25">
      <c r="A13" s="14" t="s">
        <v>28</v>
      </c>
      <c r="B13" s="15" t="s">
        <v>17</v>
      </c>
      <c r="C13" s="15" t="s">
        <v>22</v>
      </c>
      <c r="D13" s="22" t="s">
        <v>29</v>
      </c>
      <c r="E13" s="16">
        <v>96</v>
      </c>
      <c r="F13" s="17">
        <v>13.22</v>
      </c>
      <c r="G13" s="18">
        <f>ROUND(E13*F13,2)</f>
        <v>1269.1199999999999</v>
      </c>
    </row>
    <row r="14" spans="1:7" ht="33.75" x14ac:dyDescent="0.25">
      <c r="A14" s="19"/>
      <c r="B14" s="19"/>
      <c r="C14" s="19"/>
      <c r="D14" s="22" t="s">
        <v>30</v>
      </c>
      <c r="E14" s="19"/>
      <c r="F14" s="19"/>
      <c r="G14" s="19"/>
    </row>
    <row r="15" spans="1:7" ht="22.5" x14ac:dyDescent="0.25">
      <c r="A15" s="14" t="s">
        <v>31</v>
      </c>
      <c r="B15" s="15" t="s">
        <v>17</v>
      </c>
      <c r="C15" s="15" t="s">
        <v>18</v>
      </c>
      <c r="D15" s="22" t="s">
        <v>32</v>
      </c>
      <c r="E15" s="16">
        <v>1</v>
      </c>
      <c r="F15" s="17">
        <v>45.68</v>
      </c>
      <c r="G15" s="18">
        <f>ROUND(E15*F15,2)</f>
        <v>45.68</v>
      </c>
    </row>
    <row r="16" spans="1:7" ht="45" x14ac:dyDescent="0.25">
      <c r="A16" s="19"/>
      <c r="B16" s="19"/>
      <c r="C16" s="19"/>
      <c r="D16" s="22" t="s">
        <v>33</v>
      </c>
      <c r="E16" s="19"/>
      <c r="F16" s="19"/>
      <c r="G16" s="19"/>
    </row>
    <row r="17" spans="1:7" ht="33.75" x14ac:dyDescent="0.25">
      <c r="A17" s="14" t="s">
        <v>34</v>
      </c>
      <c r="B17" s="15" t="s">
        <v>17</v>
      </c>
      <c r="C17" s="15" t="s">
        <v>18</v>
      </c>
      <c r="D17" s="22" t="s">
        <v>35</v>
      </c>
      <c r="E17" s="16">
        <v>1</v>
      </c>
      <c r="F17" s="17">
        <v>29.07</v>
      </c>
      <c r="G17" s="18">
        <f>ROUND(E17*F17,2)</f>
        <v>29.07</v>
      </c>
    </row>
    <row r="18" spans="1:7" ht="45" x14ac:dyDescent="0.25">
      <c r="A18" s="19"/>
      <c r="B18" s="19"/>
      <c r="C18" s="19"/>
      <c r="D18" s="22" t="s">
        <v>36</v>
      </c>
      <c r="E18" s="19"/>
      <c r="F18" s="19"/>
      <c r="G18" s="19"/>
    </row>
    <row r="19" spans="1:7" x14ac:dyDescent="0.25">
      <c r="A19" s="14" t="s">
        <v>37</v>
      </c>
      <c r="B19" s="15" t="s">
        <v>17</v>
      </c>
      <c r="C19" s="15" t="s">
        <v>18</v>
      </c>
      <c r="D19" s="22" t="s">
        <v>38</v>
      </c>
      <c r="E19" s="16">
        <v>1</v>
      </c>
      <c r="F19" s="17">
        <v>42.22</v>
      </c>
      <c r="G19" s="18">
        <f>ROUND(E19*F19,2)</f>
        <v>42.22</v>
      </c>
    </row>
    <row r="20" spans="1:7" ht="56.25" x14ac:dyDescent="0.25">
      <c r="A20" s="19"/>
      <c r="B20" s="19"/>
      <c r="C20" s="19"/>
      <c r="D20" s="22" t="s">
        <v>39</v>
      </c>
      <c r="E20" s="19"/>
      <c r="F20" s="19"/>
      <c r="G20" s="19"/>
    </row>
    <row r="21" spans="1:7" x14ac:dyDescent="0.25">
      <c r="A21" s="19"/>
      <c r="B21" s="19"/>
      <c r="C21" s="19"/>
      <c r="D21" s="28" t="s">
        <v>40</v>
      </c>
      <c r="E21" s="16">
        <v>1</v>
      </c>
      <c r="F21" s="20">
        <f>G7+G9+G11+G13+G15+G17+G19</f>
        <v>7740.23</v>
      </c>
      <c r="G21" s="20">
        <f>ROUND(E21*F21,2)</f>
        <v>7740.23</v>
      </c>
    </row>
    <row r="22" spans="1:7" ht="0.95" customHeight="1" x14ac:dyDescent="0.25">
      <c r="A22" s="21"/>
      <c r="B22" s="21"/>
      <c r="C22" s="21"/>
      <c r="D22" s="29"/>
      <c r="E22" s="21"/>
      <c r="F22" s="21"/>
      <c r="G22" s="21"/>
    </row>
    <row r="23" spans="1:7" x14ac:dyDescent="0.25">
      <c r="A23" s="19"/>
      <c r="B23" s="19"/>
      <c r="C23" s="19"/>
      <c r="D23" s="28" t="s">
        <v>41</v>
      </c>
      <c r="E23" s="16">
        <v>1</v>
      </c>
      <c r="F23" s="20">
        <f>G6</f>
        <v>7740.23</v>
      </c>
      <c r="G23" s="20">
        <f>ROUND(E23*F23,2)</f>
        <v>7740.23</v>
      </c>
    </row>
    <row r="24" spans="1:7" ht="0.95" customHeight="1" x14ac:dyDescent="0.25">
      <c r="A24" s="21"/>
      <c r="B24" s="21"/>
      <c r="C24" s="21"/>
      <c r="D24" s="29"/>
      <c r="E24" s="21"/>
      <c r="F24" s="21"/>
      <c r="G24" s="21"/>
    </row>
    <row r="25" spans="1:7" x14ac:dyDescent="0.25">
      <c r="A25" s="8" t="s">
        <v>42</v>
      </c>
      <c r="B25" s="8" t="s">
        <v>10</v>
      </c>
      <c r="C25" s="8" t="s">
        <v>11</v>
      </c>
      <c r="D25" s="26" t="s">
        <v>43</v>
      </c>
      <c r="E25" s="9">
        <f>E45</f>
        <v>1</v>
      </c>
      <c r="F25" s="10">
        <f>F45</f>
        <v>10228.81</v>
      </c>
      <c r="G25" s="10">
        <f>G45</f>
        <v>10228.81</v>
      </c>
    </row>
    <row r="26" spans="1:7" x14ac:dyDescent="0.25">
      <c r="A26" s="11" t="s">
        <v>44</v>
      </c>
      <c r="B26" s="11" t="s">
        <v>10</v>
      </c>
      <c r="C26" s="11" t="s">
        <v>11</v>
      </c>
      <c r="D26" s="27" t="s">
        <v>43</v>
      </c>
      <c r="E26" s="12">
        <f>E43</f>
        <v>1</v>
      </c>
      <c r="F26" s="13">
        <f>F43</f>
        <v>10228.81</v>
      </c>
      <c r="G26" s="13">
        <f>G43</f>
        <v>10228.81</v>
      </c>
    </row>
    <row r="27" spans="1:7" ht="33.75" x14ac:dyDescent="0.25">
      <c r="A27" s="14" t="s">
        <v>45</v>
      </c>
      <c r="B27" s="15" t="s">
        <v>17</v>
      </c>
      <c r="C27" s="15" t="s">
        <v>22</v>
      </c>
      <c r="D27" s="22" t="s">
        <v>46</v>
      </c>
      <c r="E27" s="16">
        <v>62</v>
      </c>
      <c r="F27" s="17">
        <v>42.18</v>
      </c>
      <c r="G27" s="18">
        <f>ROUND(E27*F27,2)</f>
        <v>2615.16</v>
      </c>
    </row>
    <row r="28" spans="1:7" ht="45" x14ac:dyDescent="0.25">
      <c r="A28" s="19"/>
      <c r="B28" s="19"/>
      <c r="C28" s="19"/>
      <c r="D28" s="22" t="s">
        <v>47</v>
      </c>
      <c r="E28" s="19"/>
      <c r="F28" s="19"/>
      <c r="G28" s="19"/>
    </row>
    <row r="29" spans="1:7" ht="33.75" x14ac:dyDescent="0.25">
      <c r="A29" s="14" t="s">
        <v>48</v>
      </c>
      <c r="B29" s="15" t="s">
        <v>17</v>
      </c>
      <c r="C29" s="15" t="s">
        <v>22</v>
      </c>
      <c r="D29" s="22" t="s">
        <v>49</v>
      </c>
      <c r="E29" s="16">
        <v>30</v>
      </c>
      <c r="F29" s="17">
        <v>34.49</v>
      </c>
      <c r="G29" s="18">
        <f>ROUND(E29*F29,2)</f>
        <v>1034.7</v>
      </c>
    </row>
    <row r="30" spans="1:7" ht="45" x14ac:dyDescent="0.25">
      <c r="A30" s="19"/>
      <c r="B30" s="19"/>
      <c r="C30" s="19"/>
      <c r="D30" s="22" t="s">
        <v>50</v>
      </c>
      <c r="E30" s="19"/>
      <c r="F30" s="19"/>
      <c r="G30" s="19"/>
    </row>
    <row r="31" spans="1:7" ht="33.75" x14ac:dyDescent="0.25">
      <c r="A31" s="14" t="s">
        <v>51</v>
      </c>
      <c r="B31" s="15" t="s">
        <v>17</v>
      </c>
      <c r="C31" s="15" t="s">
        <v>22</v>
      </c>
      <c r="D31" s="22" t="s">
        <v>52</v>
      </c>
      <c r="E31" s="16">
        <v>42</v>
      </c>
      <c r="F31" s="17">
        <v>29.64</v>
      </c>
      <c r="G31" s="18">
        <f>ROUND(E31*F31,2)</f>
        <v>1244.8800000000001</v>
      </c>
    </row>
    <row r="32" spans="1:7" ht="45" x14ac:dyDescent="0.25">
      <c r="A32" s="19"/>
      <c r="B32" s="19"/>
      <c r="C32" s="19"/>
      <c r="D32" s="22" t="s">
        <v>53</v>
      </c>
      <c r="E32" s="19"/>
      <c r="F32" s="19"/>
      <c r="G32" s="19"/>
    </row>
    <row r="33" spans="1:7" ht="33.75" x14ac:dyDescent="0.25">
      <c r="A33" s="14" t="s">
        <v>54</v>
      </c>
      <c r="B33" s="15" t="s">
        <v>17</v>
      </c>
      <c r="C33" s="15" t="s">
        <v>22</v>
      </c>
      <c r="D33" s="22" t="s">
        <v>55</v>
      </c>
      <c r="E33" s="16">
        <v>35</v>
      </c>
      <c r="F33" s="17">
        <v>26.59</v>
      </c>
      <c r="G33" s="18">
        <f>ROUND(E33*F33,2)</f>
        <v>930.65</v>
      </c>
    </row>
    <row r="34" spans="1:7" ht="45" x14ac:dyDescent="0.25">
      <c r="A34" s="19"/>
      <c r="B34" s="19"/>
      <c r="C34" s="19"/>
      <c r="D34" s="22" t="s">
        <v>56</v>
      </c>
      <c r="E34" s="19"/>
      <c r="F34" s="19"/>
      <c r="G34" s="19"/>
    </row>
    <row r="35" spans="1:7" ht="33.75" x14ac:dyDescent="0.25">
      <c r="A35" s="14" t="s">
        <v>57</v>
      </c>
      <c r="B35" s="15" t="s">
        <v>17</v>
      </c>
      <c r="C35" s="15" t="s">
        <v>22</v>
      </c>
      <c r="D35" s="22" t="s">
        <v>58</v>
      </c>
      <c r="E35" s="16">
        <v>20</v>
      </c>
      <c r="F35" s="17">
        <v>40.549999999999997</v>
      </c>
      <c r="G35" s="18">
        <f>ROUND(E35*F35,2)</f>
        <v>811</v>
      </c>
    </row>
    <row r="36" spans="1:7" ht="56.25" x14ac:dyDescent="0.25">
      <c r="A36" s="19"/>
      <c r="B36" s="19"/>
      <c r="C36" s="19"/>
      <c r="D36" s="22" t="s">
        <v>59</v>
      </c>
      <c r="E36" s="19"/>
      <c r="F36" s="19"/>
      <c r="G36" s="19"/>
    </row>
    <row r="37" spans="1:7" ht="33.75" x14ac:dyDescent="0.25">
      <c r="A37" s="14" t="s">
        <v>60</v>
      </c>
      <c r="B37" s="15" t="s">
        <v>17</v>
      </c>
      <c r="C37" s="15" t="s">
        <v>22</v>
      </c>
      <c r="D37" s="22" t="s">
        <v>61</v>
      </c>
      <c r="E37" s="16">
        <v>224</v>
      </c>
      <c r="F37" s="17">
        <v>4.7</v>
      </c>
      <c r="G37" s="18">
        <f>ROUND(E37*F37,2)</f>
        <v>1052.8</v>
      </c>
    </row>
    <row r="38" spans="1:7" ht="78.75" x14ac:dyDescent="0.25">
      <c r="A38" s="19"/>
      <c r="B38" s="19"/>
      <c r="C38" s="19"/>
      <c r="D38" s="22" t="s">
        <v>62</v>
      </c>
      <c r="E38" s="19"/>
      <c r="F38" s="19"/>
      <c r="G38" s="19"/>
    </row>
    <row r="39" spans="1:7" ht="33.75" x14ac:dyDescent="0.25">
      <c r="A39" s="14" t="s">
        <v>63</v>
      </c>
      <c r="B39" s="15" t="s">
        <v>17</v>
      </c>
      <c r="C39" s="15" t="s">
        <v>22</v>
      </c>
      <c r="D39" s="22" t="s">
        <v>64</v>
      </c>
      <c r="E39" s="16">
        <v>72</v>
      </c>
      <c r="F39" s="17">
        <v>10.44</v>
      </c>
      <c r="G39" s="18">
        <f>ROUND(E39*F39,2)</f>
        <v>751.68</v>
      </c>
    </row>
    <row r="40" spans="1:7" ht="78.75" x14ac:dyDescent="0.25">
      <c r="A40" s="19"/>
      <c r="B40" s="19"/>
      <c r="C40" s="19"/>
      <c r="D40" s="22" t="s">
        <v>65</v>
      </c>
      <c r="E40" s="19"/>
      <c r="F40" s="19"/>
      <c r="G40" s="19"/>
    </row>
    <row r="41" spans="1:7" ht="22.5" x14ac:dyDescent="0.25">
      <c r="A41" s="14" t="s">
        <v>25</v>
      </c>
      <c r="B41" s="15" t="s">
        <v>17</v>
      </c>
      <c r="C41" s="15" t="s">
        <v>22</v>
      </c>
      <c r="D41" s="22" t="s">
        <v>26</v>
      </c>
      <c r="E41" s="16">
        <v>189</v>
      </c>
      <c r="F41" s="17">
        <v>9.4600000000000009</v>
      </c>
      <c r="G41" s="18">
        <f>ROUND(E41*F41,2)</f>
        <v>1787.94</v>
      </c>
    </row>
    <row r="42" spans="1:7" ht="33.75" x14ac:dyDescent="0.25">
      <c r="A42" s="19"/>
      <c r="B42" s="19"/>
      <c r="C42" s="19"/>
      <c r="D42" s="22" t="s">
        <v>27</v>
      </c>
      <c r="E42" s="19"/>
      <c r="F42" s="19"/>
      <c r="G42" s="19"/>
    </row>
    <row r="43" spans="1:7" x14ac:dyDescent="0.25">
      <c r="A43" s="19"/>
      <c r="B43" s="19"/>
      <c r="C43" s="19"/>
      <c r="D43" s="28" t="s">
        <v>66</v>
      </c>
      <c r="E43" s="16">
        <v>1</v>
      </c>
      <c r="F43" s="20">
        <f>G27+G29+G31+G33+G35+G37+G39+G41</f>
        <v>10228.81</v>
      </c>
      <c r="G43" s="20">
        <f>ROUND(E43*F43,2)</f>
        <v>10228.81</v>
      </c>
    </row>
    <row r="44" spans="1:7" ht="0.95" customHeight="1" x14ac:dyDescent="0.25">
      <c r="A44" s="21"/>
      <c r="B44" s="21"/>
      <c r="C44" s="21"/>
      <c r="D44" s="29"/>
      <c r="E44" s="21"/>
      <c r="F44" s="21"/>
      <c r="G44" s="21"/>
    </row>
    <row r="45" spans="1:7" x14ac:dyDescent="0.25">
      <c r="A45" s="19"/>
      <c r="B45" s="19"/>
      <c r="C45" s="19"/>
      <c r="D45" s="28" t="s">
        <v>67</v>
      </c>
      <c r="E45" s="16">
        <v>1</v>
      </c>
      <c r="F45" s="20">
        <f>G26</f>
        <v>10228.81</v>
      </c>
      <c r="G45" s="20">
        <f>ROUND(E45*F45,2)</f>
        <v>10228.81</v>
      </c>
    </row>
    <row r="46" spans="1:7" ht="0.95" customHeight="1" x14ac:dyDescent="0.25">
      <c r="A46" s="21"/>
      <c r="B46" s="21"/>
      <c r="C46" s="21"/>
      <c r="D46" s="29"/>
      <c r="E46" s="21"/>
      <c r="F46" s="21"/>
      <c r="G46" s="21"/>
    </row>
    <row r="47" spans="1:7" x14ac:dyDescent="0.25">
      <c r="A47" s="8" t="s">
        <v>68</v>
      </c>
      <c r="B47" s="8" t="s">
        <v>10</v>
      </c>
      <c r="C47" s="8" t="s">
        <v>11</v>
      </c>
      <c r="D47" s="26" t="s">
        <v>69</v>
      </c>
      <c r="E47" s="9">
        <f>E118</f>
        <v>1</v>
      </c>
      <c r="F47" s="10">
        <f>F118</f>
        <v>24507.31</v>
      </c>
      <c r="G47" s="10">
        <f>G118</f>
        <v>24507.31</v>
      </c>
    </row>
    <row r="48" spans="1:7" ht="22.5" x14ac:dyDescent="0.25">
      <c r="A48" s="11" t="s">
        <v>70</v>
      </c>
      <c r="B48" s="11" t="s">
        <v>10</v>
      </c>
      <c r="C48" s="11" t="s">
        <v>11</v>
      </c>
      <c r="D48" s="27" t="s">
        <v>71</v>
      </c>
      <c r="E48" s="12">
        <f>E53</f>
        <v>1</v>
      </c>
      <c r="F48" s="13">
        <f>F53</f>
        <v>5427.22</v>
      </c>
      <c r="G48" s="13">
        <f>G53</f>
        <v>5427.22</v>
      </c>
    </row>
    <row r="49" spans="1:7" ht="22.5" x14ac:dyDescent="0.25">
      <c r="A49" s="14" t="s">
        <v>72</v>
      </c>
      <c r="B49" s="15" t="s">
        <v>17</v>
      </c>
      <c r="C49" s="15" t="s">
        <v>18</v>
      </c>
      <c r="D49" s="22" t="s">
        <v>73</v>
      </c>
      <c r="E49" s="16">
        <v>1</v>
      </c>
      <c r="F49" s="17">
        <v>782.35</v>
      </c>
      <c r="G49" s="18">
        <f>ROUND(E49*F49,2)</f>
        <v>782.35</v>
      </c>
    </row>
    <row r="50" spans="1:7" ht="409.5" x14ac:dyDescent="0.25">
      <c r="A50" s="19"/>
      <c r="B50" s="19"/>
      <c r="C50" s="19"/>
      <c r="D50" s="22" t="s">
        <v>74</v>
      </c>
      <c r="E50" s="19"/>
      <c r="F50" s="19"/>
      <c r="G50" s="19"/>
    </row>
    <row r="51" spans="1:7" ht="22.5" x14ac:dyDescent="0.25">
      <c r="A51" s="14" t="s">
        <v>75</v>
      </c>
      <c r="B51" s="15" t="s">
        <v>17</v>
      </c>
      <c r="C51" s="15" t="s">
        <v>18</v>
      </c>
      <c r="D51" s="22" t="s">
        <v>76</v>
      </c>
      <c r="E51" s="16">
        <v>1</v>
      </c>
      <c r="F51" s="17">
        <v>4644.87</v>
      </c>
      <c r="G51" s="18">
        <f>ROUND(E51*F51,2)</f>
        <v>4644.87</v>
      </c>
    </row>
    <row r="52" spans="1:7" ht="409.5" x14ac:dyDescent="0.25">
      <c r="A52" s="19"/>
      <c r="B52" s="19"/>
      <c r="C52" s="19"/>
      <c r="D52" s="22" t="s">
        <v>77</v>
      </c>
      <c r="E52" s="19"/>
      <c r="F52" s="19"/>
      <c r="G52" s="19"/>
    </row>
    <row r="53" spans="1:7" x14ac:dyDescent="0.25">
      <c r="A53" s="19"/>
      <c r="B53" s="19"/>
      <c r="C53" s="19"/>
      <c r="D53" s="28" t="s">
        <v>78</v>
      </c>
      <c r="E53" s="16">
        <v>1</v>
      </c>
      <c r="F53" s="20">
        <f>G49+G51</f>
        <v>5427.22</v>
      </c>
      <c r="G53" s="20">
        <f>ROUND(E53*F53,2)</f>
        <v>5427.22</v>
      </c>
    </row>
    <row r="54" spans="1:7" ht="0.95" customHeight="1" x14ac:dyDescent="0.25">
      <c r="A54" s="21"/>
      <c r="B54" s="21"/>
      <c r="C54" s="21"/>
      <c r="D54" s="29"/>
      <c r="E54" s="21"/>
      <c r="F54" s="21"/>
      <c r="G54" s="21"/>
    </row>
    <row r="55" spans="1:7" x14ac:dyDescent="0.25">
      <c r="A55" s="11" t="s">
        <v>79</v>
      </c>
      <c r="B55" s="11" t="s">
        <v>10</v>
      </c>
      <c r="C55" s="11" t="s">
        <v>11</v>
      </c>
      <c r="D55" s="27" t="s">
        <v>80</v>
      </c>
      <c r="E55" s="12">
        <f>E106</f>
        <v>1</v>
      </c>
      <c r="F55" s="13">
        <f>F106</f>
        <v>18244.57</v>
      </c>
      <c r="G55" s="13">
        <f>G106</f>
        <v>18244.57</v>
      </c>
    </row>
    <row r="56" spans="1:7" ht="22.5" x14ac:dyDescent="0.25">
      <c r="A56" s="14" t="s">
        <v>81</v>
      </c>
      <c r="B56" s="15" t="s">
        <v>17</v>
      </c>
      <c r="C56" s="15" t="s">
        <v>18</v>
      </c>
      <c r="D56" s="22" t="s">
        <v>82</v>
      </c>
      <c r="E56" s="16">
        <v>1</v>
      </c>
      <c r="F56" s="17">
        <v>950.51</v>
      </c>
      <c r="G56" s="18">
        <f>ROUND(E56*F56,2)</f>
        <v>950.51</v>
      </c>
    </row>
    <row r="57" spans="1:7" ht="303.75" x14ac:dyDescent="0.25">
      <c r="A57" s="19"/>
      <c r="B57" s="19"/>
      <c r="C57" s="19"/>
      <c r="D57" s="22" t="s">
        <v>83</v>
      </c>
      <c r="E57" s="19"/>
      <c r="F57" s="19"/>
      <c r="G57" s="19"/>
    </row>
    <row r="58" spans="1:7" ht="22.5" x14ac:dyDescent="0.25">
      <c r="A58" s="14" t="s">
        <v>84</v>
      </c>
      <c r="B58" s="15" t="s">
        <v>17</v>
      </c>
      <c r="C58" s="15" t="s">
        <v>18</v>
      </c>
      <c r="D58" s="22" t="s">
        <v>85</v>
      </c>
      <c r="E58" s="16">
        <v>1</v>
      </c>
      <c r="F58" s="17">
        <v>1168.2</v>
      </c>
      <c r="G58" s="18">
        <f>ROUND(E58*F58,2)</f>
        <v>1168.2</v>
      </c>
    </row>
    <row r="59" spans="1:7" ht="337.5" x14ac:dyDescent="0.25">
      <c r="A59" s="19"/>
      <c r="B59" s="19"/>
      <c r="C59" s="19"/>
      <c r="D59" s="22" t="s">
        <v>86</v>
      </c>
      <c r="E59" s="19"/>
      <c r="F59" s="19"/>
      <c r="G59" s="19"/>
    </row>
    <row r="60" spans="1:7" ht="22.5" x14ac:dyDescent="0.25">
      <c r="A60" s="14" t="s">
        <v>87</v>
      </c>
      <c r="B60" s="15" t="s">
        <v>17</v>
      </c>
      <c r="C60" s="15" t="s">
        <v>18</v>
      </c>
      <c r="D60" s="22" t="s">
        <v>88</v>
      </c>
      <c r="E60" s="16">
        <v>1</v>
      </c>
      <c r="F60" s="17">
        <v>1940.72</v>
      </c>
      <c r="G60" s="18">
        <f>ROUND(E60*F60,2)</f>
        <v>1940.72</v>
      </c>
    </row>
    <row r="61" spans="1:7" ht="157.5" x14ac:dyDescent="0.25">
      <c r="A61" s="19"/>
      <c r="B61" s="19"/>
      <c r="C61" s="19"/>
      <c r="D61" s="22" t="s">
        <v>89</v>
      </c>
      <c r="E61" s="19"/>
      <c r="F61" s="19"/>
      <c r="G61" s="19"/>
    </row>
    <row r="62" spans="1:7" ht="22.5" x14ac:dyDescent="0.25">
      <c r="A62" s="14" t="s">
        <v>90</v>
      </c>
      <c r="B62" s="15" t="s">
        <v>17</v>
      </c>
      <c r="C62" s="15" t="s">
        <v>11</v>
      </c>
      <c r="D62" s="22" t="s">
        <v>91</v>
      </c>
      <c r="E62" s="16">
        <v>1</v>
      </c>
      <c r="F62" s="17">
        <v>695.9</v>
      </c>
      <c r="G62" s="18">
        <f>ROUND(E62*F62,2)</f>
        <v>695.9</v>
      </c>
    </row>
    <row r="63" spans="1:7" ht="45" x14ac:dyDescent="0.25">
      <c r="A63" s="19"/>
      <c r="B63" s="19"/>
      <c r="C63" s="19"/>
      <c r="D63" s="22" t="s">
        <v>92</v>
      </c>
      <c r="E63" s="19"/>
      <c r="F63" s="19"/>
      <c r="G63" s="19"/>
    </row>
    <row r="64" spans="1:7" x14ac:dyDescent="0.25">
      <c r="A64" s="14" t="s">
        <v>93</v>
      </c>
      <c r="B64" s="15" t="s">
        <v>17</v>
      </c>
      <c r="C64" s="15" t="s">
        <v>18</v>
      </c>
      <c r="D64" s="22" t="s">
        <v>94</v>
      </c>
      <c r="E64" s="16">
        <v>2</v>
      </c>
      <c r="F64" s="17">
        <v>1259.54</v>
      </c>
      <c r="G64" s="18">
        <f>ROUND(E64*F64,2)</f>
        <v>2519.08</v>
      </c>
    </row>
    <row r="65" spans="1:7" ht="409.5" x14ac:dyDescent="0.25">
      <c r="A65" s="19"/>
      <c r="B65" s="19"/>
      <c r="C65" s="19"/>
      <c r="D65" s="22" t="s">
        <v>95</v>
      </c>
      <c r="E65" s="19"/>
      <c r="F65" s="19"/>
      <c r="G65" s="19"/>
    </row>
    <row r="66" spans="1:7" ht="33.75" x14ac:dyDescent="0.25">
      <c r="A66" s="14" t="s">
        <v>96</v>
      </c>
      <c r="B66" s="15" t="s">
        <v>17</v>
      </c>
      <c r="C66" s="15" t="s">
        <v>18</v>
      </c>
      <c r="D66" s="22" t="s">
        <v>97</v>
      </c>
      <c r="E66" s="16">
        <v>2</v>
      </c>
      <c r="F66" s="17">
        <v>261.79000000000002</v>
      </c>
      <c r="G66" s="18">
        <f>ROUND(E66*F66,2)</f>
        <v>523.58000000000004</v>
      </c>
    </row>
    <row r="67" spans="1:7" ht="112.5" x14ac:dyDescent="0.25">
      <c r="A67" s="19"/>
      <c r="B67" s="19"/>
      <c r="C67" s="19"/>
      <c r="D67" s="22" t="s">
        <v>98</v>
      </c>
      <c r="E67" s="19"/>
      <c r="F67" s="19"/>
      <c r="G67" s="19"/>
    </row>
    <row r="68" spans="1:7" ht="33.75" x14ac:dyDescent="0.25">
      <c r="A68" s="14" t="s">
        <v>99</v>
      </c>
      <c r="B68" s="15" t="s">
        <v>17</v>
      </c>
      <c r="C68" s="15" t="s">
        <v>18</v>
      </c>
      <c r="D68" s="22" t="s">
        <v>100</v>
      </c>
      <c r="E68" s="16">
        <v>2</v>
      </c>
      <c r="F68" s="17">
        <v>169.52</v>
      </c>
      <c r="G68" s="18">
        <f>ROUND(E68*F68,2)</f>
        <v>339.04</v>
      </c>
    </row>
    <row r="69" spans="1:7" ht="112.5" x14ac:dyDescent="0.25">
      <c r="A69" s="19"/>
      <c r="B69" s="19"/>
      <c r="C69" s="19"/>
      <c r="D69" s="22" t="s">
        <v>101</v>
      </c>
      <c r="E69" s="19"/>
      <c r="F69" s="19"/>
      <c r="G69" s="19"/>
    </row>
    <row r="70" spans="1:7" ht="33.75" x14ac:dyDescent="0.25">
      <c r="A70" s="14" t="s">
        <v>102</v>
      </c>
      <c r="B70" s="15" t="s">
        <v>17</v>
      </c>
      <c r="C70" s="15" t="s">
        <v>18</v>
      </c>
      <c r="D70" s="22" t="s">
        <v>103</v>
      </c>
      <c r="E70" s="16">
        <v>8</v>
      </c>
      <c r="F70" s="17">
        <v>201.13</v>
      </c>
      <c r="G70" s="18">
        <f>ROUND(E70*F70,2)</f>
        <v>1609.04</v>
      </c>
    </row>
    <row r="71" spans="1:7" ht="112.5" x14ac:dyDescent="0.25">
      <c r="A71" s="19"/>
      <c r="B71" s="19"/>
      <c r="C71" s="19"/>
      <c r="D71" s="22" t="s">
        <v>104</v>
      </c>
      <c r="E71" s="19"/>
      <c r="F71" s="19"/>
      <c r="G71" s="19"/>
    </row>
    <row r="72" spans="1:7" ht="33.75" x14ac:dyDescent="0.25">
      <c r="A72" s="14" t="s">
        <v>105</v>
      </c>
      <c r="B72" s="15" t="s">
        <v>17</v>
      </c>
      <c r="C72" s="15" t="s">
        <v>18</v>
      </c>
      <c r="D72" s="22" t="s">
        <v>106</v>
      </c>
      <c r="E72" s="16">
        <v>2</v>
      </c>
      <c r="F72" s="17">
        <v>236.8</v>
      </c>
      <c r="G72" s="18">
        <f>ROUND(E72*F72,2)</f>
        <v>473.6</v>
      </c>
    </row>
    <row r="73" spans="1:7" ht="123.75" x14ac:dyDescent="0.25">
      <c r="A73" s="19"/>
      <c r="B73" s="19"/>
      <c r="C73" s="19"/>
      <c r="D73" s="22" t="s">
        <v>107</v>
      </c>
      <c r="E73" s="19"/>
      <c r="F73" s="19"/>
      <c r="G73" s="19"/>
    </row>
    <row r="74" spans="1:7" ht="33.75" x14ac:dyDescent="0.25">
      <c r="A74" s="14" t="s">
        <v>108</v>
      </c>
      <c r="B74" s="15" t="s">
        <v>17</v>
      </c>
      <c r="C74" s="15" t="s">
        <v>18</v>
      </c>
      <c r="D74" s="22" t="s">
        <v>109</v>
      </c>
      <c r="E74" s="16">
        <v>2</v>
      </c>
      <c r="F74" s="17">
        <v>193.34</v>
      </c>
      <c r="G74" s="18">
        <f>ROUND(E74*F74,2)</f>
        <v>386.68</v>
      </c>
    </row>
    <row r="75" spans="1:7" ht="123.75" x14ac:dyDescent="0.25">
      <c r="A75" s="19"/>
      <c r="B75" s="19"/>
      <c r="C75" s="19"/>
      <c r="D75" s="22" t="s">
        <v>110</v>
      </c>
      <c r="E75" s="19"/>
      <c r="F75" s="19"/>
      <c r="G75" s="19"/>
    </row>
    <row r="76" spans="1:7" ht="33.75" x14ac:dyDescent="0.25">
      <c r="A76" s="14" t="s">
        <v>111</v>
      </c>
      <c r="B76" s="15" t="s">
        <v>17</v>
      </c>
      <c r="C76" s="15" t="s">
        <v>18</v>
      </c>
      <c r="D76" s="22" t="s">
        <v>112</v>
      </c>
      <c r="E76" s="16">
        <v>9</v>
      </c>
      <c r="F76" s="17">
        <v>156.49</v>
      </c>
      <c r="G76" s="18">
        <f>ROUND(E76*F76,2)</f>
        <v>1408.41</v>
      </c>
    </row>
    <row r="77" spans="1:7" ht="112.5" x14ac:dyDescent="0.25">
      <c r="A77" s="19"/>
      <c r="B77" s="19"/>
      <c r="C77" s="19"/>
      <c r="D77" s="22" t="s">
        <v>113</v>
      </c>
      <c r="E77" s="19"/>
      <c r="F77" s="19"/>
      <c r="G77" s="19"/>
    </row>
    <row r="78" spans="1:7" ht="33.75" x14ac:dyDescent="0.25">
      <c r="A78" s="14" t="s">
        <v>114</v>
      </c>
      <c r="B78" s="15" t="s">
        <v>17</v>
      </c>
      <c r="C78" s="15" t="s">
        <v>18</v>
      </c>
      <c r="D78" s="22" t="s">
        <v>115</v>
      </c>
      <c r="E78" s="16">
        <v>1</v>
      </c>
      <c r="F78" s="17">
        <v>155.81</v>
      </c>
      <c r="G78" s="18">
        <f>ROUND(E78*F78,2)</f>
        <v>155.81</v>
      </c>
    </row>
    <row r="79" spans="1:7" ht="78.75" x14ac:dyDescent="0.25">
      <c r="A79" s="19"/>
      <c r="B79" s="19"/>
      <c r="C79" s="19"/>
      <c r="D79" s="22" t="s">
        <v>116</v>
      </c>
      <c r="E79" s="19"/>
      <c r="F79" s="19"/>
      <c r="G79" s="19"/>
    </row>
    <row r="80" spans="1:7" ht="33.75" x14ac:dyDescent="0.25">
      <c r="A80" s="14" t="s">
        <v>117</v>
      </c>
      <c r="B80" s="15" t="s">
        <v>17</v>
      </c>
      <c r="C80" s="15" t="s">
        <v>18</v>
      </c>
      <c r="D80" s="22" t="s">
        <v>118</v>
      </c>
      <c r="E80" s="16">
        <v>1</v>
      </c>
      <c r="F80" s="17">
        <v>146.86000000000001</v>
      </c>
      <c r="G80" s="18">
        <f>ROUND(E80*F80,2)</f>
        <v>146.86000000000001</v>
      </c>
    </row>
    <row r="81" spans="1:7" ht="78.75" x14ac:dyDescent="0.25">
      <c r="A81" s="19"/>
      <c r="B81" s="19"/>
      <c r="C81" s="19"/>
      <c r="D81" s="22" t="s">
        <v>119</v>
      </c>
      <c r="E81" s="19"/>
      <c r="F81" s="19"/>
      <c r="G81" s="19"/>
    </row>
    <row r="82" spans="1:7" ht="33.75" x14ac:dyDescent="0.25">
      <c r="A82" s="14" t="s">
        <v>120</v>
      </c>
      <c r="B82" s="15" t="s">
        <v>17</v>
      </c>
      <c r="C82" s="15" t="s">
        <v>18</v>
      </c>
      <c r="D82" s="22" t="s">
        <v>121</v>
      </c>
      <c r="E82" s="16">
        <v>2</v>
      </c>
      <c r="F82" s="17">
        <v>94.32</v>
      </c>
      <c r="G82" s="18">
        <f>ROUND(E82*F82,2)</f>
        <v>188.64</v>
      </c>
    </row>
    <row r="83" spans="1:7" ht="78.75" x14ac:dyDescent="0.25">
      <c r="A83" s="19"/>
      <c r="B83" s="19"/>
      <c r="C83" s="19"/>
      <c r="D83" s="22" t="s">
        <v>122</v>
      </c>
      <c r="E83" s="19"/>
      <c r="F83" s="19"/>
      <c r="G83" s="19"/>
    </row>
    <row r="84" spans="1:7" ht="33.75" x14ac:dyDescent="0.25">
      <c r="A84" s="14" t="s">
        <v>123</v>
      </c>
      <c r="B84" s="15" t="s">
        <v>17</v>
      </c>
      <c r="C84" s="15" t="s">
        <v>18</v>
      </c>
      <c r="D84" s="22" t="s">
        <v>124</v>
      </c>
      <c r="E84" s="16">
        <v>3</v>
      </c>
      <c r="F84" s="17">
        <v>78.430000000000007</v>
      </c>
      <c r="G84" s="18">
        <f>ROUND(E84*F84,2)</f>
        <v>235.29</v>
      </c>
    </row>
    <row r="85" spans="1:7" ht="78.75" x14ac:dyDescent="0.25">
      <c r="A85" s="19"/>
      <c r="B85" s="19"/>
      <c r="C85" s="19"/>
      <c r="D85" s="22" t="s">
        <v>125</v>
      </c>
      <c r="E85" s="19"/>
      <c r="F85" s="19"/>
      <c r="G85" s="19"/>
    </row>
    <row r="86" spans="1:7" ht="33.75" x14ac:dyDescent="0.25">
      <c r="A86" s="14" t="s">
        <v>126</v>
      </c>
      <c r="B86" s="15" t="s">
        <v>17</v>
      </c>
      <c r="C86" s="15" t="s">
        <v>18</v>
      </c>
      <c r="D86" s="22" t="s">
        <v>127</v>
      </c>
      <c r="E86" s="16">
        <v>13</v>
      </c>
      <c r="F86" s="17">
        <v>71.7</v>
      </c>
      <c r="G86" s="18">
        <f>ROUND(E86*F86,2)</f>
        <v>932.1</v>
      </c>
    </row>
    <row r="87" spans="1:7" ht="78.75" x14ac:dyDescent="0.25">
      <c r="A87" s="19"/>
      <c r="B87" s="19"/>
      <c r="C87" s="19"/>
      <c r="D87" s="22" t="s">
        <v>128</v>
      </c>
      <c r="E87" s="19"/>
      <c r="F87" s="19"/>
      <c r="G87" s="19"/>
    </row>
    <row r="88" spans="1:7" ht="33.75" x14ac:dyDescent="0.25">
      <c r="A88" s="14" t="s">
        <v>129</v>
      </c>
      <c r="B88" s="15" t="s">
        <v>17</v>
      </c>
      <c r="C88" s="15" t="s">
        <v>18</v>
      </c>
      <c r="D88" s="22" t="s">
        <v>130</v>
      </c>
      <c r="E88" s="16">
        <v>2</v>
      </c>
      <c r="F88" s="17">
        <v>70.650000000000006</v>
      </c>
      <c r="G88" s="18">
        <f>ROUND(E88*F88,2)</f>
        <v>141.30000000000001</v>
      </c>
    </row>
    <row r="89" spans="1:7" ht="78.75" x14ac:dyDescent="0.25">
      <c r="A89" s="19"/>
      <c r="B89" s="19"/>
      <c r="C89" s="19"/>
      <c r="D89" s="22" t="s">
        <v>131</v>
      </c>
      <c r="E89" s="19"/>
      <c r="F89" s="19"/>
      <c r="G89" s="19"/>
    </row>
    <row r="90" spans="1:7" ht="33.75" x14ac:dyDescent="0.25">
      <c r="A90" s="14" t="s">
        <v>132</v>
      </c>
      <c r="B90" s="15" t="s">
        <v>17</v>
      </c>
      <c r="C90" s="15" t="s">
        <v>18</v>
      </c>
      <c r="D90" s="22" t="s">
        <v>133</v>
      </c>
      <c r="E90" s="16">
        <v>12</v>
      </c>
      <c r="F90" s="17">
        <v>40.69</v>
      </c>
      <c r="G90" s="18">
        <f>ROUND(E90*F90,2)</f>
        <v>488.28</v>
      </c>
    </row>
    <row r="91" spans="1:7" ht="78.75" x14ac:dyDescent="0.25">
      <c r="A91" s="19"/>
      <c r="B91" s="19"/>
      <c r="C91" s="19"/>
      <c r="D91" s="22" t="s">
        <v>134</v>
      </c>
      <c r="E91" s="19"/>
      <c r="F91" s="19"/>
      <c r="G91" s="19"/>
    </row>
    <row r="92" spans="1:7" ht="33.75" x14ac:dyDescent="0.25">
      <c r="A92" s="14" t="s">
        <v>135</v>
      </c>
      <c r="B92" s="15" t="s">
        <v>17</v>
      </c>
      <c r="C92" s="15" t="s">
        <v>18</v>
      </c>
      <c r="D92" s="22" t="s">
        <v>136</v>
      </c>
      <c r="E92" s="16">
        <v>13</v>
      </c>
      <c r="F92" s="17">
        <v>40.17</v>
      </c>
      <c r="G92" s="18">
        <f>ROUND(E92*F92,2)</f>
        <v>522.21</v>
      </c>
    </row>
    <row r="93" spans="1:7" ht="78.75" x14ac:dyDescent="0.25">
      <c r="A93" s="19"/>
      <c r="B93" s="19"/>
      <c r="C93" s="19"/>
      <c r="D93" s="22" t="s">
        <v>137</v>
      </c>
      <c r="E93" s="19"/>
      <c r="F93" s="19"/>
      <c r="G93" s="19"/>
    </row>
    <row r="94" spans="1:7" ht="45" x14ac:dyDescent="0.25">
      <c r="A94" s="14" t="s">
        <v>138</v>
      </c>
      <c r="B94" s="15" t="s">
        <v>17</v>
      </c>
      <c r="C94" s="15" t="s">
        <v>18</v>
      </c>
      <c r="D94" s="22" t="s">
        <v>139</v>
      </c>
      <c r="E94" s="16">
        <v>5</v>
      </c>
      <c r="F94" s="17">
        <v>61.68</v>
      </c>
      <c r="G94" s="18">
        <f>ROUND(E94*F94,2)</f>
        <v>308.39999999999998</v>
      </c>
    </row>
    <row r="95" spans="1:7" ht="90" x14ac:dyDescent="0.25">
      <c r="A95" s="19"/>
      <c r="B95" s="19"/>
      <c r="C95" s="19"/>
      <c r="D95" s="22" t="s">
        <v>140</v>
      </c>
      <c r="E95" s="19"/>
      <c r="F95" s="19"/>
      <c r="G95" s="19"/>
    </row>
    <row r="96" spans="1:7" ht="45" x14ac:dyDescent="0.25">
      <c r="A96" s="14" t="s">
        <v>141</v>
      </c>
      <c r="B96" s="15" t="s">
        <v>17</v>
      </c>
      <c r="C96" s="15" t="s">
        <v>18</v>
      </c>
      <c r="D96" s="22" t="s">
        <v>142</v>
      </c>
      <c r="E96" s="16">
        <v>14</v>
      </c>
      <c r="F96" s="17">
        <v>99.96</v>
      </c>
      <c r="G96" s="18">
        <f>ROUND(E96*F96,2)</f>
        <v>1399.44</v>
      </c>
    </row>
    <row r="97" spans="1:7" ht="101.25" x14ac:dyDescent="0.25">
      <c r="A97" s="19"/>
      <c r="B97" s="19"/>
      <c r="C97" s="19"/>
      <c r="D97" s="22" t="s">
        <v>143</v>
      </c>
      <c r="E97" s="19"/>
      <c r="F97" s="19"/>
      <c r="G97" s="19"/>
    </row>
    <row r="98" spans="1:7" ht="22.5" x14ac:dyDescent="0.25">
      <c r="A98" s="14" t="s">
        <v>144</v>
      </c>
      <c r="B98" s="15" t="s">
        <v>17</v>
      </c>
      <c r="C98" s="15" t="s">
        <v>18</v>
      </c>
      <c r="D98" s="22" t="s">
        <v>145</v>
      </c>
      <c r="E98" s="16">
        <v>2</v>
      </c>
      <c r="F98" s="17">
        <v>233.75</v>
      </c>
      <c r="G98" s="18">
        <f>ROUND(E98*F98,2)</f>
        <v>467.5</v>
      </c>
    </row>
    <row r="99" spans="1:7" ht="56.25" x14ac:dyDescent="0.25">
      <c r="A99" s="19"/>
      <c r="B99" s="19"/>
      <c r="C99" s="19"/>
      <c r="D99" s="22" t="s">
        <v>146</v>
      </c>
      <c r="E99" s="19"/>
      <c r="F99" s="19"/>
      <c r="G99" s="19"/>
    </row>
    <row r="100" spans="1:7" x14ac:dyDescent="0.25">
      <c r="A100" s="14" t="s">
        <v>147</v>
      </c>
      <c r="B100" s="15" t="s">
        <v>17</v>
      </c>
      <c r="C100" s="15" t="s">
        <v>18</v>
      </c>
      <c r="D100" s="22" t="s">
        <v>148</v>
      </c>
      <c r="E100" s="16">
        <v>12</v>
      </c>
      <c r="F100" s="17">
        <v>79.83</v>
      </c>
      <c r="G100" s="18">
        <f>ROUND(E100*F100,2)</f>
        <v>957.96</v>
      </c>
    </row>
    <row r="101" spans="1:7" ht="45" x14ac:dyDescent="0.25">
      <c r="A101" s="19"/>
      <c r="B101" s="19"/>
      <c r="C101" s="19"/>
      <c r="D101" s="22" t="s">
        <v>149</v>
      </c>
      <c r="E101" s="19"/>
      <c r="F101" s="19"/>
      <c r="G101" s="19"/>
    </row>
    <row r="102" spans="1:7" ht="22.5" x14ac:dyDescent="0.25">
      <c r="A102" s="14" t="s">
        <v>150</v>
      </c>
      <c r="B102" s="15" t="s">
        <v>17</v>
      </c>
      <c r="C102" s="15" t="s">
        <v>18</v>
      </c>
      <c r="D102" s="22" t="s">
        <v>151</v>
      </c>
      <c r="E102" s="16">
        <v>1</v>
      </c>
      <c r="F102" s="17">
        <v>86.02</v>
      </c>
      <c r="G102" s="18">
        <f>ROUND(E102*F102,2)</f>
        <v>86.02</v>
      </c>
    </row>
    <row r="103" spans="1:7" ht="56.25" x14ac:dyDescent="0.25">
      <c r="A103" s="19"/>
      <c r="B103" s="19"/>
      <c r="C103" s="19"/>
      <c r="D103" s="22" t="s">
        <v>152</v>
      </c>
      <c r="E103" s="19"/>
      <c r="F103" s="19"/>
      <c r="G103" s="19"/>
    </row>
    <row r="104" spans="1:7" x14ac:dyDescent="0.25">
      <c r="A104" s="14" t="s">
        <v>466</v>
      </c>
      <c r="B104" s="15" t="s">
        <v>17</v>
      </c>
      <c r="C104" s="15" t="s">
        <v>18</v>
      </c>
      <c r="D104" s="22" t="s">
        <v>467</v>
      </c>
      <c r="E104" s="16">
        <v>1</v>
      </c>
      <c r="F104" s="17">
        <v>200</v>
      </c>
      <c r="G104" s="18">
        <f>ROUND(E104*F104,2)</f>
        <v>200</v>
      </c>
    </row>
    <row r="105" spans="1:7" x14ac:dyDescent="0.25">
      <c r="A105" s="19"/>
      <c r="B105" s="19"/>
      <c r="C105" s="19"/>
      <c r="D105" s="22" t="s">
        <v>467</v>
      </c>
      <c r="E105" s="19"/>
      <c r="F105" s="19"/>
      <c r="G105" s="19"/>
    </row>
    <row r="106" spans="1:7" x14ac:dyDescent="0.25">
      <c r="A106" s="19"/>
      <c r="B106" s="19"/>
      <c r="C106" s="19"/>
      <c r="D106" s="28" t="s">
        <v>153</v>
      </c>
      <c r="E106" s="16">
        <v>1</v>
      </c>
      <c r="F106" s="20">
        <f>G56+G58+G60+G62+G64+G66+G68+G70+G72+G74+G76+G78+G80+G82+G84+G86+G88+G90+G92+G94+G96+G98+G100+G102+G104</f>
        <v>18244.57</v>
      </c>
      <c r="G106" s="20">
        <f>ROUND(E106*F106,2)</f>
        <v>18244.57</v>
      </c>
    </row>
    <row r="107" spans="1:7" ht="0.95" customHeight="1" x14ac:dyDescent="0.25">
      <c r="A107" s="21"/>
      <c r="B107" s="21"/>
      <c r="C107" s="21"/>
      <c r="D107" s="29"/>
      <c r="E107" s="21"/>
      <c r="F107" s="21"/>
      <c r="G107" s="21"/>
    </row>
    <row r="108" spans="1:7" x14ac:dyDescent="0.25">
      <c r="A108" s="11" t="s">
        <v>154</v>
      </c>
      <c r="B108" s="11" t="s">
        <v>10</v>
      </c>
      <c r="C108" s="11" t="s">
        <v>11</v>
      </c>
      <c r="D108" s="27" t="s">
        <v>155</v>
      </c>
      <c r="E108" s="12">
        <f>E111</f>
        <v>1</v>
      </c>
      <c r="F108" s="13">
        <f>F111</f>
        <v>457.76</v>
      </c>
      <c r="G108" s="13">
        <f>G111</f>
        <v>457.76</v>
      </c>
    </row>
    <row r="109" spans="1:7" x14ac:dyDescent="0.25">
      <c r="A109" s="14" t="s">
        <v>156</v>
      </c>
      <c r="B109" s="15" t="s">
        <v>17</v>
      </c>
      <c r="C109" s="15" t="s">
        <v>18</v>
      </c>
      <c r="D109" s="22" t="s">
        <v>157</v>
      </c>
      <c r="E109" s="16">
        <v>1</v>
      </c>
      <c r="F109" s="17">
        <v>457.76</v>
      </c>
      <c r="G109" s="18">
        <f>ROUND(E109*F109,2)</f>
        <v>457.76</v>
      </c>
    </row>
    <row r="110" spans="1:7" ht="180" x14ac:dyDescent="0.25">
      <c r="A110" s="19"/>
      <c r="B110" s="19"/>
      <c r="C110" s="19"/>
      <c r="D110" s="22" t="s">
        <v>158</v>
      </c>
      <c r="E110" s="19"/>
      <c r="F110" s="19"/>
      <c r="G110" s="19"/>
    </row>
    <row r="111" spans="1:7" x14ac:dyDescent="0.25">
      <c r="A111" s="19"/>
      <c r="B111" s="19"/>
      <c r="C111" s="19"/>
      <c r="D111" s="28" t="s">
        <v>159</v>
      </c>
      <c r="E111" s="16">
        <v>1</v>
      </c>
      <c r="F111" s="20">
        <f>G109</f>
        <v>457.76</v>
      </c>
      <c r="G111" s="20">
        <f>ROUND(E111*F111,2)</f>
        <v>457.76</v>
      </c>
    </row>
    <row r="112" spans="1:7" ht="0.95" customHeight="1" x14ac:dyDescent="0.25">
      <c r="A112" s="21"/>
      <c r="B112" s="21"/>
      <c r="C112" s="21"/>
      <c r="D112" s="29"/>
      <c r="E112" s="21"/>
      <c r="F112" s="21"/>
      <c r="G112" s="21"/>
    </row>
    <row r="113" spans="1:7" x14ac:dyDescent="0.25">
      <c r="A113" s="11" t="s">
        <v>160</v>
      </c>
      <c r="B113" s="11" t="s">
        <v>10</v>
      </c>
      <c r="C113" s="11" t="s">
        <v>11</v>
      </c>
      <c r="D113" s="27" t="s">
        <v>161</v>
      </c>
      <c r="E113" s="12">
        <f>E116</f>
        <v>1</v>
      </c>
      <c r="F113" s="13">
        <f>F116</f>
        <v>377.76</v>
      </c>
      <c r="G113" s="13">
        <f>G116</f>
        <v>377.76</v>
      </c>
    </row>
    <row r="114" spans="1:7" x14ac:dyDescent="0.25">
      <c r="A114" s="14" t="s">
        <v>162</v>
      </c>
      <c r="B114" s="15" t="s">
        <v>17</v>
      </c>
      <c r="C114" s="15" t="s">
        <v>18</v>
      </c>
      <c r="D114" s="22" t="s">
        <v>163</v>
      </c>
      <c r="E114" s="16">
        <v>1</v>
      </c>
      <c r="F114" s="17">
        <v>377.76</v>
      </c>
      <c r="G114" s="18">
        <f>ROUND(E114*F114,2)</f>
        <v>377.76</v>
      </c>
    </row>
    <row r="115" spans="1:7" ht="112.5" x14ac:dyDescent="0.25">
      <c r="A115" s="19"/>
      <c r="B115" s="19"/>
      <c r="C115" s="19"/>
      <c r="D115" s="22" t="s">
        <v>164</v>
      </c>
      <c r="E115" s="19"/>
      <c r="F115" s="19"/>
      <c r="G115" s="19"/>
    </row>
    <row r="116" spans="1:7" x14ac:dyDescent="0.25">
      <c r="A116" s="19"/>
      <c r="B116" s="19"/>
      <c r="C116" s="19"/>
      <c r="D116" s="28" t="s">
        <v>165</v>
      </c>
      <c r="E116" s="16">
        <v>1</v>
      </c>
      <c r="F116" s="20">
        <f>G114</f>
        <v>377.76</v>
      </c>
      <c r="G116" s="20">
        <f>ROUND(E116*F116,2)</f>
        <v>377.76</v>
      </c>
    </row>
    <row r="117" spans="1:7" ht="0.95" customHeight="1" x14ac:dyDescent="0.25">
      <c r="A117" s="21"/>
      <c r="B117" s="21"/>
      <c r="C117" s="21"/>
      <c r="D117" s="29"/>
      <c r="E117" s="21"/>
      <c r="F117" s="21"/>
      <c r="G117" s="21"/>
    </row>
    <row r="118" spans="1:7" x14ac:dyDescent="0.25">
      <c r="A118" s="19"/>
      <c r="B118" s="19"/>
      <c r="C118" s="19"/>
      <c r="D118" s="28" t="s">
        <v>166</v>
      </c>
      <c r="E118" s="16">
        <v>1</v>
      </c>
      <c r="F118" s="20">
        <f>G48+G55+G108+G113</f>
        <v>24507.31</v>
      </c>
      <c r="G118" s="20">
        <f>ROUND(E118*F118,2)</f>
        <v>24507.31</v>
      </c>
    </row>
    <row r="119" spans="1:7" ht="0.95" customHeight="1" x14ac:dyDescent="0.25">
      <c r="A119" s="21"/>
      <c r="B119" s="21"/>
      <c r="C119" s="21"/>
      <c r="D119" s="29"/>
      <c r="E119" s="21"/>
      <c r="F119" s="21"/>
      <c r="G119" s="21"/>
    </row>
    <row r="120" spans="1:7" x14ac:dyDescent="0.25">
      <c r="A120" s="8" t="s">
        <v>167</v>
      </c>
      <c r="B120" s="8" t="s">
        <v>10</v>
      </c>
      <c r="C120" s="8" t="s">
        <v>11</v>
      </c>
      <c r="D120" s="26" t="s">
        <v>168</v>
      </c>
      <c r="E120" s="9">
        <f>E160</f>
        <v>1</v>
      </c>
      <c r="F120" s="10">
        <f>F160</f>
        <v>40048.65</v>
      </c>
      <c r="G120" s="10">
        <f>G160</f>
        <v>40048.65</v>
      </c>
    </row>
    <row r="121" spans="1:7" x14ac:dyDescent="0.25">
      <c r="A121" s="11" t="s">
        <v>169</v>
      </c>
      <c r="B121" s="11" t="s">
        <v>10</v>
      </c>
      <c r="C121" s="11" t="s">
        <v>11</v>
      </c>
      <c r="D121" s="27" t="s">
        <v>168</v>
      </c>
      <c r="E121" s="12">
        <f>E158</f>
        <v>1</v>
      </c>
      <c r="F121" s="13">
        <f>F158</f>
        <v>40048.65</v>
      </c>
      <c r="G121" s="13">
        <f>G158</f>
        <v>40048.65</v>
      </c>
    </row>
    <row r="122" spans="1:7" ht="33.75" x14ac:dyDescent="0.25">
      <c r="A122" s="14" t="s">
        <v>170</v>
      </c>
      <c r="B122" s="15" t="s">
        <v>17</v>
      </c>
      <c r="C122" s="15" t="s">
        <v>22</v>
      </c>
      <c r="D122" s="22" t="s">
        <v>171</v>
      </c>
      <c r="E122" s="16">
        <v>5</v>
      </c>
      <c r="F122" s="17">
        <v>36.6</v>
      </c>
      <c r="G122" s="18">
        <f>ROUND(E122*F122,2)</f>
        <v>183</v>
      </c>
    </row>
    <row r="123" spans="1:7" ht="56.25" x14ac:dyDescent="0.25">
      <c r="A123" s="19"/>
      <c r="B123" s="19"/>
      <c r="C123" s="19"/>
      <c r="D123" s="22" t="s">
        <v>172</v>
      </c>
      <c r="E123" s="19"/>
      <c r="F123" s="19"/>
      <c r="G123" s="19"/>
    </row>
    <row r="124" spans="1:7" ht="33.75" x14ac:dyDescent="0.25">
      <c r="A124" s="14" t="s">
        <v>173</v>
      </c>
      <c r="B124" s="15" t="s">
        <v>17</v>
      </c>
      <c r="C124" s="15" t="s">
        <v>22</v>
      </c>
      <c r="D124" s="22" t="s">
        <v>174</v>
      </c>
      <c r="E124" s="16">
        <v>30</v>
      </c>
      <c r="F124" s="17">
        <v>33.39</v>
      </c>
      <c r="G124" s="18">
        <f>ROUND(E124*F124,2)</f>
        <v>1001.7</v>
      </c>
    </row>
    <row r="125" spans="1:7" ht="56.25" x14ac:dyDescent="0.25">
      <c r="A125" s="19"/>
      <c r="B125" s="19"/>
      <c r="C125" s="19"/>
      <c r="D125" s="22" t="s">
        <v>175</v>
      </c>
      <c r="E125" s="19"/>
      <c r="F125" s="19"/>
      <c r="G125" s="19"/>
    </row>
    <row r="126" spans="1:7" ht="22.5" x14ac:dyDescent="0.25">
      <c r="A126" s="14" t="s">
        <v>176</v>
      </c>
      <c r="B126" s="15" t="s">
        <v>17</v>
      </c>
      <c r="C126" s="15" t="s">
        <v>22</v>
      </c>
      <c r="D126" s="22" t="s">
        <v>177</v>
      </c>
      <c r="E126" s="16">
        <v>80</v>
      </c>
      <c r="F126" s="17">
        <v>20.079999999999998</v>
      </c>
      <c r="G126" s="18">
        <f>ROUND(E126*F126,2)</f>
        <v>1606.4</v>
      </c>
    </row>
    <row r="127" spans="1:7" ht="112.5" x14ac:dyDescent="0.25">
      <c r="A127" s="19"/>
      <c r="B127" s="19"/>
      <c r="C127" s="19"/>
      <c r="D127" s="22" t="s">
        <v>178</v>
      </c>
      <c r="E127" s="19"/>
      <c r="F127" s="19"/>
      <c r="G127" s="19"/>
    </row>
    <row r="128" spans="1:7" ht="22.5" x14ac:dyDescent="0.25">
      <c r="A128" s="14" t="s">
        <v>179</v>
      </c>
      <c r="B128" s="15" t="s">
        <v>17</v>
      </c>
      <c r="C128" s="15" t="s">
        <v>22</v>
      </c>
      <c r="D128" s="22" t="s">
        <v>180</v>
      </c>
      <c r="E128" s="16">
        <v>384</v>
      </c>
      <c r="F128" s="17">
        <v>27.78</v>
      </c>
      <c r="G128" s="18">
        <f>ROUND(E128*F128,2)</f>
        <v>10667.52</v>
      </c>
    </row>
    <row r="129" spans="1:7" ht="101.25" x14ac:dyDescent="0.25">
      <c r="A129" s="19"/>
      <c r="B129" s="19"/>
      <c r="C129" s="19"/>
      <c r="D129" s="22" t="s">
        <v>181</v>
      </c>
      <c r="E129" s="19"/>
      <c r="F129" s="19"/>
      <c r="G129" s="19"/>
    </row>
    <row r="130" spans="1:7" ht="33.75" x14ac:dyDescent="0.25">
      <c r="A130" s="14" t="s">
        <v>182</v>
      </c>
      <c r="B130" s="15" t="s">
        <v>17</v>
      </c>
      <c r="C130" s="15" t="s">
        <v>18</v>
      </c>
      <c r="D130" s="22" t="s">
        <v>183</v>
      </c>
      <c r="E130" s="16">
        <v>53</v>
      </c>
      <c r="F130" s="17">
        <v>11.51</v>
      </c>
      <c r="G130" s="18">
        <f>ROUND(E130*F130,2)</f>
        <v>610.03</v>
      </c>
    </row>
    <row r="131" spans="1:7" ht="45" x14ac:dyDescent="0.25">
      <c r="A131" s="19"/>
      <c r="B131" s="19"/>
      <c r="C131" s="19"/>
      <c r="D131" s="22" t="s">
        <v>184</v>
      </c>
      <c r="E131" s="19"/>
      <c r="F131" s="19"/>
      <c r="G131" s="19"/>
    </row>
    <row r="132" spans="1:7" ht="22.5" x14ac:dyDescent="0.25">
      <c r="A132" s="14" t="s">
        <v>185</v>
      </c>
      <c r="B132" s="15" t="s">
        <v>17</v>
      </c>
      <c r="C132" s="15" t="s">
        <v>22</v>
      </c>
      <c r="D132" s="22" t="s">
        <v>186</v>
      </c>
      <c r="E132" s="16">
        <v>125</v>
      </c>
      <c r="F132" s="17">
        <v>33.950000000000003</v>
      </c>
      <c r="G132" s="18">
        <f>ROUND(E132*F132,2)</f>
        <v>4243.75</v>
      </c>
    </row>
    <row r="133" spans="1:7" ht="112.5" x14ac:dyDescent="0.25">
      <c r="A133" s="19"/>
      <c r="B133" s="19"/>
      <c r="C133" s="19"/>
      <c r="D133" s="22" t="s">
        <v>187</v>
      </c>
      <c r="E133" s="19"/>
      <c r="F133" s="19"/>
      <c r="G133" s="19"/>
    </row>
    <row r="134" spans="1:7" ht="22.5" x14ac:dyDescent="0.25">
      <c r="A134" s="14" t="s">
        <v>188</v>
      </c>
      <c r="B134" s="15" t="s">
        <v>17</v>
      </c>
      <c r="C134" s="15" t="s">
        <v>22</v>
      </c>
      <c r="D134" s="22" t="s">
        <v>189</v>
      </c>
      <c r="E134" s="16">
        <v>243</v>
      </c>
      <c r="F134" s="17">
        <v>10.27</v>
      </c>
      <c r="G134" s="18">
        <f>ROUND(E134*F134,2)</f>
        <v>2495.61</v>
      </c>
    </row>
    <row r="135" spans="1:7" ht="112.5" x14ac:dyDescent="0.25">
      <c r="A135" s="19"/>
      <c r="B135" s="19"/>
      <c r="C135" s="19"/>
      <c r="D135" s="22" t="s">
        <v>190</v>
      </c>
      <c r="E135" s="19"/>
      <c r="F135" s="19"/>
      <c r="G135" s="19"/>
    </row>
    <row r="136" spans="1:7" ht="22.5" x14ac:dyDescent="0.25">
      <c r="A136" s="14" t="s">
        <v>191</v>
      </c>
      <c r="B136" s="15" t="s">
        <v>17</v>
      </c>
      <c r="C136" s="15" t="s">
        <v>22</v>
      </c>
      <c r="D136" s="22" t="s">
        <v>192</v>
      </c>
      <c r="E136" s="16">
        <v>850</v>
      </c>
      <c r="F136" s="17">
        <v>3.47</v>
      </c>
      <c r="G136" s="18">
        <f>ROUND(E136*F136,2)</f>
        <v>2949.5</v>
      </c>
    </row>
    <row r="137" spans="1:7" ht="112.5" x14ac:dyDescent="0.25">
      <c r="A137" s="19"/>
      <c r="B137" s="19"/>
      <c r="C137" s="19"/>
      <c r="D137" s="22" t="s">
        <v>193</v>
      </c>
      <c r="E137" s="19"/>
      <c r="F137" s="19"/>
      <c r="G137" s="19"/>
    </row>
    <row r="138" spans="1:7" ht="22.5" x14ac:dyDescent="0.25">
      <c r="A138" s="14" t="s">
        <v>194</v>
      </c>
      <c r="B138" s="15" t="s">
        <v>17</v>
      </c>
      <c r="C138" s="15" t="s">
        <v>22</v>
      </c>
      <c r="D138" s="22" t="s">
        <v>195</v>
      </c>
      <c r="E138" s="16">
        <v>1780</v>
      </c>
      <c r="F138" s="17">
        <v>2.5499999999999998</v>
      </c>
      <c r="G138" s="18">
        <f>ROUND(E138*F138,2)</f>
        <v>4539</v>
      </c>
    </row>
    <row r="139" spans="1:7" ht="101.25" x14ac:dyDescent="0.25">
      <c r="A139" s="19"/>
      <c r="B139" s="19"/>
      <c r="C139" s="19"/>
      <c r="D139" s="22" t="s">
        <v>196</v>
      </c>
      <c r="E139" s="19"/>
      <c r="F139" s="19"/>
      <c r="G139" s="19"/>
    </row>
    <row r="140" spans="1:7" ht="22.5" x14ac:dyDescent="0.25">
      <c r="A140" s="14" t="s">
        <v>197</v>
      </c>
      <c r="B140" s="15" t="s">
        <v>17</v>
      </c>
      <c r="C140" s="15" t="s">
        <v>22</v>
      </c>
      <c r="D140" s="22" t="s">
        <v>198</v>
      </c>
      <c r="E140" s="16">
        <v>290</v>
      </c>
      <c r="F140" s="17">
        <v>2.0699999999999998</v>
      </c>
      <c r="G140" s="18">
        <f>ROUND(E140*F140,2)</f>
        <v>600.29999999999995</v>
      </c>
    </row>
    <row r="141" spans="1:7" ht="101.25" x14ac:dyDescent="0.25">
      <c r="A141" s="19"/>
      <c r="B141" s="19"/>
      <c r="C141" s="19"/>
      <c r="D141" s="22" t="s">
        <v>199</v>
      </c>
      <c r="E141" s="19"/>
      <c r="F141" s="19"/>
      <c r="G141" s="19"/>
    </row>
    <row r="142" spans="1:7" ht="56.25" x14ac:dyDescent="0.25">
      <c r="A142" s="14" t="s">
        <v>200</v>
      </c>
      <c r="B142" s="15" t="s">
        <v>17</v>
      </c>
      <c r="C142" s="15" t="s">
        <v>22</v>
      </c>
      <c r="D142" s="22" t="s">
        <v>201</v>
      </c>
      <c r="E142" s="16">
        <v>12</v>
      </c>
      <c r="F142" s="17">
        <v>60.31</v>
      </c>
      <c r="G142" s="18">
        <f>ROUND(E142*F142,2)</f>
        <v>723.72</v>
      </c>
    </row>
    <row r="143" spans="1:7" ht="180" x14ac:dyDescent="0.25">
      <c r="A143" s="19"/>
      <c r="B143" s="19"/>
      <c r="C143" s="19"/>
      <c r="D143" s="22" t="s">
        <v>202</v>
      </c>
      <c r="E143" s="19"/>
      <c r="F143" s="19"/>
      <c r="G143" s="19"/>
    </row>
    <row r="144" spans="1:7" ht="45" x14ac:dyDescent="0.25">
      <c r="A144" s="14" t="s">
        <v>203</v>
      </c>
      <c r="B144" s="15" t="s">
        <v>17</v>
      </c>
      <c r="C144" s="15" t="s">
        <v>22</v>
      </c>
      <c r="D144" s="22" t="s">
        <v>204</v>
      </c>
      <c r="E144" s="16">
        <v>50</v>
      </c>
      <c r="F144" s="17">
        <v>14.26</v>
      </c>
      <c r="G144" s="18">
        <f>ROUND(E144*F144,2)</f>
        <v>713</v>
      </c>
    </row>
    <row r="145" spans="1:7" ht="78.75" x14ac:dyDescent="0.25">
      <c r="A145" s="19"/>
      <c r="B145" s="19"/>
      <c r="C145" s="19"/>
      <c r="D145" s="22" t="s">
        <v>205</v>
      </c>
      <c r="E145" s="19"/>
      <c r="F145" s="19"/>
      <c r="G145" s="19"/>
    </row>
    <row r="146" spans="1:7" ht="45" x14ac:dyDescent="0.25">
      <c r="A146" s="14" t="s">
        <v>206</v>
      </c>
      <c r="B146" s="15" t="s">
        <v>17</v>
      </c>
      <c r="C146" s="15" t="s">
        <v>22</v>
      </c>
      <c r="D146" s="22" t="s">
        <v>207</v>
      </c>
      <c r="E146" s="16">
        <v>100</v>
      </c>
      <c r="F146" s="17">
        <v>8.11</v>
      </c>
      <c r="G146" s="18">
        <f>ROUND(E146*F146,2)</f>
        <v>811</v>
      </c>
    </row>
    <row r="147" spans="1:7" ht="78.75" x14ac:dyDescent="0.25">
      <c r="A147" s="19"/>
      <c r="B147" s="19"/>
      <c r="C147" s="19"/>
      <c r="D147" s="22" t="s">
        <v>208</v>
      </c>
      <c r="E147" s="19"/>
      <c r="F147" s="19"/>
      <c r="G147" s="19"/>
    </row>
    <row r="148" spans="1:7" ht="45" x14ac:dyDescent="0.25">
      <c r="A148" s="14" t="s">
        <v>209</v>
      </c>
      <c r="B148" s="15" t="s">
        <v>17</v>
      </c>
      <c r="C148" s="15" t="s">
        <v>22</v>
      </c>
      <c r="D148" s="22" t="s">
        <v>210</v>
      </c>
      <c r="E148" s="16">
        <v>852</v>
      </c>
      <c r="F148" s="17">
        <v>6.3</v>
      </c>
      <c r="G148" s="18">
        <f>ROUND(E148*F148,2)</f>
        <v>5367.6</v>
      </c>
    </row>
    <row r="149" spans="1:7" ht="78.75" x14ac:dyDescent="0.25">
      <c r="A149" s="19"/>
      <c r="B149" s="19"/>
      <c r="C149" s="19"/>
      <c r="D149" s="22" t="s">
        <v>211</v>
      </c>
      <c r="E149" s="19"/>
      <c r="F149" s="19"/>
      <c r="G149" s="19"/>
    </row>
    <row r="150" spans="1:7" ht="33.75" x14ac:dyDescent="0.25">
      <c r="A150" s="14" t="s">
        <v>212</v>
      </c>
      <c r="B150" s="15" t="s">
        <v>17</v>
      </c>
      <c r="C150" s="15" t="s">
        <v>22</v>
      </c>
      <c r="D150" s="22" t="s">
        <v>213</v>
      </c>
      <c r="E150" s="16">
        <v>240</v>
      </c>
      <c r="F150" s="17">
        <v>2.06</v>
      </c>
      <c r="G150" s="18">
        <f>ROUND(E150*F150,2)</f>
        <v>494.4</v>
      </c>
    </row>
    <row r="151" spans="1:7" ht="101.25" x14ac:dyDescent="0.25">
      <c r="A151" s="19"/>
      <c r="B151" s="19"/>
      <c r="C151" s="19"/>
      <c r="D151" s="22" t="s">
        <v>214</v>
      </c>
      <c r="E151" s="19"/>
      <c r="F151" s="19"/>
      <c r="G151" s="19"/>
    </row>
    <row r="152" spans="1:7" ht="33.75" x14ac:dyDescent="0.25">
      <c r="A152" s="14" t="s">
        <v>215</v>
      </c>
      <c r="B152" s="15" t="s">
        <v>17</v>
      </c>
      <c r="C152" s="15" t="s">
        <v>18</v>
      </c>
      <c r="D152" s="22" t="s">
        <v>183</v>
      </c>
      <c r="E152" s="16">
        <v>53</v>
      </c>
      <c r="F152" s="17">
        <v>14.79</v>
      </c>
      <c r="G152" s="18">
        <f>ROUND(E152*F152,2)</f>
        <v>783.87</v>
      </c>
    </row>
    <row r="153" spans="1:7" ht="45" x14ac:dyDescent="0.25">
      <c r="A153" s="19"/>
      <c r="B153" s="19"/>
      <c r="C153" s="19"/>
      <c r="D153" s="22" t="s">
        <v>184</v>
      </c>
      <c r="E153" s="19"/>
      <c r="F153" s="19"/>
      <c r="G153" s="19"/>
    </row>
    <row r="154" spans="1:7" x14ac:dyDescent="0.25">
      <c r="A154" s="14" t="s">
        <v>216</v>
      </c>
      <c r="B154" s="15" t="s">
        <v>17</v>
      </c>
      <c r="C154" s="15" t="s">
        <v>22</v>
      </c>
      <c r="D154" s="22" t="s">
        <v>217</v>
      </c>
      <c r="E154" s="16">
        <v>1045</v>
      </c>
      <c r="F154" s="17">
        <v>1.95</v>
      </c>
      <c r="G154" s="18">
        <f>ROUND(E154*F154,2)</f>
        <v>2037.75</v>
      </c>
    </row>
    <row r="155" spans="1:7" ht="33.75" x14ac:dyDescent="0.25">
      <c r="A155" s="19"/>
      <c r="B155" s="19"/>
      <c r="C155" s="19"/>
      <c r="D155" s="22" t="s">
        <v>218</v>
      </c>
      <c r="E155" s="19"/>
      <c r="F155" s="19"/>
      <c r="G155" s="19"/>
    </row>
    <row r="156" spans="1:7" x14ac:dyDescent="0.25">
      <c r="A156" s="14" t="s">
        <v>219</v>
      </c>
      <c r="B156" s="15" t="s">
        <v>17</v>
      </c>
      <c r="C156" s="15" t="s">
        <v>22</v>
      </c>
      <c r="D156" s="22" t="s">
        <v>220</v>
      </c>
      <c r="E156" s="16">
        <v>150</v>
      </c>
      <c r="F156" s="17">
        <v>1.47</v>
      </c>
      <c r="G156" s="18">
        <f>ROUND(E156*F156,2)</f>
        <v>220.5</v>
      </c>
    </row>
    <row r="157" spans="1:7" ht="22.5" x14ac:dyDescent="0.25">
      <c r="A157" s="19"/>
      <c r="B157" s="19"/>
      <c r="C157" s="19"/>
      <c r="D157" s="22" t="s">
        <v>221</v>
      </c>
      <c r="E157" s="19"/>
      <c r="F157" s="19"/>
      <c r="G157" s="19"/>
    </row>
    <row r="158" spans="1:7" x14ac:dyDescent="0.25">
      <c r="A158" s="19"/>
      <c r="B158" s="19"/>
      <c r="C158" s="19"/>
      <c r="D158" s="28" t="s">
        <v>222</v>
      </c>
      <c r="E158" s="16">
        <v>1</v>
      </c>
      <c r="F158" s="20">
        <f>G122+G124+G126+G128+G130+G132+G134+G136+G138+G140+G142+G144+G146+G148+G150+G152+G154+G156</f>
        <v>40048.65</v>
      </c>
      <c r="G158" s="20">
        <f>ROUND(E158*F158,2)</f>
        <v>40048.65</v>
      </c>
    </row>
    <row r="159" spans="1:7" ht="0.95" customHeight="1" x14ac:dyDescent="0.25">
      <c r="A159" s="21"/>
      <c r="B159" s="21"/>
      <c r="C159" s="21"/>
      <c r="D159" s="29"/>
      <c r="E159" s="21"/>
      <c r="F159" s="21"/>
      <c r="G159" s="21"/>
    </row>
    <row r="160" spans="1:7" x14ac:dyDescent="0.25">
      <c r="A160" s="19"/>
      <c r="B160" s="19"/>
      <c r="C160" s="19"/>
      <c r="D160" s="28" t="s">
        <v>223</v>
      </c>
      <c r="E160" s="16">
        <v>1</v>
      </c>
      <c r="F160" s="20">
        <f>G121</f>
        <v>40048.65</v>
      </c>
      <c r="G160" s="20">
        <f>ROUND(E160*F160,2)</f>
        <v>40048.65</v>
      </c>
    </row>
    <row r="161" spans="1:7" ht="0.95" customHeight="1" x14ac:dyDescent="0.25">
      <c r="A161" s="21"/>
      <c r="B161" s="21"/>
      <c r="C161" s="21"/>
      <c r="D161" s="29"/>
      <c r="E161" s="21"/>
      <c r="F161" s="21"/>
      <c r="G161" s="21"/>
    </row>
    <row r="162" spans="1:7" x14ac:dyDescent="0.25">
      <c r="A162" s="8" t="s">
        <v>224</v>
      </c>
      <c r="B162" s="8" t="s">
        <v>10</v>
      </c>
      <c r="C162" s="8" t="s">
        <v>11</v>
      </c>
      <c r="D162" s="26" t="s">
        <v>225</v>
      </c>
      <c r="E162" s="9">
        <f>E188</f>
        <v>1</v>
      </c>
      <c r="F162" s="10">
        <f>F188</f>
        <v>65905.97</v>
      </c>
      <c r="G162" s="10">
        <f>G188</f>
        <v>65905.97</v>
      </c>
    </row>
    <row r="163" spans="1:7" x14ac:dyDescent="0.25">
      <c r="A163" s="11" t="s">
        <v>226</v>
      </c>
      <c r="B163" s="11" t="s">
        <v>10</v>
      </c>
      <c r="C163" s="11" t="s">
        <v>11</v>
      </c>
      <c r="D163" s="27" t="s">
        <v>225</v>
      </c>
      <c r="E163" s="12">
        <f>E186</f>
        <v>1</v>
      </c>
      <c r="F163" s="13">
        <f>F186</f>
        <v>65905.97</v>
      </c>
      <c r="G163" s="13">
        <f>G186</f>
        <v>65905.97</v>
      </c>
    </row>
    <row r="164" spans="1:7" ht="22.5" x14ac:dyDescent="0.25">
      <c r="A164" s="14" t="s">
        <v>227</v>
      </c>
      <c r="B164" s="15" t="s">
        <v>17</v>
      </c>
      <c r="C164" s="15" t="s">
        <v>18</v>
      </c>
      <c r="D164" s="22" t="s">
        <v>228</v>
      </c>
      <c r="E164" s="16">
        <v>1</v>
      </c>
      <c r="F164" s="17">
        <v>7989.58</v>
      </c>
      <c r="G164" s="18">
        <f>ROUND(E164*F164,2)</f>
        <v>7989.58</v>
      </c>
    </row>
    <row r="165" spans="1:7" ht="236.25" x14ac:dyDescent="0.25">
      <c r="A165" s="19"/>
      <c r="B165" s="19"/>
      <c r="C165" s="19"/>
      <c r="D165" s="22" t="s">
        <v>229</v>
      </c>
      <c r="E165" s="19"/>
      <c r="F165" s="19"/>
      <c r="G165" s="19"/>
    </row>
    <row r="166" spans="1:7" ht="33.75" x14ac:dyDescent="0.25">
      <c r="A166" s="14" t="s">
        <v>230</v>
      </c>
      <c r="B166" s="15" t="s">
        <v>17</v>
      </c>
      <c r="C166" s="15" t="s">
        <v>18</v>
      </c>
      <c r="D166" s="22" t="s">
        <v>231</v>
      </c>
      <c r="E166" s="16">
        <v>11</v>
      </c>
      <c r="F166" s="17">
        <v>592.46</v>
      </c>
      <c r="G166" s="18">
        <f>ROUND(E166*F166,2)</f>
        <v>6517.06</v>
      </c>
    </row>
    <row r="167" spans="1:7" ht="135" x14ac:dyDescent="0.25">
      <c r="A167" s="19"/>
      <c r="B167" s="19"/>
      <c r="C167" s="19"/>
      <c r="D167" s="22" t="s">
        <v>232</v>
      </c>
      <c r="E167" s="19"/>
      <c r="F167" s="19"/>
      <c r="G167" s="19"/>
    </row>
    <row r="168" spans="1:7" ht="33.75" x14ac:dyDescent="0.25">
      <c r="A168" s="14" t="s">
        <v>233</v>
      </c>
      <c r="B168" s="15" t="s">
        <v>17</v>
      </c>
      <c r="C168" s="15" t="s">
        <v>18</v>
      </c>
      <c r="D168" s="22" t="s">
        <v>234</v>
      </c>
      <c r="E168" s="16">
        <v>24</v>
      </c>
      <c r="F168" s="17">
        <v>592.46</v>
      </c>
      <c r="G168" s="18">
        <f>ROUND(E168*F168,2)</f>
        <v>14219.04</v>
      </c>
    </row>
    <row r="169" spans="1:7" ht="112.5" x14ac:dyDescent="0.25">
      <c r="A169" s="19"/>
      <c r="B169" s="19"/>
      <c r="C169" s="19"/>
      <c r="D169" s="22" t="s">
        <v>235</v>
      </c>
      <c r="E169" s="19"/>
      <c r="F169" s="19"/>
      <c r="G169" s="19"/>
    </row>
    <row r="170" spans="1:7" ht="22.5" x14ac:dyDescent="0.25">
      <c r="A170" s="14" t="s">
        <v>236</v>
      </c>
      <c r="B170" s="15" t="s">
        <v>17</v>
      </c>
      <c r="C170" s="15" t="s">
        <v>18</v>
      </c>
      <c r="D170" s="22" t="s">
        <v>237</v>
      </c>
      <c r="E170" s="16">
        <v>2</v>
      </c>
      <c r="F170" s="17">
        <v>431.64</v>
      </c>
      <c r="G170" s="18">
        <f>ROUND(E170*F170,2)</f>
        <v>863.28</v>
      </c>
    </row>
    <row r="171" spans="1:7" ht="135" x14ac:dyDescent="0.25">
      <c r="A171" s="19"/>
      <c r="B171" s="19"/>
      <c r="C171" s="19"/>
      <c r="D171" s="22" t="s">
        <v>238</v>
      </c>
      <c r="E171" s="19"/>
      <c r="F171" s="19"/>
      <c r="G171" s="19"/>
    </row>
    <row r="172" spans="1:7" ht="22.5" x14ac:dyDescent="0.25">
      <c r="A172" s="14" t="s">
        <v>239</v>
      </c>
      <c r="B172" s="15" t="s">
        <v>17</v>
      </c>
      <c r="C172" s="15" t="s">
        <v>18</v>
      </c>
      <c r="D172" s="22" t="s">
        <v>240</v>
      </c>
      <c r="E172" s="16">
        <v>41</v>
      </c>
      <c r="F172" s="17">
        <v>733.46</v>
      </c>
      <c r="G172" s="18">
        <f>ROUND(E172*F172,2)</f>
        <v>30071.86</v>
      </c>
    </row>
    <row r="173" spans="1:7" ht="180" x14ac:dyDescent="0.25">
      <c r="A173" s="19"/>
      <c r="B173" s="19"/>
      <c r="C173" s="19"/>
      <c r="D173" s="22" t="s">
        <v>241</v>
      </c>
      <c r="E173" s="19"/>
      <c r="F173" s="19"/>
      <c r="G173" s="19"/>
    </row>
    <row r="174" spans="1:7" ht="22.5" x14ac:dyDescent="0.25">
      <c r="A174" s="14" t="s">
        <v>242</v>
      </c>
      <c r="B174" s="15" t="s">
        <v>17</v>
      </c>
      <c r="C174" s="15" t="s">
        <v>18</v>
      </c>
      <c r="D174" s="22" t="s">
        <v>243</v>
      </c>
      <c r="E174" s="16">
        <v>4</v>
      </c>
      <c r="F174" s="17">
        <v>813.46</v>
      </c>
      <c r="G174" s="18">
        <f>ROUND(E174*F174,2)</f>
        <v>3253.84</v>
      </c>
    </row>
    <row r="175" spans="1:7" ht="168.75" x14ac:dyDescent="0.25">
      <c r="A175" s="19"/>
      <c r="B175" s="19"/>
      <c r="C175" s="19"/>
      <c r="D175" s="22" t="s">
        <v>244</v>
      </c>
      <c r="E175" s="19"/>
      <c r="F175" s="19"/>
      <c r="G175" s="19"/>
    </row>
    <row r="176" spans="1:7" ht="33.75" x14ac:dyDescent="0.25">
      <c r="A176" s="14" t="s">
        <v>245</v>
      </c>
      <c r="B176" s="15" t="s">
        <v>17</v>
      </c>
      <c r="C176" s="15" t="s">
        <v>18</v>
      </c>
      <c r="D176" s="22" t="s">
        <v>246</v>
      </c>
      <c r="E176" s="16">
        <v>1</v>
      </c>
      <c r="F176" s="17">
        <v>391.15</v>
      </c>
      <c r="G176" s="18">
        <f>ROUND(E176*F176,2)</f>
        <v>391.15</v>
      </c>
    </row>
    <row r="177" spans="1:7" ht="213.75" x14ac:dyDescent="0.25">
      <c r="A177" s="19"/>
      <c r="B177" s="19"/>
      <c r="C177" s="19"/>
      <c r="D177" s="22" t="s">
        <v>247</v>
      </c>
      <c r="E177" s="19"/>
      <c r="F177" s="19"/>
      <c r="G177" s="19"/>
    </row>
    <row r="178" spans="1:7" ht="33.75" x14ac:dyDescent="0.25">
      <c r="A178" s="14" t="s">
        <v>248</v>
      </c>
      <c r="B178" s="15" t="s">
        <v>17</v>
      </c>
      <c r="C178" s="15" t="s">
        <v>18</v>
      </c>
      <c r="D178" s="22" t="s">
        <v>249</v>
      </c>
      <c r="E178" s="16">
        <v>1</v>
      </c>
      <c r="F178" s="17">
        <v>429.15</v>
      </c>
      <c r="G178" s="18">
        <f>ROUND(E178*F178,2)</f>
        <v>429.15</v>
      </c>
    </row>
    <row r="179" spans="1:7" ht="213.75" x14ac:dyDescent="0.25">
      <c r="A179" s="19"/>
      <c r="B179" s="19"/>
      <c r="C179" s="19"/>
      <c r="D179" s="22" t="s">
        <v>250</v>
      </c>
      <c r="E179" s="19"/>
      <c r="F179" s="19"/>
      <c r="G179" s="19"/>
    </row>
    <row r="180" spans="1:7" ht="56.25" x14ac:dyDescent="0.25">
      <c r="A180" s="14" t="s">
        <v>251</v>
      </c>
      <c r="B180" s="15" t="s">
        <v>17</v>
      </c>
      <c r="C180" s="15" t="s">
        <v>18</v>
      </c>
      <c r="D180" s="22" t="s">
        <v>252</v>
      </c>
      <c r="E180" s="16">
        <v>4</v>
      </c>
      <c r="F180" s="17">
        <v>86.82</v>
      </c>
      <c r="G180" s="18">
        <f>ROUND(E180*F180,2)</f>
        <v>347.28</v>
      </c>
    </row>
    <row r="181" spans="1:7" ht="101.25" x14ac:dyDescent="0.25">
      <c r="A181" s="19"/>
      <c r="B181" s="19"/>
      <c r="C181" s="19"/>
      <c r="D181" s="22" t="s">
        <v>253</v>
      </c>
      <c r="E181" s="19"/>
      <c r="F181" s="19"/>
      <c r="G181" s="19"/>
    </row>
    <row r="182" spans="1:7" ht="33.75" x14ac:dyDescent="0.25">
      <c r="A182" s="14" t="s">
        <v>254</v>
      </c>
      <c r="B182" s="15" t="s">
        <v>17</v>
      </c>
      <c r="C182" s="15" t="s">
        <v>18</v>
      </c>
      <c r="D182" s="22" t="s">
        <v>255</v>
      </c>
      <c r="E182" s="16">
        <v>17</v>
      </c>
      <c r="F182" s="17">
        <v>96.03</v>
      </c>
      <c r="G182" s="18">
        <f>ROUND(E182*F182,2)</f>
        <v>1632.51</v>
      </c>
    </row>
    <row r="183" spans="1:7" ht="67.5" x14ac:dyDescent="0.25">
      <c r="A183" s="19"/>
      <c r="B183" s="19"/>
      <c r="C183" s="19"/>
      <c r="D183" s="22" t="s">
        <v>256</v>
      </c>
      <c r="E183" s="19"/>
      <c r="F183" s="19"/>
      <c r="G183" s="19"/>
    </row>
    <row r="184" spans="1:7" ht="45" x14ac:dyDescent="0.25">
      <c r="A184" s="14" t="s">
        <v>257</v>
      </c>
      <c r="B184" s="15" t="s">
        <v>17</v>
      </c>
      <c r="C184" s="15" t="s">
        <v>18</v>
      </c>
      <c r="D184" s="22" t="s">
        <v>258</v>
      </c>
      <c r="E184" s="16">
        <v>2</v>
      </c>
      <c r="F184" s="17">
        <v>95.61</v>
      </c>
      <c r="G184" s="18">
        <f>ROUND(E184*F184,2)</f>
        <v>191.22</v>
      </c>
    </row>
    <row r="185" spans="1:7" ht="101.25" x14ac:dyDescent="0.25">
      <c r="A185" s="19"/>
      <c r="B185" s="19"/>
      <c r="C185" s="19"/>
      <c r="D185" s="22" t="s">
        <v>259</v>
      </c>
      <c r="E185" s="19"/>
      <c r="F185" s="19"/>
      <c r="G185" s="19"/>
    </row>
    <row r="186" spans="1:7" x14ac:dyDescent="0.25">
      <c r="A186" s="19"/>
      <c r="B186" s="19"/>
      <c r="C186" s="19"/>
      <c r="D186" s="28" t="s">
        <v>260</v>
      </c>
      <c r="E186" s="16">
        <v>1</v>
      </c>
      <c r="F186" s="20">
        <f>G164+G166+G168+G170+G172+G174+G176+G178+G180+G182+G184</f>
        <v>65905.97</v>
      </c>
      <c r="G186" s="20">
        <f>ROUND(E186*F186,2)</f>
        <v>65905.97</v>
      </c>
    </row>
    <row r="187" spans="1:7" ht="0.95" customHeight="1" x14ac:dyDescent="0.25">
      <c r="A187" s="21"/>
      <c r="B187" s="21"/>
      <c r="C187" s="21"/>
      <c r="D187" s="29"/>
      <c r="E187" s="21"/>
      <c r="F187" s="21"/>
      <c r="G187" s="21"/>
    </row>
    <row r="188" spans="1:7" x14ac:dyDescent="0.25">
      <c r="A188" s="19"/>
      <c r="B188" s="19"/>
      <c r="C188" s="19"/>
      <c r="D188" s="28" t="s">
        <v>261</v>
      </c>
      <c r="E188" s="16">
        <v>1</v>
      </c>
      <c r="F188" s="20">
        <f>G163</f>
        <v>65905.97</v>
      </c>
      <c r="G188" s="20">
        <f>ROUND(E188*F188,2)</f>
        <v>65905.97</v>
      </c>
    </row>
    <row r="189" spans="1:7" ht="0.95" customHeight="1" x14ac:dyDescent="0.25">
      <c r="A189" s="21"/>
      <c r="B189" s="21"/>
      <c r="C189" s="21"/>
      <c r="D189" s="29"/>
      <c r="E189" s="21"/>
      <c r="F189" s="21"/>
      <c r="G189" s="21"/>
    </row>
    <row r="190" spans="1:7" x14ac:dyDescent="0.25">
      <c r="A190" s="8" t="s">
        <v>262</v>
      </c>
      <c r="B190" s="8" t="s">
        <v>10</v>
      </c>
      <c r="C190" s="8" t="s">
        <v>11</v>
      </c>
      <c r="D190" s="26" t="s">
        <v>263</v>
      </c>
      <c r="E190" s="9">
        <f>E218</f>
        <v>1</v>
      </c>
      <c r="F190" s="10">
        <f>F218</f>
        <v>3543.8</v>
      </c>
      <c r="G190" s="10">
        <f>G218</f>
        <v>3543.8</v>
      </c>
    </row>
    <row r="191" spans="1:7" x14ac:dyDescent="0.25">
      <c r="A191" s="11" t="s">
        <v>264</v>
      </c>
      <c r="B191" s="11" t="s">
        <v>10</v>
      </c>
      <c r="C191" s="11" t="s">
        <v>11</v>
      </c>
      <c r="D191" s="27" t="s">
        <v>263</v>
      </c>
      <c r="E191" s="12">
        <f>E216</f>
        <v>1</v>
      </c>
      <c r="F191" s="13">
        <f>F216</f>
        <v>3543.8</v>
      </c>
      <c r="G191" s="13">
        <f>G216</f>
        <v>3543.8</v>
      </c>
    </row>
    <row r="192" spans="1:7" ht="22.5" x14ac:dyDescent="0.25">
      <c r="A192" s="14" t="s">
        <v>265</v>
      </c>
      <c r="B192" s="15" t="s">
        <v>17</v>
      </c>
      <c r="C192" s="15" t="s">
        <v>18</v>
      </c>
      <c r="D192" s="22" t="s">
        <v>266</v>
      </c>
      <c r="E192" s="16">
        <v>12</v>
      </c>
      <c r="F192" s="17">
        <v>14.06</v>
      </c>
      <c r="G192" s="18">
        <f>ROUND(E192*F192,2)</f>
        <v>168.72</v>
      </c>
    </row>
    <row r="193" spans="1:7" ht="101.25" x14ac:dyDescent="0.25">
      <c r="A193" s="19"/>
      <c r="B193" s="19"/>
      <c r="C193" s="19"/>
      <c r="D193" s="22" t="s">
        <v>267</v>
      </c>
      <c r="E193" s="19"/>
      <c r="F193" s="19"/>
      <c r="G193" s="19"/>
    </row>
    <row r="194" spans="1:7" ht="22.5" x14ac:dyDescent="0.25">
      <c r="A194" s="14" t="s">
        <v>268</v>
      </c>
      <c r="B194" s="15" t="s">
        <v>17</v>
      </c>
      <c r="C194" s="15" t="s">
        <v>18</v>
      </c>
      <c r="D194" s="22" t="s">
        <v>269</v>
      </c>
      <c r="E194" s="16">
        <v>4</v>
      </c>
      <c r="F194" s="17">
        <v>12.9</v>
      </c>
      <c r="G194" s="18">
        <f>ROUND(E194*F194,2)</f>
        <v>51.6</v>
      </c>
    </row>
    <row r="195" spans="1:7" ht="33.75" x14ac:dyDescent="0.25">
      <c r="A195" s="19"/>
      <c r="B195" s="19"/>
      <c r="C195" s="19"/>
      <c r="D195" s="22" t="s">
        <v>270</v>
      </c>
      <c r="E195" s="19"/>
      <c r="F195" s="19"/>
      <c r="G195" s="19"/>
    </row>
    <row r="196" spans="1:7" ht="33.75" x14ac:dyDescent="0.25">
      <c r="A196" s="14" t="s">
        <v>271</v>
      </c>
      <c r="B196" s="15" t="s">
        <v>17</v>
      </c>
      <c r="C196" s="15" t="s">
        <v>18</v>
      </c>
      <c r="D196" s="22" t="s">
        <v>272</v>
      </c>
      <c r="E196" s="16">
        <v>1</v>
      </c>
      <c r="F196" s="17">
        <v>25.86</v>
      </c>
      <c r="G196" s="18">
        <f>ROUND(E196*F196,2)</f>
        <v>25.86</v>
      </c>
    </row>
    <row r="197" spans="1:7" ht="56.25" x14ac:dyDescent="0.25">
      <c r="A197" s="19"/>
      <c r="B197" s="19"/>
      <c r="C197" s="19"/>
      <c r="D197" s="22" t="s">
        <v>273</v>
      </c>
      <c r="E197" s="19"/>
      <c r="F197" s="19"/>
      <c r="G197" s="19"/>
    </row>
    <row r="198" spans="1:7" ht="22.5" x14ac:dyDescent="0.25">
      <c r="A198" s="14" t="s">
        <v>274</v>
      </c>
      <c r="B198" s="15" t="s">
        <v>17</v>
      </c>
      <c r="C198" s="15" t="s">
        <v>18</v>
      </c>
      <c r="D198" s="22" t="s">
        <v>275</v>
      </c>
      <c r="E198" s="16">
        <v>12</v>
      </c>
      <c r="F198" s="17">
        <v>92.55</v>
      </c>
      <c r="G198" s="18">
        <f>ROUND(E198*F198,2)</f>
        <v>1110.5999999999999</v>
      </c>
    </row>
    <row r="199" spans="1:7" ht="135" x14ac:dyDescent="0.25">
      <c r="A199" s="19"/>
      <c r="B199" s="19"/>
      <c r="C199" s="19"/>
      <c r="D199" s="22" t="s">
        <v>276</v>
      </c>
      <c r="E199" s="19"/>
      <c r="F199" s="19"/>
      <c r="G199" s="19"/>
    </row>
    <row r="200" spans="1:7" ht="22.5" x14ac:dyDescent="0.25">
      <c r="A200" s="14" t="s">
        <v>277</v>
      </c>
      <c r="B200" s="15" t="s">
        <v>17</v>
      </c>
      <c r="C200" s="15" t="s">
        <v>18</v>
      </c>
      <c r="D200" s="22" t="s">
        <v>278</v>
      </c>
      <c r="E200" s="16">
        <v>4</v>
      </c>
      <c r="F200" s="17">
        <v>122.77</v>
      </c>
      <c r="G200" s="18">
        <f>ROUND(E200*F200,2)</f>
        <v>491.08</v>
      </c>
    </row>
    <row r="201" spans="1:7" ht="135" x14ac:dyDescent="0.25">
      <c r="A201" s="19"/>
      <c r="B201" s="19"/>
      <c r="C201" s="19"/>
      <c r="D201" s="22" t="s">
        <v>279</v>
      </c>
      <c r="E201" s="19"/>
      <c r="F201" s="19"/>
      <c r="G201" s="19"/>
    </row>
    <row r="202" spans="1:7" ht="22.5" x14ac:dyDescent="0.25">
      <c r="A202" s="14" t="s">
        <v>280</v>
      </c>
      <c r="B202" s="15" t="s">
        <v>17</v>
      </c>
      <c r="C202" s="15" t="s">
        <v>18</v>
      </c>
      <c r="D202" s="22" t="s">
        <v>281</v>
      </c>
      <c r="E202" s="16">
        <v>7</v>
      </c>
      <c r="F202" s="17">
        <v>157.32</v>
      </c>
      <c r="G202" s="18">
        <f>ROUND(E202*F202,2)</f>
        <v>1101.24</v>
      </c>
    </row>
    <row r="203" spans="1:7" ht="135" x14ac:dyDescent="0.25">
      <c r="A203" s="19"/>
      <c r="B203" s="19"/>
      <c r="C203" s="19"/>
      <c r="D203" s="22" t="s">
        <v>282</v>
      </c>
      <c r="E203" s="19"/>
      <c r="F203" s="19"/>
      <c r="G203" s="19"/>
    </row>
    <row r="204" spans="1:7" ht="33.75" x14ac:dyDescent="0.25">
      <c r="A204" s="14" t="s">
        <v>283</v>
      </c>
      <c r="B204" s="15" t="s">
        <v>17</v>
      </c>
      <c r="C204" s="15" t="s">
        <v>18</v>
      </c>
      <c r="D204" s="22" t="s">
        <v>284</v>
      </c>
      <c r="E204" s="16">
        <v>1</v>
      </c>
      <c r="F204" s="17">
        <v>24.34</v>
      </c>
      <c r="G204" s="18">
        <f>ROUND(E204*F204,2)</f>
        <v>24.34</v>
      </c>
    </row>
    <row r="205" spans="1:7" ht="78.75" x14ac:dyDescent="0.25">
      <c r="A205" s="19"/>
      <c r="B205" s="19"/>
      <c r="C205" s="19"/>
      <c r="D205" s="22" t="s">
        <v>285</v>
      </c>
      <c r="E205" s="19"/>
      <c r="F205" s="19"/>
      <c r="G205" s="19"/>
    </row>
    <row r="206" spans="1:7" ht="22.5" x14ac:dyDescent="0.25">
      <c r="A206" s="14" t="s">
        <v>286</v>
      </c>
      <c r="B206" s="15" t="s">
        <v>17</v>
      </c>
      <c r="C206" s="15" t="s">
        <v>18</v>
      </c>
      <c r="D206" s="22" t="s">
        <v>287</v>
      </c>
      <c r="E206" s="16">
        <v>1</v>
      </c>
      <c r="F206" s="17">
        <v>27.66</v>
      </c>
      <c r="G206" s="18">
        <f>ROUND(E206*F206,2)</f>
        <v>27.66</v>
      </c>
    </row>
    <row r="207" spans="1:7" ht="67.5" x14ac:dyDescent="0.25">
      <c r="A207" s="19"/>
      <c r="B207" s="19"/>
      <c r="C207" s="19"/>
      <c r="D207" s="22" t="s">
        <v>288</v>
      </c>
      <c r="E207" s="19"/>
      <c r="F207" s="19"/>
      <c r="G207" s="19"/>
    </row>
    <row r="208" spans="1:7" ht="22.5" x14ac:dyDescent="0.25">
      <c r="A208" s="14" t="s">
        <v>289</v>
      </c>
      <c r="B208" s="15" t="s">
        <v>17</v>
      </c>
      <c r="C208" s="15" t="s">
        <v>18</v>
      </c>
      <c r="D208" s="22" t="s">
        <v>290</v>
      </c>
      <c r="E208" s="16">
        <v>2</v>
      </c>
      <c r="F208" s="17">
        <v>125.87</v>
      </c>
      <c r="G208" s="18">
        <f>ROUND(E208*F208,2)</f>
        <v>251.74</v>
      </c>
    </row>
    <row r="209" spans="1:7" ht="146.25" x14ac:dyDescent="0.25">
      <c r="A209" s="19"/>
      <c r="B209" s="19"/>
      <c r="C209" s="19"/>
      <c r="D209" s="22" t="s">
        <v>291</v>
      </c>
      <c r="E209" s="19"/>
      <c r="F209" s="19"/>
      <c r="G209" s="19"/>
    </row>
    <row r="210" spans="1:7" ht="22.5" x14ac:dyDescent="0.25">
      <c r="A210" s="14" t="s">
        <v>292</v>
      </c>
      <c r="B210" s="15" t="s">
        <v>17</v>
      </c>
      <c r="C210" s="15" t="s">
        <v>18</v>
      </c>
      <c r="D210" s="22" t="s">
        <v>293</v>
      </c>
      <c r="E210" s="16">
        <v>1</v>
      </c>
      <c r="F210" s="17">
        <v>24.34</v>
      </c>
      <c r="G210" s="18">
        <f>ROUND(E210*F210,2)</f>
        <v>24.34</v>
      </c>
    </row>
    <row r="211" spans="1:7" ht="67.5" x14ac:dyDescent="0.25">
      <c r="A211" s="19"/>
      <c r="B211" s="19"/>
      <c r="C211" s="19"/>
      <c r="D211" s="22" t="s">
        <v>294</v>
      </c>
      <c r="E211" s="19"/>
      <c r="F211" s="19"/>
      <c r="G211" s="19"/>
    </row>
    <row r="212" spans="1:7" ht="33.75" x14ac:dyDescent="0.25">
      <c r="A212" s="14" t="s">
        <v>295</v>
      </c>
      <c r="B212" s="15" t="s">
        <v>17</v>
      </c>
      <c r="C212" s="15" t="s">
        <v>18</v>
      </c>
      <c r="D212" s="22" t="s">
        <v>296</v>
      </c>
      <c r="E212" s="16">
        <v>8</v>
      </c>
      <c r="F212" s="17">
        <v>13.49</v>
      </c>
      <c r="G212" s="18">
        <f>ROUND(E212*F212,2)</f>
        <v>107.92</v>
      </c>
    </row>
    <row r="213" spans="1:7" ht="45" x14ac:dyDescent="0.25">
      <c r="A213" s="19"/>
      <c r="B213" s="19"/>
      <c r="C213" s="19"/>
      <c r="D213" s="22" t="s">
        <v>297</v>
      </c>
      <c r="E213" s="19"/>
      <c r="F213" s="19"/>
      <c r="G213" s="19"/>
    </row>
    <row r="214" spans="1:7" ht="33.75" x14ac:dyDescent="0.25">
      <c r="A214" s="14" t="s">
        <v>298</v>
      </c>
      <c r="B214" s="15" t="s">
        <v>17</v>
      </c>
      <c r="C214" s="15" t="s">
        <v>18</v>
      </c>
      <c r="D214" s="22" t="s">
        <v>296</v>
      </c>
      <c r="E214" s="16">
        <v>10</v>
      </c>
      <c r="F214" s="17">
        <v>15.87</v>
      </c>
      <c r="G214" s="18">
        <f>ROUND(E214*F214,2)</f>
        <v>158.69999999999999</v>
      </c>
    </row>
    <row r="215" spans="1:7" ht="90" x14ac:dyDescent="0.25">
      <c r="A215" s="19"/>
      <c r="B215" s="19"/>
      <c r="C215" s="19"/>
      <c r="D215" s="22" t="s">
        <v>299</v>
      </c>
      <c r="E215" s="19"/>
      <c r="F215" s="19"/>
      <c r="G215" s="19"/>
    </row>
    <row r="216" spans="1:7" x14ac:dyDescent="0.25">
      <c r="A216" s="19"/>
      <c r="B216" s="19"/>
      <c r="C216" s="19"/>
      <c r="D216" s="28" t="s">
        <v>300</v>
      </c>
      <c r="E216" s="16">
        <v>1</v>
      </c>
      <c r="F216" s="20">
        <f>G192+G194+G196+G198+G200+G202+G204+G206+G208+G210+G212+G214</f>
        <v>3543.8</v>
      </c>
      <c r="G216" s="20">
        <f>ROUND(E216*F216,2)</f>
        <v>3543.8</v>
      </c>
    </row>
    <row r="217" spans="1:7" ht="0.95" customHeight="1" x14ac:dyDescent="0.25">
      <c r="A217" s="21"/>
      <c r="B217" s="21"/>
      <c r="C217" s="21"/>
      <c r="D217" s="29"/>
      <c r="E217" s="21"/>
      <c r="F217" s="21"/>
      <c r="G217" s="21"/>
    </row>
    <row r="218" spans="1:7" x14ac:dyDescent="0.25">
      <c r="A218" s="19"/>
      <c r="B218" s="19"/>
      <c r="C218" s="19"/>
      <c r="D218" s="28" t="s">
        <v>301</v>
      </c>
      <c r="E218" s="16">
        <v>1</v>
      </c>
      <c r="F218" s="20">
        <f>G191</f>
        <v>3543.8</v>
      </c>
      <c r="G218" s="20">
        <f>ROUND(E218*F218,2)</f>
        <v>3543.8</v>
      </c>
    </row>
    <row r="219" spans="1:7" ht="0.95" customHeight="1" x14ac:dyDescent="0.25">
      <c r="A219" s="21"/>
      <c r="B219" s="21"/>
      <c r="C219" s="21"/>
      <c r="D219" s="29"/>
      <c r="E219" s="21"/>
      <c r="F219" s="21"/>
      <c r="G219" s="21"/>
    </row>
    <row r="220" spans="1:7" x14ac:dyDescent="0.25">
      <c r="A220" s="8" t="s">
        <v>302</v>
      </c>
      <c r="B220" s="8" t="s">
        <v>10</v>
      </c>
      <c r="C220" s="8" t="s">
        <v>11</v>
      </c>
      <c r="D220" s="26" t="s">
        <v>303</v>
      </c>
      <c r="E220" s="9">
        <f>E228</f>
        <v>1</v>
      </c>
      <c r="F220" s="10">
        <f>F228</f>
        <v>5535</v>
      </c>
      <c r="G220" s="10">
        <f>G228</f>
        <v>5535</v>
      </c>
    </row>
    <row r="221" spans="1:7" x14ac:dyDescent="0.25">
      <c r="A221" s="11" t="s">
        <v>304</v>
      </c>
      <c r="B221" s="11" t="s">
        <v>10</v>
      </c>
      <c r="C221" s="11" t="s">
        <v>11</v>
      </c>
      <c r="D221" s="27" t="s">
        <v>303</v>
      </c>
      <c r="E221" s="12">
        <f>E226</f>
        <v>1</v>
      </c>
      <c r="F221" s="13">
        <f>F226</f>
        <v>5535</v>
      </c>
      <c r="G221" s="13">
        <f>G226</f>
        <v>5535</v>
      </c>
    </row>
    <row r="222" spans="1:7" ht="33.75" x14ac:dyDescent="0.25">
      <c r="A222" s="14" t="s">
        <v>305</v>
      </c>
      <c r="B222" s="15" t="s">
        <v>17</v>
      </c>
      <c r="C222" s="15" t="s">
        <v>306</v>
      </c>
      <c r="D222" s="22" t="s">
        <v>307</v>
      </c>
      <c r="E222" s="16">
        <v>1</v>
      </c>
      <c r="F222" s="17">
        <v>2535</v>
      </c>
      <c r="G222" s="18">
        <f>ROUND(E222*F222,2)</f>
        <v>2535</v>
      </c>
    </row>
    <row r="223" spans="1:7" ht="409.5" x14ac:dyDescent="0.25">
      <c r="A223" s="19"/>
      <c r="B223" s="19"/>
      <c r="C223" s="19"/>
      <c r="D223" s="22" t="s">
        <v>308</v>
      </c>
      <c r="E223" s="19"/>
      <c r="F223" s="19"/>
      <c r="G223" s="19"/>
    </row>
    <row r="224" spans="1:7" ht="45" x14ac:dyDescent="0.25">
      <c r="A224" s="14" t="s">
        <v>309</v>
      </c>
      <c r="B224" s="15" t="s">
        <v>17</v>
      </c>
      <c r="C224" s="15" t="s">
        <v>306</v>
      </c>
      <c r="D224" s="22" t="s">
        <v>310</v>
      </c>
      <c r="E224" s="16">
        <v>1</v>
      </c>
      <c r="F224" s="17">
        <v>3000</v>
      </c>
      <c r="G224" s="18">
        <f>ROUND(E224*F224,2)</f>
        <v>3000</v>
      </c>
    </row>
    <row r="225" spans="1:7" ht="56.25" x14ac:dyDescent="0.25">
      <c r="A225" s="19"/>
      <c r="B225" s="19"/>
      <c r="C225" s="19"/>
      <c r="D225" s="22" t="s">
        <v>311</v>
      </c>
      <c r="E225" s="19"/>
      <c r="F225" s="19"/>
      <c r="G225" s="19"/>
    </row>
    <row r="226" spans="1:7" x14ac:dyDescent="0.25">
      <c r="A226" s="19"/>
      <c r="B226" s="19"/>
      <c r="C226" s="19"/>
      <c r="D226" s="28" t="s">
        <v>312</v>
      </c>
      <c r="E226" s="16">
        <v>1</v>
      </c>
      <c r="F226" s="20">
        <f>G222+G224</f>
        <v>5535</v>
      </c>
      <c r="G226" s="20">
        <f>ROUND(E226*F226,2)</f>
        <v>5535</v>
      </c>
    </row>
    <row r="227" spans="1:7" ht="0.95" customHeight="1" x14ac:dyDescent="0.25">
      <c r="A227" s="21"/>
      <c r="B227" s="21"/>
      <c r="C227" s="21"/>
      <c r="D227" s="29"/>
      <c r="E227" s="21"/>
      <c r="F227" s="21"/>
      <c r="G227" s="21"/>
    </row>
    <row r="228" spans="1:7" x14ac:dyDescent="0.25">
      <c r="A228" s="19"/>
      <c r="B228" s="19"/>
      <c r="C228" s="19"/>
      <c r="D228" s="28" t="s">
        <v>313</v>
      </c>
      <c r="E228" s="16">
        <v>1</v>
      </c>
      <c r="F228" s="20">
        <f>G221</f>
        <v>5535</v>
      </c>
      <c r="G228" s="20">
        <f>ROUND(E228*F228,2)</f>
        <v>5535</v>
      </c>
    </row>
    <row r="229" spans="1:7" ht="0.95" customHeight="1" x14ac:dyDescent="0.25">
      <c r="A229" s="21"/>
      <c r="B229" s="21"/>
      <c r="C229" s="21"/>
      <c r="D229" s="29"/>
      <c r="E229" s="21"/>
      <c r="F229" s="21"/>
      <c r="G229" s="21"/>
    </row>
    <row r="230" spans="1:7" x14ac:dyDescent="0.25">
      <c r="A230" s="8" t="s">
        <v>314</v>
      </c>
      <c r="B230" s="8" t="s">
        <v>10</v>
      </c>
      <c r="C230" s="8" t="s">
        <v>11</v>
      </c>
      <c r="D230" s="26" t="s">
        <v>315</v>
      </c>
      <c r="E230" s="9">
        <f>E256</f>
        <v>1</v>
      </c>
      <c r="F230" s="10">
        <f>F256</f>
        <v>10352.24</v>
      </c>
      <c r="G230" s="10">
        <f>G256</f>
        <v>10352.24</v>
      </c>
    </row>
    <row r="231" spans="1:7" x14ac:dyDescent="0.25">
      <c r="A231" s="11" t="s">
        <v>316</v>
      </c>
      <c r="B231" s="11" t="s">
        <v>10</v>
      </c>
      <c r="C231" s="11" t="s">
        <v>11</v>
      </c>
      <c r="D231" s="27" t="s">
        <v>315</v>
      </c>
      <c r="E231" s="12">
        <f>E254</f>
        <v>1</v>
      </c>
      <c r="F231" s="13">
        <f>F254</f>
        <v>10352.24</v>
      </c>
      <c r="G231" s="13">
        <f>G254</f>
        <v>10352.24</v>
      </c>
    </row>
    <row r="232" spans="1:7" x14ac:dyDescent="0.25">
      <c r="A232" s="14" t="s">
        <v>317</v>
      </c>
      <c r="B232" s="15" t="s">
        <v>17</v>
      </c>
      <c r="C232" s="15" t="s">
        <v>18</v>
      </c>
      <c r="D232" s="22" t="s">
        <v>318</v>
      </c>
      <c r="E232" s="16">
        <v>1</v>
      </c>
      <c r="F232" s="17">
        <v>1579.28</v>
      </c>
      <c r="G232" s="18">
        <f>ROUND(E232*F232,2)</f>
        <v>1579.28</v>
      </c>
    </row>
    <row r="233" spans="1:7" ht="409.5" x14ac:dyDescent="0.25">
      <c r="A233" s="19"/>
      <c r="B233" s="19"/>
      <c r="C233" s="19"/>
      <c r="D233" s="22" t="s">
        <v>319</v>
      </c>
      <c r="E233" s="19"/>
      <c r="F233" s="19"/>
      <c r="G233" s="19"/>
    </row>
    <row r="234" spans="1:7" ht="22.5" x14ac:dyDescent="0.25">
      <c r="A234" s="14" t="s">
        <v>320</v>
      </c>
      <c r="B234" s="15" t="s">
        <v>17</v>
      </c>
      <c r="C234" s="15" t="s">
        <v>18</v>
      </c>
      <c r="D234" s="22" t="s">
        <v>321</v>
      </c>
      <c r="E234" s="16">
        <v>1</v>
      </c>
      <c r="F234" s="17">
        <v>342.83</v>
      </c>
      <c r="G234" s="18">
        <f>ROUND(E234*F234,2)</f>
        <v>342.83</v>
      </c>
    </row>
    <row r="235" spans="1:7" ht="67.5" x14ac:dyDescent="0.25">
      <c r="A235" s="19"/>
      <c r="B235" s="19"/>
      <c r="C235" s="19"/>
      <c r="D235" s="22" t="s">
        <v>322</v>
      </c>
      <c r="E235" s="19"/>
      <c r="F235" s="19"/>
      <c r="G235" s="19"/>
    </row>
    <row r="236" spans="1:7" ht="22.5" x14ac:dyDescent="0.25">
      <c r="A236" s="14" t="s">
        <v>323</v>
      </c>
      <c r="B236" s="15" t="s">
        <v>17</v>
      </c>
      <c r="C236" s="15" t="s">
        <v>18</v>
      </c>
      <c r="D236" s="22" t="s">
        <v>324</v>
      </c>
      <c r="E236" s="16">
        <v>1</v>
      </c>
      <c r="F236" s="17">
        <v>121.83</v>
      </c>
      <c r="G236" s="18">
        <f>ROUND(E236*F236,2)</f>
        <v>121.83</v>
      </c>
    </row>
    <row r="237" spans="1:7" ht="33.75" x14ac:dyDescent="0.25">
      <c r="A237" s="19"/>
      <c r="B237" s="19"/>
      <c r="C237" s="19"/>
      <c r="D237" s="22" t="s">
        <v>325</v>
      </c>
      <c r="E237" s="19"/>
      <c r="F237" s="19"/>
      <c r="G237" s="19"/>
    </row>
    <row r="238" spans="1:7" x14ac:dyDescent="0.25">
      <c r="A238" s="14" t="s">
        <v>326</v>
      </c>
      <c r="B238" s="15" t="s">
        <v>17</v>
      </c>
      <c r="C238" s="15" t="s">
        <v>18</v>
      </c>
      <c r="D238" s="22" t="s">
        <v>327</v>
      </c>
      <c r="E238" s="16">
        <v>1</v>
      </c>
      <c r="F238" s="17">
        <v>682.28</v>
      </c>
      <c r="G238" s="18">
        <f>ROUND(E238*F238,2)</f>
        <v>682.28</v>
      </c>
    </row>
    <row r="239" spans="1:7" ht="258.75" x14ac:dyDescent="0.25">
      <c r="A239" s="19"/>
      <c r="B239" s="19"/>
      <c r="C239" s="19"/>
      <c r="D239" s="22" t="s">
        <v>328</v>
      </c>
      <c r="E239" s="19"/>
      <c r="F239" s="19"/>
      <c r="G239" s="19"/>
    </row>
    <row r="240" spans="1:7" x14ac:dyDescent="0.25">
      <c r="A240" s="14" t="s">
        <v>329</v>
      </c>
      <c r="B240" s="15" t="s">
        <v>17</v>
      </c>
      <c r="C240" s="15" t="s">
        <v>18</v>
      </c>
      <c r="D240" s="22" t="s">
        <v>330</v>
      </c>
      <c r="E240" s="16">
        <v>1</v>
      </c>
      <c r="F240" s="17">
        <v>700.42</v>
      </c>
      <c r="G240" s="18">
        <f>ROUND(E240*F240,2)</f>
        <v>700.42</v>
      </c>
    </row>
    <row r="241" spans="1:7" ht="247.5" x14ac:dyDescent="0.25">
      <c r="A241" s="19"/>
      <c r="B241" s="19"/>
      <c r="C241" s="19"/>
      <c r="D241" s="22" t="s">
        <v>331</v>
      </c>
      <c r="E241" s="19"/>
      <c r="F241" s="19"/>
      <c r="G241" s="19"/>
    </row>
    <row r="242" spans="1:7" x14ac:dyDescent="0.25">
      <c r="A242" s="14" t="s">
        <v>332</v>
      </c>
      <c r="B242" s="15" t="s">
        <v>17</v>
      </c>
      <c r="C242" s="15" t="s">
        <v>18</v>
      </c>
      <c r="D242" s="22" t="s">
        <v>333</v>
      </c>
      <c r="E242" s="16">
        <v>4</v>
      </c>
      <c r="F242" s="17">
        <v>171.88</v>
      </c>
      <c r="G242" s="18">
        <f>ROUND(E242*F242,2)</f>
        <v>687.52</v>
      </c>
    </row>
    <row r="243" spans="1:7" ht="337.5" x14ac:dyDescent="0.25">
      <c r="A243" s="19"/>
      <c r="B243" s="19"/>
      <c r="C243" s="19"/>
      <c r="D243" s="22" t="s">
        <v>334</v>
      </c>
      <c r="E243" s="19"/>
      <c r="F243" s="19"/>
      <c r="G243" s="19"/>
    </row>
    <row r="244" spans="1:7" x14ac:dyDescent="0.25">
      <c r="A244" s="14" t="s">
        <v>216</v>
      </c>
      <c r="B244" s="15" t="s">
        <v>17</v>
      </c>
      <c r="C244" s="15" t="s">
        <v>22</v>
      </c>
      <c r="D244" s="22" t="s">
        <v>217</v>
      </c>
      <c r="E244" s="16">
        <v>945</v>
      </c>
      <c r="F244" s="17">
        <v>1.95</v>
      </c>
      <c r="G244" s="18">
        <f>ROUND(E244*F244,2)</f>
        <v>1842.75</v>
      </c>
    </row>
    <row r="245" spans="1:7" ht="33.75" x14ac:dyDescent="0.25">
      <c r="A245" s="19"/>
      <c r="B245" s="19"/>
      <c r="C245" s="19"/>
      <c r="D245" s="22" t="s">
        <v>218</v>
      </c>
      <c r="E245" s="19"/>
      <c r="F245" s="19"/>
      <c r="G245" s="19"/>
    </row>
    <row r="246" spans="1:7" x14ac:dyDescent="0.25">
      <c r="A246" s="14" t="s">
        <v>335</v>
      </c>
      <c r="B246" s="15" t="s">
        <v>17</v>
      </c>
      <c r="C246" s="15" t="s">
        <v>18</v>
      </c>
      <c r="D246" s="22" t="s">
        <v>336</v>
      </c>
      <c r="E246" s="16">
        <v>1</v>
      </c>
      <c r="F246" s="17">
        <v>2006</v>
      </c>
      <c r="G246" s="18">
        <f>ROUND(E246*F246,2)</f>
        <v>2006</v>
      </c>
    </row>
    <row r="247" spans="1:7" ht="337.5" x14ac:dyDescent="0.25">
      <c r="A247" s="19"/>
      <c r="B247" s="19"/>
      <c r="C247" s="19"/>
      <c r="D247" s="22" t="s">
        <v>337</v>
      </c>
      <c r="E247" s="19"/>
      <c r="F247" s="19"/>
      <c r="G247" s="19"/>
    </row>
    <row r="248" spans="1:7" ht="45" x14ac:dyDescent="0.25">
      <c r="A248" s="14" t="s">
        <v>209</v>
      </c>
      <c r="B248" s="15" t="s">
        <v>17</v>
      </c>
      <c r="C248" s="15" t="s">
        <v>22</v>
      </c>
      <c r="D248" s="22" t="s">
        <v>210</v>
      </c>
      <c r="E248" s="16">
        <v>150</v>
      </c>
      <c r="F248" s="17">
        <v>6.3</v>
      </c>
      <c r="G248" s="18">
        <f>ROUND(E248*F248,2)</f>
        <v>945</v>
      </c>
    </row>
    <row r="249" spans="1:7" ht="78.75" x14ac:dyDescent="0.25">
      <c r="A249" s="19"/>
      <c r="B249" s="19"/>
      <c r="C249" s="19"/>
      <c r="D249" s="22" t="s">
        <v>211</v>
      </c>
      <c r="E249" s="19"/>
      <c r="F249" s="19"/>
      <c r="G249" s="19"/>
    </row>
    <row r="250" spans="1:7" ht="33.75" x14ac:dyDescent="0.25">
      <c r="A250" s="14" t="s">
        <v>212</v>
      </c>
      <c r="B250" s="15" t="s">
        <v>17</v>
      </c>
      <c r="C250" s="15" t="s">
        <v>22</v>
      </c>
      <c r="D250" s="22" t="s">
        <v>213</v>
      </c>
      <c r="E250" s="16">
        <v>100</v>
      </c>
      <c r="F250" s="17">
        <v>2.06</v>
      </c>
      <c r="G250" s="18">
        <f>ROUND(E250*F250,2)</f>
        <v>206</v>
      </c>
    </row>
    <row r="251" spans="1:7" ht="101.25" x14ac:dyDescent="0.25">
      <c r="A251" s="19"/>
      <c r="B251" s="19"/>
      <c r="C251" s="19"/>
      <c r="D251" s="22" t="s">
        <v>214</v>
      </c>
      <c r="E251" s="19"/>
      <c r="F251" s="19"/>
      <c r="G251" s="19"/>
    </row>
    <row r="252" spans="1:7" x14ac:dyDescent="0.25">
      <c r="A252" s="14" t="s">
        <v>338</v>
      </c>
      <c r="B252" s="15" t="s">
        <v>17</v>
      </c>
      <c r="C252" s="15" t="s">
        <v>18</v>
      </c>
      <c r="D252" s="22" t="s">
        <v>339</v>
      </c>
      <c r="E252" s="16">
        <v>1</v>
      </c>
      <c r="F252" s="17">
        <v>1238.33</v>
      </c>
      <c r="G252" s="18">
        <f>ROUND(E252*F252,2)</f>
        <v>1238.33</v>
      </c>
    </row>
    <row r="253" spans="1:7" ht="135" x14ac:dyDescent="0.25">
      <c r="A253" s="19"/>
      <c r="B253" s="19"/>
      <c r="C253" s="19"/>
      <c r="D253" s="22" t="s">
        <v>340</v>
      </c>
      <c r="E253" s="19"/>
      <c r="F253" s="19"/>
      <c r="G253" s="19"/>
    </row>
    <row r="254" spans="1:7" x14ac:dyDescent="0.25">
      <c r="A254" s="19"/>
      <c r="B254" s="19"/>
      <c r="C254" s="19"/>
      <c r="D254" s="28" t="s">
        <v>341</v>
      </c>
      <c r="E254" s="16">
        <v>1</v>
      </c>
      <c r="F254" s="20">
        <f>G232+G234+G236+G238+G240+G242+G244+G246+G248+G250+G252</f>
        <v>10352.24</v>
      </c>
      <c r="G254" s="20">
        <f>ROUND(E254*F254,2)</f>
        <v>10352.24</v>
      </c>
    </row>
    <row r="255" spans="1:7" ht="0.95" customHeight="1" x14ac:dyDescent="0.25">
      <c r="A255" s="21"/>
      <c r="B255" s="21"/>
      <c r="C255" s="21"/>
      <c r="D255" s="29"/>
      <c r="E255" s="21"/>
      <c r="F255" s="21"/>
      <c r="G255" s="21"/>
    </row>
    <row r="256" spans="1:7" x14ac:dyDescent="0.25">
      <c r="A256" s="19"/>
      <c r="B256" s="19"/>
      <c r="C256" s="19"/>
      <c r="D256" s="28" t="s">
        <v>342</v>
      </c>
      <c r="E256" s="16">
        <v>1</v>
      </c>
      <c r="F256" s="20">
        <f>G231</f>
        <v>10352.24</v>
      </c>
      <c r="G256" s="20">
        <f>ROUND(E256*F256,2)</f>
        <v>10352.24</v>
      </c>
    </row>
    <row r="257" spans="1:7" ht="0.95" customHeight="1" x14ac:dyDescent="0.25">
      <c r="A257" s="21"/>
      <c r="B257" s="21"/>
      <c r="C257" s="21"/>
      <c r="D257" s="29"/>
      <c r="E257" s="21"/>
      <c r="F257" s="21"/>
      <c r="G257" s="21"/>
    </row>
    <row r="258" spans="1:7" x14ac:dyDescent="0.25">
      <c r="A258" s="8" t="s">
        <v>343</v>
      </c>
      <c r="B258" s="8" t="s">
        <v>10</v>
      </c>
      <c r="C258" s="8" t="s">
        <v>11</v>
      </c>
      <c r="D258" s="26" t="s">
        <v>344</v>
      </c>
      <c r="E258" s="9">
        <f>E304</f>
        <v>1</v>
      </c>
      <c r="F258" s="10">
        <f>F304</f>
        <v>5378.32</v>
      </c>
      <c r="G258" s="10">
        <f>G304</f>
        <v>5378.32</v>
      </c>
    </row>
    <row r="259" spans="1:7" x14ac:dyDescent="0.25">
      <c r="A259" s="11" t="s">
        <v>345</v>
      </c>
      <c r="B259" s="11" t="s">
        <v>10</v>
      </c>
      <c r="C259" s="11" t="s">
        <v>11</v>
      </c>
      <c r="D259" s="27" t="s">
        <v>344</v>
      </c>
      <c r="E259" s="12">
        <f>E302</f>
        <v>1</v>
      </c>
      <c r="F259" s="13">
        <f>F302</f>
        <v>5378.32</v>
      </c>
      <c r="G259" s="13">
        <f>G302</f>
        <v>5378.32</v>
      </c>
    </row>
    <row r="260" spans="1:7" ht="22.5" x14ac:dyDescent="0.25">
      <c r="A260" s="14" t="s">
        <v>346</v>
      </c>
      <c r="B260" s="15" t="s">
        <v>17</v>
      </c>
      <c r="C260" s="15" t="s">
        <v>18</v>
      </c>
      <c r="D260" s="22" t="s">
        <v>347</v>
      </c>
      <c r="E260" s="16">
        <v>1</v>
      </c>
      <c r="F260" s="17">
        <v>169</v>
      </c>
      <c r="G260" s="18">
        <f>ROUND(E260*F260,2)</f>
        <v>169</v>
      </c>
    </row>
    <row r="261" spans="1:7" ht="180" x14ac:dyDescent="0.25">
      <c r="A261" s="19"/>
      <c r="B261" s="19"/>
      <c r="C261" s="19"/>
      <c r="D261" s="22" t="s">
        <v>348</v>
      </c>
      <c r="E261" s="19"/>
      <c r="F261" s="19"/>
      <c r="G261" s="19"/>
    </row>
    <row r="262" spans="1:7" ht="33.75" x14ac:dyDescent="0.25">
      <c r="A262" s="14" t="s">
        <v>349</v>
      </c>
      <c r="B262" s="15" t="s">
        <v>17</v>
      </c>
      <c r="C262" s="15" t="s">
        <v>18</v>
      </c>
      <c r="D262" s="22" t="s">
        <v>350</v>
      </c>
      <c r="E262" s="16">
        <v>1</v>
      </c>
      <c r="F262" s="17">
        <v>1011.74</v>
      </c>
      <c r="G262" s="18">
        <f>ROUND(E262*F262,2)</f>
        <v>1011.74</v>
      </c>
    </row>
    <row r="263" spans="1:7" ht="78.75" x14ac:dyDescent="0.25">
      <c r="A263" s="19"/>
      <c r="B263" s="19"/>
      <c r="C263" s="19"/>
      <c r="D263" s="22" t="s">
        <v>351</v>
      </c>
      <c r="E263" s="19"/>
      <c r="F263" s="19"/>
      <c r="G263" s="19"/>
    </row>
    <row r="264" spans="1:7" ht="45" x14ac:dyDescent="0.25">
      <c r="A264" s="14" t="s">
        <v>352</v>
      </c>
      <c r="B264" s="15" t="s">
        <v>17</v>
      </c>
      <c r="C264" s="15" t="s">
        <v>18</v>
      </c>
      <c r="D264" s="22" t="s">
        <v>353</v>
      </c>
      <c r="E264" s="16">
        <v>1</v>
      </c>
      <c r="F264" s="17">
        <v>137.72</v>
      </c>
      <c r="G264" s="18">
        <f>ROUND(E264*F264,2)</f>
        <v>137.72</v>
      </c>
    </row>
    <row r="265" spans="1:7" ht="67.5" x14ac:dyDescent="0.25">
      <c r="A265" s="19"/>
      <c r="B265" s="19"/>
      <c r="C265" s="19"/>
      <c r="D265" s="22" t="s">
        <v>354</v>
      </c>
      <c r="E265" s="19"/>
      <c r="F265" s="19"/>
      <c r="G265" s="19"/>
    </row>
    <row r="266" spans="1:7" ht="33.75" x14ac:dyDescent="0.25">
      <c r="A266" s="14" t="s">
        <v>355</v>
      </c>
      <c r="B266" s="15" t="s">
        <v>17</v>
      </c>
      <c r="C266" s="15" t="s">
        <v>18</v>
      </c>
      <c r="D266" s="22" t="s">
        <v>356</v>
      </c>
      <c r="E266" s="16">
        <v>1</v>
      </c>
      <c r="F266" s="17">
        <v>309.91000000000003</v>
      </c>
      <c r="G266" s="18">
        <f>ROUND(E266*F266,2)</f>
        <v>309.91000000000003</v>
      </c>
    </row>
    <row r="267" spans="1:7" ht="56.25" x14ac:dyDescent="0.25">
      <c r="A267" s="19"/>
      <c r="B267" s="19"/>
      <c r="C267" s="19"/>
      <c r="D267" s="22" t="s">
        <v>357</v>
      </c>
      <c r="E267" s="19"/>
      <c r="F267" s="19"/>
      <c r="G267" s="19"/>
    </row>
    <row r="268" spans="1:7" ht="45" x14ac:dyDescent="0.25">
      <c r="A268" s="14" t="s">
        <v>358</v>
      </c>
      <c r="B268" s="15" t="s">
        <v>17</v>
      </c>
      <c r="C268" s="15" t="s">
        <v>18</v>
      </c>
      <c r="D268" s="22" t="s">
        <v>359</v>
      </c>
      <c r="E268" s="16">
        <v>1</v>
      </c>
      <c r="F268" s="17">
        <v>49.22</v>
      </c>
      <c r="G268" s="18">
        <f>ROUND(E268*F268,2)</f>
        <v>49.22</v>
      </c>
    </row>
    <row r="269" spans="1:7" ht="78.75" x14ac:dyDescent="0.25">
      <c r="A269" s="19"/>
      <c r="B269" s="19"/>
      <c r="C269" s="19"/>
      <c r="D269" s="22" t="s">
        <v>360</v>
      </c>
      <c r="E269" s="19"/>
      <c r="F269" s="19"/>
      <c r="G269" s="19"/>
    </row>
    <row r="270" spans="1:7" ht="33.75" x14ac:dyDescent="0.25">
      <c r="A270" s="14" t="s">
        <v>361</v>
      </c>
      <c r="B270" s="15" t="s">
        <v>17</v>
      </c>
      <c r="C270" s="15" t="s">
        <v>18</v>
      </c>
      <c r="D270" s="22" t="s">
        <v>362</v>
      </c>
      <c r="E270" s="16">
        <v>1</v>
      </c>
      <c r="F270" s="17">
        <v>187.18</v>
      </c>
      <c r="G270" s="18">
        <f>ROUND(E270*F270,2)</f>
        <v>187.18</v>
      </c>
    </row>
    <row r="271" spans="1:7" ht="78.75" x14ac:dyDescent="0.25">
      <c r="A271" s="19"/>
      <c r="B271" s="19"/>
      <c r="C271" s="19"/>
      <c r="D271" s="22" t="s">
        <v>363</v>
      </c>
      <c r="E271" s="19"/>
      <c r="F271" s="19"/>
      <c r="G271" s="19"/>
    </row>
    <row r="272" spans="1:7" ht="45" x14ac:dyDescent="0.25">
      <c r="A272" s="14" t="s">
        <v>364</v>
      </c>
      <c r="B272" s="15" t="s">
        <v>17</v>
      </c>
      <c r="C272" s="15" t="s">
        <v>18</v>
      </c>
      <c r="D272" s="22" t="s">
        <v>365</v>
      </c>
      <c r="E272" s="16">
        <v>2</v>
      </c>
      <c r="F272" s="17">
        <v>129.44999999999999</v>
      </c>
      <c r="G272" s="18">
        <f>ROUND(E272*F272,2)</f>
        <v>258.89999999999998</v>
      </c>
    </row>
    <row r="273" spans="1:7" ht="67.5" x14ac:dyDescent="0.25">
      <c r="A273" s="19"/>
      <c r="B273" s="19"/>
      <c r="C273" s="19"/>
      <c r="D273" s="22" t="s">
        <v>366</v>
      </c>
      <c r="E273" s="19"/>
      <c r="F273" s="19"/>
      <c r="G273" s="19"/>
    </row>
    <row r="274" spans="1:7" ht="33.75" x14ac:dyDescent="0.25">
      <c r="A274" s="14" t="s">
        <v>367</v>
      </c>
      <c r="B274" s="15" t="s">
        <v>17</v>
      </c>
      <c r="C274" s="15" t="s">
        <v>18</v>
      </c>
      <c r="D274" s="22" t="s">
        <v>368</v>
      </c>
      <c r="E274" s="16">
        <v>1</v>
      </c>
      <c r="F274" s="17">
        <v>900.57</v>
      </c>
      <c r="G274" s="18">
        <f>ROUND(E274*F274,2)</f>
        <v>900.57</v>
      </c>
    </row>
    <row r="275" spans="1:7" ht="202.5" x14ac:dyDescent="0.25">
      <c r="A275" s="19"/>
      <c r="B275" s="19"/>
      <c r="C275" s="19"/>
      <c r="D275" s="22" t="s">
        <v>369</v>
      </c>
      <c r="E275" s="19"/>
      <c r="F275" s="19"/>
      <c r="G275" s="19"/>
    </row>
    <row r="276" spans="1:7" ht="33.75" x14ac:dyDescent="0.25">
      <c r="A276" s="14" t="s">
        <v>370</v>
      </c>
      <c r="B276" s="15" t="s">
        <v>17</v>
      </c>
      <c r="C276" s="15" t="s">
        <v>22</v>
      </c>
      <c r="D276" s="22" t="s">
        <v>371</v>
      </c>
      <c r="E276" s="16">
        <v>70</v>
      </c>
      <c r="F276" s="17">
        <v>3.1</v>
      </c>
      <c r="G276" s="18">
        <f>ROUND(E276*F276,2)</f>
        <v>217</v>
      </c>
    </row>
    <row r="277" spans="1:7" ht="101.25" x14ac:dyDescent="0.25">
      <c r="A277" s="19"/>
      <c r="B277" s="19"/>
      <c r="C277" s="19"/>
      <c r="D277" s="22" t="s">
        <v>372</v>
      </c>
      <c r="E277" s="19"/>
      <c r="F277" s="19"/>
      <c r="G277" s="19"/>
    </row>
    <row r="278" spans="1:7" ht="22.5" x14ac:dyDescent="0.25">
      <c r="A278" s="14" t="s">
        <v>373</v>
      </c>
      <c r="B278" s="15" t="s">
        <v>17</v>
      </c>
      <c r="C278" s="15" t="s">
        <v>18</v>
      </c>
      <c r="D278" s="22" t="s">
        <v>374</v>
      </c>
      <c r="E278" s="16">
        <v>2</v>
      </c>
      <c r="F278" s="17">
        <v>46.04</v>
      </c>
      <c r="G278" s="18">
        <f>ROUND(E278*F278,2)</f>
        <v>92.08</v>
      </c>
    </row>
    <row r="279" spans="1:7" ht="45" x14ac:dyDescent="0.25">
      <c r="A279" s="19"/>
      <c r="B279" s="19"/>
      <c r="C279" s="19"/>
      <c r="D279" s="22" t="s">
        <v>375</v>
      </c>
      <c r="E279" s="19"/>
      <c r="F279" s="19"/>
      <c r="G279" s="19"/>
    </row>
    <row r="280" spans="1:7" ht="33.75" x14ac:dyDescent="0.25">
      <c r="A280" s="14" t="s">
        <v>376</v>
      </c>
      <c r="B280" s="15" t="s">
        <v>17</v>
      </c>
      <c r="C280" s="15" t="s">
        <v>22</v>
      </c>
      <c r="D280" s="22" t="s">
        <v>377</v>
      </c>
      <c r="E280" s="16">
        <v>360</v>
      </c>
      <c r="F280" s="17">
        <v>1.77</v>
      </c>
      <c r="G280" s="18">
        <f>ROUND(E280*F280,2)</f>
        <v>637.20000000000005</v>
      </c>
    </row>
    <row r="281" spans="1:7" ht="90" x14ac:dyDescent="0.25">
      <c r="A281" s="19"/>
      <c r="B281" s="19"/>
      <c r="C281" s="19"/>
      <c r="D281" s="22" t="s">
        <v>378</v>
      </c>
      <c r="E281" s="19"/>
      <c r="F281" s="19"/>
      <c r="G281" s="19"/>
    </row>
    <row r="282" spans="1:7" ht="22.5" x14ac:dyDescent="0.25">
      <c r="A282" s="14" t="s">
        <v>379</v>
      </c>
      <c r="B282" s="15" t="s">
        <v>17</v>
      </c>
      <c r="C282" s="15" t="s">
        <v>18</v>
      </c>
      <c r="D282" s="22" t="s">
        <v>380</v>
      </c>
      <c r="E282" s="16">
        <v>2</v>
      </c>
      <c r="F282" s="17">
        <v>16.100000000000001</v>
      </c>
      <c r="G282" s="18">
        <f>ROUND(E282*F282,2)</f>
        <v>32.200000000000003</v>
      </c>
    </row>
    <row r="283" spans="1:7" ht="33.75" x14ac:dyDescent="0.25">
      <c r="A283" s="19"/>
      <c r="B283" s="19"/>
      <c r="C283" s="19"/>
      <c r="D283" s="22" t="s">
        <v>381</v>
      </c>
      <c r="E283" s="19"/>
      <c r="F283" s="19"/>
      <c r="G283" s="19"/>
    </row>
    <row r="284" spans="1:7" ht="22.5" x14ac:dyDescent="0.25">
      <c r="A284" s="14" t="s">
        <v>382</v>
      </c>
      <c r="B284" s="15" t="s">
        <v>17</v>
      </c>
      <c r="C284" s="15" t="s">
        <v>18</v>
      </c>
      <c r="D284" s="22" t="s">
        <v>383</v>
      </c>
      <c r="E284" s="16">
        <v>8</v>
      </c>
      <c r="F284" s="17">
        <v>11.79</v>
      </c>
      <c r="G284" s="18">
        <f>ROUND(E284*F284,2)</f>
        <v>94.32</v>
      </c>
    </row>
    <row r="285" spans="1:7" ht="33.75" x14ac:dyDescent="0.25">
      <c r="A285" s="19"/>
      <c r="B285" s="19"/>
      <c r="C285" s="19"/>
      <c r="D285" s="22" t="s">
        <v>384</v>
      </c>
      <c r="E285" s="19"/>
      <c r="F285" s="19"/>
      <c r="G285" s="19"/>
    </row>
    <row r="286" spans="1:7" ht="22.5" x14ac:dyDescent="0.25">
      <c r="A286" s="14" t="s">
        <v>385</v>
      </c>
      <c r="B286" s="15" t="s">
        <v>17</v>
      </c>
      <c r="C286" s="15" t="s">
        <v>18</v>
      </c>
      <c r="D286" s="22" t="s">
        <v>386</v>
      </c>
      <c r="E286" s="16">
        <v>8</v>
      </c>
      <c r="F286" s="17">
        <v>9.6</v>
      </c>
      <c r="G286" s="18">
        <f>ROUND(E286*F286,2)</f>
        <v>76.8</v>
      </c>
    </row>
    <row r="287" spans="1:7" ht="33.75" x14ac:dyDescent="0.25">
      <c r="A287" s="19"/>
      <c r="B287" s="19"/>
      <c r="C287" s="19"/>
      <c r="D287" s="22" t="s">
        <v>387</v>
      </c>
      <c r="E287" s="19"/>
      <c r="F287" s="19"/>
      <c r="G287" s="19"/>
    </row>
    <row r="288" spans="1:7" ht="22.5" x14ac:dyDescent="0.25">
      <c r="A288" s="14" t="s">
        <v>388</v>
      </c>
      <c r="B288" s="15" t="s">
        <v>17</v>
      </c>
      <c r="C288" s="15" t="s">
        <v>18</v>
      </c>
      <c r="D288" s="22" t="s">
        <v>389</v>
      </c>
      <c r="E288" s="16">
        <v>2</v>
      </c>
      <c r="F288" s="17">
        <v>13.21</v>
      </c>
      <c r="G288" s="18">
        <f>ROUND(E288*F288,2)</f>
        <v>26.42</v>
      </c>
    </row>
    <row r="289" spans="1:7" ht="45" x14ac:dyDescent="0.25">
      <c r="A289" s="19"/>
      <c r="B289" s="19"/>
      <c r="C289" s="19"/>
      <c r="D289" s="22" t="s">
        <v>390</v>
      </c>
      <c r="E289" s="19"/>
      <c r="F289" s="19"/>
      <c r="G289" s="19"/>
    </row>
    <row r="290" spans="1:7" ht="22.5" x14ac:dyDescent="0.25">
      <c r="A290" s="14" t="s">
        <v>391</v>
      </c>
      <c r="B290" s="15" t="s">
        <v>17</v>
      </c>
      <c r="C290" s="15" t="s">
        <v>18</v>
      </c>
      <c r="D290" s="22" t="s">
        <v>392</v>
      </c>
      <c r="E290" s="16">
        <v>8</v>
      </c>
      <c r="F290" s="17">
        <v>10.75</v>
      </c>
      <c r="G290" s="18">
        <f>ROUND(E290*F290,2)</f>
        <v>86</v>
      </c>
    </row>
    <row r="291" spans="1:7" ht="33.75" x14ac:dyDescent="0.25">
      <c r="A291" s="19"/>
      <c r="B291" s="19"/>
      <c r="C291" s="19"/>
      <c r="D291" s="22" t="s">
        <v>393</v>
      </c>
      <c r="E291" s="19"/>
      <c r="F291" s="19"/>
      <c r="G291" s="19"/>
    </row>
    <row r="292" spans="1:7" ht="33.75" x14ac:dyDescent="0.25">
      <c r="A292" s="14" t="s">
        <v>394</v>
      </c>
      <c r="B292" s="15" t="s">
        <v>17</v>
      </c>
      <c r="C292" s="15" t="s">
        <v>18</v>
      </c>
      <c r="D292" s="22" t="s">
        <v>395</v>
      </c>
      <c r="E292" s="16">
        <v>8</v>
      </c>
      <c r="F292" s="17">
        <v>20.170000000000002</v>
      </c>
      <c r="G292" s="18">
        <f>ROUND(E292*F292,2)</f>
        <v>161.36000000000001</v>
      </c>
    </row>
    <row r="293" spans="1:7" ht="67.5" x14ac:dyDescent="0.25">
      <c r="A293" s="19"/>
      <c r="B293" s="19"/>
      <c r="C293" s="19"/>
      <c r="D293" s="22" t="s">
        <v>396</v>
      </c>
      <c r="E293" s="19"/>
      <c r="F293" s="19"/>
      <c r="G293" s="19"/>
    </row>
    <row r="294" spans="1:7" x14ac:dyDescent="0.25">
      <c r="A294" s="14" t="s">
        <v>397</v>
      </c>
      <c r="B294" s="15" t="s">
        <v>17</v>
      </c>
      <c r="C294" s="15" t="s">
        <v>18</v>
      </c>
      <c r="D294" s="22" t="s">
        <v>398</v>
      </c>
      <c r="E294" s="16">
        <v>2</v>
      </c>
      <c r="F294" s="17">
        <v>84.5</v>
      </c>
      <c r="G294" s="18">
        <f>ROUND(E294*F294,2)</f>
        <v>169</v>
      </c>
    </row>
    <row r="295" spans="1:7" ht="90" x14ac:dyDescent="0.25">
      <c r="A295" s="19"/>
      <c r="B295" s="19"/>
      <c r="C295" s="19"/>
      <c r="D295" s="22" t="s">
        <v>399</v>
      </c>
      <c r="E295" s="19"/>
      <c r="F295" s="19"/>
      <c r="G295" s="19"/>
    </row>
    <row r="296" spans="1:7" x14ac:dyDescent="0.25">
      <c r="A296" s="14" t="s">
        <v>400</v>
      </c>
      <c r="B296" s="15" t="s">
        <v>17</v>
      </c>
      <c r="C296" s="15" t="s">
        <v>18</v>
      </c>
      <c r="D296" s="22" t="s">
        <v>401</v>
      </c>
      <c r="E296" s="16">
        <v>1</v>
      </c>
      <c r="F296" s="17">
        <v>400</v>
      </c>
      <c r="G296" s="18">
        <f>ROUND(E296*F296,2)</f>
        <v>400</v>
      </c>
    </row>
    <row r="297" spans="1:7" ht="67.5" x14ac:dyDescent="0.25">
      <c r="A297" s="19"/>
      <c r="B297" s="19"/>
      <c r="C297" s="19"/>
      <c r="D297" s="22" t="s">
        <v>402</v>
      </c>
      <c r="E297" s="19"/>
      <c r="F297" s="19"/>
      <c r="G297" s="19"/>
    </row>
    <row r="298" spans="1:7" ht="33.75" x14ac:dyDescent="0.25">
      <c r="A298" s="14" t="s">
        <v>212</v>
      </c>
      <c r="B298" s="15" t="s">
        <v>17</v>
      </c>
      <c r="C298" s="15" t="s">
        <v>22</v>
      </c>
      <c r="D298" s="22" t="s">
        <v>213</v>
      </c>
      <c r="E298" s="16">
        <v>55</v>
      </c>
      <c r="F298" s="17">
        <v>2.06</v>
      </c>
      <c r="G298" s="18">
        <f>ROUND(E298*F298,2)</f>
        <v>113.3</v>
      </c>
    </row>
    <row r="299" spans="1:7" ht="101.25" x14ac:dyDescent="0.25">
      <c r="A299" s="19"/>
      <c r="B299" s="19"/>
      <c r="C299" s="19"/>
      <c r="D299" s="22" t="s">
        <v>214</v>
      </c>
      <c r="E299" s="19"/>
      <c r="F299" s="19"/>
      <c r="G299" s="19"/>
    </row>
    <row r="300" spans="1:7" ht="45" x14ac:dyDescent="0.25">
      <c r="A300" s="14" t="s">
        <v>403</v>
      </c>
      <c r="B300" s="15" t="s">
        <v>17</v>
      </c>
      <c r="C300" s="15" t="s">
        <v>22</v>
      </c>
      <c r="D300" s="22" t="s">
        <v>404</v>
      </c>
      <c r="E300" s="16">
        <v>40</v>
      </c>
      <c r="F300" s="17">
        <v>6.21</v>
      </c>
      <c r="G300" s="18">
        <f>ROUND(E300*F300,2)</f>
        <v>248.4</v>
      </c>
    </row>
    <row r="301" spans="1:7" ht="90" x14ac:dyDescent="0.25">
      <c r="A301" s="19"/>
      <c r="B301" s="19"/>
      <c r="C301" s="19"/>
      <c r="D301" s="22" t="s">
        <v>405</v>
      </c>
      <c r="E301" s="19"/>
      <c r="F301" s="19"/>
      <c r="G301" s="19"/>
    </row>
    <row r="302" spans="1:7" x14ac:dyDescent="0.25">
      <c r="A302" s="19"/>
      <c r="B302" s="19"/>
      <c r="C302" s="19"/>
      <c r="D302" s="28" t="s">
        <v>406</v>
      </c>
      <c r="E302" s="16">
        <v>1</v>
      </c>
      <c r="F302" s="20">
        <f>G260+G262+G264+G266+G268+G270+G272+G274+G276+G278+G280+G282+G284+G286+G288+G290+G292+G294+G296+G298+G300</f>
        <v>5378.32</v>
      </c>
      <c r="G302" s="20">
        <f>ROUND(E302*F302,2)</f>
        <v>5378.32</v>
      </c>
    </row>
    <row r="303" spans="1:7" ht="0.95" customHeight="1" x14ac:dyDescent="0.25">
      <c r="A303" s="21"/>
      <c r="B303" s="21"/>
      <c r="C303" s="21"/>
      <c r="D303" s="29"/>
      <c r="E303" s="21"/>
      <c r="F303" s="21"/>
      <c r="G303" s="21"/>
    </row>
    <row r="304" spans="1:7" x14ac:dyDescent="0.25">
      <c r="A304" s="19"/>
      <c r="B304" s="19"/>
      <c r="C304" s="19"/>
      <c r="D304" s="28" t="s">
        <v>407</v>
      </c>
      <c r="E304" s="16">
        <v>1</v>
      </c>
      <c r="F304" s="20">
        <f>G259</f>
        <v>5378.32</v>
      </c>
      <c r="G304" s="20">
        <f>ROUND(E304*F304,2)</f>
        <v>5378.32</v>
      </c>
    </row>
    <row r="305" spans="1:7" ht="0.95" customHeight="1" x14ac:dyDescent="0.25">
      <c r="A305" s="21"/>
      <c r="B305" s="21"/>
      <c r="C305" s="21"/>
      <c r="D305" s="29"/>
      <c r="E305" s="21"/>
      <c r="F305" s="21"/>
      <c r="G305" s="21"/>
    </row>
    <row r="306" spans="1:7" x14ac:dyDescent="0.25">
      <c r="A306" s="8" t="s">
        <v>408</v>
      </c>
      <c r="B306" s="8" t="s">
        <v>10</v>
      </c>
      <c r="C306" s="8" t="s">
        <v>11</v>
      </c>
      <c r="D306" s="26" t="s">
        <v>409</v>
      </c>
      <c r="E306" s="9">
        <f>E324</f>
        <v>1</v>
      </c>
      <c r="F306" s="10">
        <f>F324</f>
        <v>1584.09</v>
      </c>
      <c r="G306" s="10">
        <f>G324</f>
        <v>1584.09</v>
      </c>
    </row>
    <row r="307" spans="1:7" x14ac:dyDescent="0.25">
      <c r="A307" s="11" t="s">
        <v>410</v>
      </c>
      <c r="B307" s="11" t="s">
        <v>10</v>
      </c>
      <c r="C307" s="11" t="s">
        <v>11</v>
      </c>
      <c r="D307" s="27" t="s">
        <v>409</v>
      </c>
      <c r="E307" s="12">
        <f>E322</f>
        <v>1</v>
      </c>
      <c r="F307" s="13">
        <f>F322</f>
        <v>1584.09</v>
      </c>
      <c r="G307" s="13">
        <f>G322</f>
        <v>1584.09</v>
      </c>
    </row>
    <row r="308" spans="1:7" ht="56.25" x14ac:dyDescent="0.25">
      <c r="A308" s="14" t="s">
        <v>411</v>
      </c>
      <c r="B308" s="15" t="s">
        <v>17</v>
      </c>
      <c r="C308" s="15" t="s">
        <v>18</v>
      </c>
      <c r="D308" s="22" t="s">
        <v>412</v>
      </c>
      <c r="E308" s="16">
        <v>2</v>
      </c>
      <c r="F308" s="17">
        <v>16.77</v>
      </c>
      <c r="G308" s="18">
        <f>ROUND(E308*F308,2)</f>
        <v>33.54</v>
      </c>
    </row>
    <row r="309" spans="1:7" ht="67.5" x14ac:dyDescent="0.25">
      <c r="A309" s="19"/>
      <c r="B309" s="19"/>
      <c r="C309" s="19"/>
      <c r="D309" s="22" t="s">
        <v>413</v>
      </c>
      <c r="E309" s="19"/>
      <c r="F309" s="19"/>
      <c r="G309" s="19"/>
    </row>
    <row r="310" spans="1:7" ht="22.5" x14ac:dyDescent="0.25">
      <c r="A310" s="14" t="s">
        <v>414</v>
      </c>
      <c r="B310" s="15" t="s">
        <v>17</v>
      </c>
      <c r="C310" s="15" t="s">
        <v>22</v>
      </c>
      <c r="D310" s="22" t="s">
        <v>415</v>
      </c>
      <c r="E310" s="16">
        <v>200</v>
      </c>
      <c r="F310" s="17">
        <v>2.06</v>
      </c>
      <c r="G310" s="18">
        <f>ROUND(E310*F310,2)</f>
        <v>412</v>
      </c>
    </row>
    <row r="311" spans="1:7" ht="101.25" x14ac:dyDescent="0.25">
      <c r="A311" s="19"/>
      <c r="B311" s="19"/>
      <c r="C311" s="19"/>
      <c r="D311" s="22" t="s">
        <v>416</v>
      </c>
      <c r="E311" s="19"/>
      <c r="F311" s="19"/>
      <c r="G311" s="19"/>
    </row>
    <row r="312" spans="1:7" ht="45" x14ac:dyDescent="0.25">
      <c r="A312" s="14" t="s">
        <v>209</v>
      </c>
      <c r="B312" s="15" t="s">
        <v>17</v>
      </c>
      <c r="C312" s="15" t="s">
        <v>22</v>
      </c>
      <c r="D312" s="22" t="s">
        <v>210</v>
      </c>
      <c r="E312" s="16">
        <v>50</v>
      </c>
      <c r="F312" s="17">
        <v>6.3</v>
      </c>
      <c r="G312" s="18">
        <f>ROUND(E312*F312,2)</f>
        <v>315</v>
      </c>
    </row>
    <row r="313" spans="1:7" ht="78.75" x14ac:dyDescent="0.25">
      <c r="A313" s="19"/>
      <c r="B313" s="19"/>
      <c r="C313" s="19"/>
      <c r="D313" s="22" t="s">
        <v>211</v>
      </c>
      <c r="E313" s="19"/>
      <c r="F313" s="19"/>
      <c r="G313" s="19"/>
    </row>
    <row r="314" spans="1:7" ht="33.75" x14ac:dyDescent="0.25">
      <c r="A314" s="14" t="s">
        <v>212</v>
      </c>
      <c r="B314" s="15" t="s">
        <v>17</v>
      </c>
      <c r="C314" s="15" t="s">
        <v>22</v>
      </c>
      <c r="D314" s="22" t="s">
        <v>213</v>
      </c>
      <c r="E314" s="16">
        <v>25</v>
      </c>
      <c r="F314" s="17">
        <v>2.06</v>
      </c>
      <c r="G314" s="18">
        <f>ROUND(E314*F314,2)</f>
        <v>51.5</v>
      </c>
    </row>
    <row r="315" spans="1:7" ht="101.25" x14ac:dyDescent="0.25">
      <c r="A315" s="19"/>
      <c r="B315" s="19"/>
      <c r="C315" s="19"/>
      <c r="D315" s="22" t="s">
        <v>214</v>
      </c>
      <c r="E315" s="19"/>
      <c r="F315" s="19"/>
      <c r="G315" s="19"/>
    </row>
    <row r="316" spans="1:7" ht="22.5" x14ac:dyDescent="0.25">
      <c r="A316" s="14" t="s">
        <v>417</v>
      </c>
      <c r="B316" s="15" t="s">
        <v>17</v>
      </c>
      <c r="C316" s="15" t="s">
        <v>22</v>
      </c>
      <c r="D316" s="22" t="s">
        <v>418</v>
      </c>
      <c r="E316" s="16">
        <v>230</v>
      </c>
      <c r="F316" s="17">
        <v>2.4300000000000002</v>
      </c>
      <c r="G316" s="18">
        <f>ROUND(E316*F316,2)</f>
        <v>558.9</v>
      </c>
    </row>
    <row r="317" spans="1:7" ht="33.75" x14ac:dyDescent="0.25">
      <c r="A317" s="19"/>
      <c r="B317" s="19"/>
      <c r="C317" s="19"/>
      <c r="D317" s="22" t="s">
        <v>419</v>
      </c>
      <c r="E317" s="19"/>
      <c r="F317" s="19"/>
      <c r="G317" s="19"/>
    </row>
    <row r="318" spans="1:7" x14ac:dyDescent="0.25">
      <c r="A318" s="14" t="s">
        <v>420</v>
      </c>
      <c r="B318" s="15" t="s">
        <v>17</v>
      </c>
      <c r="C318" s="15" t="s">
        <v>18</v>
      </c>
      <c r="D318" s="22" t="s">
        <v>421</v>
      </c>
      <c r="E318" s="16">
        <v>1</v>
      </c>
      <c r="F318" s="17">
        <v>128.65</v>
      </c>
      <c r="G318" s="18">
        <f>ROUND(E318*F318,2)</f>
        <v>128.65</v>
      </c>
    </row>
    <row r="319" spans="1:7" ht="123.75" x14ac:dyDescent="0.25">
      <c r="A319" s="19"/>
      <c r="B319" s="19"/>
      <c r="C319" s="19"/>
      <c r="D319" s="22" t="s">
        <v>422</v>
      </c>
      <c r="E319" s="19"/>
      <c r="F319" s="19"/>
      <c r="G319" s="19"/>
    </row>
    <row r="320" spans="1:7" x14ac:dyDescent="0.25">
      <c r="A320" s="14" t="s">
        <v>423</v>
      </c>
      <c r="B320" s="15" t="s">
        <v>17</v>
      </c>
      <c r="C320" s="15" t="s">
        <v>18</v>
      </c>
      <c r="D320" s="22" t="s">
        <v>424</v>
      </c>
      <c r="E320" s="16">
        <v>1</v>
      </c>
      <c r="F320" s="17">
        <v>84.5</v>
      </c>
      <c r="G320" s="18">
        <f>ROUND(E320*F320,2)</f>
        <v>84.5</v>
      </c>
    </row>
    <row r="321" spans="1:7" ht="78.75" x14ac:dyDescent="0.25">
      <c r="A321" s="19"/>
      <c r="B321" s="19"/>
      <c r="C321" s="19"/>
      <c r="D321" s="22" t="s">
        <v>425</v>
      </c>
      <c r="E321" s="19"/>
      <c r="F321" s="19"/>
      <c r="G321" s="19"/>
    </row>
    <row r="322" spans="1:7" x14ac:dyDescent="0.25">
      <c r="A322" s="19"/>
      <c r="B322" s="19"/>
      <c r="C322" s="19"/>
      <c r="D322" s="28" t="s">
        <v>426</v>
      </c>
      <c r="E322" s="16">
        <v>1</v>
      </c>
      <c r="F322" s="20">
        <f>G308+G310+G312+G314+G316+G318+G320</f>
        <v>1584.09</v>
      </c>
      <c r="G322" s="20">
        <f>ROUND(E322*F322,2)</f>
        <v>1584.09</v>
      </c>
    </row>
    <row r="323" spans="1:7" ht="0.95" customHeight="1" x14ac:dyDescent="0.25">
      <c r="A323" s="21"/>
      <c r="B323" s="21"/>
      <c r="C323" s="21"/>
      <c r="D323" s="29"/>
      <c r="E323" s="21"/>
      <c r="F323" s="21"/>
      <c r="G323" s="21"/>
    </row>
    <row r="324" spans="1:7" x14ac:dyDescent="0.25">
      <c r="A324" s="19"/>
      <c r="B324" s="19"/>
      <c r="C324" s="19"/>
      <c r="D324" s="28" t="s">
        <v>427</v>
      </c>
      <c r="E324" s="16">
        <v>1</v>
      </c>
      <c r="F324" s="20">
        <f>G307</f>
        <v>1584.09</v>
      </c>
      <c r="G324" s="20">
        <f>ROUND(E324*F324,2)</f>
        <v>1584.09</v>
      </c>
    </row>
    <row r="325" spans="1:7" ht="0.95" customHeight="1" x14ac:dyDescent="0.25">
      <c r="A325" s="21"/>
      <c r="B325" s="21"/>
      <c r="C325" s="21"/>
      <c r="D325" s="29"/>
      <c r="E325" s="21"/>
      <c r="F325" s="21"/>
      <c r="G325" s="21"/>
    </row>
    <row r="326" spans="1:7" x14ac:dyDescent="0.25">
      <c r="A326" s="8" t="s">
        <v>428</v>
      </c>
      <c r="B326" s="8" t="s">
        <v>10</v>
      </c>
      <c r="C326" s="8" t="s">
        <v>11</v>
      </c>
      <c r="D326" s="26" t="s">
        <v>429</v>
      </c>
      <c r="E326" s="9">
        <f>E340</f>
        <v>1</v>
      </c>
      <c r="F326" s="10">
        <f>F340</f>
        <v>349.32</v>
      </c>
      <c r="G326" s="10">
        <f>G340</f>
        <v>349.32</v>
      </c>
    </row>
    <row r="327" spans="1:7" x14ac:dyDescent="0.25">
      <c r="A327" s="11" t="s">
        <v>430</v>
      </c>
      <c r="B327" s="11" t="s">
        <v>10</v>
      </c>
      <c r="C327" s="11" t="s">
        <v>11</v>
      </c>
      <c r="D327" s="27" t="s">
        <v>429</v>
      </c>
      <c r="E327" s="12">
        <f>E338</f>
        <v>1</v>
      </c>
      <c r="F327" s="13">
        <f>F338</f>
        <v>349.32</v>
      </c>
      <c r="G327" s="13">
        <f>G338</f>
        <v>349.32</v>
      </c>
    </row>
    <row r="328" spans="1:7" ht="22.5" x14ac:dyDescent="0.25">
      <c r="A328" s="14" t="s">
        <v>431</v>
      </c>
      <c r="B328" s="15" t="s">
        <v>17</v>
      </c>
      <c r="C328" s="15" t="s">
        <v>18</v>
      </c>
      <c r="D328" s="22" t="s">
        <v>432</v>
      </c>
      <c r="E328" s="16">
        <v>3</v>
      </c>
      <c r="F328" s="17">
        <v>14.79</v>
      </c>
      <c r="G328" s="18">
        <f>ROUND(E328*F328,2)</f>
        <v>44.37</v>
      </c>
    </row>
    <row r="329" spans="1:7" ht="90" x14ac:dyDescent="0.25">
      <c r="A329" s="19"/>
      <c r="B329" s="19"/>
      <c r="C329" s="19"/>
      <c r="D329" s="22" t="s">
        <v>433</v>
      </c>
      <c r="E329" s="19"/>
      <c r="F329" s="19"/>
      <c r="G329" s="19"/>
    </row>
    <row r="330" spans="1:7" ht="22.5" x14ac:dyDescent="0.25">
      <c r="A330" s="14" t="s">
        <v>434</v>
      </c>
      <c r="B330" s="15" t="s">
        <v>17</v>
      </c>
      <c r="C330" s="15" t="s">
        <v>18</v>
      </c>
      <c r="D330" s="22" t="s">
        <v>435</v>
      </c>
      <c r="E330" s="16">
        <v>1</v>
      </c>
      <c r="F330" s="17">
        <v>21.73</v>
      </c>
      <c r="G330" s="18">
        <f>ROUND(E330*F330,2)</f>
        <v>21.73</v>
      </c>
    </row>
    <row r="331" spans="1:7" ht="157.5" x14ac:dyDescent="0.25">
      <c r="A331" s="19"/>
      <c r="B331" s="19"/>
      <c r="C331" s="19"/>
      <c r="D331" s="22" t="s">
        <v>436</v>
      </c>
      <c r="E331" s="19"/>
      <c r="F331" s="19"/>
      <c r="G331" s="19"/>
    </row>
    <row r="332" spans="1:7" x14ac:dyDescent="0.25">
      <c r="A332" s="14" t="s">
        <v>437</v>
      </c>
      <c r="B332" s="15" t="s">
        <v>17</v>
      </c>
      <c r="C332" s="15" t="s">
        <v>18</v>
      </c>
      <c r="D332" s="22" t="s">
        <v>438</v>
      </c>
      <c r="E332" s="16">
        <v>1</v>
      </c>
      <c r="F332" s="17">
        <v>23.02</v>
      </c>
      <c r="G332" s="18">
        <f>ROUND(E332*F332,2)</f>
        <v>23.02</v>
      </c>
    </row>
    <row r="333" spans="1:7" ht="90" x14ac:dyDescent="0.25">
      <c r="A333" s="19"/>
      <c r="B333" s="19"/>
      <c r="C333" s="19"/>
      <c r="D333" s="22" t="s">
        <v>439</v>
      </c>
      <c r="E333" s="19"/>
      <c r="F333" s="19"/>
      <c r="G333" s="19"/>
    </row>
    <row r="334" spans="1:7" ht="22.5" x14ac:dyDescent="0.25">
      <c r="A334" s="14" t="s">
        <v>440</v>
      </c>
      <c r="B334" s="15" t="s">
        <v>17</v>
      </c>
      <c r="C334" s="15" t="s">
        <v>22</v>
      </c>
      <c r="D334" s="22" t="s">
        <v>441</v>
      </c>
      <c r="E334" s="16">
        <v>20</v>
      </c>
      <c r="F334" s="17">
        <v>6.71</v>
      </c>
      <c r="G334" s="18">
        <f>ROUND(E334*F334,2)</f>
        <v>134.19999999999999</v>
      </c>
    </row>
    <row r="335" spans="1:7" ht="112.5" x14ac:dyDescent="0.25">
      <c r="A335" s="19"/>
      <c r="B335" s="19"/>
      <c r="C335" s="19"/>
      <c r="D335" s="22" t="s">
        <v>442</v>
      </c>
      <c r="E335" s="19"/>
      <c r="F335" s="19"/>
      <c r="G335" s="19"/>
    </row>
    <row r="336" spans="1:7" ht="45" x14ac:dyDescent="0.25">
      <c r="A336" s="14" t="s">
        <v>209</v>
      </c>
      <c r="B336" s="15" t="s">
        <v>17</v>
      </c>
      <c r="C336" s="15" t="s">
        <v>22</v>
      </c>
      <c r="D336" s="22" t="s">
        <v>210</v>
      </c>
      <c r="E336" s="16">
        <v>20</v>
      </c>
      <c r="F336" s="17">
        <v>6.3</v>
      </c>
      <c r="G336" s="18">
        <f>ROUND(E336*F336,2)</f>
        <v>126</v>
      </c>
    </row>
    <row r="337" spans="1:7" ht="78.75" x14ac:dyDescent="0.25">
      <c r="A337" s="19"/>
      <c r="B337" s="19"/>
      <c r="C337" s="19"/>
      <c r="D337" s="22" t="s">
        <v>211</v>
      </c>
      <c r="E337" s="19"/>
      <c r="F337" s="19"/>
      <c r="G337" s="19"/>
    </row>
    <row r="338" spans="1:7" x14ac:dyDescent="0.25">
      <c r="A338" s="19"/>
      <c r="B338" s="19"/>
      <c r="C338" s="19"/>
      <c r="D338" s="28" t="s">
        <v>443</v>
      </c>
      <c r="E338" s="16">
        <v>1</v>
      </c>
      <c r="F338" s="20">
        <f>G328+G330+G332+G334+G336</f>
        <v>349.32</v>
      </c>
      <c r="G338" s="20">
        <f>ROUND(E338*F338,2)</f>
        <v>349.32</v>
      </c>
    </row>
    <row r="339" spans="1:7" ht="0.95" customHeight="1" x14ac:dyDescent="0.25">
      <c r="A339" s="21"/>
      <c r="B339" s="21"/>
      <c r="C339" s="21"/>
      <c r="D339" s="29"/>
      <c r="E339" s="21"/>
      <c r="F339" s="21"/>
      <c r="G339" s="21"/>
    </row>
    <row r="340" spans="1:7" x14ac:dyDescent="0.25">
      <c r="A340" s="19"/>
      <c r="B340" s="19"/>
      <c r="C340" s="19"/>
      <c r="D340" s="28" t="s">
        <v>444</v>
      </c>
      <c r="E340" s="16">
        <v>1</v>
      </c>
      <c r="F340" s="20">
        <f>G327</f>
        <v>349.32</v>
      </c>
      <c r="G340" s="20">
        <f>ROUND(E340*F340,2)</f>
        <v>349.32</v>
      </c>
    </row>
    <row r="341" spans="1:7" ht="0.95" customHeight="1" x14ac:dyDescent="0.25">
      <c r="A341" s="21"/>
      <c r="B341" s="21"/>
      <c r="C341" s="21"/>
      <c r="D341" s="29"/>
      <c r="E341" s="21"/>
      <c r="F341" s="21"/>
      <c r="G341" s="21"/>
    </row>
    <row r="342" spans="1:7" x14ac:dyDescent="0.25">
      <c r="A342" s="8" t="s">
        <v>445</v>
      </c>
      <c r="B342" s="8" t="s">
        <v>10</v>
      </c>
      <c r="C342" s="8" t="s">
        <v>11</v>
      </c>
      <c r="D342" s="26" t="s">
        <v>446</v>
      </c>
      <c r="E342" s="9">
        <f>E352</f>
        <v>1</v>
      </c>
      <c r="F342" s="10">
        <f>F352</f>
        <v>210.85</v>
      </c>
      <c r="G342" s="10">
        <f>G352</f>
        <v>210.85</v>
      </c>
    </row>
    <row r="343" spans="1:7" x14ac:dyDescent="0.25">
      <c r="A343" s="11" t="s">
        <v>447</v>
      </c>
      <c r="B343" s="11" t="s">
        <v>10</v>
      </c>
      <c r="C343" s="11" t="s">
        <v>11</v>
      </c>
      <c r="D343" s="27" t="s">
        <v>446</v>
      </c>
      <c r="E343" s="12">
        <f>E350</f>
        <v>1</v>
      </c>
      <c r="F343" s="13">
        <f>F350</f>
        <v>210.85</v>
      </c>
      <c r="G343" s="13">
        <f>G350</f>
        <v>210.85</v>
      </c>
    </row>
    <row r="344" spans="1:7" x14ac:dyDescent="0.25">
      <c r="A344" s="14" t="s">
        <v>448</v>
      </c>
      <c r="B344" s="15" t="s">
        <v>17</v>
      </c>
      <c r="C344" s="15" t="s">
        <v>18</v>
      </c>
      <c r="D344" s="22" t="s">
        <v>449</v>
      </c>
      <c r="E344" s="16">
        <v>4</v>
      </c>
      <c r="F344" s="17">
        <v>11.13</v>
      </c>
      <c r="G344" s="18">
        <f>ROUND(E344*F344,2)</f>
        <v>44.52</v>
      </c>
    </row>
    <row r="345" spans="1:7" ht="22.5" x14ac:dyDescent="0.25">
      <c r="A345" s="19"/>
      <c r="B345" s="19"/>
      <c r="C345" s="19"/>
      <c r="D345" s="22" t="s">
        <v>450</v>
      </c>
      <c r="E345" s="19"/>
      <c r="F345" s="19"/>
      <c r="G345" s="19"/>
    </row>
    <row r="346" spans="1:7" ht="22.5" x14ac:dyDescent="0.25">
      <c r="A346" s="14" t="s">
        <v>451</v>
      </c>
      <c r="B346" s="15" t="s">
        <v>17</v>
      </c>
      <c r="C346" s="15" t="s">
        <v>18</v>
      </c>
      <c r="D346" s="22" t="s">
        <v>452</v>
      </c>
      <c r="E346" s="16">
        <v>1</v>
      </c>
      <c r="F346" s="17">
        <v>82.48</v>
      </c>
      <c r="G346" s="18">
        <f>ROUND(E346*F346,2)</f>
        <v>82.48</v>
      </c>
    </row>
    <row r="347" spans="1:7" ht="33.75" x14ac:dyDescent="0.25">
      <c r="A347" s="19"/>
      <c r="B347" s="19"/>
      <c r="C347" s="19"/>
      <c r="D347" s="22" t="s">
        <v>453</v>
      </c>
      <c r="E347" s="19"/>
      <c r="F347" s="19"/>
      <c r="G347" s="19"/>
    </row>
    <row r="348" spans="1:7" ht="56.25" x14ac:dyDescent="0.25">
      <c r="A348" s="14" t="s">
        <v>411</v>
      </c>
      <c r="B348" s="15" t="s">
        <v>17</v>
      </c>
      <c r="C348" s="15" t="s">
        <v>18</v>
      </c>
      <c r="D348" s="22" t="s">
        <v>412</v>
      </c>
      <c r="E348" s="16">
        <v>5</v>
      </c>
      <c r="F348" s="17">
        <v>16.77</v>
      </c>
      <c r="G348" s="18">
        <f>ROUND(E348*F348,2)</f>
        <v>83.85</v>
      </c>
    </row>
    <row r="349" spans="1:7" ht="67.5" x14ac:dyDescent="0.25">
      <c r="A349" s="19"/>
      <c r="B349" s="19"/>
      <c r="C349" s="19"/>
      <c r="D349" s="22" t="s">
        <v>413</v>
      </c>
      <c r="E349" s="19"/>
      <c r="F349" s="19"/>
      <c r="G349" s="19"/>
    </row>
    <row r="350" spans="1:7" x14ac:dyDescent="0.25">
      <c r="A350" s="19"/>
      <c r="B350" s="19"/>
      <c r="C350" s="19"/>
      <c r="D350" s="28" t="s">
        <v>454</v>
      </c>
      <c r="E350" s="16">
        <v>1</v>
      </c>
      <c r="F350" s="20">
        <f>G344+G346+G348</f>
        <v>210.85</v>
      </c>
      <c r="G350" s="20">
        <f>ROUND(E350*F350,2)</f>
        <v>210.85</v>
      </c>
    </row>
    <row r="351" spans="1:7" ht="0.95" customHeight="1" x14ac:dyDescent="0.25">
      <c r="A351" s="21"/>
      <c r="B351" s="21"/>
      <c r="C351" s="21"/>
      <c r="D351" s="29"/>
      <c r="E351" s="21"/>
      <c r="F351" s="21"/>
      <c r="G351" s="21"/>
    </row>
    <row r="352" spans="1:7" x14ac:dyDescent="0.25">
      <c r="A352" s="19"/>
      <c r="B352" s="19"/>
      <c r="C352" s="19"/>
      <c r="D352" s="28" t="s">
        <v>455</v>
      </c>
      <c r="E352" s="16">
        <v>1</v>
      </c>
      <c r="F352" s="20">
        <f>G343</f>
        <v>210.85</v>
      </c>
      <c r="G352" s="20">
        <f>ROUND(E352*F352,2)</f>
        <v>210.85</v>
      </c>
    </row>
    <row r="353" spans="1:7" ht="0.95" customHeight="1" x14ac:dyDescent="0.25">
      <c r="A353" s="21"/>
      <c r="B353" s="21"/>
      <c r="C353" s="21"/>
      <c r="D353" s="29"/>
      <c r="E353" s="21"/>
      <c r="F353" s="21"/>
      <c r="G353" s="21"/>
    </row>
    <row r="354" spans="1:7" x14ac:dyDescent="0.25">
      <c r="A354" s="8" t="s">
        <v>456</v>
      </c>
      <c r="B354" s="8" t="s">
        <v>10</v>
      </c>
      <c r="C354" s="8" t="s">
        <v>11</v>
      </c>
      <c r="D354" s="26" t="s">
        <v>457</v>
      </c>
      <c r="E354" s="9">
        <f>E360</f>
        <v>1</v>
      </c>
      <c r="F354" s="10">
        <f>F360</f>
        <v>2700</v>
      </c>
      <c r="G354" s="10">
        <f>G360</f>
        <v>2700</v>
      </c>
    </row>
    <row r="355" spans="1:7" x14ac:dyDescent="0.25">
      <c r="A355" s="11" t="s">
        <v>458</v>
      </c>
      <c r="B355" s="11" t="s">
        <v>10</v>
      </c>
      <c r="C355" s="11" t="s">
        <v>11</v>
      </c>
      <c r="D355" s="27" t="s">
        <v>457</v>
      </c>
      <c r="E355" s="12">
        <f>E358</f>
        <v>1</v>
      </c>
      <c r="F355" s="13">
        <f>F358</f>
        <v>2700</v>
      </c>
      <c r="G355" s="13">
        <f>G358</f>
        <v>2700</v>
      </c>
    </row>
    <row r="356" spans="1:7" x14ac:dyDescent="0.25">
      <c r="A356" s="14" t="s">
        <v>459</v>
      </c>
      <c r="B356" s="15" t="s">
        <v>17</v>
      </c>
      <c r="C356" s="15" t="s">
        <v>18</v>
      </c>
      <c r="D356" s="22" t="s">
        <v>460</v>
      </c>
      <c r="E356" s="16">
        <v>1</v>
      </c>
      <c r="F356" s="17">
        <v>2700</v>
      </c>
      <c r="G356" s="18">
        <f>ROUND(E356*F356,2)</f>
        <v>2700</v>
      </c>
    </row>
    <row r="357" spans="1:7" ht="22.5" x14ac:dyDescent="0.25">
      <c r="A357" s="19"/>
      <c r="B357" s="19"/>
      <c r="C357" s="19"/>
      <c r="D357" s="22" t="s">
        <v>461</v>
      </c>
      <c r="E357" s="19"/>
      <c r="F357" s="19"/>
      <c r="G357" s="19"/>
    </row>
    <row r="358" spans="1:7" x14ac:dyDescent="0.25">
      <c r="A358" s="19"/>
      <c r="B358" s="19"/>
      <c r="C358" s="19"/>
      <c r="D358" s="28" t="s">
        <v>462</v>
      </c>
      <c r="E358" s="16">
        <v>1</v>
      </c>
      <c r="F358" s="20">
        <f>G356</f>
        <v>2700</v>
      </c>
      <c r="G358" s="20">
        <f>ROUND(E358*F358,2)</f>
        <v>2700</v>
      </c>
    </row>
    <row r="359" spans="1:7" ht="0.95" customHeight="1" x14ac:dyDescent="0.25">
      <c r="A359" s="21"/>
      <c r="B359" s="21"/>
      <c r="C359" s="21"/>
      <c r="D359" s="29"/>
      <c r="E359" s="21"/>
      <c r="F359" s="21"/>
      <c r="G359" s="21"/>
    </row>
    <row r="360" spans="1:7" x14ac:dyDescent="0.25">
      <c r="A360" s="19"/>
      <c r="B360" s="19"/>
      <c r="C360" s="19"/>
      <c r="D360" s="28" t="s">
        <v>463</v>
      </c>
      <c r="E360" s="16">
        <v>1</v>
      </c>
      <c r="F360" s="20">
        <f>G355</f>
        <v>2700</v>
      </c>
      <c r="G360" s="20">
        <f>ROUND(E360*F360,2)</f>
        <v>2700</v>
      </c>
    </row>
    <row r="361" spans="1:7" ht="0.95" customHeight="1" x14ac:dyDescent="0.25">
      <c r="A361" s="21"/>
      <c r="B361" s="21"/>
      <c r="C361" s="21"/>
      <c r="D361" s="29"/>
      <c r="E361" s="21"/>
      <c r="F361" s="21"/>
      <c r="G361" s="21"/>
    </row>
    <row r="362" spans="1:7" x14ac:dyDescent="0.25">
      <c r="A362" s="19"/>
      <c r="B362" s="19"/>
      <c r="C362" s="19"/>
      <c r="D362" s="28" t="s">
        <v>464</v>
      </c>
      <c r="E362" s="23">
        <v>1</v>
      </c>
      <c r="F362" s="20">
        <f>G5+G25+G47+G120+G162+G190+G220+G230+G258+G306+G326+G342+G354</f>
        <v>178084.59</v>
      </c>
      <c r="G362" s="20">
        <f>ROUND(E362*F362,2)</f>
        <v>178084.59</v>
      </c>
    </row>
    <row r="363" spans="1:7" ht="0.95" customHeight="1" x14ac:dyDescent="0.25">
      <c r="A363" s="21"/>
      <c r="B363" s="21"/>
      <c r="C363" s="21"/>
      <c r="D363" s="29"/>
      <c r="E363" s="21"/>
      <c r="F363" s="21"/>
      <c r="G363" s="21"/>
    </row>
    <row r="364" spans="1:7" x14ac:dyDescent="0.25">
      <c r="A364" s="19"/>
      <c r="B364" s="19"/>
      <c r="C364" s="19"/>
      <c r="D364" s="28" t="s">
        <v>465</v>
      </c>
      <c r="E364" s="23">
        <v>1</v>
      </c>
      <c r="F364" s="20">
        <f>G4</f>
        <v>178084.59</v>
      </c>
      <c r="G364" s="20">
        <f>ROUND(E364*F364,2)</f>
        <v>178084.59</v>
      </c>
    </row>
    <row r="365" spans="1:7" ht="0.95" customHeight="1" x14ac:dyDescent="0.25">
      <c r="A365" s="21"/>
      <c r="B365" s="21"/>
      <c r="C365" s="21"/>
      <c r="D365" s="29"/>
      <c r="E365" s="21"/>
      <c r="F365" s="21"/>
      <c r="G365" s="21"/>
    </row>
  </sheetData>
  <dataValidations count="1">
    <dataValidation type="list" allowBlank="1" showInputMessage="1" showErrorMessage="1" sqref="B4:B365" xr:uid="{77BF7898-3FCC-4A15-AEFC-8BE5862A081A}">
      <formula1>"Capítulo,Partida,Mano de obra,Maquinaria,Material,Otros,Tarea,"</formula1>
    </dataValidation>
  </dataValidations>
  <pageMargins left="0.7" right="0.7" top="0.75" bottom="0.75" header="0.3" footer="0.3"/>
  <legacy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FF07117BD4554E84E361BA4085705B" ma:contentTypeVersion="12" ma:contentTypeDescription="Crea un document nou" ma:contentTypeScope="" ma:versionID="bb767d094641cd7fbd320661e368dfb1">
  <xsd:schema xmlns:xsd="http://www.w3.org/2001/XMLSchema" xmlns:xs="http://www.w3.org/2001/XMLSchema" xmlns:p="http://schemas.microsoft.com/office/2006/metadata/properties" xmlns:ns2="568191d0-d435-4ecf-a655-4eb194066908" xmlns:ns3="4533fe98-637b-41e3-b4e5-192b01abd74a" targetNamespace="http://schemas.microsoft.com/office/2006/metadata/properties" ma:root="true" ma:fieldsID="8c986275e75078d7412bd492063fd887" ns2:_="" ns3:_="">
    <xsd:import namespace="568191d0-d435-4ecf-a655-4eb194066908"/>
    <xsd:import namespace="4533fe98-637b-41e3-b4e5-192b01abd74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8191d0-d435-4ecf-a655-4eb19406690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Etiquetes de la imatge" ma:readOnly="false" ma:fieldId="{5cf76f15-5ced-4ddc-b409-7134ff3c332f}" ma:taxonomyMulti="true" ma:sspId="0b67b547-ee38-46e8-9337-86456358d8cc"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533fe98-637b-41e3-b4e5-192b01abd74a"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416a153b-6ed1-440a-bbec-6502a16d4004}" ma:internalName="TaxCatchAll" ma:showField="CatchAllData" ma:web="4533fe98-637b-41e3-b4e5-192b01abd74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us de contingut"/>
        <xsd:element ref="dc:title" minOccurs="0" maxOccurs="1" ma:index="4" ma:displayName="Títo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4533fe98-637b-41e3-b4e5-192b01abd74a" xsi:nil="true"/>
    <lcf76f155ced4ddcb4097134ff3c332f xmlns="568191d0-d435-4ecf-a655-4eb194066908">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6F3D625C-5022-41A4-B5BF-B2AEF48C186A}"/>
</file>

<file path=customXml/itemProps2.xml><?xml version="1.0" encoding="utf-8"?>
<ds:datastoreItem xmlns:ds="http://schemas.openxmlformats.org/officeDocument/2006/customXml" ds:itemID="{2A817CA0-0451-45E7-83AE-BC97CB6CE2A3}"/>
</file>

<file path=customXml/itemProps3.xml><?xml version="1.0" encoding="utf-8"?>
<ds:datastoreItem xmlns:ds="http://schemas.openxmlformats.org/officeDocument/2006/customXml" ds:itemID="{05D1390E-5BB6-4D09-936A-19B6AB056B3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Fulls de càlcul</vt:lpstr>
      </vt:variant>
      <vt:variant>
        <vt:i4>1</vt:i4>
      </vt:variant>
    </vt:vector>
  </HeadingPairs>
  <TitlesOfParts>
    <vt:vector size="1" baseType="lpstr">
      <vt:lpstr>Full1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Marta Badenas - Proisotec Enginyeria</dc:creator>
  <cp:lastModifiedBy>Marta Badenas - Proisotec Enginyeria</cp:lastModifiedBy>
  <dcterms:created xsi:type="dcterms:W3CDTF">2024-09-06T12:41:01Z</dcterms:created>
  <dcterms:modified xsi:type="dcterms:W3CDTF">2024-09-06T12:45:52Z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0x01010071FF07117BD4554E84E361BA4085705B</vt:lpwstr>
  </property>
  <property fmtid="{D5CDD505-2E9C-101B-9397-08002B2CF9AE}" pid="3" name="MediaServiceImageTags">
    <vt:lpwstr/>
  </property>
  <property fmtid="{D5CDD505-2E9C-101B-9397-08002B2CF9AE}" pid="4" name="Order">
    <vt:r8>12814800</vt:r8>
  </property>
</Properties>
</file>