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MIXT\2025\LSL-2025-13 TELECOMUNICACIONS\02_PCAP\ANNEXOS\"/>
    </mc:Choice>
  </mc:AlternateContent>
  <xr:revisionPtr revIDLastSave="0" documentId="8_{E3E94DB3-2B96-4511-B85D-78868CDEA657}" xr6:coauthVersionLast="47" xr6:coauthVersionMax="47" xr10:uidLastSave="{00000000-0000-0000-0000-000000000000}"/>
  <bookViews>
    <workbookView xWindow="-28920" yWindow="-1185" windowWidth="29040" windowHeight="15840" xr2:uid="{A1D7ABE5-0E1F-40D9-8EB9-79A9268ECC59}"/>
  </bookViews>
  <sheets>
    <sheet name="Model oferta econòmic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0" i="1" l="1"/>
  <c r="S40" i="1"/>
  <c r="P40" i="1"/>
  <c r="O40" i="1"/>
  <c r="L40" i="1"/>
  <c r="K40" i="1"/>
  <c r="H40" i="1"/>
  <c r="E40" i="1"/>
  <c r="I40" i="1" s="1"/>
  <c r="M40" i="1" s="1"/>
  <c r="Q40" i="1" s="1"/>
  <c r="T39" i="1"/>
  <c r="T41" i="1" s="1"/>
  <c r="S39" i="1"/>
  <c r="P39" i="1"/>
  <c r="P41" i="1" s="1"/>
  <c r="O39" i="1"/>
  <c r="L39" i="1"/>
  <c r="L41" i="1" s="1"/>
  <c r="K39" i="1"/>
  <c r="H39" i="1"/>
  <c r="H41" i="1" s="1"/>
  <c r="E39" i="1"/>
  <c r="E41" i="1" s="1"/>
  <c r="F41" i="1" s="1"/>
  <c r="K35" i="1"/>
  <c r="O35" i="1" s="1"/>
  <c r="S35" i="1" s="1"/>
  <c r="T35" i="1" s="1"/>
  <c r="H35" i="1"/>
  <c r="F35" i="1"/>
  <c r="E35" i="1"/>
  <c r="I35" i="1" s="1"/>
  <c r="K34" i="1"/>
  <c r="O34" i="1" s="1"/>
  <c r="H34" i="1"/>
  <c r="E34" i="1"/>
  <c r="I34" i="1" s="1"/>
  <c r="K33" i="1"/>
  <c r="O33" i="1" s="1"/>
  <c r="H33" i="1"/>
  <c r="E33" i="1"/>
  <c r="I33" i="1" s="1"/>
  <c r="K32" i="1"/>
  <c r="O32" i="1" s="1"/>
  <c r="H32" i="1"/>
  <c r="E32" i="1"/>
  <c r="F32" i="1" s="1"/>
  <c r="K31" i="1"/>
  <c r="O31" i="1" s="1"/>
  <c r="H31" i="1"/>
  <c r="E31" i="1"/>
  <c r="F31" i="1" s="1"/>
  <c r="H23" i="1"/>
  <c r="F23" i="1"/>
  <c r="R22" i="1"/>
  <c r="N22" i="1"/>
  <c r="K22" i="1"/>
  <c r="O22" i="1" s="1"/>
  <c r="J22" i="1"/>
  <c r="H22" i="1"/>
  <c r="F22" i="1"/>
  <c r="R21" i="1"/>
  <c r="N21" i="1"/>
  <c r="K21" i="1"/>
  <c r="L21" i="1" s="1"/>
  <c r="J21" i="1"/>
  <c r="H21" i="1"/>
  <c r="F21" i="1"/>
  <c r="R20" i="1"/>
  <c r="N20" i="1"/>
  <c r="K20" i="1"/>
  <c r="O20" i="1" s="1"/>
  <c r="J20" i="1"/>
  <c r="H20" i="1"/>
  <c r="F20" i="1"/>
  <c r="R12" i="1"/>
  <c r="R13" i="1" s="1"/>
  <c r="N12" i="1"/>
  <c r="N13" i="1" s="1"/>
  <c r="K12" i="1"/>
  <c r="O12" i="1" s="1"/>
  <c r="J12" i="1"/>
  <c r="J13" i="1" s="1"/>
  <c r="H12" i="1"/>
  <c r="H13" i="1" s="1"/>
  <c r="F12" i="1"/>
  <c r="F13" i="1" s="1"/>
  <c r="H36" i="1" l="1"/>
  <c r="I31" i="1"/>
  <c r="M31" i="1" s="1"/>
  <c r="H24" i="1"/>
  <c r="H44" i="1" s="1"/>
  <c r="H46" i="1" s="1"/>
  <c r="F24" i="1"/>
  <c r="F44" i="1" s="1"/>
  <c r="N24" i="1"/>
  <c r="O21" i="1"/>
  <c r="S21" i="1" s="1"/>
  <c r="T21" i="1" s="1"/>
  <c r="R24" i="1"/>
  <c r="R44" i="1" s="1"/>
  <c r="L35" i="1"/>
  <c r="I32" i="1"/>
  <c r="J24" i="1"/>
  <c r="J44" i="1" s="1"/>
  <c r="L34" i="1"/>
  <c r="H45" i="1"/>
  <c r="L32" i="1"/>
  <c r="J33" i="1"/>
  <c r="M33" i="1"/>
  <c r="N44" i="1"/>
  <c r="P20" i="1"/>
  <c r="S20" i="1"/>
  <c r="T20" i="1" s="1"/>
  <c r="P31" i="1"/>
  <c r="S31" i="1"/>
  <c r="T31" i="1" s="1"/>
  <c r="J34" i="1"/>
  <c r="M34" i="1"/>
  <c r="S12" i="1"/>
  <c r="T12" i="1" s="1"/>
  <c r="T13" i="1" s="1"/>
  <c r="P12" i="1"/>
  <c r="P13" i="1" s="1"/>
  <c r="P33" i="1"/>
  <c r="S33" i="1"/>
  <c r="T33" i="1" s="1"/>
  <c r="S34" i="1"/>
  <c r="T34" i="1" s="1"/>
  <c r="P34" i="1"/>
  <c r="P32" i="1"/>
  <c r="S32" i="1"/>
  <c r="T32" i="1" s="1"/>
  <c r="N31" i="1"/>
  <c r="Q31" i="1"/>
  <c r="R31" i="1" s="1"/>
  <c r="S22" i="1"/>
  <c r="T22" i="1" s="1"/>
  <c r="P22" i="1"/>
  <c r="J35" i="1"/>
  <c r="M35" i="1"/>
  <c r="P21" i="1"/>
  <c r="L22" i="1"/>
  <c r="J31" i="1"/>
  <c r="L33" i="1"/>
  <c r="L20" i="1"/>
  <c r="L31" i="1"/>
  <c r="F34" i="1"/>
  <c r="P35" i="1"/>
  <c r="L12" i="1"/>
  <c r="L13" i="1" s="1"/>
  <c r="I39" i="1"/>
  <c r="F33" i="1"/>
  <c r="F36" i="1" s="1"/>
  <c r="F45" i="1" s="1"/>
  <c r="T24" i="1" l="1"/>
  <c r="M32" i="1"/>
  <c r="J32" i="1"/>
  <c r="J36" i="1" s="1"/>
  <c r="T36" i="1"/>
  <c r="F46" i="1"/>
  <c r="M39" i="1"/>
  <c r="I41" i="1"/>
  <c r="J41" i="1" s="1"/>
  <c r="Q35" i="1"/>
  <c r="R35" i="1" s="1"/>
  <c r="N35" i="1"/>
  <c r="P36" i="1"/>
  <c r="L36" i="1"/>
  <c r="T44" i="1"/>
  <c r="P24" i="1"/>
  <c r="P44" i="1" s="1"/>
  <c r="L24" i="1"/>
  <c r="L44" i="1" s="1"/>
  <c r="Q34" i="1"/>
  <c r="R34" i="1" s="1"/>
  <c r="N34" i="1"/>
  <c r="Q33" i="1"/>
  <c r="R33" i="1" s="1"/>
  <c r="N33" i="1"/>
  <c r="J45" i="1" l="1"/>
  <c r="J46" i="1" s="1"/>
  <c r="N32" i="1"/>
  <c r="N36" i="1" s="1"/>
  <c r="Q32" i="1"/>
  <c r="R32" i="1" s="1"/>
  <c r="R36" i="1" s="1"/>
  <c r="M41" i="1"/>
  <c r="N41" i="1" s="1"/>
  <c r="Q39" i="1"/>
  <c r="Q41" i="1" s="1"/>
  <c r="R41" i="1" s="1"/>
  <c r="P45" i="1"/>
  <c r="P46" i="1" s="1"/>
  <c r="L45" i="1"/>
  <c r="L46" i="1" s="1"/>
  <c r="T45" i="1"/>
  <c r="T46" i="1" s="1"/>
  <c r="R45" i="1" l="1"/>
  <c r="R46" i="1" s="1"/>
  <c r="N45" i="1"/>
  <c r="N46" i="1"/>
</calcChain>
</file>

<file path=xl/sharedStrings.xml><?xml version="1.0" encoding="utf-8"?>
<sst xmlns="http://schemas.openxmlformats.org/spreadsheetml/2006/main" count="101" uniqueCount="47">
  <si>
    <t>Nom empresa</t>
  </si>
  <si>
    <t>CIF:</t>
  </si>
  <si>
    <t>Correu electrònic</t>
  </si>
  <si>
    <t>Persona que subscriu l'oferta</t>
  </si>
  <si>
    <t xml:space="preserve">Només s'han d'omplir les caselles en marcades en colo groc </t>
  </si>
  <si>
    <t>Conceptes</t>
  </si>
  <si>
    <t>OFERTA</t>
  </si>
  <si>
    <t>Servei telefonia fixa</t>
  </si>
  <si>
    <t>Preu màxim MENSUAL sense IVA
TARIFA PLANA</t>
  </si>
  <si>
    <t>Pressupost màxim sense IVA ANUAL
TARIFA PLANA</t>
  </si>
  <si>
    <t>Preu ofert sense IVA/MENSUAL</t>
  </si>
  <si>
    <t>Pressupost ofert sense IVA ANUAL</t>
  </si>
  <si>
    <t xml:space="preserve">Serveis de telefonia fixa, inclosos els serveis de tràfic, accés, subministrament i manteniment dels elements integrants de la xarxa de telefonia fixa. </t>
  </si>
  <si>
    <t>Servei d'accés a Internet</t>
  </si>
  <si>
    <t>Servei d’accés a internet (SAI), per la seu de Logaritme i el CPD’s de contingència
(primari, ubicat a la seu de SSdA, i secundari, ubicat en el centre corporatiu de l’ICS).</t>
  </si>
  <si>
    <t>Tipologies accessos</t>
  </si>
  <si>
    <t>Descripció</t>
  </si>
  <si>
    <t>Unitats</t>
  </si>
  <si>
    <t>Preu màxim sense IVA/MENSUAL</t>
  </si>
  <si>
    <t>Pressupost màxim sense IVA ANUAL</t>
  </si>
  <si>
    <t>Preu ofert sense IVA</t>
  </si>
  <si>
    <t>Acces Seu Central 1Gbps + Backup 50Mbps</t>
  </si>
  <si>
    <t>Accés internet FTTH seu Barcelona 100Mbps</t>
  </si>
  <si>
    <t>Sistema de seguretat de correu</t>
  </si>
  <si>
    <t>170 comptes</t>
  </si>
  <si>
    <t>Hacking ètic</t>
  </si>
  <si>
    <t>PAGAMENT ÚNIC primer any 2025</t>
  </si>
  <si>
    <t>Servei telefonia mòbil</t>
  </si>
  <si>
    <t>Servei de telefonia mòbil (STM) amb prestació de serveis de comunicacions mòbils, tant de veu com de dades, i també altres serveis integrats (accés a correu electrònic en mobilitat, missatgeria, etc</t>
  </si>
  <si>
    <t>Tarifa</t>
  </si>
  <si>
    <t>Tipologies</t>
  </si>
  <si>
    <t>Qt mensuals</t>
  </si>
  <si>
    <t>Preu màxim sense IVA /MENSUAL</t>
  </si>
  <si>
    <t>Mòvils veu ilimitada</t>
  </si>
  <si>
    <t>tarifa 1Gb  dades sense veu</t>
  </si>
  <si>
    <t>Bossa compartida de dades 250GB</t>
  </si>
  <si>
    <t>MDM</t>
  </si>
  <si>
    <t>M2M (APN)</t>
  </si>
  <si>
    <t>Terminals mòbils</t>
  </si>
  <si>
    <t>Preu unitari màxim</t>
  </si>
  <si>
    <t>Preu unitari</t>
  </si>
  <si>
    <t>Tipus Samsung A25 5g 128GB</t>
  </si>
  <si>
    <t>Tipus Iphone 14 128GB</t>
  </si>
  <si>
    <t>TOTALS</t>
  </si>
  <si>
    <t>Anual</t>
  </si>
  <si>
    <t>Pressupost estimat part fixa</t>
  </si>
  <si>
    <t>Pressupost estimat part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</si>
</sst>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3]_-;\-* #,##0.00\ [$€-403]_-;_-* &quot;-&quot;??\ [$€-403]_-;_-@_-"/>
    <numFmt numFmtId="165" formatCode="#,##0.00\ &quot;€&quot;"/>
  </numFmts>
  <fonts count="14" x14ac:knownFonts="1">
    <font>
      <sz val="11"/>
      <color theme="1"/>
      <name val="Aptos Narrow"/>
      <family val="2"/>
      <scheme val="minor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3" borderId="0" xfId="0" applyFont="1" applyFill="1"/>
    <xf numFmtId="0" fontId="2" fillId="3" borderId="0" xfId="0" applyFont="1" applyFill="1"/>
    <xf numFmtId="0" fontId="6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2" fillId="7" borderId="8" xfId="0" applyNumberFormat="1" applyFont="1" applyFill="1" applyBorder="1" applyAlignment="1">
      <alignment horizontal="center" vertical="center"/>
    </xf>
    <xf numFmtId="164" fontId="2" fillId="7" borderId="9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7" borderId="11" xfId="0" applyFont="1" applyFill="1" applyBorder="1" applyAlignment="1">
      <alignment horizontal="center"/>
    </xf>
    <xf numFmtId="164" fontId="8" fillId="7" borderId="7" xfId="0" applyNumberFormat="1" applyFont="1" applyFill="1" applyBorder="1" applyAlignment="1">
      <alignment horizontal="center"/>
    </xf>
    <xf numFmtId="164" fontId="2" fillId="9" borderId="7" xfId="0" applyNumberFormat="1" applyFont="1" applyFill="1" applyBorder="1" applyAlignment="1">
      <alignment horizontal="center"/>
    </xf>
    <xf numFmtId="0" fontId="10" fillId="7" borderId="11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8" borderId="0" xfId="0" applyFont="1" applyFill="1"/>
    <xf numFmtId="0" fontId="8" fillId="7" borderId="11" xfId="0" applyFont="1" applyFill="1" applyBorder="1"/>
    <xf numFmtId="0" fontId="8" fillId="7" borderId="7" xfId="0" applyFont="1" applyFill="1" applyBorder="1"/>
    <xf numFmtId="0" fontId="8" fillId="8" borderId="7" xfId="0" applyFont="1" applyFill="1" applyBorder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2" fillId="7" borderId="11" xfId="0" applyFont="1" applyFill="1" applyBorder="1"/>
    <xf numFmtId="0" fontId="2" fillId="7" borderId="7" xfId="0" applyFont="1" applyFill="1" applyBorder="1"/>
    <xf numFmtId="0" fontId="2" fillId="0" borderId="7" xfId="0" applyFont="1" applyBorder="1"/>
    <xf numFmtId="0" fontId="2" fillId="7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1" fillId="6" borderId="0" xfId="0" applyFont="1" applyFill="1" applyAlignment="1">
      <alignment horizontal="justify"/>
    </xf>
    <xf numFmtId="0" fontId="2" fillId="6" borderId="0" xfId="0" applyFont="1" applyFill="1"/>
    <xf numFmtId="0" fontId="2" fillId="6" borderId="7" xfId="0" applyFont="1" applyFill="1" applyBorder="1"/>
    <xf numFmtId="0" fontId="8" fillId="8" borderId="0" xfId="0" applyFont="1" applyFill="1" applyAlignment="1">
      <alignment horizontal="left" wrapText="1"/>
    </xf>
    <xf numFmtId="0" fontId="8" fillId="8" borderId="0" xfId="0" applyFont="1" applyFill="1" applyAlignment="1">
      <alignment horizontal="center" wrapText="1"/>
    </xf>
    <xf numFmtId="0" fontId="8" fillId="7" borderId="11" xfId="0" applyFont="1" applyFill="1" applyBorder="1" applyAlignment="1">
      <alignment horizontal="center" wrapText="1"/>
    </xf>
    <xf numFmtId="0" fontId="8" fillId="7" borderId="7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164" fontId="2" fillId="7" borderId="8" xfId="0" applyNumberFormat="1" applyFont="1" applyFill="1" applyBorder="1" applyAlignment="1">
      <alignment horizontal="center"/>
    </xf>
    <xf numFmtId="164" fontId="2" fillId="7" borderId="9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7" borderId="12" xfId="0" applyNumberFormat="1" applyFont="1" applyFill="1" applyBorder="1" applyAlignment="1">
      <alignment horizontal="center"/>
    </xf>
    <xf numFmtId="164" fontId="2" fillId="7" borderId="13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164" fontId="2" fillId="7" borderId="14" xfId="0" applyNumberFormat="1" applyFont="1" applyFill="1" applyBorder="1" applyAlignment="1">
      <alignment horizontal="center"/>
    </xf>
    <xf numFmtId="164" fontId="2" fillId="7" borderId="15" xfId="0" applyNumberFormat="1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164" fontId="12" fillId="7" borderId="14" xfId="0" applyNumberFormat="1" applyFont="1" applyFill="1" applyBorder="1" applyAlignment="1">
      <alignment horizontal="center"/>
    </xf>
    <xf numFmtId="164" fontId="12" fillId="7" borderId="15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3" fillId="7" borderId="11" xfId="0" applyFont="1" applyFill="1" applyBorder="1"/>
    <xf numFmtId="164" fontId="8" fillId="9" borderId="7" xfId="0" applyNumberFormat="1" applyFont="1" applyFill="1" applyBorder="1" applyAlignment="1">
      <alignment horizontal="center"/>
    </xf>
    <xf numFmtId="0" fontId="3" fillId="7" borderId="7" xfId="0" applyFont="1" applyFill="1" applyBorder="1"/>
    <xf numFmtId="0" fontId="3" fillId="0" borderId="7" xfId="0" applyFont="1" applyBorder="1"/>
    <xf numFmtId="0" fontId="2" fillId="8" borderId="0" xfId="0" applyFont="1" applyFill="1"/>
    <xf numFmtId="0" fontId="10" fillId="0" borderId="7" xfId="0" applyFont="1" applyBorder="1" applyAlignment="1">
      <alignment horizontal="left" vertical="center" wrapText="1"/>
    </xf>
    <xf numFmtId="0" fontId="2" fillId="6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0" fillId="0" borderId="17" xfId="0" applyFont="1" applyBorder="1" applyAlignment="1">
      <alignment horizontal="justify" vertical="center"/>
    </xf>
    <xf numFmtId="0" fontId="2" fillId="10" borderId="17" xfId="0" applyFont="1" applyFill="1" applyBorder="1" applyAlignment="1">
      <alignment horizontal="center" vertical="center"/>
    </xf>
    <xf numFmtId="0" fontId="2" fillId="10" borderId="17" xfId="0" applyFont="1" applyFill="1" applyBorder="1"/>
    <xf numFmtId="0" fontId="2" fillId="10" borderId="18" xfId="0" applyFont="1" applyFill="1" applyBorder="1"/>
    <xf numFmtId="164" fontId="2" fillId="7" borderId="19" xfId="0" applyNumberFormat="1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10" borderId="17" xfId="0" applyNumberFormat="1" applyFont="1" applyFill="1" applyBorder="1"/>
    <xf numFmtId="164" fontId="2" fillId="7" borderId="11" xfId="0" applyNumberFormat="1" applyFont="1" applyFill="1" applyBorder="1" applyAlignment="1">
      <alignment horizontal="center"/>
    </xf>
    <xf numFmtId="164" fontId="8" fillId="7" borderId="7" xfId="0" applyNumberFormat="1" applyFont="1" applyFill="1" applyBorder="1"/>
    <xf numFmtId="164" fontId="2" fillId="0" borderId="0" xfId="0" applyNumberFormat="1" applyFont="1" applyAlignment="1">
      <alignment horizontal="center"/>
    </xf>
    <xf numFmtId="164" fontId="8" fillId="11" borderId="7" xfId="0" applyNumberFormat="1" applyFont="1" applyFill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0" fontId="8" fillId="7" borderId="11" xfId="0" applyFont="1" applyFill="1" applyBorder="1" applyAlignment="1">
      <alignment horizontal="left" wrapText="1"/>
    </xf>
    <xf numFmtId="0" fontId="8" fillId="7" borderId="7" xfId="0" applyFont="1" applyFill="1" applyBorder="1" applyAlignment="1">
      <alignment horizontal="left" wrapText="1"/>
    </xf>
    <xf numFmtId="0" fontId="3" fillId="0" borderId="17" xfId="0" applyFont="1" applyBorder="1"/>
    <xf numFmtId="0" fontId="2" fillId="0" borderId="17" xfId="0" applyFont="1" applyBorder="1"/>
    <xf numFmtId="0" fontId="2" fillId="0" borderId="18" xfId="0" applyFont="1" applyBorder="1"/>
    <xf numFmtId="164" fontId="2" fillId="0" borderId="14" xfId="0" applyNumberFormat="1" applyFont="1" applyBorder="1" applyAlignment="1">
      <alignment horizontal="center"/>
    </xf>
    <xf numFmtId="0" fontId="8" fillId="12" borderId="0" xfId="0" applyFont="1" applyFill="1"/>
    <xf numFmtId="0" fontId="2" fillId="12" borderId="0" xfId="0" applyFont="1" applyFill="1"/>
    <xf numFmtId="165" fontId="2" fillId="7" borderId="11" xfId="0" applyNumberFormat="1" applyFont="1" applyFill="1" applyBorder="1"/>
    <xf numFmtId="165" fontId="2" fillId="7" borderId="7" xfId="0" applyNumberFormat="1" applyFont="1" applyFill="1" applyBorder="1"/>
    <xf numFmtId="0" fontId="2" fillId="12" borderId="0" xfId="0" applyFont="1" applyFill="1" applyAlignment="1">
      <alignment horizontal="center"/>
    </xf>
    <xf numFmtId="165" fontId="2" fillId="12" borderId="7" xfId="0" applyNumberFormat="1" applyFont="1" applyFill="1" applyBorder="1"/>
    <xf numFmtId="0" fontId="8" fillId="7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164" fontId="8" fillId="9" borderId="0" xfId="0" applyNumberFormat="1" applyFont="1" applyFill="1" applyAlignment="1">
      <alignment horizontal="right"/>
    </xf>
    <xf numFmtId="164" fontId="2" fillId="7" borderId="7" xfId="0" applyNumberFormat="1" applyFont="1" applyFill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8" fillId="11" borderId="0" xfId="0" applyFont="1" applyFill="1" applyAlignment="1">
      <alignment horizontal="right"/>
    </xf>
    <xf numFmtId="0" fontId="8" fillId="11" borderId="11" xfId="0" applyFont="1" applyFill="1" applyBorder="1" applyAlignment="1">
      <alignment horizontal="right"/>
    </xf>
    <xf numFmtId="0" fontId="3" fillId="7" borderId="20" xfId="0" applyFont="1" applyFill="1" applyBorder="1"/>
    <xf numFmtId="164" fontId="8" fillId="7" borderId="21" xfId="0" applyNumberFormat="1" applyFont="1" applyFill="1" applyBorder="1" applyAlignment="1">
      <alignment horizontal="center"/>
    </xf>
    <xf numFmtId="164" fontId="3" fillId="0" borderId="22" xfId="0" applyNumberFormat="1" applyFont="1" applyBorder="1"/>
    <xf numFmtId="164" fontId="6" fillId="0" borderId="21" xfId="0" applyNumberFormat="1" applyFont="1" applyBorder="1"/>
    <xf numFmtId="0" fontId="5" fillId="13" borderId="0" xfId="0" applyFont="1" applyFill="1"/>
    <xf numFmtId="0" fontId="2" fillId="13" borderId="0" xfId="0" applyFont="1" applyFill="1"/>
    <xf numFmtId="0" fontId="13" fillId="9" borderId="0" xfId="0" applyFont="1" applyFill="1" applyAlignment="1">
      <alignment vertical="center"/>
    </xf>
    <xf numFmtId="0" fontId="2" fillId="9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03BE4-9A9A-4F0E-8184-7F45D0AA36AF}">
  <sheetPr>
    <pageSetUpPr fitToPage="1"/>
  </sheetPr>
  <dimension ref="A1:T46"/>
  <sheetViews>
    <sheetView tabSelected="1" zoomScale="85" zoomScaleNormal="85" workbookViewId="0">
      <selection activeCell="S5" sqref="S5"/>
    </sheetView>
  </sheetViews>
  <sheetFormatPr defaultColWidth="9" defaultRowHeight="13.8" x14ac:dyDescent="0.25"/>
  <cols>
    <col min="1" max="1" width="31.6640625" style="4" customWidth="1"/>
    <col min="2" max="2" width="42.109375" style="4" customWidth="1"/>
    <col min="3" max="3" width="36" style="4" bestFit="1" customWidth="1"/>
    <col min="4" max="4" width="12.6640625" style="4" bestFit="1" customWidth="1"/>
    <col min="5" max="5" width="28" style="4" customWidth="1"/>
    <col min="6" max="6" width="14.44140625" style="4" customWidth="1"/>
    <col min="7" max="7" width="16.6640625" style="4" customWidth="1"/>
    <col min="8" max="8" width="14.6640625" style="4" customWidth="1"/>
    <col min="9" max="9" width="13.77734375" style="4" customWidth="1"/>
    <col min="10" max="10" width="13.6640625" style="4" customWidth="1"/>
    <col min="11" max="11" width="15.6640625" style="4" customWidth="1"/>
    <col min="12" max="12" width="12.88671875" style="4" bestFit="1" customWidth="1"/>
    <col min="13" max="13" width="14" style="4" customWidth="1"/>
    <col min="14" max="14" width="13.21875" style="4" customWidth="1"/>
    <col min="15" max="15" width="15.6640625" style="4" customWidth="1"/>
    <col min="16" max="16" width="12.88671875" style="4" bestFit="1" customWidth="1"/>
    <col min="17" max="17" width="13.77734375" style="4" customWidth="1"/>
    <col min="18" max="18" width="15" style="4" customWidth="1"/>
    <col min="19" max="19" width="18.5546875" style="4" customWidth="1"/>
    <col min="20" max="20" width="12.88671875" style="4" bestFit="1" customWidth="1"/>
    <col min="21" max="16384" width="9" style="4"/>
  </cols>
  <sheetData>
    <row r="1" spans="1:20" ht="17.399999999999999" x14ac:dyDescent="0.3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</row>
    <row r="2" spans="1:20" ht="17.399999999999999" x14ac:dyDescent="0.3">
      <c r="A2" s="1" t="s">
        <v>1</v>
      </c>
      <c r="B2" s="2"/>
      <c r="C2" s="2"/>
      <c r="D2" s="2"/>
      <c r="E2" s="2"/>
      <c r="F2" s="2"/>
      <c r="G2" s="3"/>
      <c r="H2" s="3"/>
      <c r="I2" s="3"/>
      <c r="J2" s="3"/>
    </row>
    <row r="3" spans="1:20" ht="17.399999999999999" x14ac:dyDescent="0.3">
      <c r="A3" s="5"/>
      <c r="B3" s="2"/>
      <c r="C3" s="2"/>
      <c r="D3" s="2"/>
      <c r="E3" s="2"/>
      <c r="F3" s="2"/>
      <c r="G3" s="3"/>
      <c r="H3" s="3"/>
      <c r="I3" s="3"/>
      <c r="J3" s="3"/>
    </row>
    <row r="4" spans="1:20" ht="17.399999999999999" x14ac:dyDescent="0.3">
      <c r="A4" s="1" t="s">
        <v>2</v>
      </c>
      <c r="B4" s="2"/>
      <c r="C4" s="2"/>
      <c r="D4" s="2"/>
      <c r="E4" s="2"/>
      <c r="F4" s="2"/>
      <c r="G4" s="3"/>
      <c r="H4" s="3"/>
      <c r="I4" s="3"/>
      <c r="J4" s="3"/>
    </row>
    <row r="5" spans="1:20" ht="17.399999999999999" x14ac:dyDescent="0.3">
      <c r="A5" s="1" t="s">
        <v>3</v>
      </c>
      <c r="B5" s="2"/>
      <c r="C5" s="2"/>
      <c r="D5" s="2"/>
      <c r="E5" s="2"/>
      <c r="F5" s="2"/>
      <c r="G5" s="3"/>
      <c r="H5" s="3"/>
      <c r="I5" s="3"/>
      <c r="J5" s="3"/>
    </row>
    <row r="6" spans="1:20" x14ac:dyDescent="0.25">
      <c r="A6" s="6"/>
      <c r="B6" s="2"/>
      <c r="C6" s="2"/>
      <c r="D6" s="2"/>
      <c r="E6" s="2"/>
      <c r="F6" s="2"/>
      <c r="G6" s="3"/>
      <c r="H6" s="3"/>
      <c r="I6" s="3"/>
      <c r="J6" s="3"/>
    </row>
    <row r="7" spans="1:20" ht="17.399999999999999" x14ac:dyDescent="0.3">
      <c r="A7" s="7" t="s">
        <v>4</v>
      </c>
      <c r="B7" s="8"/>
      <c r="C7" s="2"/>
      <c r="D7" s="2"/>
      <c r="E7" s="2"/>
      <c r="F7" s="2"/>
      <c r="G7" s="3"/>
      <c r="H7" s="3"/>
      <c r="I7" s="3"/>
      <c r="J7" s="3"/>
    </row>
    <row r="8" spans="1:20" ht="14.4" thickBot="1" x14ac:dyDescent="0.3">
      <c r="A8" s="2"/>
      <c r="B8" s="2"/>
      <c r="C8" s="2"/>
      <c r="D8" s="2"/>
      <c r="E8" s="2"/>
      <c r="F8" s="3"/>
      <c r="G8" s="3"/>
      <c r="H8" s="3"/>
      <c r="I8" s="3"/>
    </row>
    <row r="9" spans="1:20" ht="14.4" thickBot="1" x14ac:dyDescent="0.3">
      <c r="A9" s="9" t="s">
        <v>5</v>
      </c>
      <c r="B9" s="2"/>
      <c r="C9" s="2"/>
      <c r="D9" s="2"/>
      <c r="E9" s="10">
        <v>2025</v>
      </c>
      <c r="F9" s="11"/>
      <c r="G9" s="11"/>
      <c r="H9" s="12"/>
      <c r="I9" s="13">
        <v>2026</v>
      </c>
      <c r="J9" s="14"/>
      <c r="K9" s="14"/>
      <c r="L9" s="15"/>
      <c r="M9" s="10">
        <v>2027</v>
      </c>
      <c r="N9" s="11"/>
      <c r="O9" s="11"/>
      <c r="P9" s="12"/>
      <c r="Q9" s="13">
        <v>2028</v>
      </c>
      <c r="R9" s="14"/>
      <c r="S9" s="14"/>
      <c r="T9" s="15"/>
    </row>
    <row r="10" spans="1:20" ht="15" customHeight="1" thickBot="1" x14ac:dyDescent="0.3">
      <c r="A10" s="9"/>
      <c r="B10" s="2"/>
      <c r="C10" s="2"/>
      <c r="D10" s="2"/>
      <c r="E10" s="16"/>
      <c r="F10" s="17"/>
      <c r="G10" s="18" t="s">
        <v>6</v>
      </c>
      <c r="H10" s="19"/>
      <c r="I10" s="20"/>
      <c r="J10" s="21"/>
      <c r="K10" s="22" t="s">
        <v>6</v>
      </c>
      <c r="L10" s="23"/>
      <c r="M10" s="20"/>
      <c r="N10" s="21"/>
      <c r="O10" s="18" t="s">
        <v>6</v>
      </c>
      <c r="P10" s="19"/>
      <c r="Q10" s="20"/>
      <c r="R10" s="21"/>
      <c r="S10" s="22" t="s">
        <v>6</v>
      </c>
      <c r="T10" s="23"/>
    </row>
    <row r="11" spans="1:20" s="31" customFormat="1" ht="66" x14ac:dyDescent="0.3">
      <c r="A11" s="130" t="s">
        <v>7</v>
      </c>
      <c r="B11" s="131"/>
      <c r="C11" s="131"/>
      <c r="D11" s="131"/>
      <c r="E11" s="24" t="s">
        <v>8</v>
      </c>
      <c r="F11" s="25" t="s">
        <v>9</v>
      </c>
      <c r="G11" s="26" t="s">
        <v>10</v>
      </c>
      <c r="H11" s="27" t="s">
        <v>11</v>
      </c>
      <c r="I11" s="24" t="s">
        <v>8</v>
      </c>
      <c r="J11" s="25" t="s">
        <v>9</v>
      </c>
      <c r="K11" s="28" t="s">
        <v>10</v>
      </c>
      <c r="L11" s="29" t="s">
        <v>11</v>
      </c>
      <c r="M11" s="24" t="s">
        <v>8</v>
      </c>
      <c r="N11" s="25" t="s">
        <v>9</v>
      </c>
      <c r="O11" s="30" t="s">
        <v>10</v>
      </c>
      <c r="P11" s="27" t="s">
        <v>11</v>
      </c>
      <c r="Q11" s="24" t="s">
        <v>8</v>
      </c>
      <c r="R11" s="25" t="s">
        <v>9</v>
      </c>
      <c r="S11" s="28" t="s">
        <v>10</v>
      </c>
      <c r="T11" s="29" t="s">
        <v>11</v>
      </c>
    </row>
    <row r="12" spans="1:20" ht="13.8" customHeight="1" x14ac:dyDescent="0.25">
      <c r="A12" s="32" t="s">
        <v>12</v>
      </c>
      <c r="B12" s="32"/>
      <c r="C12" s="32"/>
      <c r="D12" s="33"/>
      <c r="E12" s="34">
        <v>1520.83</v>
      </c>
      <c r="F12" s="35">
        <f>E12*12</f>
        <v>18249.96</v>
      </c>
      <c r="G12" s="36"/>
      <c r="H12" s="37">
        <f>G12*12</f>
        <v>0</v>
      </c>
      <c r="I12" s="34">
        <v>1520.83</v>
      </c>
      <c r="J12" s="35">
        <f>I12*12</f>
        <v>18249.96</v>
      </c>
      <c r="K12" s="38">
        <f>G12</f>
        <v>0</v>
      </c>
      <c r="L12" s="37">
        <f>K12*12</f>
        <v>0</v>
      </c>
      <c r="M12" s="34">
        <v>1520.83</v>
      </c>
      <c r="N12" s="35">
        <f>M12*12</f>
        <v>18249.96</v>
      </c>
      <c r="O12" s="38">
        <f>K12</f>
        <v>0</v>
      </c>
      <c r="P12" s="37">
        <f>O12*12</f>
        <v>0</v>
      </c>
      <c r="Q12" s="34">
        <v>1520.83</v>
      </c>
      <c r="R12" s="35">
        <f>Q12*12</f>
        <v>18249.96</v>
      </c>
      <c r="S12" s="38">
        <f>O12</f>
        <v>0</v>
      </c>
      <c r="T12" s="37">
        <f>S12*12</f>
        <v>0</v>
      </c>
    </row>
    <row r="13" spans="1:20" x14ac:dyDescent="0.25">
      <c r="A13" s="32"/>
      <c r="B13" s="32"/>
      <c r="C13" s="32"/>
      <c r="D13" s="33"/>
      <c r="E13" s="39"/>
      <c r="F13" s="40">
        <f>SUM(F12)</f>
        <v>18249.96</v>
      </c>
      <c r="G13" s="3"/>
      <c r="H13" s="41">
        <f>SUM(H12)</f>
        <v>0</v>
      </c>
      <c r="I13" s="39"/>
      <c r="J13" s="40">
        <f>SUM(J12)</f>
        <v>18249.96</v>
      </c>
      <c r="K13" s="3"/>
      <c r="L13" s="41">
        <f>SUM(L12)</f>
        <v>0</v>
      </c>
      <c r="M13" s="39"/>
      <c r="N13" s="40">
        <f>SUM(N12)</f>
        <v>18249.96</v>
      </c>
      <c r="O13" s="3"/>
      <c r="P13" s="41">
        <f>SUM(P12)</f>
        <v>0</v>
      </c>
      <c r="Q13" s="39"/>
      <c r="R13" s="40">
        <f>SUM(R12)</f>
        <v>18249.96</v>
      </c>
      <c r="S13" s="3"/>
      <c r="T13" s="41">
        <f>SUM(T12)</f>
        <v>0</v>
      </c>
    </row>
    <row r="14" spans="1:20" x14ac:dyDescent="0.25">
      <c r="A14" s="32"/>
      <c r="B14" s="32"/>
      <c r="C14" s="32"/>
      <c r="D14" s="33"/>
      <c r="E14" s="42"/>
      <c r="F14" s="43"/>
      <c r="G14" s="3"/>
      <c r="H14" s="44"/>
      <c r="I14" s="42"/>
      <c r="J14" s="43"/>
      <c r="K14" s="3"/>
      <c r="L14" s="44"/>
      <c r="M14" s="42"/>
      <c r="N14" s="43"/>
      <c r="O14" s="3"/>
      <c r="P14" s="44"/>
      <c r="Q14" s="42"/>
      <c r="R14" s="43"/>
      <c r="S14" s="3"/>
      <c r="T14" s="44"/>
    </row>
    <row r="15" spans="1:20" x14ac:dyDescent="0.25">
      <c r="A15" s="45" t="s">
        <v>13</v>
      </c>
      <c r="B15" s="45"/>
      <c r="C15" s="45"/>
      <c r="D15" s="45"/>
      <c r="E15" s="46"/>
      <c r="F15" s="47"/>
      <c r="G15" s="45"/>
      <c r="H15" s="48"/>
      <c r="I15" s="46"/>
      <c r="J15" s="47"/>
      <c r="K15" s="45"/>
      <c r="L15" s="48"/>
      <c r="M15" s="46"/>
      <c r="N15" s="47"/>
      <c r="O15" s="45"/>
      <c r="P15" s="48"/>
      <c r="Q15" s="46"/>
      <c r="R15" s="47"/>
      <c r="S15" s="45"/>
      <c r="T15" s="48"/>
    </row>
    <row r="16" spans="1:20" x14ac:dyDescent="0.25">
      <c r="A16" s="49" t="s">
        <v>14</v>
      </c>
      <c r="B16" s="50"/>
      <c r="C16" s="50"/>
      <c r="D16" s="51"/>
      <c r="E16" s="52"/>
      <c r="F16" s="53"/>
      <c r="G16" s="2"/>
      <c r="H16" s="54"/>
      <c r="I16" s="52"/>
      <c r="J16" s="53"/>
      <c r="K16" s="2"/>
      <c r="L16" s="54"/>
      <c r="M16" s="52"/>
      <c r="N16" s="53"/>
      <c r="O16" s="2"/>
      <c r="P16" s="54"/>
      <c r="Q16" s="52"/>
      <c r="R16" s="53"/>
      <c r="S16" s="2"/>
      <c r="T16" s="54"/>
    </row>
    <row r="17" spans="1:20" x14ac:dyDescent="0.25">
      <c r="A17" s="50"/>
      <c r="B17" s="50"/>
      <c r="C17" s="50"/>
      <c r="D17" s="51"/>
      <c r="E17" s="39"/>
      <c r="F17" s="55"/>
      <c r="G17" s="3"/>
      <c r="H17" s="56"/>
      <c r="I17" s="39"/>
      <c r="J17" s="55"/>
      <c r="K17" s="3"/>
      <c r="L17" s="56"/>
      <c r="M17" s="39"/>
      <c r="N17" s="55"/>
      <c r="O17" s="3"/>
      <c r="P17" s="56"/>
      <c r="Q17" s="39"/>
      <c r="R17" s="55"/>
      <c r="S17" s="3"/>
      <c r="T17" s="56"/>
    </row>
    <row r="18" spans="1:20" x14ac:dyDescent="0.25">
      <c r="A18" s="57" t="s">
        <v>15</v>
      </c>
      <c r="B18" s="58"/>
      <c r="C18" s="58"/>
      <c r="D18" s="58"/>
      <c r="E18" s="52"/>
      <c r="F18" s="53"/>
      <c r="G18" s="58"/>
      <c r="H18" s="59"/>
      <c r="I18" s="52"/>
      <c r="J18" s="53"/>
      <c r="K18" s="58"/>
      <c r="L18" s="59"/>
      <c r="M18" s="52"/>
      <c r="N18" s="53"/>
      <c r="O18" s="58"/>
      <c r="P18" s="59"/>
      <c r="Q18" s="52"/>
      <c r="R18" s="53"/>
      <c r="S18" s="58"/>
      <c r="T18" s="59"/>
    </row>
    <row r="19" spans="1:20" ht="39.6" x14ac:dyDescent="0.25">
      <c r="A19" s="60" t="s">
        <v>16</v>
      </c>
      <c r="B19" s="61" t="s">
        <v>17</v>
      </c>
      <c r="C19" s="45"/>
      <c r="D19" s="45"/>
      <c r="E19" s="62" t="s">
        <v>18</v>
      </c>
      <c r="F19" s="63" t="s">
        <v>19</v>
      </c>
      <c r="G19" s="61" t="s">
        <v>20</v>
      </c>
      <c r="H19" s="64" t="s">
        <v>11</v>
      </c>
      <c r="I19" s="62" t="s">
        <v>18</v>
      </c>
      <c r="J19" s="63" t="s">
        <v>19</v>
      </c>
      <c r="K19" s="61" t="s">
        <v>20</v>
      </c>
      <c r="L19" s="64" t="s">
        <v>11</v>
      </c>
      <c r="M19" s="62" t="s">
        <v>18</v>
      </c>
      <c r="N19" s="63" t="s">
        <v>19</v>
      </c>
      <c r="O19" s="61" t="s">
        <v>20</v>
      </c>
      <c r="P19" s="64" t="s">
        <v>11</v>
      </c>
      <c r="Q19" s="62" t="s">
        <v>18</v>
      </c>
      <c r="R19" s="63" t="s">
        <v>19</v>
      </c>
      <c r="S19" s="61" t="s">
        <v>20</v>
      </c>
      <c r="T19" s="64" t="s">
        <v>11</v>
      </c>
    </row>
    <row r="20" spans="1:20" ht="26.4" x14ac:dyDescent="0.25">
      <c r="A20" s="65" t="s">
        <v>21</v>
      </c>
      <c r="B20" s="66">
        <v>1</v>
      </c>
      <c r="C20" s="2"/>
      <c r="D20" s="2"/>
      <c r="E20" s="67">
        <v>1927.08</v>
      </c>
      <c r="F20" s="68">
        <f>E20*12</f>
        <v>23124.959999999999</v>
      </c>
      <c r="G20" s="69"/>
      <c r="H20" s="70">
        <f>G20*12</f>
        <v>0</v>
      </c>
      <c r="I20" s="67">
        <v>1927.08</v>
      </c>
      <c r="J20" s="68">
        <f>I20*12</f>
        <v>23124.959999999999</v>
      </c>
      <c r="K20" s="71">
        <f>G20</f>
        <v>0</v>
      </c>
      <c r="L20" s="70">
        <f>K20*12</f>
        <v>0</v>
      </c>
      <c r="M20" s="67">
        <v>1927.08</v>
      </c>
      <c r="N20" s="68">
        <f>M20*12</f>
        <v>23124.959999999999</v>
      </c>
      <c r="O20" s="71">
        <f>K20</f>
        <v>0</v>
      </c>
      <c r="P20" s="70">
        <f>O20*12</f>
        <v>0</v>
      </c>
      <c r="Q20" s="67">
        <v>1927.08</v>
      </c>
      <c r="R20" s="68">
        <f>Q20*12</f>
        <v>23124.959999999999</v>
      </c>
      <c r="S20" s="71">
        <f>O20</f>
        <v>0</v>
      </c>
      <c r="T20" s="70">
        <f>S20*12</f>
        <v>0</v>
      </c>
    </row>
    <row r="21" spans="1:20" ht="26.4" x14ac:dyDescent="0.25">
      <c r="A21" s="65" t="s">
        <v>22</v>
      </c>
      <c r="B21" s="66">
        <v>1</v>
      </c>
      <c r="C21" s="2"/>
      <c r="D21" s="2"/>
      <c r="E21" s="72">
        <v>85</v>
      </c>
      <c r="F21" s="73">
        <f>E21*12</f>
        <v>1020</v>
      </c>
      <c r="G21" s="74"/>
      <c r="H21" s="70">
        <f t="shared" ref="H21:H22" si="0">G21*12</f>
        <v>0</v>
      </c>
      <c r="I21" s="72">
        <v>85</v>
      </c>
      <c r="J21" s="73">
        <f>I21*12</f>
        <v>1020</v>
      </c>
      <c r="K21" s="71">
        <f t="shared" ref="K21:K22" si="1">G21</f>
        <v>0</v>
      </c>
      <c r="L21" s="70">
        <f t="shared" ref="L21:L22" si="2">K21*12</f>
        <v>0</v>
      </c>
      <c r="M21" s="72">
        <v>85</v>
      </c>
      <c r="N21" s="73">
        <f>M21*12</f>
        <v>1020</v>
      </c>
      <c r="O21" s="71">
        <f t="shared" ref="O21:O22" si="3">K21</f>
        <v>0</v>
      </c>
      <c r="P21" s="70">
        <f t="shared" ref="P21:P22" si="4">O21*12</f>
        <v>0</v>
      </c>
      <c r="Q21" s="72">
        <v>85</v>
      </c>
      <c r="R21" s="73">
        <f>Q21*12</f>
        <v>1020</v>
      </c>
      <c r="S21" s="71">
        <f t="shared" ref="S21:S22" si="5">O21</f>
        <v>0</v>
      </c>
      <c r="T21" s="70">
        <f t="shared" ref="T21:T22" si="6">S21*12</f>
        <v>0</v>
      </c>
    </row>
    <row r="22" spans="1:20" x14ac:dyDescent="0.25">
      <c r="A22" s="65" t="s">
        <v>23</v>
      </c>
      <c r="B22" s="66" t="s">
        <v>24</v>
      </c>
      <c r="C22" s="2"/>
      <c r="D22" s="2"/>
      <c r="E22" s="75">
        <v>350</v>
      </c>
      <c r="F22" s="76">
        <f>E22*12</f>
        <v>4200</v>
      </c>
      <c r="G22" s="77"/>
      <c r="H22" s="70">
        <f t="shared" si="0"/>
        <v>0</v>
      </c>
      <c r="I22" s="75">
        <v>350</v>
      </c>
      <c r="J22" s="76">
        <f>I22*12</f>
        <v>4200</v>
      </c>
      <c r="K22" s="71">
        <f t="shared" si="1"/>
        <v>0</v>
      </c>
      <c r="L22" s="70">
        <f t="shared" si="2"/>
        <v>0</v>
      </c>
      <c r="M22" s="75">
        <v>350</v>
      </c>
      <c r="N22" s="76">
        <f>M22*12</f>
        <v>4200</v>
      </c>
      <c r="O22" s="71">
        <f t="shared" si="3"/>
        <v>0</v>
      </c>
      <c r="P22" s="70">
        <f t="shared" si="4"/>
        <v>0</v>
      </c>
      <c r="Q22" s="75">
        <v>350</v>
      </c>
      <c r="R22" s="76">
        <f>Q22*12</f>
        <v>4200</v>
      </c>
      <c r="S22" s="71">
        <f t="shared" si="5"/>
        <v>0</v>
      </c>
      <c r="T22" s="70">
        <f t="shared" si="6"/>
        <v>0</v>
      </c>
    </row>
    <row r="23" spans="1:20" x14ac:dyDescent="0.25">
      <c r="A23" s="65" t="s">
        <v>25</v>
      </c>
      <c r="B23" s="66">
        <v>1</v>
      </c>
      <c r="C23" s="78" t="s">
        <v>26</v>
      </c>
      <c r="D23" s="79"/>
      <c r="E23" s="80">
        <v>5500</v>
      </c>
      <c r="F23" s="81">
        <f>E23</f>
        <v>5500</v>
      </c>
      <c r="G23" s="82"/>
      <c r="H23" s="70">
        <f>G23</f>
        <v>0</v>
      </c>
      <c r="I23" s="80"/>
      <c r="J23" s="81"/>
      <c r="K23" s="83"/>
      <c r="L23" s="70"/>
      <c r="M23" s="80"/>
      <c r="N23" s="81"/>
      <c r="O23" s="83"/>
      <c r="P23" s="70"/>
      <c r="Q23" s="80"/>
      <c r="R23" s="81"/>
      <c r="S23" s="83"/>
      <c r="T23" s="70"/>
    </row>
    <row r="24" spans="1:20" x14ac:dyDescent="0.25">
      <c r="C24" s="2"/>
      <c r="D24" s="2"/>
      <c r="E24" s="84"/>
      <c r="F24" s="40">
        <f>SUM(F20:F23)</f>
        <v>33844.959999999999</v>
      </c>
      <c r="G24" s="3"/>
      <c r="H24" s="85">
        <f>SUM(H20:H23)</f>
        <v>0</v>
      </c>
      <c r="I24" s="84"/>
      <c r="J24" s="40">
        <f>SUM(J20:J23)</f>
        <v>28344.959999999999</v>
      </c>
      <c r="K24" s="3"/>
      <c r="L24" s="85">
        <f>SUM(L20:L23)</f>
        <v>0</v>
      </c>
      <c r="M24" s="84"/>
      <c r="N24" s="40">
        <f>SUM(N20:N23)</f>
        <v>28344.959999999999</v>
      </c>
      <c r="O24" s="3"/>
      <c r="P24" s="85">
        <f>SUM(P20:P23)</f>
        <v>0</v>
      </c>
      <c r="Q24" s="84"/>
      <c r="R24" s="40">
        <f>SUM(R20:R23)</f>
        <v>28344.959999999999</v>
      </c>
      <c r="S24" s="3"/>
      <c r="T24" s="85">
        <f>SUM(T20:T23)</f>
        <v>0</v>
      </c>
    </row>
    <row r="25" spans="1:20" x14ac:dyDescent="0.25">
      <c r="E25" s="84"/>
      <c r="F25" s="86"/>
      <c r="H25" s="87"/>
      <c r="I25" s="84"/>
      <c r="J25" s="86"/>
      <c r="L25" s="87"/>
      <c r="M25" s="84"/>
      <c r="N25" s="86"/>
      <c r="P25" s="87"/>
      <c r="Q25" s="84"/>
      <c r="R25" s="86"/>
      <c r="T25" s="87"/>
    </row>
    <row r="26" spans="1:20" ht="17.399999999999999" x14ac:dyDescent="0.3">
      <c r="A26" s="128" t="s">
        <v>27</v>
      </c>
      <c r="B26" s="129"/>
      <c r="C26" s="129"/>
      <c r="D26" s="129"/>
      <c r="E26" s="52"/>
      <c r="F26" s="53"/>
      <c r="G26" s="88"/>
      <c r="H26" s="64"/>
      <c r="I26" s="52"/>
      <c r="J26" s="53"/>
      <c r="K26" s="88"/>
      <c r="L26" s="64"/>
      <c r="M26" s="52"/>
      <c r="N26" s="53"/>
      <c r="O26" s="88"/>
      <c r="P26" s="64"/>
      <c r="Q26" s="52"/>
      <c r="R26" s="53"/>
      <c r="S26" s="88"/>
      <c r="T26" s="64"/>
    </row>
    <row r="27" spans="1:20" ht="13.8" customHeight="1" x14ac:dyDescent="0.25">
      <c r="A27" s="49" t="s">
        <v>28</v>
      </c>
      <c r="B27" s="49"/>
      <c r="C27" s="49"/>
      <c r="D27" s="89"/>
      <c r="E27" s="39"/>
      <c r="F27" s="55"/>
      <c r="G27" s="3"/>
      <c r="H27" s="56"/>
      <c r="I27" s="39"/>
      <c r="J27" s="55"/>
      <c r="K27" s="3"/>
      <c r="L27" s="56"/>
      <c r="M27" s="39"/>
      <c r="N27" s="55"/>
      <c r="O27" s="3"/>
      <c r="P27" s="56"/>
      <c r="Q27" s="39"/>
      <c r="R27" s="55"/>
      <c r="S27" s="3"/>
      <c r="T27" s="56"/>
    </row>
    <row r="28" spans="1:20" x14ac:dyDescent="0.25">
      <c r="A28" s="49"/>
      <c r="B28" s="49"/>
      <c r="C28" s="49"/>
      <c r="D28" s="89"/>
      <c r="E28" s="39"/>
      <c r="F28" s="55"/>
      <c r="G28" s="3"/>
      <c r="H28" s="56"/>
      <c r="I28" s="39"/>
      <c r="J28" s="55"/>
      <c r="K28" s="3"/>
      <c r="L28" s="56"/>
      <c r="M28" s="39"/>
      <c r="N28" s="55"/>
      <c r="O28" s="3"/>
      <c r="P28" s="56"/>
      <c r="Q28" s="39"/>
      <c r="R28" s="55"/>
      <c r="S28" s="3"/>
      <c r="T28" s="56"/>
    </row>
    <row r="29" spans="1:20" x14ac:dyDescent="0.25">
      <c r="A29" s="57" t="s">
        <v>29</v>
      </c>
      <c r="B29" s="58"/>
      <c r="C29" s="58"/>
      <c r="D29" s="58"/>
      <c r="E29" s="39"/>
      <c r="F29" s="55"/>
      <c r="G29" s="90"/>
      <c r="H29" s="91"/>
      <c r="I29" s="39"/>
      <c r="J29" s="55"/>
      <c r="K29" s="90"/>
      <c r="L29" s="91"/>
      <c r="M29" s="39"/>
      <c r="N29" s="55"/>
      <c r="O29" s="90"/>
      <c r="P29" s="91"/>
      <c r="Q29" s="39"/>
      <c r="R29" s="55"/>
      <c r="S29" s="90"/>
      <c r="T29" s="91"/>
    </row>
    <row r="30" spans="1:20" ht="39.6" x14ac:dyDescent="0.25">
      <c r="A30" s="60" t="s">
        <v>30</v>
      </c>
      <c r="B30" s="61" t="s">
        <v>31</v>
      </c>
      <c r="C30" s="61"/>
      <c r="D30" s="61"/>
      <c r="E30" s="62" t="s">
        <v>32</v>
      </c>
      <c r="F30" s="63" t="s">
        <v>19</v>
      </c>
      <c r="G30" s="61" t="s">
        <v>20</v>
      </c>
      <c r="H30" s="64" t="s">
        <v>11</v>
      </c>
      <c r="I30" s="62" t="s">
        <v>32</v>
      </c>
      <c r="J30" s="63" t="s">
        <v>19</v>
      </c>
      <c r="K30" s="61" t="s">
        <v>20</v>
      </c>
      <c r="L30" s="64" t="s">
        <v>11</v>
      </c>
      <c r="M30" s="62" t="s">
        <v>32</v>
      </c>
      <c r="N30" s="63" t="s">
        <v>19</v>
      </c>
      <c r="O30" s="61" t="s">
        <v>20</v>
      </c>
      <c r="P30" s="64" t="s">
        <v>11</v>
      </c>
      <c r="Q30" s="62" t="s">
        <v>32</v>
      </c>
      <c r="R30" s="63" t="s">
        <v>19</v>
      </c>
      <c r="S30" s="61" t="s">
        <v>20</v>
      </c>
      <c r="T30" s="64" t="s">
        <v>11</v>
      </c>
    </row>
    <row r="31" spans="1:20" x14ac:dyDescent="0.25">
      <c r="A31" s="92" t="s">
        <v>33</v>
      </c>
      <c r="B31" s="93">
        <v>111</v>
      </c>
      <c r="C31" s="94">
        <v>6.37</v>
      </c>
      <c r="D31" s="95"/>
      <c r="E31" s="75">
        <f>$C$31*$B$31</f>
        <v>707.07</v>
      </c>
      <c r="F31" s="96">
        <f>E31*12</f>
        <v>8484.84</v>
      </c>
      <c r="G31" s="97"/>
      <c r="H31" s="70">
        <f>G31*12</f>
        <v>0</v>
      </c>
      <c r="I31" s="75">
        <f>E31</f>
        <v>707.07</v>
      </c>
      <c r="J31" s="96">
        <f>I31*12</f>
        <v>8484.84</v>
      </c>
      <c r="K31" s="98">
        <f>G31</f>
        <v>0</v>
      </c>
      <c r="L31" s="70">
        <f>K31*12</f>
        <v>0</v>
      </c>
      <c r="M31" s="75">
        <f>I31</f>
        <v>707.07</v>
      </c>
      <c r="N31" s="96">
        <f>M31*12</f>
        <v>8484.84</v>
      </c>
      <c r="O31" s="98">
        <f>K31</f>
        <v>0</v>
      </c>
      <c r="P31" s="70">
        <f>O31*12</f>
        <v>0</v>
      </c>
      <c r="Q31" s="75">
        <f>M31</f>
        <v>707.07</v>
      </c>
      <c r="R31" s="96">
        <f>Q31*12</f>
        <v>8484.84</v>
      </c>
      <c r="S31" s="98">
        <f>O31</f>
        <v>0</v>
      </c>
      <c r="T31" s="70">
        <f>S31*12</f>
        <v>0</v>
      </c>
    </row>
    <row r="32" spans="1:20" x14ac:dyDescent="0.25">
      <c r="A32" s="92" t="s">
        <v>34</v>
      </c>
      <c r="B32" s="93">
        <v>45</v>
      </c>
      <c r="C32" s="99">
        <v>4.9000000000000004</v>
      </c>
      <c r="D32" s="95"/>
      <c r="E32" s="75">
        <f>$C$32*$B$32</f>
        <v>220.50000000000003</v>
      </c>
      <c r="F32" s="96">
        <f t="shared" ref="F32:F35" si="7">E32*12</f>
        <v>2646.0000000000005</v>
      </c>
      <c r="G32" s="97"/>
      <c r="H32" s="70">
        <f t="shared" ref="H32:H35" si="8">G32*12</f>
        <v>0</v>
      </c>
      <c r="I32" s="75">
        <f t="shared" ref="I32:I35" si="9">E32</f>
        <v>220.50000000000003</v>
      </c>
      <c r="J32" s="96">
        <f t="shared" ref="J32:J35" si="10">I32*12</f>
        <v>2646.0000000000005</v>
      </c>
      <c r="K32" s="98">
        <f t="shared" ref="K32:K35" si="11">G32</f>
        <v>0</v>
      </c>
      <c r="L32" s="70">
        <f t="shared" ref="L32:L35" si="12">K32*12</f>
        <v>0</v>
      </c>
      <c r="M32" s="75">
        <f t="shared" ref="M32:M35" si="13">I32</f>
        <v>220.50000000000003</v>
      </c>
      <c r="N32" s="96">
        <f t="shared" ref="N32:N35" si="14">M32*12</f>
        <v>2646.0000000000005</v>
      </c>
      <c r="O32" s="98">
        <f t="shared" ref="O32:O35" si="15">K32</f>
        <v>0</v>
      </c>
      <c r="P32" s="70">
        <f t="shared" ref="P32:P35" si="16">O32*12</f>
        <v>0</v>
      </c>
      <c r="Q32" s="75">
        <f t="shared" ref="Q32:Q35" si="17">M32</f>
        <v>220.50000000000003</v>
      </c>
      <c r="R32" s="96">
        <f t="shared" ref="R32:R35" si="18">Q32*12</f>
        <v>2646.0000000000005</v>
      </c>
      <c r="S32" s="98">
        <f t="shared" ref="S32:S35" si="19">O32</f>
        <v>0</v>
      </c>
      <c r="T32" s="70">
        <f t="shared" ref="T32:T35" si="20">S32*12</f>
        <v>0</v>
      </c>
    </row>
    <row r="33" spans="1:20" x14ac:dyDescent="0.25">
      <c r="A33" s="92" t="s">
        <v>35</v>
      </c>
      <c r="B33" s="93">
        <v>1</v>
      </c>
      <c r="C33" s="99">
        <v>448</v>
      </c>
      <c r="D33" s="95"/>
      <c r="E33" s="75">
        <f>$C$33*$B$33</f>
        <v>448</v>
      </c>
      <c r="F33" s="96">
        <f t="shared" si="7"/>
        <v>5376</v>
      </c>
      <c r="G33" s="97"/>
      <c r="H33" s="70">
        <f t="shared" si="8"/>
        <v>0</v>
      </c>
      <c r="I33" s="75">
        <f t="shared" si="9"/>
        <v>448</v>
      </c>
      <c r="J33" s="96">
        <f t="shared" si="10"/>
        <v>5376</v>
      </c>
      <c r="K33" s="98">
        <f t="shared" si="11"/>
        <v>0</v>
      </c>
      <c r="L33" s="70">
        <f t="shared" si="12"/>
        <v>0</v>
      </c>
      <c r="M33" s="75">
        <f t="shared" si="13"/>
        <v>448</v>
      </c>
      <c r="N33" s="96">
        <f t="shared" si="14"/>
        <v>5376</v>
      </c>
      <c r="O33" s="98">
        <f t="shared" si="15"/>
        <v>0</v>
      </c>
      <c r="P33" s="70">
        <f t="shared" si="16"/>
        <v>0</v>
      </c>
      <c r="Q33" s="75">
        <f t="shared" si="17"/>
        <v>448</v>
      </c>
      <c r="R33" s="96">
        <f t="shared" si="18"/>
        <v>5376</v>
      </c>
      <c r="S33" s="98">
        <f t="shared" si="19"/>
        <v>0</v>
      </c>
      <c r="T33" s="70">
        <f t="shared" si="20"/>
        <v>0</v>
      </c>
    </row>
    <row r="34" spans="1:20" x14ac:dyDescent="0.25">
      <c r="A34" s="92" t="s">
        <v>36</v>
      </c>
      <c r="B34" s="93">
        <v>156</v>
      </c>
      <c r="C34" s="99">
        <v>2.27</v>
      </c>
      <c r="D34" s="95"/>
      <c r="E34" s="75">
        <f>$C$34*$B$34</f>
        <v>354.12</v>
      </c>
      <c r="F34" s="96">
        <f t="shared" si="7"/>
        <v>4249.4400000000005</v>
      </c>
      <c r="G34" s="97"/>
      <c r="H34" s="70">
        <f t="shared" si="8"/>
        <v>0</v>
      </c>
      <c r="I34" s="75">
        <f t="shared" si="9"/>
        <v>354.12</v>
      </c>
      <c r="J34" s="96">
        <f t="shared" si="10"/>
        <v>4249.4400000000005</v>
      </c>
      <c r="K34" s="98">
        <f t="shared" si="11"/>
        <v>0</v>
      </c>
      <c r="L34" s="70">
        <f t="shared" si="12"/>
        <v>0</v>
      </c>
      <c r="M34" s="75">
        <f t="shared" si="13"/>
        <v>354.12</v>
      </c>
      <c r="N34" s="96">
        <f t="shared" si="14"/>
        <v>4249.4400000000005</v>
      </c>
      <c r="O34" s="98">
        <f t="shared" si="15"/>
        <v>0</v>
      </c>
      <c r="P34" s="70">
        <f t="shared" si="16"/>
        <v>0</v>
      </c>
      <c r="Q34" s="75">
        <f t="shared" si="17"/>
        <v>354.12</v>
      </c>
      <c r="R34" s="96">
        <f t="shared" si="18"/>
        <v>4249.4400000000005</v>
      </c>
      <c r="S34" s="98">
        <f t="shared" si="19"/>
        <v>0</v>
      </c>
      <c r="T34" s="70">
        <f t="shared" si="20"/>
        <v>0</v>
      </c>
    </row>
    <row r="35" spans="1:20" x14ac:dyDescent="0.25">
      <c r="A35" s="92" t="s">
        <v>37</v>
      </c>
      <c r="B35" s="93">
        <v>69</v>
      </c>
      <c r="C35" s="99">
        <v>2.65</v>
      </c>
      <c r="D35" s="95"/>
      <c r="E35" s="75">
        <f>$C$35*$B$35</f>
        <v>182.85</v>
      </c>
      <c r="F35" s="96">
        <f t="shared" si="7"/>
        <v>2194.1999999999998</v>
      </c>
      <c r="G35" s="97"/>
      <c r="H35" s="70">
        <f t="shared" si="8"/>
        <v>0</v>
      </c>
      <c r="I35" s="75">
        <f t="shared" si="9"/>
        <v>182.85</v>
      </c>
      <c r="J35" s="96">
        <f t="shared" si="10"/>
        <v>2194.1999999999998</v>
      </c>
      <c r="K35" s="98">
        <f t="shared" si="11"/>
        <v>0</v>
      </c>
      <c r="L35" s="70">
        <f t="shared" si="12"/>
        <v>0</v>
      </c>
      <c r="M35" s="75">
        <f t="shared" si="13"/>
        <v>182.85</v>
      </c>
      <c r="N35" s="96">
        <f t="shared" si="14"/>
        <v>2194.1999999999998</v>
      </c>
      <c r="O35" s="98">
        <f t="shared" si="15"/>
        <v>0</v>
      </c>
      <c r="P35" s="70">
        <f t="shared" si="16"/>
        <v>0</v>
      </c>
      <c r="Q35" s="75">
        <f t="shared" si="17"/>
        <v>182.85</v>
      </c>
      <c r="R35" s="96">
        <f t="shared" si="18"/>
        <v>2194.1999999999998</v>
      </c>
      <c r="S35" s="98">
        <f t="shared" si="19"/>
        <v>0</v>
      </c>
      <c r="T35" s="70">
        <f t="shared" si="20"/>
        <v>0</v>
      </c>
    </row>
    <row r="36" spans="1:20" x14ac:dyDescent="0.25">
      <c r="A36" s="65"/>
      <c r="B36" s="66"/>
      <c r="C36" s="2"/>
      <c r="D36" s="2"/>
      <c r="E36" s="100"/>
      <c r="F36" s="101">
        <f>SUM(F31:F35)</f>
        <v>22950.48</v>
      </c>
      <c r="G36" s="102"/>
      <c r="H36" s="103">
        <f>SUM(H31:H35)</f>
        <v>0</v>
      </c>
      <c r="I36" s="100"/>
      <c r="J36" s="101">
        <f>SUM(J31:J35)</f>
        <v>22950.48</v>
      </c>
      <c r="K36" s="102"/>
      <c r="L36" s="103">
        <f>SUM(L31:L35)</f>
        <v>0</v>
      </c>
      <c r="M36" s="100"/>
      <c r="N36" s="101">
        <f>SUM(N31:N35)</f>
        <v>22950.48</v>
      </c>
      <c r="O36" s="102"/>
      <c r="P36" s="103">
        <f>SUM(P31:P35)</f>
        <v>0</v>
      </c>
      <c r="Q36" s="100"/>
      <c r="R36" s="101">
        <f>SUM(R31:R35)</f>
        <v>22950.48</v>
      </c>
      <c r="S36" s="102"/>
      <c r="T36" s="103">
        <f>SUM(T31:T35)</f>
        <v>0</v>
      </c>
    </row>
    <row r="37" spans="1:20" x14ac:dyDescent="0.25">
      <c r="A37" s="65"/>
      <c r="B37" s="66"/>
      <c r="C37" s="2"/>
      <c r="D37" s="2"/>
      <c r="E37" s="100"/>
      <c r="F37" s="101"/>
      <c r="G37" s="102"/>
      <c r="H37" s="104"/>
      <c r="I37" s="100"/>
      <c r="J37" s="101"/>
      <c r="K37" s="102"/>
      <c r="L37" s="104"/>
      <c r="M37" s="100"/>
      <c r="N37" s="101"/>
      <c r="O37" s="102"/>
      <c r="P37" s="104"/>
      <c r="Q37" s="100"/>
      <c r="R37" s="101"/>
      <c r="S37" s="102"/>
      <c r="T37" s="104"/>
    </row>
    <row r="38" spans="1:20" x14ac:dyDescent="0.25">
      <c r="A38" s="60" t="s">
        <v>38</v>
      </c>
      <c r="B38" s="61" t="s">
        <v>31</v>
      </c>
      <c r="C38" s="60" t="s">
        <v>39</v>
      </c>
      <c r="D38" s="60"/>
      <c r="E38" s="105"/>
      <c r="F38" s="106"/>
      <c r="G38" s="2" t="s">
        <v>40</v>
      </c>
      <c r="H38" s="54"/>
      <c r="I38" s="105"/>
      <c r="J38" s="106"/>
      <c r="K38" s="2" t="s">
        <v>40</v>
      </c>
      <c r="L38" s="54"/>
      <c r="M38" s="105"/>
      <c r="N38" s="106"/>
      <c r="O38" s="2" t="s">
        <v>40</v>
      </c>
      <c r="P38" s="54"/>
      <c r="Q38" s="105"/>
      <c r="R38" s="106"/>
      <c r="S38" s="2" t="s">
        <v>40</v>
      </c>
      <c r="T38" s="54"/>
    </row>
    <row r="39" spans="1:20" x14ac:dyDescent="0.25">
      <c r="A39" s="107" t="s">
        <v>41</v>
      </c>
      <c r="B39" s="108">
        <v>5</v>
      </c>
      <c r="C39" s="108">
        <v>270</v>
      </c>
      <c r="D39" s="109"/>
      <c r="E39" s="75">
        <f>C39*B39</f>
        <v>1350</v>
      </c>
      <c r="F39" s="53"/>
      <c r="G39" s="77"/>
      <c r="H39" s="110">
        <f>$G$39*$B$39*12</f>
        <v>0</v>
      </c>
      <c r="I39" s="75">
        <f>E39</f>
        <v>1350</v>
      </c>
      <c r="J39" s="53"/>
      <c r="K39" s="110">
        <f>$G$39</f>
        <v>0</v>
      </c>
      <c r="L39" s="110">
        <f>$G$39*$B$39*12</f>
        <v>0</v>
      </c>
      <c r="M39" s="75">
        <f>I39</f>
        <v>1350</v>
      </c>
      <c r="N39" s="53"/>
      <c r="O39" s="110">
        <f>$G$39</f>
        <v>0</v>
      </c>
      <c r="P39" s="110">
        <f>$G$39*$B$39*12</f>
        <v>0</v>
      </c>
      <c r="Q39" s="75">
        <f>M39</f>
        <v>1350</v>
      </c>
      <c r="R39" s="53"/>
      <c r="S39" s="110">
        <f>$G$39</f>
        <v>0</v>
      </c>
      <c r="T39" s="110">
        <f>$G$39*$B$39*12</f>
        <v>0</v>
      </c>
    </row>
    <row r="40" spans="1:20" x14ac:dyDescent="0.25">
      <c r="A40" s="108" t="s">
        <v>42</v>
      </c>
      <c r="B40" s="108">
        <v>1</v>
      </c>
      <c r="C40" s="108">
        <v>800</v>
      </c>
      <c r="D40" s="109"/>
      <c r="E40" s="75">
        <f>C40*B40</f>
        <v>800</v>
      </c>
      <c r="F40" s="53"/>
      <c r="G40" s="77"/>
      <c r="H40" s="110">
        <f>$G$40*$B$40*12</f>
        <v>0</v>
      </c>
      <c r="I40" s="75">
        <f>E40</f>
        <v>800</v>
      </c>
      <c r="J40" s="53"/>
      <c r="K40" s="110">
        <f>$G$40</f>
        <v>0</v>
      </c>
      <c r="L40" s="110">
        <f>$G$40*$B$40*12</f>
        <v>0</v>
      </c>
      <c r="M40" s="75">
        <f>I40</f>
        <v>800</v>
      </c>
      <c r="N40" s="53"/>
      <c r="O40" s="110">
        <f>$G$40</f>
        <v>0</v>
      </c>
      <c r="P40" s="110">
        <f>$G$40*$B$40*12</f>
        <v>0</v>
      </c>
      <c r="Q40" s="75">
        <f>M40</f>
        <v>800</v>
      </c>
      <c r="R40" s="53"/>
      <c r="S40" s="110">
        <f>$G$40</f>
        <v>0</v>
      </c>
      <c r="T40" s="110">
        <f>$G$40*$B$40*12</f>
        <v>0</v>
      </c>
    </row>
    <row r="41" spans="1:20" x14ac:dyDescent="0.25">
      <c r="A41" s="2"/>
      <c r="B41" s="2"/>
      <c r="C41" s="2"/>
      <c r="D41" s="2"/>
      <c r="E41" s="100">
        <f>E39+E40</f>
        <v>2150</v>
      </c>
      <c r="F41" s="101">
        <f>E41*12</f>
        <v>25800</v>
      </c>
      <c r="H41" s="103">
        <f>H39+H40</f>
        <v>0</v>
      </c>
      <c r="I41" s="100">
        <f>I39+I40</f>
        <v>2150</v>
      </c>
      <c r="J41" s="101">
        <f>I41*12</f>
        <v>25800</v>
      </c>
      <c r="L41" s="103">
        <f>L39+L40</f>
        <v>0</v>
      </c>
      <c r="M41" s="100">
        <f>M39+M40</f>
        <v>2150</v>
      </c>
      <c r="N41" s="101">
        <f>M41*12</f>
        <v>25800</v>
      </c>
      <c r="P41" s="103">
        <f>P39+P40</f>
        <v>0</v>
      </c>
      <c r="Q41" s="100">
        <f>Q39+Q40</f>
        <v>2150</v>
      </c>
      <c r="R41" s="101">
        <f>Q41*12</f>
        <v>25800</v>
      </c>
      <c r="T41" s="103">
        <f>T39+T40</f>
        <v>0</v>
      </c>
    </row>
    <row r="42" spans="1:20" x14ac:dyDescent="0.25">
      <c r="A42" s="111" t="s">
        <v>43</v>
      </c>
      <c r="B42" s="112"/>
      <c r="C42" s="112"/>
      <c r="D42" s="112"/>
      <c r="E42" s="113"/>
      <c r="F42" s="114"/>
      <c r="G42" s="115"/>
      <c r="H42" s="116"/>
      <c r="I42" s="113"/>
      <c r="J42" s="114"/>
      <c r="K42" s="115"/>
      <c r="L42" s="116"/>
      <c r="M42" s="113"/>
      <c r="N42" s="114"/>
      <c r="O42" s="115"/>
      <c r="P42" s="116"/>
      <c r="Q42" s="113"/>
      <c r="R42" s="114"/>
      <c r="S42" s="115"/>
      <c r="T42" s="116"/>
    </row>
    <row r="43" spans="1:20" x14ac:dyDescent="0.25">
      <c r="A43" s="2"/>
      <c r="B43" s="2"/>
      <c r="C43" s="2"/>
      <c r="D43" s="2"/>
      <c r="E43" s="39"/>
      <c r="F43" s="117" t="s">
        <v>44</v>
      </c>
      <c r="G43" s="3"/>
      <c r="H43" s="118" t="s">
        <v>44</v>
      </c>
      <c r="I43" s="39"/>
      <c r="J43" s="117" t="s">
        <v>44</v>
      </c>
      <c r="K43" s="3"/>
      <c r="L43" s="118" t="s">
        <v>44</v>
      </c>
      <c r="M43" s="39"/>
      <c r="N43" s="117" t="s">
        <v>44</v>
      </c>
      <c r="O43" s="3"/>
      <c r="P43" s="118" t="s">
        <v>44</v>
      </c>
      <c r="Q43" s="39"/>
      <c r="R43" s="117" t="s">
        <v>44</v>
      </c>
      <c r="S43" s="3"/>
      <c r="T43" s="118" t="s">
        <v>44</v>
      </c>
    </row>
    <row r="44" spans="1:20" x14ac:dyDescent="0.25">
      <c r="A44" s="2"/>
      <c r="B44" s="119"/>
      <c r="C44" s="119"/>
      <c r="D44" s="119" t="s">
        <v>45</v>
      </c>
      <c r="E44" s="84"/>
      <c r="F44" s="120">
        <f>F13+F24</f>
        <v>52094.92</v>
      </c>
      <c r="G44" s="3"/>
      <c r="H44" s="121">
        <f>H13+H24</f>
        <v>0</v>
      </c>
      <c r="I44" s="84"/>
      <c r="J44" s="120">
        <f>J13+J24</f>
        <v>46594.92</v>
      </c>
      <c r="K44" s="3"/>
      <c r="L44" s="121">
        <f>L13+L24</f>
        <v>0</v>
      </c>
      <c r="M44" s="84"/>
      <c r="N44" s="120">
        <f>N13+N24</f>
        <v>46594.92</v>
      </c>
      <c r="O44" s="3"/>
      <c r="P44" s="121">
        <f>P13+P24</f>
        <v>0</v>
      </c>
      <c r="Q44" s="84"/>
      <c r="R44" s="120">
        <f>R13+R24</f>
        <v>46594.92</v>
      </c>
      <c r="S44" s="3"/>
      <c r="T44" s="121">
        <f>T13+T24</f>
        <v>0</v>
      </c>
    </row>
    <row r="45" spans="1:20" x14ac:dyDescent="0.25">
      <c r="A45" s="2"/>
      <c r="B45" s="122"/>
      <c r="C45" s="122"/>
      <c r="D45" s="123" t="s">
        <v>46</v>
      </c>
      <c r="E45" s="84"/>
      <c r="F45" s="120">
        <f>F36+F41</f>
        <v>48750.479999999996</v>
      </c>
      <c r="G45" s="3"/>
      <c r="H45" s="121">
        <f>H36+H41</f>
        <v>0</v>
      </c>
      <c r="I45" s="84"/>
      <c r="J45" s="120">
        <f>J36+J41</f>
        <v>48750.479999999996</v>
      </c>
      <c r="K45" s="3"/>
      <c r="L45" s="121">
        <f>$L$36+$L$41</f>
        <v>0</v>
      </c>
      <c r="M45" s="84"/>
      <c r="N45" s="120">
        <f>N36+N41</f>
        <v>48750.479999999996</v>
      </c>
      <c r="O45" s="3"/>
      <c r="P45" s="121">
        <f>$L$36+$L$41</f>
        <v>0</v>
      </c>
      <c r="Q45" s="84"/>
      <c r="R45" s="120">
        <f>R36+R41</f>
        <v>48750.479999999996</v>
      </c>
      <c r="S45" s="3"/>
      <c r="T45" s="121">
        <f>$L$36+$L$41</f>
        <v>0</v>
      </c>
    </row>
    <row r="46" spans="1:20" ht="14.4" thickBot="1" x14ac:dyDescent="0.3">
      <c r="E46" s="124"/>
      <c r="F46" s="125">
        <f>SUM(F44:F45)</f>
        <v>100845.4</v>
      </c>
      <c r="G46" s="126"/>
      <c r="H46" s="127">
        <f>SUM(H44:H45)</f>
        <v>0</v>
      </c>
      <c r="I46" s="124"/>
      <c r="J46" s="125">
        <f>SUM(J44:J45)</f>
        <v>95345.4</v>
      </c>
      <c r="K46" s="126"/>
      <c r="L46" s="127">
        <f>SUM(L44:L45)</f>
        <v>0</v>
      </c>
      <c r="M46" s="124"/>
      <c r="N46" s="125">
        <f>SUM(N44:N45)</f>
        <v>95345.4</v>
      </c>
      <c r="O46" s="126"/>
      <c r="P46" s="127">
        <f>SUM(P44:P45)</f>
        <v>0</v>
      </c>
      <c r="Q46" s="124"/>
      <c r="R46" s="125">
        <f>SUM(R44:R45)</f>
        <v>95345.4</v>
      </c>
      <c r="S46" s="126"/>
      <c r="T46" s="127">
        <f>SUM(T44:T45)</f>
        <v>0</v>
      </c>
    </row>
  </sheetData>
  <mergeCells count="13">
    <mergeCell ref="A12:D14"/>
    <mergeCell ref="A16:D17"/>
    <mergeCell ref="C23:D23"/>
    <mergeCell ref="A27:D28"/>
    <mergeCell ref="E9:H9"/>
    <mergeCell ref="I9:L9"/>
    <mergeCell ref="M9:P9"/>
    <mergeCell ref="Q9:T9"/>
    <mergeCell ref="E10:F10"/>
    <mergeCell ref="G10:H10"/>
    <mergeCell ref="K10:L10"/>
    <mergeCell ref="O10:P10"/>
    <mergeCell ref="S10:T10"/>
  </mergeCells>
  <pageMargins left="0.23622047244094491" right="0.23622047244094491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econòmica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Susana Madrid Ruiz</cp:lastModifiedBy>
  <cp:lastPrinted>2024-10-16T07:36:00Z</cp:lastPrinted>
  <dcterms:created xsi:type="dcterms:W3CDTF">2024-10-16T07:32:57Z</dcterms:created>
  <dcterms:modified xsi:type="dcterms:W3CDTF">2024-10-16T07:37:29Z</dcterms:modified>
</cp:coreProperties>
</file>