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ADES\Comu General\_CONTRACTACIÓ\_LICITACIONS I COMPRES\_LICITACIONS\2024\SERVEIS\2024-227-CL-GOAP_SERVEI VIGILANCIA i AUXILIAR\2_PLECS\"/>
    </mc:Choice>
  </mc:AlternateContent>
  <xr:revisionPtr revIDLastSave="0" documentId="13_ncr:1_{C8780D9E-73E6-481F-8E7B-FE23DFEFE9CC}" xr6:coauthVersionLast="47" xr6:coauthVersionMax="47" xr10:uidLastSave="{00000000-0000-0000-0000-000000000000}"/>
  <bookViews>
    <workbookView xWindow="-28920" yWindow="-60" windowWidth="29040" windowHeight="15720" xr2:uid="{B9B08BFE-5242-4C4C-BAA3-913F7A7CE355}"/>
  </bookViews>
  <sheets>
    <sheet name="ANNEX 1B_PREUS UNITARIS" sheetId="10" r:id="rId1"/>
    <sheet name="PROPUESTA CONCURSO" sheetId="5" state="hidden" r:id="rId2"/>
    <sheet name="ppto 2021" sheetId="4" state="hidden" r:id="rId3"/>
    <sheet name="QUADRANTE" sheetId="8" state="hidden" r:id="rId4"/>
  </sheets>
  <externalReferences>
    <externalReference r:id="rId5"/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2" i="10" l="1"/>
  <c r="I22" i="10" s="1"/>
  <c r="G9" i="10"/>
  <c r="I9" i="10" s="1"/>
  <c r="E20" i="10"/>
  <c r="H20" i="10" s="1"/>
  <c r="C16" i="10"/>
  <c r="G14" i="10"/>
  <c r="H14" i="10" s="1"/>
  <c r="E14" i="10"/>
  <c r="C28" i="10"/>
  <c r="G26" i="10"/>
  <c r="I26" i="10" s="1"/>
  <c r="E26" i="10"/>
  <c r="G25" i="10"/>
  <c r="I25" i="10" s="1"/>
  <c r="G23" i="10"/>
  <c r="I23" i="10" s="1"/>
  <c r="G21" i="10"/>
  <c r="I21" i="10" s="1"/>
  <c r="G11" i="10"/>
  <c r="I11" i="10" s="1"/>
  <c r="G10" i="10"/>
  <c r="I10" i="10" s="1"/>
  <c r="I13" i="10"/>
  <c r="E25" i="10"/>
  <c r="E23" i="10"/>
  <c r="E22" i="10"/>
  <c r="E21" i="10"/>
  <c r="I20" i="10"/>
  <c r="E13" i="10"/>
  <c r="H13" i="10" s="1"/>
  <c r="E9" i="10"/>
  <c r="E10" i="10"/>
  <c r="E11" i="10"/>
  <c r="E8" i="10"/>
  <c r="I14" i="10" l="1"/>
  <c r="E32" i="10"/>
  <c r="E31" i="10"/>
  <c r="E35" i="10"/>
  <c r="E36" i="10"/>
  <c r="H26" i="10"/>
  <c r="H25" i="10"/>
  <c r="H23" i="10"/>
  <c r="H22" i="10"/>
  <c r="H21" i="10"/>
  <c r="H10" i="10"/>
  <c r="H11" i="10"/>
  <c r="H9" i="10"/>
  <c r="I8" i="10"/>
  <c r="H35" i="10" l="1"/>
  <c r="H36" i="10"/>
  <c r="E37" i="10"/>
  <c r="E33" i="10"/>
  <c r="H8" i="10"/>
  <c r="H32" i="10" l="1"/>
  <c r="H31" i="10"/>
  <c r="E39" i="10"/>
  <c r="H37" i="10"/>
  <c r="K15" i="4"/>
  <c r="J15" i="4"/>
  <c r="I15" i="4"/>
  <c r="H15" i="4"/>
  <c r="G15" i="4"/>
  <c r="F15" i="4"/>
  <c r="H33" i="10" l="1"/>
  <c r="H39" i="10" s="1"/>
  <c r="M17" i="4"/>
  <c r="L17" i="4"/>
  <c r="K17" i="4"/>
  <c r="J17" i="4"/>
  <c r="I17" i="4"/>
  <c r="H17" i="4"/>
  <c r="G17" i="4"/>
  <c r="M16" i="4"/>
  <c r="L16" i="4"/>
  <c r="K16" i="4"/>
  <c r="J16" i="4"/>
  <c r="I16" i="4"/>
  <c r="H16" i="4"/>
  <c r="G16" i="4"/>
  <c r="N17" i="4" l="1"/>
  <c r="O17" i="4" s="1"/>
  <c r="N16" i="4"/>
  <c r="O16" i="4" s="1"/>
  <c r="N12" i="4" l="1"/>
  <c r="E12" i="5" l="1"/>
  <c r="D7" i="5" l="1"/>
  <c r="E11" i="5" s="1"/>
  <c r="C7" i="4"/>
  <c r="C5" i="4"/>
  <c r="C6" i="4" s="1"/>
  <c r="N13" i="4"/>
  <c r="E9" i="5" l="1"/>
  <c r="AS271" i="8"/>
  <c r="AR271" i="8"/>
  <c r="AV355" i="8"/>
  <c r="AJ355" i="8"/>
  <c r="AW355" i="8" s="1"/>
  <c r="AV354" i="8"/>
  <c r="AJ354" i="8"/>
  <c r="AW353" i="8"/>
  <c r="AV353" i="8"/>
  <c r="AJ353" i="8"/>
  <c r="AW352" i="8"/>
  <c r="AV352" i="8"/>
  <c r="AW351" i="8"/>
  <c r="AV351" i="8"/>
  <c r="AW350" i="8"/>
  <c r="AV350" i="8"/>
  <c r="AJ350" i="8"/>
  <c r="AV349" i="8"/>
  <c r="AJ349" i="8"/>
  <c r="AW349" i="8" s="1"/>
  <c r="AV348" i="8"/>
  <c r="AJ348" i="8"/>
  <c r="AW348" i="8" s="1"/>
  <c r="AW347" i="8"/>
  <c r="AV347" i="8"/>
  <c r="AW346" i="8"/>
  <c r="AV346" i="8"/>
  <c r="AJ346" i="8"/>
  <c r="AV345" i="8"/>
  <c r="AJ345" i="8"/>
  <c r="AV344" i="8"/>
  <c r="AJ344" i="8"/>
  <c r="AW344" i="8" s="1"/>
  <c r="AW343" i="8"/>
  <c r="AV343" i="8"/>
  <c r="AJ343" i="8"/>
  <c r="AW342" i="8"/>
  <c r="AV342" i="8"/>
  <c r="AJ342" i="8"/>
  <c r="AK308" i="8" s="1"/>
  <c r="AW341" i="8"/>
  <c r="AV341" i="8"/>
  <c r="AW340" i="8"/>
  <c r="AV340" i="8"/>
  <c r="AJ340" i="8"/>
  <c r="AW339" i="8"/>
  <c r="AV339" i="8"/>
  <c r="AJ339" i="8"/>
  <c r="AV338" i="8"/>
  <c r="AJ338" i="8"/>
  <c r="AW338" i="8" s="1"/>
  <c r="AW337" i="8"/>
  <c r="AV337" i="8"/>
  <c r="AJ337" i="8"/>
  <c r="AW336" i="8"/>
  <c r="AV336" i="8"/>
  <c r="AJ336" i="8"/>
  <c r="AW335" i="8"/>
  <c r="AV335" i="8"/>
  <c r="AW333" i="8"/>
  <c r="AV333" i="8"/>
  <c r="AW332" i="8"/>
  <c r="AV332" i="8"/>
  <c r="AW331" i="8"/>
  <c r="AV331" i="8"/>
  <c r="AW330" i="8"/>
  <c r="AV330" i="8"/>
  <c r="AW329" i="8"/>
  <c r="AV329" i="8"/>
  <c r="AW328" i="8"/>
  <c r="AV328" i="8"/>
  <c r="AW327" i="8"/>
  <c r="AV327" i="8"/>
  <c r="AW326" i="8"/>
  <c r="AV326" i="8"/>
  <c r="AW325" i="8"/>
  <c r="AV325" i="8"/>
  <c r="AW324" i="8"/>
  <c r="AV324" i="8"/>
  <c r="AW323" i="8"/>
  <c r="AV323" i="8"/>
  <c r="AW322" i="8"/>
  <c r="AV322" i="8"/>
  <c r="AM321" i="8"/>
  <c r="N321" i="8"/>
  <c r="AM320" i="8"/>
  <c r="N320" i="8"/>
  <c r="AV320" i="8" s="1"/>
  <c r="AK314" i="8"/>
  <c r="AV312" i="8"/>
  <c r="AQ308" i="8"/>
  <c r="AW302" i="8"/>
  <c r="AV302" i="8"/>
  <c r="AO301" i="8"/>
  <c r="AN301" i="8"/>
  <c r="AI301" i="8"/>
  <c r="AJ301" i="8" s="1"/>
  <c r="AW301" i="8" s="1"/>
  <c r="AI300" i="8"/>
  <c r="AJ300" i="8" s="1"/>
  <c r="AW300" i="8" s="1"/>
  <c r="AI299" i="8"/>
  <c r="AW298" i="8"/>
  <c r="AV298" i="8"/>
  <c r="AJ297" i="8"/>
  <c r="AW297" i="8" s="1"/>
  <c r="AI297" i="8"/>
  <c r="AV297" i="8" s="1"/>
  <c r="AI296" i="8"/>
  <c r="AI295" i="8"/>
  <c r="AV295" i="8" s="1"/>
  <c r="AW294" i="8"/>
  <c r="AV294" i="8"/>
  <c r="AI293" i="8"/>
  <c r="AJ293" i="8" s="1"/>
  <c r="AW293" i="8" s="1"/>
  <c r="AI292" i="8"/>
  <c r="AV292" i="8" s="1"/>
  <c r="AW291" i="8"/>
  <c r="AV291" i="8"/>
  <c r="AV290" i="8"/>
  <c r="AI290" i="8"/>
  <c r="AJ290" i="8" s="1"/>
  <c r="AW290" i="8" s="1"/>
  <c r="AW289" i="8"/>
  <c r="AV289" i="8"/>
  <c r="AI289" i="8"/>
  <c r="AJ289" i="8" s="1"/>
  <c r="AV288" i="8"/>
  <c r="AI288" i="8"/>
  <c r="M310" i="8" s="1"/>
  <c r="AV287" i="8"/>
  <c r="AI287" i="8"/>
  <c r="M309" i="8" s="1"/>
  <c r="AV286" i="8"/>
  <c r="AI286" i="8"/>
  <c r="AJ286" i="8" s="1"/>
  <c r="AW286" i="8" s="1"/>
  <c r="AW285" i="8"/>
  <c r="AV285" i="8"/>
  <c r="AV284" i="8"/>
  <c r="AJ284" i="8"/>
  <c r="AW284" i="8" s="1"/>
  <c r="AI283" i="8"/>
  <c r="AI282" i="8"/>
  <c r="AI281" i="8"/>
  <c r="AI280" i="8"/>
  <c r="AW279" i="8"/>
  <c r="AV279" i="8"/>
  <c r="AW277" i="8"/>
  <c r="AV277" i="8"/>
  <c r="AI276" i="8"/>
  <c r="AV275" i="8"/>
  <c r="AJ275" i="8"/>
  <c r="AW275" i="8" s="1"/>
  <c r="AI275" i="8"/>
  <c r="L315" i="8" s="1"/>
  <c r="AJ274" i="8"/>
  <c r="AW274" i="8" s="1"/>
  <c r="AI274" i="8"/>
  <c r="AW273" i="8"/>
  <c r="AV273" i="8"/>
  <c r="AW272" i="8"/>
  <c r="AV272" i="8"/>
  <c r="AI272" i="8"/>
  <c r="AJ272" i="8" s="1"/>
  <c r="AI271" i="8"/>
  <c r="AI270" i="8"/>
  <c r="AW269" i="8"/>
  <c r="AV269" i="8"/>
  <c r="AJ268" i="8"/>
  <c r="AW268" i="8" s="1"/>
  <c r="AI268" i="8"/>
  <c r="AV268" i="8" s="1"/>
  <c r="AI267" i="8"/>
  <c r="AW266" i="8"/>
  <c r="AV266" i="8"/>
  <c r="AV265" i="8"/>
  <c r="AI265" i="8"/>
  <c r="AJ265" i="8" s="1"/>
  <c r="AW265" i="8" s="1"/>
  <c r="AI264" i="8"/>
  <c r="AI263" i="8"/>
  <c r="AV263" i="8" s="1"/>
  <c r="AV262" i="8"/>
  <c r="AI262" i="8"/>
  <c r="AV261" i="8"/>
  <c r="AI261" i="8"/>
  <c r="AW260" i="8"/>
  <c r="AV260" i="8"/>
  <c r="AV259" i="8"/>
  <c r="AJ259" i="8"/>
  <c r="AW259" i="8" s="1"/>
  <c r="AI259" i="8"/>
  <c r="AJ258" i="8"/>
  <c r="AW258" i="8" s="1"/>
  <c r="AI258" i="8"/>
  <c r="AI257" i="8"/>
  <c r="AV256" i="8"/>
  <c r="AI256" i="8"/>
  <c r="L305" i="8" s="1"/>
  <c r="AV255" i="8"/>
  <c r="AJ255" i="8"/>
  <c r="AW255" i="8" s="1"/>
  <c r="AI255" i="8"/>
  <c r="L304" i="8" s="1"/>
  <c r="AW254" i="8"/>
  <c r="AV254" i="8"/>
  <c r="AW252" i="8"/>
  <c r="AV252" i="8"/>
  <c r="AJ251" i="8"/>
  <c r="AW251" i="8" s="1"/>
  <c r="AI251" i="8"/>
  <c r="AV250" i="8"/>
  <c r="AI250" i="8"/>
  <c r="AJ249" i="8"/>
  <c r="AW249" i="8" s="1"/>
  <c r="AI249" i="8"/>
  <c r="AW248" i="8"/>
  <c r="AV248" i="8"/>
  <c r="AW247" i="8"/>
  <c r="AV247" i="8"/>
  <c r="AI247" i="8"/>
  <c r="AJ247" i="8" s="1"/>
  <c r="AV246" i="8"/>
  <c r="AI246" i="8"/>
  <c r="K313" i="8" s="1"/>
  <c r="AW245" i="8"/>
  <c r="AV245" i="8"/>
  <c r="AI245" i="8"/>
  <c r="AJ245" i="8" s="1"/>
  <c r="AW244" i="8"/>
  <c r="AV244" i="8"/>
  <c r="AI243" i="8"/>
  <c r="AI242" i="8"/>
  <c r="AV242" i="8" s="1"/>
  <c r="AW241" i="8"/>
  <c r="AV241" i="8"/>
  <c r="AW240" i="8"/>
  <c r="AV240" i="8"/>
  <c r="AI240" i="8"/>
  <c r="AJ240" i="8" s="1"/>
  <c r="AV239" i="8"/>
  <c r="AI239" i="8"/>
  <c r="AJ239" i="8" s="1"/>
  <c r="AW239" i="8" s="1"/>
  <c r="AV238" i="8"/>
  <c r="AI238" i="8"/>
  <c r="K310" i="8" s="1"/>
  <c r="AV237" i="8"/>
  <c r="AI237" i="8"/>
  <c r="K309" i="8" s="1"/>
  <c r="AV236" i="8"/>
  <c r="AI236" i="8"/>
  <c r="K308" i="8" s="1"/>
  <c r="AW235" i="8"/>
  <c r="AV235" i="8"/>
  <c r="AI234" i="8"/>
  <c r="AJ234" i="8" s="1"/>
  <c r="AW234" i="8" s="1"/>
  <c r="AV233" i="8"/>
  <c r="AJ233" i="8"/>
  <c r="AW233" i="8" s="1"/>
  <c r="AI233" i="8"/>
  <c r="K307" i="8" s="1"/>
  <c r="AV232" i="8"/>
  <c r="AJ232" i="8"/>
  <c r="AW232" i="8" s="1"/>
  <c r="AI232" i="8"/>
  <c r="K306" i="8" s="1"/>
  <c r="AI231" i="8"/>
  <c r="AV230" i="8"/>
  <c r="AI230" i="8"/>
  <c r="AW229" i="8"/>
  <c r="AV229" i="8"/>
  <c r="AW227" i="8"/>
  <c r="AV227" i="8"/>
  <c r="AV226" i="8"/>
  <c r="AJ226" i="8"/>
  <c r="AW226" i="8" s="1"/>
  <c r="AI226" i="8"/>
  <c r="J316" i="8" s="1"/>
  <c r="AI225" i="8"/>
  <c r="J315" i="8" s="1"/>
  <c r="AJ224" i="8"/>
  <c r="AW224" i="8" s="1"/>
  <c r="AI224" i="8"/>
  <c r="AW223" i="8"/>
  <c r="AV223" i="8"/>
  <c r="AW222" i="8"/>
  <c r="AI222" i="8"/>
  <c r="AJ222" i="8" s="1"/>
  <c r="AV221" i="8"/>
  <c r="AI221" i="8"/>
  <c r="AJ221" i="8" s="1"/>
  <c r="AW221" i="8" s="1"/>
  <c r="AI220" i="8"/>
  <c r="AW219" i="8"/>
  <c r="AV219" i="8"/>
  <c r="AI218" i="8"/>
  <c r="AV218" i="8" s="1"/>
  <c r="AV217" i="8"/>
  <c r="AI217" i="8"/>
  <c r="AJ217" i="8" s="1"/>
  <c r="AW217" i="8" s="1"/>
  <c r="AW216" i="8"/>
  <c r="AV216" i="8"/>
  <c r="AV215" i="8"/>
  <c r="AI215" i="8"/>
  <c r="AJ215" i="8" s="1"/>
  <c r="AW215" i="8" s="1"/>
  <c r="AI214" i="8"/>
  <c r="AV213" i="8"/>
  <c r="AI213" i="8"/>
  <c r="AV212" i="8"/>
  <c r="AI212" i="8"/>
  <c r="AI211" i="8"/>
  <c r="AW210" i="8"/>
  <c r="AV210" i="8"/>
  <c r="AI209" i="8"/>
  <c r="AV209" i="8" s="1"/>
  <c r="AJ208" i="8"/>
  <c r="AW208" i="8" s="1"/>
  <c r="AI208" i="8"/>
  <c r="AI207" i="8"/>
  <c r="AV206" i="8"/>
  <c r="AJ206" i="8"/>
  <c r="AW206" i="8" s="1"/>
  <c r="AI206" i="8"/>
  <c r="J305" i="8" s="1"/>
  <c r="AV205" i="8"/>
  <c r="AJ205" i="8"/>
  <c r="AW205" i="8" s="1"/>
  <c r="AI205" i="8"/>
  <c r="J304" i="8" s="1"/>
  <c r="AW204" i="8"/>
  <c r="AV204" i="8"/>
  <c r="AW202" i="8"/>
  <c r="AV202" i="8"/>
  <c r="AI201" i="8"/>
  <c r="AV200" i="8"/>
  <c r="AI200" i="8"/>
  <c r="AV199" i="8"/>
  <c r="AJ199" i="8"/>
  <c r="AW199" i="8" s="1"/>
  <c r="AI199" i="8"/>
  <c r="I314" i="8" s="1"/>
  <c r="AW198" i="8"/>
  <c r="AV198" i="8"/>
  <c r="AI197" i="8"/>
  <c r="AV196" i="8"/>
  <c r="AI196" i="8"/>
  <c r="AW195" i="8"/>
  <c r="AI195" i="8"/>
  <c r="AJ195" i="8" s="1"/>
  <c r="AW194" i="8"/>
  <c r="AV194" i="8"/>
  <c r="AV193" i="8"/>
  <c r="AJ193" i="8"/>
  <c r="AW193" i="8" s="1"/>
  <c r="AI193" i="8"/>
  <c r="AV192" i="8"/>
  <c r="AI192" i="8"/>
  <c r="AJ192" i="8" s="1"/>
  <c r="AW192" i="8" s="1"/>
  <c r="AW191" i="8"/>
  <c r="AV191" i="8"/>
  <c r="AW190" i="8"/>
  <c r="AV190" i="8"/>
  <c r="AI190" i="8"/>
  <c r="AJ190" i="8" s="1"/>
  <c r="AW189" i="8"/>
  <c r="AV189" i="8"/>
  <c r="AJ189" i="8"/>
  <c r="AV188" i="8"/>
  <c r="AJ188" i="8"/>
  <c r="AW188" i="8" s="1"/>
  <c r="AI188" i="8"/>
  <c r="I310" i="8" s="1"/>
  <c r="AV187" i="8"/>
  <c r="AJ187" i="8"/>
  <c r="AW187" i="8" s="1"/>
  <c r="AI187" i="8"/>
  <c r="I309" i="8" s="1"/>
  <c r="AV186" i="8"/>
  <c r="AJ186" i="8"/>
  <c r="AW186" i="8" s="1"/>
  <c r="AI186" i="8"/>
  <c r="I308" i="8" s="1"/>
  <c r="AW185" i="8"/>
  <c r="AV185" i="8"/>
  <c r="AJ184" i="8"/>
  <c r="AW184" i="8" s="1"/>
  <c r="AI184" i="8"/>
  <c r="AV184" i="8" s="1"/>
  <c r="AI183" i="8"/>
  <c r="AJ182" i="8"/>
  <c r="AW182" i="8" s="1"/>
  <c r="AI182" i="8"/>
  <c r="AI181" i="8"/>
  <c r="AW180" i="8"/>
  <c r="AJ180" i="8"/>
  <c r="AI180" i="8"/>
  <c r="AW179" i="8"/>
  <c r="AV179" i="8"/>
  <c r="AW177" i="8"/>
  <c r="AV177" i="8"/>
  <c r="AW176" i="8"/>
  <c r="AJ176" i="8"/>
  <c r="AI176" i="8"/>
  <c r="AI175" i="8"/>
  <c r="AI174" i="8"/>
  <c r="AW173" i="8"/>
  <c r="AV173" i="8"/>
  <c r="AV172" i="8"/>
  <c r="AJ172" i="8"/>
  <c r="AW172" i="8" s="1"/>
  <c r="AI172" i="8"/>
  <c r="AV171" i="8"/>
  <c r="AJ171" i="8"/>
  <c r="AW171" i="8" s="1"/>
  <c r="AI171" i="8"/>
  <c r="H313" i="8" s="1"/>
  <c r="AV170" i="8"/>
  <c r="AJ170" i="8"/>
  <c r="AW170" i="8" s="1"/>
  <c r="AI170" i="8"/>
  <c r="AW169" i="8"/>
  <c r="AV169" i="8"/>
  <c r="AW168" i="8"/>
  <c r="AJ168" i="8"/>
  <c r="AI168" i="8"/>
  <c r="AV168" i="8" s="1"/>
  <c r="AJ167" i="8"/>
  <c r="AW167" i="8" s="1"/>
  <c r="AI167" i="8"/>
  <c r="AV167" i="8" s="1"/>
  <c r="AW166" i="8"/>
  <c r="AV166" i="8"/>
  <c r="AW165" i="8"/>
  <c r="AV165" i="8"/>
  <c r="AJ165" i="8"/>
  <c r="AI165" i="8"/>
  <c r="AW164" i="8"/>
  <c r="AV164" i="8"/>
  <c r="AJ164" i="8"/>
  <c r="AI164" i="8"/>
  <c r="AW163" i="8"/>
  <c r="AV163" i="8"/>
  <c r="AJ163" i="8"/>
  <c r="AI163" i="8"/>
  <c r="H310" i="8" s="1"/>
  <c r="AW162" i="8"/>
  <c r="AV162" i="8"/>
  <c r="AJ162" i="8"/>
  <c r="AI162" i="8"/>
  <c r="H309" i="8" s="1"/>
  <c r="AW161" i="8"/>
  <c r="AV161" i="8"/>
  <c r="AJ161" i="8"/>
  <c r="AI161" i="8"/>
  <c r="H308" i="8" s="1"/>
  <c r="AW160" i="8"/>
  <c r="AV160" i="8"/>
  <c r="AV159" i="8"/>
  <c r="AJ159" i="8"/>
  <c r="AW159" i="8" s="1"/>
  <c r="AI158" i="8"/>
  <c r="AV157" i="8"/>
  <c r="AI157" i="8"/>
  <c r="AI156" i="8"/>
  <c r="AV155" i="8"/>
  <c r="AI155" i="8"/>
  <c r="AW154" i="8"/>
  <c r="AV154" i="8"/>
  <c r="AW152" i="8"/>
  <c r="AV152" i="8"/>
  <c r="AI151" i="8"/>
  <c r="AV150" i="8"/>
  <c r="AI150" i="8"/>
  <c r="AV149" i="8"/>
  <c r="AI149" i="8"/>
  <c r="AW148" i="8"/>
  <c r="AV148" i="8"/>
  <c r="AV147" i="8"/>
  <c r="AJ147" i="8"/>
  <c r="AW147" i="8" s="1"/>
  <c r="AI147" i="8"/>
  <c r="AV146" i="8"/>
  <c r="AR146" i="8"/>
  <c r="AO146" i="8"/>
  <c r="AI146" i="8"/>
  <c r="AV145" i="8"/>
  <c r="AI145" i="8"/>
  <c r="AW144" i="8"/>
  <c r="AV144" i="8"/>
  <c r="AV143" i="8"/>
  <c r="AJ143" i="8"/>
  <c r="AW143" i="8" s="1"/>
  <c r="AI143" i="8"/>
  <c r="AJ142" i="8"/>
  <c r="AI142" i="8"/>
  <c r="AI321" i="8" s="1"/>
  <c r="AV321" i="8" s="1"/>
  <c r="AW141" i="8"/>
  <c r="AV141" i="8"/>
  <c r="AV140" i="8"/>
  <c r="AI140" i="8"/>
  <c r="AI139" i="8"/>
  <c r="AI138" i="8"/>
  <c r="AI137" i="8"/>
  <c r="AV136" i="8"/>
  <c r="AI136" i="8"/>
  <c r="AW135" i="8"/>
  <c r="AV135" i="8"/>
  <c r="AV134" i="8"/>
  <c r="AJ134" i="8"/>
  <c r="AW134" i="8" s="1"/>
  <c r="AI133" i="8"/>
  <c r="AI132" i="8"/>
  <c r="AI131" i="8"/>
  <c r="AJ130" i="8"/>
  <c r="AW130" i="8" s="1"/>
  <c r="AI130" i="8"/>
  <c r="AW129" i="8"/>
  <c r="AV129" i="8"/>
  <c r="AW127" i="8"/>
  <c r="AV127" i="8"/>
  <c r="AI126" i="8"/>
  <c r="AI125" i="8"/>
  <c r="AI124" i="8"/>
  <c r="AW123" i="8"/>
  <c r="AV123" i="8"/>
  <c r="AV122" i="8"/>
  <c r="AJ122" i="8"/>
  <c r="AW122" i="8" s="1"/>
  <c r="AI121" i="8"/>
  <c r="AV120" i="8"/>
  <c r="AJ120" i="8"/>
  <c r="AW120" i="8" s="1"/>
  <c r="AI120" i="8"/>
  <c r="AW119" i="8"/>
  <c r="AV119" i="8"/>
  <c r="AI118" i="8"/>
  <c r="AW117" i="8"/>
  <c r="AV117" i="8"/>
  <c r="AI117" i="8"/>
  <c r="AJ117" i="8" s="1"/>
  <c r="AW116" i="8"/>
  <c r="AV116" i="8"/>
  <c r="AI115" i="8"/>
  <c r="AJ115" i="8" s="1"/>
  <c r="AW115" i="8" s="1"/>
  <c r="AV114" i="8"/>
  <c r="AJ114" i="8"/>
  <c r="AW114" i="8" s="1"/>
  <c r="AI114" i="8"/>
  <c r="AV113" i="8"/>
  <c r="AI113" i="8"/>
  <c r="F310" i="8" s="1"/>
  <c r="AI112" i="8"/>
  <c r="AI111" i="8"/>
  <c r="AW110" i="8"/>
  <c r="AV110" i="8"/>
  <c r="AI109" i="8"/>
  <c r="AJ109" i="8" s="1"/>
  <c r="AW109" i="8" s="1"/>
  <c r="AI108" i="8"/>
  <c r="AV107" i="8"/>
  <c r="AI107" i="8"/>
  <c r="AI106" i="8"/>
  <c r="AI105" i="8"/>
  <c r="AW104" i="8"/>
  <c r="AV104" i="8"/>
  <c r="AW102" i="8"/>
  <c r="AV102" i="8"/>
  <c r="AI101" i="8"/>
  <c r="AV100" i="8"/>
  <c r="AI100" i="8"/>
  <c r="AI99" i="8"/>
  <c r="AW98" i="8"/>
  <c r="AV98" i="8"/>
  <c r="AV97" i="8"/>
  <c r="AJ97" i="8"/>
  <c r="AW97" i="8" s="1"/>
  <c r="AI97" i="8"/>
  <c r="AI96" i="8"/>
  <c r="E313" i="8" s="1"/>
  <c r="AI95" i="8"/>
  <c r="AW94" i="8"/>
  <c r="AV94" i="8"/>
  <c r="AI93" i="8"/>
  <c r="AJ93" i="8" s="1"/>
  <c r="AI92" i="8"/>
  <c r="AW91" i="8"/>
  <c r="AV91" i="8"/>
  <c r="AI90" i="8"/>
  <c r="AJ90" i="8" s="1"/>
  <c r="AW90" i="8" s="1"/>
  <c r="AI89" i="8"/>
  <c r="AV88" i="8"/>
  <c r="AI88" i="8"/>
  <c r="AI87" i="8"/>
  <c r="AI86" i="8"/>
  <c r="AW85" i="8"/>
  <c r="AV85" i="8"/>
  <c r="AI84" i="8"/>
  <c r="AV84" i="8" s="1"/>
  <c r="AJ83" i="8"/>
  <c r="AW83" i="8" s="1"/>
  <c r="AI83" i="8"/>
  <c r="AI82" i="8"/>
  <c r="AV81" i="8"/>
  <c r="AJ81" i="8"/>
  <c r="AW81" i="8" s="1"/>
  <c r="AI81" i="8"/>
  <c r="E305" i="8" s="1"/>
  <c r="AV80" i="8"/>
  <c r="AJ80" i="8"/>
  <c r="AW80" i="8" s="1"/>
  <c r="AI80" i="8"/>
  <c r="E304" i="8" s="1"/>
  <c r="AW79" i="8"/>
  <c r="AV79" i="8"/>
  <c r="AW77" i="8"/>
  <c r="AV77" i="8"/>
  <c r="AI76" i="8"/>
  <c r="AV75" i="8"/>
  <c r="AI75" i="8"/>
  <c r="AV74" i="8"/>
  <c r="AJ74" i="8"/>
  <c r="AW74" i="8" s="1"/>
  <c r="AI74" i="8"/>
  <c r="D314" i="8" s="1"/>
  <c r="AW73" i="8"/>
  <c r="AV73" i="8"/>
  <c r="AI72" i="8"/>
  <c r="AV71" i="8"/>
  <c r="AI71" i="8"/>
  <c r="AI70" i="8"/>
  <c r="AW69" i="8"/>
  <c r="AV69" i="8"/>
  <c r="AV68" i="8"/>
  <c r="AJ68" i="8"/>
  <c r="AW68" i="8" s="1"/>
  <c r="AI68" i="8"/>
  <c r="AV67" i="8"/>
  <c r="AI67" i="8"/>
  <c r="AJ67" i="8" s="1"/>
  <c r="AW67" i="8" s="1"/>
  <c r="AW66" i="8"/>
  <c r="AV66" i="8"/>
  <c r="AW65" i="8"/>
  <c r="AV65" i="8"/>
  <c r="AI65" i="8"/>
  <c r="AJ65" i="8" s="1"/>
  <c r="AI64" i="8"/>
  <c r="AI63" i="8"/>
  <c r="AI62" i="8"/>
  <c r="AV61" i="8"/>
  <c r="AI61" i="8"/>
  <c r="AW60" i="8"/>
  <c r="AV60" i="8"/>
  <c r="AV59" i="8"/>
  <c r="AI59" i="8"/>
  <c r="AJ59" i="8" s="1"/>
  <c r="AW59" i="8" s="1"/>
  <c r="AV58" i="8"/>
  <c r="AJ58" i="8"/>
  <c r="AW58" i="8" s="1"/>
  <c r="AI58" i="8"/>
  <c r="D307" i="8" s="1"/>
  <c r="AI57" i="8"/>
  <c r="D306" i="8" s="1"/>
  <c r="AJ56" i="8"/>
  <c r="AW56" i="8" s="1"/>
  <c r="AI56" i="8"/>
  <c r="AI55" i="8"/>
  <c r="AW54" i="8"/>
  <c r="AV54" i="8"/>
  <c r="AW52" i="8"/>
  <c r="AV52" i="8"/>
  <c r="AV51" i="8"/>
  <c r="AJ51" i="8"/>
  <c r="AW51" i="8" s="1"/>
  <c r="AI51" i="8"/>
  <c r="C316" i="8" s="1"/>
  <c r="AV50" i="8"/>
  <c r="AJ50" i="8"/>
  <c r="AW50" i="8" s="1"/>
  <c r="AI50" i="8"/>
  <c r="C315" i="8" s="1"/>
  <c r="AI49" i="8"/>
  <c r="AW48" i="8"/>
  <c r="AV48" i="8"/>
  <c r="AI47" i="8"/>
  <c r="AJ47" i="8" s="1"/>
  <c r="AW47" i="8" s="1"/>
  <c r="AI46" i="8"/>
  <c r="AI45" i="8"/>
  <c r="AW44" i="8"/>
  <c r="AV44" i="8"/>
  <c r="AI43" i="8"/>
  <c r="AV43" i="8" s="1"/>
  <c r="AI42" i="8"/>
  <c r="AJ42" i="8" s="1"/>
  <c r="AW42" i="8" s="1"/>
  <c r="AW41" i="8"/>
  <c r="AV41" i="8"/>
  <c r="AI40" i="8"/>
  <c r="AJ40" i="8" s="1"/>
  <c r="AW40" i="8" s="1"/>
  <c r="AI39" i="8"/>
  <c r="AV38" i="8"/>
  <c r="AI38" i="8"/>
  <c r="AI37" i="8"/>
  <c r="AI36" i="8"/>
  <c r="AW35" i="8"/>
  <c r="AV35" i="8"/>
  <c r="AV34" i="8"/>
  <c r="AJ34" i="8"/>
  <c r="AW34" i="8" s="1"/>
  <c r="AI34" i="8"/>
  <c r="AI33" i="8"/>
  <c r="AV32" i="8"/>
  <c r="AI32" i="8"/>
  <c r="AV31" i="8"/>
  <c r="AJ31" i="8"/>
  <c r="AW31" i="8" s="1"/>
  <c r="AI31" i="8"/>
  <c r="C305" i="8" s="1"/>
  <c r="AI30" i="8"/>
  <c r="C304" i="8" s="1"/>
  <c r="AW29" i="8"/>
  <c r="AV29" i="8"/>
  <c r="AW27" i="8"/>
  <c r="AV27" i="8"/>
  <c r="AJ26" i="8"/>
  <c r="AI26" i="8"/>
  <c r="AI25" i="8"/>
  <c r="AV24" i="8"/>
  <c r="AJ24" i="8"/>
  <c r="AI24" i="8"/>
  <c r="AW23" i="8"/>
  <c r="AV23" i="8"/>
  <c r="AI22" i="8"/>
  <c r="AV21" i="8"/>
  <c r="AI21" i="8"/>
  <c r="AI20" i="8"/>
  <c r="AW19" i="8"/>
  <c r="AV19" i="8"/>
  <c r="AV18" i="8"/>
  <c r="AJ18" i="8"/>
  <c r="AW18" i="8" s="1"/>
  <c r="AI18" i="8"/>
  <c r="AI17" i="8"/>
  <c r="AV17" i="8" s="1"/>
  <c r="AW16" i="8"/>
  <c r="AV16" i="8"/>
  <c r="AW15" i="8"/>
  <c r="AV15" i="8"/>
  <c r="AI15" i="8"/>
  <c r="AJ15" i="8" s="1"/>
  <c r="AI14" i="8"/>
  <c r="AI13" i="8"/>
  <c r="AI12" i="8"/>
  <c r="AV11" i="8"/>
  <c r="AI11" i="8"/>
  <c r="AW10" i="8"/>
  <c r="AV10" i="8"/>
  <c r="AI9" i="8"/>
  <c r="AV9" i="8" s="1"/>
  <c r="AI8" i="8"/>
  <c r="AI7" i="8"/>
  <c r="AI6" i="8"/>
  <c r="AI5" i="8"/>
  <c r="B311" i="8" l="1"/>
  <c r="AI311" i="8"/>
  <c r="AW311" i="8" s="1"/>
  <c r="AJ14" i="8"/>
  <c r="AI312" i="8"/>
  <c r="B312" i="8"/>
  <c r="AJ20" i="8"/>
  <c r="AW26" i="8"/>
  <c r="C308" i="8"/>
  <c r="AJ36" i="8"/>
  <c r="AW36" i="8" s="1"/>
  <c r="C311" i="8"/>
  <c r="AJ39" i="8"/>
  <c r="AW39" i="8" s="1"/>
  <c r="AV39" i="8"/>
  <c r="C312" i="8"/>
  <c r="AJ45" i="8"/>
  <c r="AW45" i="8" s="1"/>
  <c r="AV45" i="8"/>
  <c r="D310" i="8"/>
  <c r="AJ63" i="8"/>
  <c r="AW63" i="8" s="1"/>
  <c r="AJ72" i="8"/>
  <c r="AW72" i="8" s="1"/>
  <c r="AV72" i="8"/>
  <c r="E309" i="8"/>
  <c r="AJ87" i="8"/>
  <c r="AW87" i="8" s="1"/>
  <c r="AI318" i="8"/>
  <c r="AJ92" i="8"/>
  <c r="E314" i="8"/>
  <c r="AJ99" i="8"/>
  <c r="AW99" i="8" s="1"/>
  <c r="F304" i="8"/>
  <c r="AJ105" i="8"/>
  <c r="AW105" i="8" s="1"/>
  <c r="F307" i="8"/>
  <c r="AJ108" i="8"/>
  <c r="AW108" i="8" s="1"/>
  <c r="AV108" i="8"/>
  <c r="F309" i="8"/>
  <c r="AV112" i="8"/>
  <c r="F314" i="8"/>
  <c r="AV124" i="8"/>
  <c r="AJ124" i="8"/>
  <c r="AW124" i="8" s="1"/>
  <c r="F316" i="8"/>
  <c r="AV126" i="8"/>
  <c r="G306" i="8"/>
  <c r="AV132" i="8"/>
  <c r="G309" i="8"/>
  <c r="AJ137" i="8"/>
  <c r="AW137" i="8" s="1"/>
  <c r="AV137" i="8"/>
  <c r="G311" i="8"/>
  <c r="AJ139" i="8"/>
  <c r="AW139" i="8" s="1"/>
  <c r="AI304" i="8"/>
  <c r="AW304" i="8" s="1"/>
  <c r="B304" i="8"/>
  <c r="B305" i="8"/>
  <c r="AI305" i="8"/>
  <c r="AW305" i="8" s="1"/>
  <c r="B306" i="8"/>
  <c r="AI306" i="8"/>
  <c r="AW306" i="8" s="1"/>
  <c r="AI307" i="8"/>
  <c r="AW307" i="8" s="1"/>
  <c r="B307" i="8"/>
  <c r="AI310" i="8"/>
  <c r="AW310" i="8" s="1"/>
  <c r="B310" i="8"/>
  <c r="N310" i="8" s="1"/>
  <c r="AJ13" i="8"/>
  <c r="AV14" i="8"/>
  <c r="AJ17" i="8"/>
  <c r="AW17" i="8" s="1"/>
  <c r="AV20" i="8"/>
  <c r="B315" i="8"/>
  <c r="AI315" i="8"/>
  <c r="AW315" i="8" s="1"/>
  <c r="AJ25" i="8"/>
  <c r="C307" i="8"/>
  <c r="AV33" i="8"/>
  <c r="AV36" i="8"/>
  <c r="AJ43" i="8"/>
  <c r="AW43" i="8" s="1"/>
  <c r="AV47" i="8"/>
  <c r="C314" i="8"/>
  <c r="AV49" i="8"/>
  <c r="D304" i="8"/>
  <c r="AJ55" i="8"/>
  <c r="AW55" i="8" s="1"/>
  <c r="AV63" i="8"/>
  <c r="D316" i="8"/>
  <c r="AV76" i="8"/>
  <c r="E306" i="8"/>
  <c r="AJ82" i="8"/>
  <c r="AW82" i="8" s="1"/>
  <c r="AV87" i="8"/>
  <c r="AV90" i="8"/>
  <c r="AV92" i="8"/>
  <c r="AJ96" i="8"/>
  <c r="AW96" i="8" s="1"/>
  <c r="AV99" i="8"/>
  <c r="AV105" i="8"/>
  <c r="AJ112" i="8"/>
  <c r="AW112" i="8" s="1"/>
  <c r="AV115" i="8"/>
  <c r="AJ126" i="8"/>
  <c r="AW126" i="8" s="1"/>
  <c r="AJ132" i="8"/>
  <c r="AW132" i="8" s="1"/>
  <c r="AV139" i="8"/>
  <c r="AJ321" i="8"/>
  <c r="AW142" i="8"/>
  <c r="H315" i="8"/>
  <c r="AV175" i="8"/>
  <c r="I305" i="8"/>
  <c r="AV181" i="8"/>
  <c r="AJ181" i="8"/>
  <c r="AW181" i="8" s="1"/>
  <c r="I307" i="8"/>
  <c r="AV183" i="8"/>
  <c r="I316" i="8"/>
  <c r="AV201" i="8"/>
  <c r="J306" i="8"/>
  <c r="AJ207" i="8"/>
  <c r="AW207" i="8" s="1"/>
  <c r="K305" i="8"/>
  <c r="AV231" i="8"/>
  <c r="AJ271" i="8"/>
  <c r="AW271" i="8" s="1"/>
  <c r="L313" i="8"/>
  <c r="AV271" i="8"/>
  <c r="AV280" i="8"/>
  <c r="AJ280" i="8"/>
  <c r="AW280" i="8" s="1"/>
  <c r="M304" i="8"/>
  <c r="AJ5" i="8"/>
  <c r="AJ6" i="8"/>
  <c r="AJ7" i="8"/>
  <c r="AJ8" i="8"/>
  <c r="AJ9" i="8"/>
  <c r="AW9" i="8" s="1"/>
  <c r="B309" i="8"/>
  <c r="AI309" i="8"/>
  <c r="AW309" i="8" s="1"/>
  <c r="AJ12" i="8"/>
  <c r="AV13" i="8"/>
  <c r="AI319" i="8"/>
  <c r="AJ22" i="8"/>
  <c r="AV22" i="8"/>
  <c r="AV25" i="8"/>
  <c r="AJ30" i="8"/>
  <c r="AW30" i="8" s="1"/>
  <c r="AJ33" i="8"/>
  <c r="AW33" i="8" s="1"/>
  <c r="C309" i="8"/>
  <c r="AJ37" i="8"/>
  <c r="AW37" i="8" s="1"/>
  <c r="C313" i="8"/>
  <c r="AJ46" i="8"/>
  <c r="AW46" i="8" s="1"/>
  <c r="AJ49" i="8"/>
  <c r="AW49" i="8" s="1"/>
  <c r="AV55" i="8"/>
  <c r="AJ57" i="8"/>
  <c r="AW57" i="8" s="1"/>
  <c r="D309" i="8"/>
  <c r="AJ62" i="8"/>
  <c r="AW62" i="8" s="1"/>
  <c r="AV62" i="8"/>
  <c r="D311" i="8"/>
  <c r="AJ64" i="8"/>
  <c r="AW64" i="8" s="1"/>
  <c r="D312" i="8"/>
  <c r="AJ70" i="8"/>
  <c r="AW70" i="8" s="1"/>
  <c r="AJ76" i="8"/>
  <c r="AW76" i="8" s="1"/>
  <c r="AV82" i="8"/>
  <c r="AJ84" i="8"/>
  <c r="AW84" i="8" s="1"/>
  <c r="E308" i="8"/>
  <c r="AJ86" i="8"/>
  <c r="AW86" i="8" s="1"/>
  <c r="E311" i="8"/>
  <c r="AJ89" i="8"/>
  <c r="AW89" i="8" s="1"/>
  <c r="AV89" i="8"/>
  <c r="E312" i="8"/>
  <c r="AV95" i="8"/>
  <c r="AV96" i="8"/>
  <c r="E316" i="8"/>
  <c r="AJ101" i="8"/>
  <c r="AW101" i="8" s="1"/>
  <c r="AV101" i="8"/>
  <c r="F305" i="8"/>
  <c r="AJ106" i="8"/>
  <c r="AW106" i="8" s="1"/>
  <c r="F308" i="8"/>
  <c r="AJ111" i="8"/>
  <c r="AW111" i="8" s="1"/>
  <c r="F313" i="8"/>
  <c r="AJ121" i="8"/>
  <c r="AW121" i="8" s="1"/>
  <c r="F315" i="8"/>
  <c r="AV125" i="8"/>
  <c r="G305" i="8"/>
  <c r="AV131" i="8"/>
  <c r="AJ131" i="8"/>
  <c r="AW131" i="8" s="1"/>
  <c r="G307" i="8"/>
  <c r="AV133" i="8"/>
  <c r="G310" i="8"/>
  <c r="AJ138" i="8"/>
  <c r="AW138" i="8" s="1"/>
  <c r="AV142" i="8"/>
  <c r="G316" i="8"/>
  <c r="AJ151" i="8"/>
  <c r="AW151" i="8" s="1"/>
  <c r="AV151" i="8"/>
  <c r="H305" i="8"/>
  <c r="AJ156" i="8"/>
  <c r="AW156" i="8" s="1"/>
  <c r="AJ175" i="8"/>
  <c r="AW175" i="8" s="1"/>
  <c r="AJ183" i="8"/>
  <c r="AW183" i="8" s="1"/>
  <c r="AJ201" i="8"/>
  <c r="AW201" i="8" s="1"/>
  <c r="AV207" i="8"/>
  <c r="AJ209" i="8"/>
  <c r="AW209" i="8" s="1"/>
  <c r="J308" i="8"/>
  <c r="AJ211" i="8"/>
  <c r="AW211" i="8" s="1"/>
  <c r="AJ214" i="8"/>
  <c r="AW214" i="8" s="1"/>
  <c r="AV214" i="8"/>
  <c r="AJ220" i="8"/>
  <c r="AW220" i="8" s="1"/>
  <c r="AV220" i="8"/>
  <c r="AJ225" i="8"/>
  <c r="AW225" i="8" s="1"/>
  <c r="AJ231" i="8"/>
  <c r="AW231" i="8" s="1"/>
  <c r="AV234" i="8"/>
  <c r="AJ242" i="8"/>
  <c r="AW242" i="8" s="1"/>
  <c r="AV5" i="8"/>
  <c r="AV6" i="8"/>
  <c r="AV7" i="8"/>
  <c r="AV8" i="8"/>
  <c r="B308" i="8"/>
  <c r="AI308" i="8"/>
  <c r="AW308" i="8" s="1"/>
  <c r="AJ11" i="8"/>
  <c r="AV12" i="8"/>
  <c r="AI313" i="8"/>
  <c r="AW313" i="8" s="1"/>
  <c r="B313" i="8"/>
  <c r="AJ21" i="8"/>
  <c r="AJ314" i="8"/>
  <c r="AL314" i="8" s="1"/>
  <c r="AN314" i="8" s="1"/>
  <c r="AW24" i="8"/>
  <c r="B316" i="8"/>
  <c r="AI316" i="8"/>
  <c r="AW316" i="8" s="1"/>
  <c r="AV26" i="8"/>
  <c r="AV30" i="8"/>
  <c r="C306" i="8"/>
  <c r="AJ32" i="8"/>
  <c r="AW32" i="8" s="1"/>
  <c r="AV37" i="8"/>
  <c r="AV40" i="8"/>
  <c r="AV42" i="8"/>
  <c r="AV46" i="8"/>
  <c r="D305" i="8"/>
  <c r="AV56" i="8"/>
  <c r="AV57" i="8"/>
  <c r="AV64" i="8"/>
  <c r="AV70" i="8"/>
  <c r="D315" i="8"/>
  <c r="AJ75" i="8"/>
  <c r="AW75" i="8" s="1"/>
  <c r="E307" i="8"/>
  <c r="AV83" i="8"/>
  <c r="AV86" i="8"/>
  <c r="AJ95" i="8"/>
  <c r="AW95" i="8" s="1"/>
  <c r="AV106" i="8"/>
  <c r="AV109" i="8"/>
  <c r="AV111" i="8"/>
  <c r="AJ113" i="8"/>
  <c r="AW113" i="8" s="1"/>
  <c r="AJ118" i="8"/>
  <c r="AW118" i="8" s="1"/>
  <c r="AV118" i="8"/>
  <c r="AV121" i="8"/>
  <c r="AJ125" i="8"/>
  <c r="AW125" i="8" s="1"/>
  <c r="AJ133" i="8"/>
  <c r="AW133" i="8" s="1"/>
  <c r="AV138" i="8"/>
  <c r="AV156" i="8"/>
  <c r="H314" i="8"/>
  <c r="AV174" i="8"/>
  <c r="AJ174" i="8"/>
  <c r="AW174" i="8" s="1"/>
  <c r="H316" i="8"/>
  <c r="AV176" i="8"/>
  <c r="I306" i="8"/>
  <c r="AV182" i="8"/>
  <c r="AV195" i="8"/>
  <c r="I315" i="8"/>
  <c r="AJ200" i="8"/>
  <c r="AW200" i="8" s="1"/>
  <c r="J307" i="8"/>
  <c r="AV208" i="8"/>
  <c r="AV211" i="8"/>
  <c r="AJ218" i="8"/>
  <c r="AW218" i="8" s="1"/>
  <c r="AV222" i="8"/>
  <c r="J314" i="8"/>
  <c r="AV224" i="8"/>
  <c r="AV225" i="8"/>
  <c r="K304" i="8"/>
  <c r="AJ230" i="8"/>
  <c r="AW230" i="8" s="1"/>
  <c r="AV243" i="8"/>
  <c r="AJ243" i="8"/>
  <c r="AW243" i="8" s="1"/>
  <c r="L306" i="8"/>
  <c r="AJ257" i="8"/>
  <c r="AW257" i="8" s="1"/>
  <c r="AV257" i="8"/>
  <c r="L308" i="8"/>
  <c r="AJ261" i="8"/>
  <c r="AW261" i="8" s="1"/>
  <c r="AJ267" i="8"/>
  <c r="AW267" i="8" s="1"/>
  <c r="AV267" i="8"/>
  <c r="L314" i="8"/>
  <c r="AV274" i="8"/>
  <c r="AV293" i="8"/>
  <c r="AV296" i="8"/>
  <c r="AJ296" i="8"/>
  <c r="AW296" i="8" s="1"/>
  <c r="G312" i="8"/>
  <c r="AJ145" i="8"/>
  <c r="AW145" i="8" s="1"/>
  <c r="G314" i="8"/>
  <c r="AJ149" i="8"/>
  <c r="AW149" i="8" s="1"/>
  <c r="H304" i="8"/>
  <c r="AJ155" i="8"/>
  <c r="AW155" i="8" s="1"/>
  <c r="H307" i="8"/>
  <c r="AJ158" i="8"/>
  <c r="AW158" i="8" s="1"/>
  <c r="AV158" i="8"/>
  <c r="AJ197" i="8"/>
  <c r="AW197" i="8" s="1"/>
  <c r="AV197" i="8"/>
  <c r="J309" i="8"/>
  <c r="AJ212" i="8"/>
  <c r="AW212" i="8" s="1"/>
  <c r="K314" i="8"/>
  <c r="AV249" i="8"/>
  <c r="K316" i="8"/>
  <c r="AV251" i="8"/>
  <c r="L307" i="8"/>
  <c r="AV258" i="8"/>
  <c r="AJ270" i="8"/>
  <c r="AW270" i="8" s="1"/>
  <c r="AV270" i="8"/>
  <c r="AI314" i="8"/>
  <c r="AW314" i="8" s="1"/>
  <c r="B314" i="8"/>
  <c r="C310" i="8"/>
  <c r="AJ38" i="8"/>
  <c r="AW38" i="8" s="1"/>
  <c r="D308" i="8"/>
  <c r="AJ61" i="8"/>
  <c r="AW61" i="8" s="1"/>
  <c r="D313" i="8"/>
  <c r="AJ71" i="8"/>
  <c r="AW71" i="8" s="1"/>
  <c r="E310" i="8"/>
  <c r="AJ88" i="8"/>
  <c r="AW88" i="8" s="1"/>
  <c r="E315" i="8"/>
  <c r="AJ100" i="8"/>
  <c r="AW100" i="8" s="1"/>
  <c r="F306" i="8"/>
  <c r="AJ107" i="8"/>
  <c r="AW107" i="8" s="1"/>
  <c r="G304" i="8"/>
  <c r="AV130" i="8"/>
  <c r="G308" i="8"/>
  <c r="AJ136" i="8"/>
  <c r="AW136" i="8" s="1"/>
  <c r="AI320" i="8"/>
  <c r="AJ140" i="8"/>
  <c r="G313" i="8"/>
  <c r="AJ146" i="8"/>
  <c r="AW146" i="8" s="1"/>
  <c r="G315" i="8"/>
  <c r="AJ150" i="8"/>
  <c r="AW150" i="8" s="1"/>
  <c r="H306" i="8"/>
  <c r="AJ157" i="8"/>
  <c r="AW157" i="8" s="1"/>
  <c r="I304" i="8"/>
  <c r="AV180" i="8"/>
  <c r="I313" i="8"/>
  <c r="AJ196" i="8"/>
  <c r="AW196" i="8" s="1"/>
  <c r="J310" i="8"/>
  <c r="AJ213" i="8"/>
  <c r="AW213" i="8" s="1"/>
  <c r="AJ250" i="8"/>
  <c r="AW250" i="8" s="1"/>
  <c r="K315" i="8"/>
  <c r="AG276" i="8" a="1"/>
  <c r="AG276" i="8" s="1"/>
  <c r="AJ264" i="8"/>
  <c r="AW264" i="8" s="1"/>
  <c r="AV264" i="8"/>
  <c r="M306" i="8"/>
  <c r="AV282" i="8"/>
  <c r="AJ282" i="8"/>
  <c r="AW282" i="8" s="1"/>
  <c r="AJ236" i="8"/>
  <c r="AW236" i="8" s="1"/>
  <c r="AJ237" i="8"/>
  <c r="AW237" i="8" s="1"/>
  <c r="AJ238" i="8"/>
  <c r="AW238" i="8" s="1"/>
  <c r="AJ246" i="8"/>
  <c r="AW246" i="8" s="1"/>
  <c r="AJ256" i="8"/>
  <c r="AW256" i="8" s="1"/>
  <c r="L309" i="8"/>
  <c r="AJ262" i="8"/>
  <c r="AW262" i="8" s="1"/>
  <c r="AV276" i="8"/>
  <c r="L316" i="8"/>
  <c r="AJ276" i="8"/>
  <c r="AW276" i="8" s="1"/>
  <c r="M305" i="8"/>
  <c r="AV281" i="8"/>
  <c r="AJ281" i="8"/>
  <c r="AW281" i="8" s="1"/>
  <c r="M307" i="8"/>
  <c r="AV283" i="8"/>
  <c r="AJ283" i="8"/>
  <c r="AW283" i="8" s="1"/>
  <c r="AJ292" i="8"/>
  <c r="AW292" i="8" s="1"/>
  <c r="L310" i="8"/>
  <c r="AJ263" i="8"/>
  <c r="AW263" i="8" s="1"/>
  <c r="M314" i="8"/>
  <c r="AJ299" i="8"/>
  <c r="AW299" i="8" s="1"/>
  <c r="AV300" i="8"/>
  <c r="M308" i="8"/>
  <c r="AV299" i="8"/>
  <c r="AV301" i="8"/>
  <c r="AW345" i="8"/>
  <c r="AK311" i="8"/>
  <c r="AJ295" i="8"/>
  <c r="AW295" i="8" s="1"/>
  <c r="M315" i="8"/>
  <c r="AJ287" i="8"/>
  <c r="AW287" i="8" s="1"/>
  <c r="AJ288" i="8"/>
  <c r="AW288" i="8" s="1"/>
  <c r="M316" i="8"/>
  <c r="AK316" i="8"/>
  <c r="AW354" i="8"/>
  <c r="AK315" i="8"/>
  <c r="AP314" i="8" l="1"/>
  <c r="AT314" i="8"/>
  <c r="AJ319" i="8"/>
  <c r="AL319" i="8" s="1"/>
  <c r="AN319" i="8" s="1"/>
  <c r="AW22" i="8"/>
  <c r="AW320" i="8"/>
  <c r="O320" i="8"/>
  <c r="N314" i="8"/>
  <c r="N316" i="8"/>
  <c r="N313" i="8"/>
  <c r="AJ304" i="8"/>
  <c r="AL304" i="8" s="1"/>
  <c r="AN304" i="8" s="1"/>
  <c r="AW5" i="8"/>
  <c r="N307" i="8"/>
  <c r="N311" i="8"/>
  <c r="N308" i="8"/>
  <c r="AJ309" i="8"/>
  <c r="AL309" i="8" s="1"/>
  <c r="AN309" i="8" s="1"/>
  <c r="AW12" i="8"/>
  <c r="AJ307" i="8"/>
  <c r="AL307" i="8" s="1"/>
  <c r="AN307" i="8" s="1"/>
  <c r="AW8" i="8"/>
  <c r="AL321" i="8"/>
  <c r="AN321" i="8" s="1"/>
  <c r="AW321" i="8"/>
  <c r="N315" i="8"/>
  <c r="AJ310" i="8"/>
  <c r="AL310" i="8" s="1"/>
  <c r="AN310" i="8" s="1"/>
  <c r="AT310" i="8" s="1"/>
  <c r="AW13" i="8"/>
  <c r="N305" i="8"/>
  <c r="AJ318" i="8"/>
  <c r="AL318" i="8" s="1"/>
  <c r="AN318" i="8" s="1"/>
  <c r="AW92" i="8"/>
  <c r="AW312" i="8"/>
  <c r="O312" i="8"/>
  <c r="AJ306" i="8"/>
  <c r="AL306" i="8" s="1"/>
  <c r="AN306" i="8" s="1"/>
  <c r="AW7" i="8"/>
  <c r="AV310" i="8"/>
  <c r="O310" i="8"/>
  <c r="AJ316" i="8"/>
  <c r="AL316" i="8" s="1"/>
  <c r="AN316" i="8" s="1"/>
  <c r="AT316" i="8" s="1"/>
  <c r="AJ311" i="8"/>
  <c r="AL311" i="8" s="1"/>
  <c r="AN311" i="8" s="1"/>
  <c r="AW14" i="8"/>
  <c r="AJ313" i="8"/>
  <c r="AL313" i="8" s="1"/>
  <c r="AN313" i="8" s="1"/>
  <c r="AW21" i="8"/>
  <c r="AJ308" i="8"/>
  <c r="AL308" i="8" s="1"/>
  <c r="AN308" i="8" s="1"/>
  <c r="AW11" i="8"/>
  <c r="N309" i="8"/>
  <c r="AJ305" i="8"/>
  <c r="AL305" i="8" s="1"/>
  <c r="AN305" i="8" s="1"/>
  <c r="AT305" i="8" s="1"/>
  <c r="AW6" i="8"/>
  <c r="AJ315" i="8"/>
  <c r="AL315" i="8" s="1"/>
  <c r="AN315" i="8" s="1"/>
  <c r="AW25" i="8"/>
  <c r="N306" i="8"/>
  <c r="AJ312" i="8"/>
  <c r="AL312" i="8" s="1"/>
  <c r="AN312" i="8" s="1"/>
  <c r="AW20" i="8"/>
  <c r="AJ320" i="8"/>
  <c r="AL320" i="8" s="1"/>
  <c r="AN320" i="8" s="1"/>
  <c r="AW140" i="8"/>
  <c r="N304" i="8"/>
  <c r="AT312" i="8" l="1"/>
  <c r="AP312" i="8"/>
  <c r="AT311" i="8"/>
  <c r="AP311" i="8"/>
  <c r="AV306" i="8"/>
  <c r="O306" i="8"/>
  <c r="AV309" i="8"/>
  <c r="O309" i="8"/>
  <c r="AT313" i="8"/>
  <c r="AP313" i="8"/>
  <c r="O305" i="8"/>
  <c r="AV305" i="8"/>
  <c r="AV307" i="8"/>
  <c r="O307" i="8"/>
  <c r="O316" i="8"/>
  <c r="AV316" i="8"/>
  <c r="AT309" i="8"/>
  <c r="AP309" i="8"/>
  <c r="O314" i="8"/>
  <c r="AV314" i="8"/>
  <c r="AT315" i="8"/>
  <c r="AP315" i="8"/>
  <c r="O304" i="8"/>
  <c r="AV304" i="8"/>
  <c r="AP308" i="8"/>
  <c r="AT308" i="8"/>
  <c r="AV308" i="8"/>
  <c r="O308" i="8"/>
  <c r="AT306" i="8"/>
  <c r="AP306" i="8"/>
  <c r="O315" i="8"/>
  <c r="AV315" i="8"/>
  <c r="AP307" i="8"/>
  <c r="AT307" i="8"/>
  <c r="O311" i="8"/>
  <c r="AV311" i="8"/>
  <c r="O313" i="8"/>
  <c r="AV313" i="8"/>
  <c r="B29" i="5" l="1"/>
  <c r="E13" i="5"/>
  <c r="B27" i="5" l="1"/>
  <c r="B35" i="5" l="1"/>
  <c r="B34" i="5"/>
  <c r="B28" i="5"/>
  <c r="D11" i="5" l="1"/>
  <c r="D9" i="5"/>
  <c r="D17" i="5"/>
  <c r="B30" i="5" l="1"/>
  <c r="C12" i="5" l="1"/>
  <c r="C10" i="5"/>
  <c r="G10" i="5" s="1"/>
  <c r="B24" i="5"/>
  <c r="G19" i="5"/>
  <c r="C17" i="5"/>
  <c r="F17" i="5" s="1"/>
  <c r="F20" i="5" s="1"/>
  <c r="C11" i="5"/>
  <c r="C9" i="5"/>
  <c r="E17" i="5"/>
  <c r="B33" i="5" s="1"/>
  <c r="G9" i="5" l="1"/>
  <c r="F9" i="5"/>
  <c r="C27" i="5"/>
  <c r="C34" i="5"/>
  <c r="C35" i="5"/>
  <c r="C28" i="5"/>
  <c r="C29" i="5"/>
  <c r="C30" i="5"/>
  <c r="F11" i="5"/>
  <c r="G11" i="5"/>
  <c r="F12" i="5"/>
  <c r="G12" i="5"/>
  <c r="C33" i="5"/>
  <c r="B36" i="5"/>
  <c r="C36" i="5" s="1"/>
  <c r="E20" i="5"/>
  <c r="G17" i="5"/>
  <c r="G20" i="5" s="1"/>
  <c r="F13" i="5" l="1"/>
  <c r="H10" i="5"/>
  <c r="G13" i="5"/>
  <c r="B21" i="5" s="1"/>
  <c r="B23" i="5" s="1"/>
  <c r="O15" i="4" l="1"/>
  <c r="I10" i="5" l="1"/>
  <c r="AG251" i="8"/>
  <c r="AG251" i="8" a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Joan Basolí</author>
  </authors>
  <commentList>
    <comment ref="Q76" authorId="0" shapeId="0" xr:uid="{A9811C7C-B834-4962-AC2B-B3A9D171140C}">
      <text>
        <r>
          <rPr>
            <b/>
            <sz val="9"/>
            <color indexed="81"/>
            <rFont val="Tahoma"/>
            <family val="2"/>
          </rPr>
          <t>Joan Basolí:</t>
        </r>
        <r>
          <rPr>
            <sz val="9"/>
            <color indexed="81"/>
            <rFont val="Tahoma"/>
            <family val="2"/>
          </rPr>
          <t xml:space="preserve">
TELETREBALL</t>
        </r>
      </text>
    </comment>
    <comment ref="R76" authorId="0" shapeId="0" xr:uid="{595A8A27-C7E3-4EEA-84C8-2FFF5AC6141E}">
      <text>
        <r>
          <rPr>
            <b/>
            <sz val="9"/>
            <color indexed="81"/>
            <rFont val="Tahoma"/>
            <family val="2"/>
          </rPr>
          <t>Joan Basolí:</t>
        </r>
        <r>
          <rPr>
            <sz val="9"/>
            <color indexed="81"/>
            <rFont val="Tahoma"/>
            <family val="2"/>
          </rPr>
          <t xml:space="preserve">
TELETREBALL</t>
        </r>
      </text>
    </comment>
    <comment ref="S76" authorId="0" shapeId="0" xr:uid="{45C0EBCC-D7A1-4849-ACFF-80E2C68D941D}">
      <text>
        <r>
          <rPr>
            <b/>
            <sz val="9"/>
            <color indexed="81"/>
            <rFont val="Tahoma"/>
            <family val="2"/>
          </rPr>
          <t>Joan Basolí:</t>
        </r>
        <r>
          <rPr>
            <sz val="9"/>
            <color indexed="81"/>
            <rFont val="Tahoma"/>
            <family val="2"/>
          </rPr>
          <t xml:space="preserve">
TELETREBALL</t>
        </r>
      </text>
    </comment>
    <comment ref="T76" authorId="0" shapeId="0" xr:uid="{48E980D3-97DB-41FC-83DA-0F3737165985}">
      <text>
        <r>
          <rPr>
            <b/>
            <sz val="9"/>
            <color indexed="81"/>
            <rFont val="Tahoma"/>
            <family val="2"/>
          </rPr>
          <t>Joan Basolí:</t>
        </r>
        <r>
          <rPr>
            <sz val="9"/>
            <color indexed="81"/>
            <rFont val="Tahoma"/>
            <family val="2"/>
          </rPr>
          <t xml:space="preserve">
TELETREBALL</t>
        </r>
      </text>
    </comment>
    <comment ref="U76" authorId="0" shapeId="0" xr:uid="{E3C3067F-5463-466D-BE25-645C6B05B1DB}">
      <text>
        <r>
          <rPr>
            <b/>
            <sz val="9"/>
            <color indexed="81"/>
            <rFont val="Tahoma"/>
            <family val="2"/>
          </rPr>
          <t>Joan Basolí:</t>
        </r>
        <r>
          <rPr>
            <sz val="9"/>
            <color indexed="81"/>
            <rFont val="Tahoma"/>
            <family val="2"/>
          </rPr>
          <t xml:space="preserve">
TELETREBALL</t>
        </r>
      </text>
    </comment>
    <comment ref="X76" authorId="0" shapeId="0" xr:uid="{9A670634-EB01-4725-BD93-4574875F64C3}">
      <text>
        <r>
          <rPr>
            <b/>
            <sz val="9"/>
            <color indexed="81"/>
            <rFont val="Tahoma"/>
            <family val="2"/>
          </rPr>
          <t>Joan Basolí:</t>
        </r>
        <r>
          <rPr>
            <sz val="9"/>
            <color indexed="81"/>
            <rFont val="Tahoma"/>
            <family val="2"/>
          </rPr>
          <t xml:space="preserve">
TELETREBALL</t>
        </r>
      </text>
    </comment>
    <comment ref="Y76" authorId="0" shapeId="0" xr:uid="{C7B0B483-BFF5-491E-8EE1-A35A36046D83}">
      <text>
        <r>
          <rPr>
            <b/>
            <sz val="9"/>
            <color indexed="81"/>
            <rFont val="Tahoma"/>
            <family val="2"/>
          </rPr>
          <t>Joan Basolí:</t>
        </r>
        <r>
          <rPr>
            <sz val="9"/>
            <color indexed="81"/>
            <rFont val="Tahoma"/>
            <family val="2"/>
          </rPr>
          <t xml:space="preserve">
TELETREBALL</t>
        </r>
      </text>
    </comment>
    <comment ref="Z76" authorId="0" shapeId="0" xr:uid="{B67E11B6-1FF9-45FD-AA35-EE9FBF981262}">
      <text>
        <r>
          <rPr>
            <b/>
            <sz val="9"/>
            <color indexed="81"/>
            <rFont val="Tahoma"/>
            <family val="2"/>
          </rPr>
          <t>Joan Basolí:</t>
        </r>
        <r>
          <rPr>
            <sz val="9"/>
            <color indexed="81"/>
            <rFont val="Tahoma"/>
            <family val="2"/>
          </rPr>
          <t xml:space="preserve">
TELETREBALL</t>
        </r>
      </text>
    </comment>
    <comment ref="AA76" authorId="0" shapeId="0" xr:uid="{A91EBB97-710A-4F2A-89D0-7586D012784E}">
      <text>
        <r>
          <rPr>
            <b/>
            <sz val="9"/>
            <color indexed="81"/>
            <rFont val="Tahoma"/>
            <family val="2"/>
          </rPr>
          <t>Joan Basolí:</t>
        </r>
        <r>
          <rPr>
            <sz val="9"/>
            <color indexed="81"/>
            <rFont val="Tahoma"/>
            <family val="2"/>
          </rPr>
          <t xml:space="preserve">
TELETREBALL</t>
        </r>
      </text>
    </comment>
    <comment ref="AB76" authorId="0" shapeId="0" xr:uid="{C5A45363-277E-4313-B40F-2EF37B2171F8}">
      <text>
        <r>
          <rPr>
            <b/>
            <sz val="9"/>
            <color indexed="81"/>
            <rFont val="Tahoma"/>
            <family val="2"/>
          </rPr>
          <t>Joan Basolí:</t>
        </r>
        <r>
          <rPr>
            <sz val="9"/>
            <color indexed="81"/>
            <rFont val="Tahoma"/>
            <family val="2"/>
          </rPr>
          <t xml:space="preserve">
TELETREBALL</t>
        </r>
      </text>
    </comment>
    <comment ref="G101" authorId="0" shapeId="0" xr:uid="{3FFD2ADA-C23F-4B1C-8E30-231949B2EED9}">
      <text>
        <r>
          <rPr>
            <b/>
            <sz val="9"/>
            <color indexed="81"/>
            <rFont val="Tahoma"/>
            <family val="2"/>
          </rPr>
          <t>Joan Basolí:</t>
        </r>
        <r>
          <rPr>
            <sz val="9"/>
            <color indexed="81"/>
            <rFont val="Tahoma"/>
            <family val="2"/>
          </rPr>
          <t xml:space="preserve">
TELETREBALL</t>
        </r>
      </text>
    </comment>
    <comment ref="H101" authorId="0" shapeId="0" xr:uid="{630D1EEB-289B-48BB-BA09-9558007A9509}">
      <text>
        <r>
          <rPr>
            <b/>
            <sz val="9"/>
            <color indexed="81"/>
            <rFont val="Tahoma"/>
            <family val="2"/>
          </rPr>
          <t>Joan Basolí:</t>
        </r>
        <r>
          <rPr>
            <sz val="9"/>
            <color indexed="81"/>
            <rFont val="Tahoma"/>
            <family val="2"/>
          </rPr>
          <t xml:space="preserve">
TELETREBALL</t>
        </r>
      </text>
    </comment>
    <comment ref="I101" authorId="0" shapeId="0" xr:uid="{6B103FAD-785F-4651-9281-182FC02296E7}">
      <text>
        <r>
          <rPr>
            <b/>
            <sz val="9"/>
            <color indexed="81"/>
            <rFont val="Tahoma"/>
            <family val="2"/>
          </rPr>
          <t>Joan Basolí:</t>
        </r>
        <r>
          <rPr>
            <sz val="9"/>
            <color indexed="81"/>
            <rFont val="Tahoma"/>
            <family val="2"/>
          </rPr>
          <t xml:space="preserve">
TELETREBALL</t>
        </r>
      </text>
    </comment>
    <comment ref="J101" authorId="0" shapeId="0" xr:uid="{D5A3B360-E5FB-4878-B5AC-B5EF60E0E7FF}">
      <text>
        <r>
          <rPr>
            <b/>
            <sz val="9"/>
            <color indexed="81"/>
            <rFont val="Tahoma"/>
            <family val="2"/>
          </rPr>
          <t>Joan Basolí:</t>
        </r>
        <r>
          <rPr>
            <sz val="9"/>
            <color indexed="81"/>
            <rFont val="Tahoma"/>
            <family val="2"/>
          </rPr>
          <t xml:space="preserve">
TELETREBALL</t>
        </r>
      </text>
    </comment>
    <comment ref="O101" authorId="0" shapeId="0" xr:uid="{0F7278F9-E238-481F-BE7A-65F6995F63ED}">
      <text>
        <r>
          <rPr>
            <b/>
            <sz val="9"/>
            <color indexed="81"/>
            <rFont val="Tahoma"/>
            <family val="2"/>
          </rPr>
          <t>Joan Basolí:</t>
        </r>
        <r>
          <rPr>
            <sz val="9"/>
            <color indexed="81"/>
            <rFont val="Tahoma"/>
            <family val="2"/>
          </rPr>
          <t xml:space="preserve">
TELETREBALL</t>
        </r>
      </text>
    </comment>
    <comment ref="P101" authorId="0" shapeId="0" xr:uid="{5C7CAD59-4B1A-4B66-8457-41C7CE921B87}">
      <text>
        <r>
          <rPr>
            <b/>
            <sz val="9"/>
            <color indexed="81"/>
            <rFont val="Tahoma"/>
            <family val="2"/>
          </rPr>
          <t>Joan Basolí:</t>
        </r>
        <r>
          <rPr>
            <sz val="9"/>
            <color indexed="81"/>
            <rFont val="Tahoma"/>
            <family val="2"/>
          </rPr>
          <t xml:space="preserve">
TELETREBALL</t>
        </r>
      </text>
    </comment>
    <comment ref="Q101" authorId="0" shapeId="0" xr:uid="{AC7D986E-EA67-4118-9EF9-BF39DB9A06BA}">
      <text>
        <r>
          <rPr>
            <b/>
            <sz val="9"/>
            <color indexed="81"/>
            <rFont val="Tahoma"/>
            <family val="2"/>
          </rPr>
          <t>Joan Basolí:</t>
        </r>
        <r>
          <rPr>
            <sz val="9"/>
            <color indexed="81"/>
            <rFont val="Tahoma"/>
            <family val="2"/>
          </rPr>
          <t xml:space="preserve">
TELETREBALL</t>
        </r>
      </text>
    </comment>
    <comment ref="R101" authorId="0" shapeId="0" xr:uid="{18475943-2539-4067-A4DC-1F3C3C96A0B9}">
      <text>
        <r>
          <rPr>
            <b/>
            <sz val="9"/>
            <color indexed="81"/>
            <rFont val="Tahoma"/>
            <family val="2"/>
          </rPr>
          <t>Joan Basolí:</t>
        </r>
        <r>
          <rPr>
            <sz val="9"/>
            <color indexed="81"/>
            <rFont val="Tahoma"/>
            <family val="2"/>
          </rPr>
          <t xml:space="preserve">
TELETREBALL</t>
        </r>
      </text>
    </comment>
    <comment ref="AB101" authorId="0" shapeId="0" xr:uid="{95F7B5DC-6B23-4CA4-BC79-01108439DAF7}">
      <text>
        <r>
          <rPr>
            <b/>
            <sz val="9"/>
            <color indexed="81"/>
            <rFont val="Tahoma"/>
            <family val="2"/>
          </rPr>
          <t>Joan Basolí:</t>
        </r>
        <r>
          <rPr>
            <sz val="9"/>
            <color indexed="81"/>
            <rFont val="Tahoma"/>
            <family val="2"/>
          </rPr>
          <t xml:space="preserve">
TELETREBALL</t>
        </r>
      </text>
    </comment>
    <comment ref="AC101" authorId="0" shapeId="0" xr:uid="{E7EE7F1C-A296-46F0-B96A-5362A2E1F95A}">
      <text>
        <r>
          <rPr>
            <b/>
            <sz val="9"/>
            <color indexed="81"/>
            <rFont val="Tahoma"/>
            <family val="2"/>
          </rPr>
          <t>Joan Basolí:</t>
        </r>
        <r>
          <rPr>
            <sz val="9"/>
            <color indexed="81"/>
            <rFont val="Tahoma"/>
            <family val="2"/>
          </rPr>
          <t xml:space="preserve">
TELETREBALL</t>
        </r>
      </text>
    </comment>
    <comment ref="AD101" authorId="0" shapeId="0" xr:uid="{01C720DB-AC6F-4D2E-9143-F8E3BA0669B6}">
      <text>
        <r>
          <rPr>
            <b/>
            <sz val="9"/>
            <color indexed="81"/>
            <rFont val="Tahoma"/>
            <family val="2"/>
          </rPr>
          <t>Joan Basolí:</t>
        </r>
        <r>
          <rPr>
            <sz val="9"/>
            <color indexed="81"/>
            <rFont val="Tahoma"/>
            <family val="2"/>
          </rPr>
          <t xml:space="preserve">
TELETREBALL</t>
        </r>
      </text>
    </comment>
    <comment ref="AE101" authorId="0" shapeId="0" xr:uid="{173DE5A2-55A1-40A9-B814-238D246DE02E}">
      <text>
        <r>
          <rPr>
            <b/>
            <sz val="9"/>
            <color indexed="81"/>
            <rFont val="Tahoma"/>
            <family val="2"/>
          </rPr>
          <t>Joan Basolí:</t>
        </r>
        <r>
          <rPr>
            <sz val="9"/>
            <color indexed="81"/>
            <rFont val="Tahoma"/>
            <family val="2"/>
          </rPr>
          <t xml:space="preserve">
TELETREBALL</t>
        </r>
      </text>
    </comment>
    <comment ref="E126" authorId="0" shapeId="0" xr:uid="{4BEAB516-2D28-495D-8E0E-53770E86CD0F}">
      <text>
        <r>
          <rPr>
            <b/>
            <sz val="9"/>
            <color indexed="81"/>
            <rFont val="Tahoma"/>
            <family val="2"/>
          </rPr>
          <t>Joan Basolí:</t>
        </r>
        <r>
          <rPr>
            <sz val="9"/>
            <color indexed="81"/>
            <rFont val="Tahoma"/>
            <family val="2"/>
          </rPr>
          <t xml:space="preserve">
TELETREBALL</t>
        </r>
      </text>
    </comment>
    <comment ref="F126" authorId="0" shapeId="0" xr:uid="{2A9C0584-7762-452F-8910-7419C25FDEC0}">
      <text>
        <r>
          <rPr>
            <b/>
            <sz val="9"/>
            <color indexed="81"/>
            <rFont val="Tahoma"/>
            <family val="2"/>
          </rPr>
          <t>Joan Basolí:</t>
        </r>
        <r>
          <rPr>
            <sz val="9"/>
            <color indexed="81"/>
            <rFont val="Tahoma"/>
            <family val="2"/>
          </rPr>
          <t xml:space="preserve">
TELETREBALL</t>
        </r>
      </text>
    </comment>
    <comment ref="G126" authorId="0" shapeId="0" xr:uid="{2E4046F4-B520-471A-86E1-E1E379F52C74}">
      <text>
        <r>
          <rPr>
            <b/>
            <sz val="9"/>
            <color indexed="81"/>
            <rFont val="Tahoma"/>
            <family val="2"/>
          </rPr>
          <t>Joan Basolí:</t>
        </r>
        <r>
          <rPr>
            <sz val="9"/>
            <color indexed="81"/>
            <rFont val="Tahoma"/>
            <family val="2"/>
          </rPr>
          <t xml:space="preserve">
TELETREBALL</t>
        </r>
      </text>
    </comment>
    <comment ref="H126" authorId="0" shapeId="0" xr:uid="{590C57C5-1553-42BD-A4DF-491BB97F1E28}">
      <text>
        <r>
          <rPr>
            <b/>
            <sz val="9"/>
            <color indexed="81"/>
            <rFont val="Tahoma"/>
            <family val="2"/>
          </rPr>
          <t>Joan Basolí:</t>
        </r>
        <r>
          <rPr>
            <sz val="9"/>
            <color indexed="81"/>
            <rFont val="Tahoma"/>
            <family val="2"/>
          </rPr>
          <t xml:space="preserve">
TELETREBALL</t>
        </r>
      </text>
    </comment>
    <comment ref="I126" authorId="0" shapeId="0" xr:uid="{298D91D6-4CF0-45FD-8C74-ABBA440419F1}">
      <text>
        <r>
          <rPr>
            <b/>
            <sz val="9"/>
            <color indexed="81"/>
            <rFont val="Tahoma"/>
            <family val="2"/>
          </rPr>
          <t>Joan Basolí:</t>
        </r>
        <r>
          <rPr>
            <sz val="9"/>
            <color indexed="81"/>
            <rFont val="Tahoma"/>
            <family val="2"/>
          </rPr>
          <t xml:space="preserve">
TELETREBALL</t>
        </r>
      </text>
    </comment>
    <comment ref="T126" authorId="0" shapeId="0" xr:uid="{D83DA897-ACCD-4904-B4BE-5C2733C38757}">
      <text>
        <r>
          <rPr>
            <b/>
            <sz val="9"/>
            <color indexed="81"/>
            <rFont val="Tahoma"/>
            <family val="2"/>
          </rPr>
          <t>Joan Basolí:</t>
        </r>
        <r>
          <rPr>
            <sz val="9"/>
            <color indexed="81"/>
            <rFont val="Tahoma"/>
            <family val="2"/>
          </rPr>
          <t xml:space="preserve">
TELETREBALL</t>
        </r>
      </text>
    </comment>
    <comment ref="U126" authorId="0" shapeId="0" xr:uid="{B4C562BA-6650-4BA6-BA4F-D5C4279F99BD}">
      <text>
        <r>
          <rPr>
            <b/>
            <sz val="9"/>
            <color indexed="81"/>
            <rFont val="Tahoma"/>
            <family val="2"/>
          </rPr>
          <t>Joan Basolí:</t>
        </r>
        <r>
          <rPr>
            <sz val="9"/>
            <color indexed="81"/>
            <rFont val="Tahoma"/>
            <family val="2"/>
          </rPr>
          <t xml:space="preserve">
TELETREBALL</t>
        </r>
      </text>
    </comment>
    <comment ref="V126" authorId="0" shapeId="0" xr:uid="{B23DB3FB-DD4E-49CE-81C7-894422C2B840}">
      <text>
        <r>
          <rPr>
            <b/>
            <sz val="9"/>
            <color indexed="81"/>
            <rFont val="Tahoma"/>
            <family val="2"/>
          </rPr>
          <t>Joan Basolí:</t>
        </r>
        <r>
          <rPr>
            <sz val="9"/>
            <color indexed="81"/>
            <rFont val="Tahoma"/>
            <family val="2"/>
          </rPr>
          <t xml:space="preserve">
TELETREBALL</t>
        </r>
      </text>
    </comment>
    <comment ref="W126" authorId="0" shapeId="0" xr:uid="{84BAF12D-4722-4F90-B897-D3647075F295}">
      <text>
        <r>
          <rPr>
            <b/>
            <sz val="9"/>
            <color indexed="81"/>
            <rFont val="Tahoma"/>
            <family val="2"/>
          </rPr>
          <t>Joan Basolí:</t>
        </r>
        <r>
          <rPr>
            <sz val="9"/>
            <color indexed="81"/>
            <rFont val="Tahoma"/>
            <family val="2"/>
          </rPr>
          <t xml:space="preserve">
TELETREBALL</t>
        </r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2">
    <metadataType name="XLDAPR" minSupportedVersion="120000" copy="1" pasteAll="1" pasteValues="1" merge="1" splitFirst="1" rowColShift="1" clearFormats="1" clearComments="1" assign="1" coerce="1" cellMeta="1"/>
    <metadataType name="XLRICHVALUE" minSupportedVersion="120000" copy="1" pasteAll="1" pasteValues="1" merge="1" splitFirst="1" rowColShift="1" clearFormats="1" clearComments="1" assign="1" coerce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futureMetadata name="XLRICHVALUE" count="1">
    <bk>
      <extLst>
        <ext uri="{3e2802c4-a4d2-4d8b-9148-e3be6c30e623}">
          <xlrd:rvb i="0"/>
        </ext>
      </extLst>
    </bk>
  </futureMetadata>
  <cellMetadata count="1">
    <bk>
      <rc t="1" v="0"/>
    </bk>
  </cellMetadata>
  <valueMetadata count="1">
    <bk>
      <rc t="2" v="0"/>
    </bk>
  </valueMetadata>
</metadata>
</file>

<file path=xl/sharedStrings.xml><?xml version="1.0" encoding="utf-8"?>
<sst xmlns="http://schemas.openxmlformats.org/spreadsheetml/2006/main" count="1345" uniqueCount="180">
  <si>
    <t>Dies per setmana</t>
  </si>
  <si>
    <t>total h/dia</t>
  </si>
  <si>
    <t>import ut.</t>
  </si>
  <si>
    <t>DESCRIPCIÓN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</si>
  <si>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</si>
  <si>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</si>
  <si>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</si>
  <si>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</si>
  <si>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</si>
  <si>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</si>
  <si>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</si>
  <si>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</si>
  <si>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</si>
  <si>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</si>
  <si>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</si>
  <si>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</si>
  <si>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SALDO</t>
  </si>
  <si>
    <t>SERV. VIGILANCIA/6220000004</t>
  </si>
  <si>
    <t>REAL 2020</t>
  </si>
  <si>
    <t>PPTO 2021</t>
  </si>
  <si>
    <t>REAL 2021</t>
  </si>
  <si>
    <t>Total h/anuals</t>
  </si>
  <si>
    <t>Cálcul concurs vigilància</t>
  </si>
  <si>
    <t>Conveni</t>
  </si>
  <si>
    <t>años</t>
  </si>
  <si>
    <t>Pressupost base licitació</t>
  </si>
  <si>
    <t>Valor estimat contracte</t>
  </si>
  <si>
    <t>Cálculo anual contrato</t>
  </si>
  <si>
    <t>Prorroga</t>
  </si>
  <si>
    <t>1er any contracte</t>
  </si>
  <si>
    <t>2n any contracte</t>
  </si>
  <si>
    <t>Total anys concurs</t>
  </si>
  <si>
    <t>Total anys prorroga</t>
  </si>
  <si>
    <t>Import mes</t>
  </si>
  <si>
    <t>hores mensual 30 dies</t>
  </si>
  <si>
    <t>1er any</t>
  </si>
  <si>
    <t>1 vigilant 8h 7 dies</t>
  </si>
  <si>
    <t>1 vigilant 8h dies alterns</t>
  </si>
  <si>
    <t xml:space="preserve">Bossa hores </t>
  </si>
  <si>
    <t>Bossa hores</t>
  </si>
  <si>
    <t>Total hores</t>
  </si>
  <si>
    <t>Preu hora vigilant</t>
  </si>
  <si>
    <t>hores</t>
  </si>
  <si>
    <t>Import</t>
  </si>
  <si>
    <t>2n any</t>
  </si>
  <si>
    <t>CALENDARI MARINERIA 2020</t>
  </si>
  <si>
    <t>antic</t>
  </si>
  <si>
    <t>Gener  T. B.</t>
  </si>
  <si>
    <t>Nº dies</t>
  </si>
  <si>
    <t>Nº hor.</t>
  </si>
  <si>
    <t>H.</t>
  </si>
  <si>
    <t>Nº hores</t>
  </si>
  <si>
    <t>JOR (-)</t>
  </si>
  <si>
    <t>REC</t>
  </si>
  <si>
    <t>Matí</t>
  </si>
  <si>
    <t>DC</t>
  </si>
  <si>
    <t>DJ</t>
  </si>
  <si>
    <t>DV</t>
  </si>
  <si>
    <t>DS</t>
  </si>
  <si>
    <t>DG</t>
  </si>
  <si>
    <t>DL</t>
  </si>
  <si>
    <t>DT</t>
  </si>
  <si>
    <t>David</t>
  </si>
  <si>
    <t>V</t>
  </si>
  <si>
    <t>Cinta</t>
  </si>
  <si>
    <t>Francesc</t>
  </si>
  <si>
    <t>Jordi</t>
  </si>
  <si>
    <t>Tarda</t>
  </si>
  <si>
    <t>Victor</t>
  </si>
  <si>
    <t>Fernando</t>
  </si>
  <si>
    <t>E</t>
  </si>
  <si>
    <t>Pedro</t>
  </si>
  <si>
    <t>Esteban</t>
  </si>
  <si>
    <t>Reforç</t>
  </si>
  <si>
    <t>Nit</t>
  </si>
  <si>
    <t>Ricardo</t>
  </si>
  <si>
    <t>Jose Luis</t>
  </si>
  <si>
    <t>Jordi Angulo</t>
  </si>
  <si>
    <t>Contramestres</t>
  </si>
  <si>
    <t>Jorge</t>
  </si>
  <si>
    <t>Mariusz</t>
  </si>
  <si>
    <t>7,,5</t>
  </si>
  <si>
    <t>Xavi</t>
  </si>
  <si>
    <t>Febrer T.B.</t>
  </si>
  <si>
    <t>DM</t>
  </si>
  <si>
    <t>Març T.B.</t>
  </si>
  <si>
    <t>R</t>
  </si>
  <si>
    <t>Abril T.A.</t>
  </si>
  <si>
    <t>N</t>
  </si>
  <si>
    <t>Mariner</t>
  </si>
  <si>
    <t xml:space="preserve"> Maig  T.A.</t>
  </si>
  <si>
    <t>Juny T.A.</t>
  </si>
  <si>
    <t>M</t>
  </si>
  <si>
    <t>Manolo</t>
  </si>
  <si>
    <t>Joan</t>
  </si>
  <si>
    <t>Juliol T.A.</t>
  </si>
  <si>
    <t>T</t>
  </si>
  <si>
    <t>Agost T.B.</t>
  </si>
  <si>
    <t>Setembre T-A</t>
  </si>
  <si>
    <t>P</t>
  </si>
  <si>
    <t>JOAN PIÑOL</t>
  </si>
  <si>
    <t>ALEIX</t>
  </si>
  <si>
    <t>Joan Piñol</t>
  </si>
  <si>
    <t>Octubre T.A.</t>
  </si>
  <si>
    <t>ALEX</t>
  </si>
  <si>
    <t>Novembre T.B.</t>
  </si>
  <si>
    <t>Desembre T.B.</t>
  </si>
  <si>
    <t>Vac. 21</t>
  </si>
  <si>
    <t>Difer.H</t>
  </si>
  <si>
    <t>J.(-)Tot.</t>
  </si>
  <si>
    <t>J.(-)E.Al</t>
  </si>
  <si>
    <t>Pte.</t>
  </si>
  <si>
    <t>TOTAL 2</t>
  </si>
  <si>
    <t>VACANCES</t>
  </si>
  <si>
    <t>Canvi torn a matí</t>
  </si>
  <si>
    <t>CAPS SETMANA</t>
  </si>
  <si>
    <t>Canvi torn a tarda</t>
  </si>
  <si>
    <t>FESTIUS</t>
  </si>
  <si>
    <t>Canvi torn a nit</t>
  </si>
  <si>
    <t>DESCANS</t>
  </si>
  <si>
    <t>Vacances any anterior</t>
  </si>
  <si>
    <t>TRABALLAT-PAGAT COM EXTRA</t>
  </si>
  <si>
    <t>Excendencies, permisos, baixes</t>
  </si>
  <si>
    <t>(tots aquests computen com hores treballades)</t>
  </si>
  <si>
    <t>Gener</t>
  </si>
  <si>
    <t>Mati</t>
  </si>
  <si>
    <t>*</t>
  </si>
  <si>
    <t>Contrato vigilancia</t>
  </si>
  <si>
    <t>Importe contrato anual</t>
  </si>
  <si>
    <t>Duración contrato: 2 años + 1 posible prorroga</t>
  </si>
  <si>
    <t>Total contrato (sin prorroga)</t>
  </si>
  <si>
    <t>Incio contrato:</t>
  </si>
  <si>
    <t xml:space="preserve">Finc contrato: </t>
  </si>
  <si>
    <t>Importe contrato con ampliación 10% (sin prorroga)</t>
  </si>
  <si>
    <t>1/8/21 al 31/7/22</t>
  </si>
  <si>
    <t>Dias correspondientes ppto. 2021</t>
  </si>
  <si>
    <t>1/8/22 al 31/7/23</t>
  </si>
  <si>
    <t>Total 2021</t>
  </si>
  <si>
    <t>Disponible ppto. 2021</t>
  </si>
  <si>
    <t>Resta ppto.</t>
  </si>
  <si>
    <t>Desviacion</t>
  </si>
  <si>
    <t>opción 2</t>
  </si>
  <si>
    <t>opción 1</t>
  </si>
  <si>
    <t>opción 3</t>
  </si>
  <si>
    <t>PROPUESTA</t>
  </si>
  <si>
    <t>Baixa %</t>
  </si>
  <si>
    <t>Import oferta</t>
  </si>
  <si>
    <t>Nocturn laborable</t>
  </si>
  <si>
    <t>Nocturn festiu</t>
  </si>
  <si>
    <t>ANNEX 1B. Preus unitaris del pressupost</t>
  </si>
  <si>
    <t>Hores</t>
  </si>
  <si>
    <t>Cal posar la baixa % per al preu/hora. Aquesta baixa serà la mateixa pels diferents tipus d'hora (nocturna/diürna i laborable/festiu)</t>
  </si>
  <si>
    <t>Preu/hora</t>
  </si>
  <si>
    <t>IMPORTS SENSE IVA</t>
  </si>
  <si>
    <t>SIGNAT</t>
  </si>
  <si>
    <t>(1)</t>
  </si>
  <si>
    <r>
      <rPr>
        <b/>
        <sz val="11"/>
        <color theme="1"/>
        <rFont val="Calibri"/>
        <family val="2"/>
        <scheme val="minor"/>
      </rPr>
      <t xml:space="preserve">(1) </t>
    </r>
    <r>
      <rPr>
        <sz val="11"/>
        <color theme="1"/>
        <rFont val="Calibri"/>
        <family val="2"/>
        <scheme val="minor"/>
      </rPr>
      <t>AQUESTS IMPORTS HAN DE COINCIDIR AMB ELS IMPORTS DE L'ANNEX 1A</t>
    </r>
  </si>
  <si>
    <t>Diurn laborable</t>
  </si>
  <si>
    <t>Diurn festiu</t>
  </si>
  <si>
    <t>SERVEI ORDINARI</t>
  </si>
  <si>
    <t>BOSSA HORES</t>
  </si>
  <si>
    <t>Pressupost Servei Vigilància</t>
  </si>
  <si>
    <t>Oferta Servei Vigilància</t>
  </si>
  <si>
    <t>ÚNICAMENT OMPLIR LA CASELLA OMBREJADA EN GROC</t>
  </si>
  <si>
    <t>Pressupost Servei Vigilancia</t>
  </si>
  <si>
    <t>Primer any</t>
  </si>
  <si>
    <t>Segon any</t>
  </si>
  <si>
    <t>Pressupost Servei Auxiliar 2 anys</t>
  </si>
  <si>
    <t>Pressupost Servei Vigilància 2 anys</t>
  </si>
  <si>
    <t>TOTAL CONTRACTE 2 ANYS</t>
  </si>
  <si>
    <t>Preu oferta primer any</t>
  </si>
  <si>
    <t>Preu oferta segon any</t>
  </si>
  <si>
    <t>Preu oferta Servei vgilancia 2 anys</t>
  </si>
  <si>
    <t>TOTAL OFERTA CONTRACTE 2 ANYS</t>
  </si>
  <si>
    <t>Preu oferta Servei auxiliar 2 anys</t>
  </si>
  <si>
    <t>BADALONA, ____ DE __________ DE 2024</t>
  </si>
  <si>
    <t>Pressupost Servei Auxiliar Serveis</t>
  </si>
  <si>
    <t>Oferta Servei Auxiliar Serveis</t>
  </si>
  <si>
    <t>Contractació del Servei de Vigilància i Servei d'Auxiliars de Serveis a les instal·lacions del Port Esportiu i Pesquer de Badalona</t>
  </si>
  <si>
    <t>2024-227-CL-GOAP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</si>
</sst>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[$€-C0A]_-;\-* #,##0.00\ [$€-C0A]_-;_-* &quot;-&quot;??\ [$€-C0A]_-;_-@_-"/>
    <numFmt numFmtId="165" formatCode="#,##0.00\ &quot;€&quot;"/>
    <numFmt numFmtId="166" formatCode="_-* #,##0_-;\-* #,##0_-;_-* &quot;-&quot;??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FF0000"/>
      <name val="Calibri"/>
      <family val="2"/>
    </font>
    <font>
      <sz val="10"/>
      <color rgb="FF0070C0"/>
      <name val="Calibri"/>
      <family val="2"/>
    </font>
    <font>
      <b/>
      <sz val="10"/>
      <color rgb="FFFFFFFF"/>
      <name val="Calibri"/>
      <family val="2"/>
    </font>
    <font>
      <sz val="10"/>
      <color rgb="FFFFFFFF"/>
      <name val="Calibri"/>
      <family val="2"/>
    </font>
    <font>
      <b/>
      <sz val="10"/>
      <color rgb="FFFF0000"/>
      <name val="Calibri"/>
      <family val="2"/>
    </font>
    <font>
      <b/>
      <sz val="10"/>
      <color rgb="FF000000"/>
      <name val="Calibri"/>
      <family val="2"/>
    </font>
    <font>
      <b/>
      <sz val="10"/>
      <color rgb="FF0070C0"/>
      <name val="Calibri"/>
      <family val="2"/>
    </font>
    <font>
      <sz val="11"/>
      <color rgb="FF0070C0"/>
      <name val="Calibri"/>
      <family val="2"/>
    </font>
    <font>
      <sz val="11"/>
      <color rgb="FFFF0000"/>
      <name val="Calibri"/>
      <family val="2"/>
    </font>
    <font>
      <b/>
      <sz val="10"/>
      <color rgb="FFFFFF00"/>
      <name val="Calibri"/>
      <family val="2"/>
    </font>
    <font>
      <sz val="10"/>
      <name val="Calibri"/>
      <family val="2"/>
    </font>
    <font>
      <sz val="10"/>
      <color rgb="FF7030A0"/>
      <name val="Calibri"/>
      <family val="2"/>
    </font>
    <font>
      <sz val="8"/>
      <color rgb="FFFF000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Arial Narrow"/>
      <family val="2"/>
    </font>
    <font>
      <b/>
      <sz val="12"/>
      <color theme="1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92D050"/>
        <bgColor rgb="FF92D050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C000"/>
      </patternFill>
    </fill>
    <fill>
      <patternFill patternType="solid">
        <fgColor rgb="FF00B0F0"/>
        <bgColor rgb="FF00B0F0"/>
      </patternFill>
    </fill>
    <fill>
      <patternFill patternType="solid">
        <fgColor rgb="FFFF0000"/>
        <bgColor rgb="FF00B0F0"/>
      </patternFill>
    </fill>
    <fill>
      <patternFill patternType="solid">
        <fgColor rgb="FF7030A0"/>
        <bgColor rgb="FFFFFFFF"/>
      </patternFill>
    </fill>
    <fill>
      <patternFill patternType="solid">
        <fgColor theme="0"/>
        <bgColor rgb="FFFF0000"/>
      </patternFill>
    </fill>
    <fill>
      <patternFill patternType="solid">
        <fgColor rgb="FFFFC000"/>
        <bgColor rgb="FFFF0000"/>
      </patternFill>
    </fill>
    <fill>
      <patternFill patternType="solid">
        <fgColor rgb="FF7030A0"/>
        <bgColor rgb="FFFFC000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rgb="FFFF0000"/>
      </patternFill>
    </fill>
    <fill>
      <patternFill patternType="solid">
        <fgColor theme="0"/>
        <bgColor rgb="FF92D050"/>
      </patternFill>
    </fill>
    <fill>
      <patternFill patternType="solid">
        <fgColor rgb="FFFF0000"/>
        <bgColor rgb="FFFFFFFF"/>
      </patternFill>
    </fill>
    <fill>
      <patternFill patternType="solid">
        <fgColor rgb="FF92D050"/>
        <bgColor rgb="FFFFC000"/>
      </patternFill>
    </fill>
    <fill>
      <patternFill patternType="solid">
        <fgColor rgb="FF92D050"/>
        <bgColor rgb="FFFFFFFF"/>
      </patternFill>
    </fill>
    <fill>
      <patternFill patternType="solid">
        <fgColor theme="4" tint="-0.249977111117893"/>
        <bgColor rgb="FFFFC000"/>
      </patternFill>
    </fill>
    <fill>
      <patternFill patternType="solid">
        <fgColor theme="4" tint="-0.249977111117893"/>
        <bgColor rgb="FFFFFFFF"/>
      </patternFill>
    </fill>
    <fill>
      <patternFill patternType="solid">
        <fgColor rgb="FFFF000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FFFFFF"/>
      </patternFill>
    </fill>
    <fill>
      <patternFill patternType="solid">
        <fgColor rgb="FF7030A0"/>
        <bgColor rgb="FF92D050"/>
      </patternFill>
    </fill>
    <fill>
      <patternFill patternType="solid">
        <fgColor rgb="FFFFC000"/>
        <bgColor rgb="FF92D050"/>
      </patternFill>
    </fill>
    <fill>
      <patternFill patternType="solid">
        <fgColor theme="0"/>
        <bgColor rgb="FF00B0F0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rgb="FF00B0F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5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</cellStyleXfs>
  <cellXfs count="309">
    <xf numFmtId="0" fontId="0" fillId="0" borderId="0" xfId="0"/>
    <xf numFmtId="44" fontId="0" fillId="0" borderId="0" xfId="0" applyNumberFormat="1"/>
    <xf numFmtId="0" fontId="0" fillId="0" borderId="2" xfId="0" applyBorder="1"/>
    <xf numFmtId="44" fontId="0" fillId="0" borderId="2" xfId="1" applyFont="1" applyBorder="1"/>
    <xf numFmtId="0" fontId="2" fillId="0" borderId="0" xfId="0" applyFont="1"/>
    <xf numFmtId="44" fontId="0" fillId="0" borderId="2" xfId="1" applyFont="1" applyFill="1" applyBorder="1"/>
    <xf numFmtId="44" fontId="0" fillId="0" borderId="0" xfId="1" applyFont="1" applyBorder="1"/>
    <xf numFmtId="44" fontId="0" fillId="0" borderId="9" xfId="1" applyFont="1" applyBorder="1"/>
    <xf numFmtId="44" fontId="0" fillId="0" borderId="0" xfId="1" applyFont="1" applyFill="1" applyBorder="1"/>
    <xf numFmtId="0" fontId="4" fillId="3" borderId="4" xfId="3" applyFont="1" applyFill="1" applyBorder="1" applyAlignment="1">
      <alignment horizontal="center" vertical="center" wrapText="1"/>
    </xf>
    <xf numFmtId="164" fontId="4" fillId="3" borderId="4" xfId="3" applyNumberFormat="1" applyFont="1" applyFill="1" applyBorder="1" applyAlignment="1">
      <alignment horizontal="center" vertical="center" wrapText="1"/>
    </xf>
    <xf numFmtId="164" fontId="4" fillId="3" borderId="4" xfId="3" applyNumberFormat="1" applyFont="1" applyFill="1" applyBorder="1" applyAlignment="1">
      <alignment horizontal="center" vertical="center"/>
    </xf>
    <xf numFmtId="164" fontId="0" fillId="0" borderId="0" xfId="0" applyNumberFormat="1"/>
    <xf numFmtId="164" fontId="2" fillId="0" borderId="0" xfId="0" applyNumberFormat="1" applyFont="1"/>
    <xf numFmtId="164" fontId="0" fillId="0" borderId="0" xfId="2" applyNumberFormat="1" applyFont="1"/>
    <xf numFmtId="164" fontId="2" fillId="0" borderId="0" xfId="2" applyNumberFormat="1" applyFont="1"/>
    <xf numFmtId="1" fontId="0" fillId="0" borderId="0" xfId="0" applyNumberFormat="1"/>
    <xf numFmtId="44" fontId="0" fillId="0" borderId="2" xfId="0" applyNumberFormat="1" applyBorder="1"/>
    <xf numFmtId="0" fontId="5" fillId="0" borderId="0" xfId="0" applyFont="1"/>
    <xf numFmtId="44" fontId="2" fillId="0" borderId="0" xfId="0" applyNumberFormat="1" applyFont="1"/>
    <xf numFmtId="0" fontId="2" fillId="0" borderId="10" xfId="0" applyFont="1" applyBorder="1"/>
    <xf numFmtId="0" fontId="6" fillId="0" borderId="11" xfId="0" applyFont="1" applyBorder="1"/>
    <xf numFmtId="43" fontId="0" fillId="0" borderId="0" xfId="4" applyFont="1" applyBorder="1"/>
    <xf numFmtId="43" fontId="0" fillId="0" borderId="2" xfId="4" applyFont="1" applyBorder="1"/>
    <xf numFmtId="44" fontId="0" fillId="0" borderId="0" xfId="1" applyFont="1"/>
    <xf numFmtId="0" fontId="2" fillId="4" borderId="2" xfId="0" applyFont="1" applyFill="1" applyBorder="1"/>
    <xf numFmtId="0" fontId="2" fillId="4" borderId="1" xfId="0" applyFont="1" applyFill="1" applyBorder="1"/>
    <xf numFmtId="0" fontId="2" fillId="4" borderId="1" xfId="0" applyFont="1" applyFill="1" applyBorder="1" applyAlignment="1">
      <alignment wrapText="1"/>
    </xf>
    <xf numFmtId="44" fontId="2" fillId="4" borderId="0" xfId="1" applyFont="1" applyFill="1" applyBorder="1"/>
    <xf numFmtId="44" fontId="2" fillId="4" borderId="2" xfId="1" applyFont="1" applyFill="1" applyBorder="1"/>
    <xf numFmtId="44" fontId="2" fillId="4" borderId="0" xfId="0" applyNumberFormat="1" applyFont="1" applyFill="1"/>
    <xf numFmtId="0" fontId="2" fillId="0" borderId="1" xfId="0" applyFont="1" applyBorder="1"/>
    <xf numFmtId="44" fontId="2" fillId="0" borderId="1" xfId="1" applyFont="1" applyBorder="1"/>
    <xf numFmtId="14" fontId="0" fillId="0" borderId="0" xfId="0" applyNumberForma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/>
    <xf numFmtId="1" fontId="8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8" fillId="0" borderId="0" xfId="0" applyFont="1" applyAlignment="1">
      <alignment horizontal="left"/>
    </xf>
    <xf numFmtId="0" fontId="11" fillId="5" borderId="12" xfId="0" applyFont="1" applyFill="1" applyBorder="1" applyAlignment="1">
      <alignment horizontal="left"/>
    </xf>
    <xf numFmtId="0" fontId="11" fillId="5" borderId="13" xfId="0" applyFont="1" applyFill="1" applyBorder="1" applyAlignment="1">
      <alignment horizontal="center"/>
    </xf>
    <xf numFmtId="0" fontId="11" fillId="5" borderId="14" xfId="0" applyFont="1" applyFill="1" applyBorder="1" applyAlignment="1">
      <alignment horizontal="center"/>
    </xf>
    <xf numFmtId="0" fontId="12" fillId="5" borderId="12" xfId="0" applyFont="1" applyFill="1" applyBorder="1" applyAlignment="1">
      <alignment horizontal="center"/>
    </xf>
    <xf numFmtId="1" fontId="12" fillId="5" borderId="14" xfId="0" applyNumberFormat="1" applyFont="1" applyFill="1" applyBorder="1" applyAlignment="1">
      <alignment horizontal="center"/>
    </xf>
    <xf numFmtId="0" fontId="13" fillId="5" borderId="15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4" fillId="6" borderId="16" xfId="0" applyFont="1" applyFill="1" applyBorder="1" applyAlignment="1">
      <alignment horizontal="left"/>
    </xf>
    <xf numFmtId="0" fontId="14" fillId="6" borderId="1" xfId="0" applyFont="1" applyFill="1" applyBorder="1" applyAlignment="1">
      <alignment horizontal="center"/>
    </xf>
    <xf numFmtId="0" fontId="14" fillId="6" borderId="17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6" borderId="16" xfId="0" applyFont="1" applyFill="1" applyBorder="1" applyAlignment="1">
      <alignment horizontal="center"/>
    </xf>
    <xf numFmtId="1" fontId="14" fillId="6" borderId="17" xfId="0" applyNumberFormat="1" applyFont="1" applyFill="1" applyBorder="1" applyAlignment="1">
      <alignment horizontal="center"/>
    </xf>
    <xf numFmtId="0" fontId="13" fillId="6" borderId="15" xfId="0" applyFont="1" applyFill="1" applyBorder="1" applyAlignment="1">
      <alignment horizontal="center"/>
    </xf>
    <xf numFmtId="0" fontId="13" fillId="0" borderId="0" xfId="0" applyFont="1"/>
    <xf numFmtId="0" fontId="15" fillId="0" borderId="0" xfId="0" applyFont="1" applyAlignment="1">
      <alignment horizontal="center"/>
    </xf>
    <xf numFmtId="1" fontId="15" fillId="0" borderId="0" xfId="0" applyNumberFormat="1" applyFont="1" applyAlignment="1">
      <alignment horizontal="center"/>
    </xf>
    <xf numFmtId="0" fontId="8" fillId="0" borderId="18" xfId="0" applyFont="1" applyBorder="1" applyAlignment="1">
      <alignment horizontal="left"/>
    </xf>
    <xf numFmtId="0" fontId="8" fillId="7" borderId="15" xfId="0" applyFont="1" applyFill="1" applyBorder="1" applyAlignment="1">
      <alignment horizontal="center"/>
    </xf>
    <xf numFmtId="0" fontId="8" fillId="8" borderId="15" xfId="0" applyFont="1" applyFill="1" applyBorder="1" applyAlignment="1">
      <alignment horizontal="center"/>
    </xf>
    <xf numFmtId="0" fontId="8" fillId="9" borderId="15" xfId="0" applyFont="1" applyFill="1" applyBorder="1" applyAlignment="1">
      <alignment horizontal="center"/>
    </xf>
    <xf numFmtId="0" fontId="8" fillId="10" borderId="15" xfId="0" applyFont="1" applyFill="1" applyBorder="1" applyAlignment="1">
      <alignment horizontal="center"/>
    </xf>
    <xf numFmtId="0" fontId="8" fillId="10" borderId="19" xfId="0" applyFont="1" applyFill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1" fontId="8" fillId="0" borderId="20" xfId="0" applyNumberFormat="1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0" xfId="0" applyFont="1"/>
    <xf numFmtId="0" fontId="16" fillId="0" borderId="0" xfId="0" applyFont="1" applyAlignment="1">
      <alignment horizontal="center"/>
    </xf>
    <xf numFmtId="1" fontId="16" fillId="0" borderId="0" xfId="0" applyNumberFormat="1" applyFont="1" applyAlignment="1">
      <alignment horizontal="center"/>
    </xf>
    <xf numFmtId="1" fontId="17" fillId="0" borderId="0" xfId="0" applyNumberFormat="1" applyFont="1" applyAlignment="1">
      <alignment horizontal="center"/>
    </xf>
    <xf numFmtId="0" fontId="8" fillId="11" borderId="15" xfId="0" applyFont="1" applyFill="1" applyBorder="1" applyAlignment="1">
      <alignment horizontal="center"/>
    </xf>
    <xf numFmtId="0" fontId="8" fillId="0" borderId="15" xfId="0" applyFont="1" applyBorder="1" applyAlignment="1">
      <alignment horizontal="center"/>
    </xf>
    <xf numFmtId="1" fontId="10" fillId="0" borderId="0" xfId="0" applyNumberFormat="1" applyFont="1" applyAlignment="1">
      <alignment horizontal="center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8" fillId="9" borderId="20" xfId="0" applyFont="1" applyFill="1" applyBorder="1" applyAlignment="1">
      <alignment horizontal="center"/>
    </xf>
    <xf numFmtId="0" fontId="8" fillId="0" borderId="21" xfId="0" applyFont="1" applyBorder="1" applyAlignment="1">
      <alignment horizontal="left"/>
    </xf>
    <xf numFmtId="0" fontId="8" fillId="12" borderId="22" xfId="0" applyFont="1" applyFill="1" applyBorder="1" applyAlignment="1">
      <alignment horizontal="center"/>
    </xf>
    <xf numFmtId="0" fontId="8" fillId="9" borderId="22" xfId="0" applyFont="1" applyFill="1" applyBorder="1" applyAlignment="1">
      <alignment horizontal="center"/>
    </xf>
    <xf numFmtId="0" fontId="8" fillId="8" borderId="22" xfId="0" applyFont="1" applyFill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9" borderId="0" xfId="0" applyFont="1" applyFill="1" applyAlignment="1">
      <alignment horizontal="center"/>
    </xf>
    <xf numFmtId="0" fontId="8" fillId="9" borderId="0" xfId="0" applyFont="1" applyFill="1" applyAlignment="1">
      <alignment horizontal="left"/>
    </xf>
    <xf numFmtId="0" fontId="8" fillId="8" borderId="19" xfId="0" applyFont="1" applyFill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left"/>
    </xf>
    <xf numFmtId="0" fontId="8" fillId="8" borderId="26" xfId="0" applyFont="1" applyFill="1" applyBorder="1" applyAlignment="1">
      <alignment horizontal="center"/>
    </xf>
    <xf numFmtId="0" fontId="8" fillId="9" borderId="26" xfId="0" applyFont="1" applyFill="1" applyBorder="1" applyAlignment="1">
      <alignment horizontal="center"/>
    </xf>
    <xf numFmtId="0" fontId="8" fillId="10" borderId="26" xfId="0" applyFont="1" applyFill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8" borderId="4" xfId="0" applyFont="1" applyFill="1" applyBorder="1" applyAlignment="1">
      <alignment horizontal="center"/>
    </xf>
    <xf numFmtId="0" fontId="8" fillId="9" borderId="4" xfId="0" applyFont="1" applyFill="1" applyBorder="1" applyAlignment="1">
      <alignment horizontal="center"/>
    </xf>
    <xf numFmtId="0" fontId="8" fillId="10" borderId="4" xfId="0" applyFont="1" applyFill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29" xfId="0" applyFont="1" applyBorder="1" applyAlignment="1">
      <alignment horizontal="left"/>
    </xf>
    <xf numFmtId="0" fontId="8" fillId="10" borderId="30" xfId="0" applyFont="1" applyFill="1" applyBorder="1" applyAlignment="1">
      <alignment horizontal="center"/>
    </xf>
    <xf numFmtId="0" fontId="8" fillId="9" borderId="30" xfId="0" applyFont="1" applyFill="1" applyBorder="1" applyAlignment="1">
      <alignment horizontal="center"/>
    </xf>
    <xf numFmtId="0" fontId="8" fillId="8" borderId="30" xfId="0" applyFont="1" applyFill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8" borderId="24" xfId="0" applyFont="1" applyFill="1" applyBorder="1" applyAlignment="1">
      <alignment horizontal="center"/>
    </xf>
    <xf numFmtId="0" fontId="8" fillId="10" borderId="24" xfId="0" applyFont="1" applyFill="1" applyBorder="1" applyAlignment="1">
      <alignment horizontal="center"/>
    </xf>
    <xf numFmtId="0" fontId="8" fillId="8" borderId="33" xfId="0" applyFont="1" applyFill="1" applyBorder="1" applyAlignment="1">
      <alignment horizontal="center"/>
    </xf>
    <xf numFmtId="0" fontId="18" fillId="5" borderId="13" xfId="0" applyFont="1" applyFill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8" fillId="13" borderId="15" xfId="0" applyFont="1" applyFill="1" applyBorder="1" applyAlignment="1">
      <alignment horizontal="center"/>
    </xf>
    <xf numFmtId="0" fontId="9" fillId="7" borderId="15" xfId="0" applyFont="1" applyFill="1" applyBorder="1" applyAlignment="1">
      <alignment horizontal="center"/>
    </xf>
    <xf numFmtId="0" fontId="8" fillId="14" borderId="15" xfId="0" applyFont="1" applyFill="1" applyBorder="1" applyAlignment="1">
      <alignment horizontal="center"/>
    </xf>
    <xf numFmtId="0" fontId="8" fillId="15" borderId="15" xfId="0" applyFont="1" applyFill="1" applyBorder="1" applyAlignment="1">
      <alignment horizontal="center"/>
    </xf>
    <xf numFmtId="0" fontId="19" fillId="13" borderId="15" xfId="0" applyFont="1" applyFill="1" applyBorder="1" applyAlignment="1">
      <alignment horizontal="center"/>
    </xf>
    <xf numFmtId="0" fontId="19" fillId="16" borderId="15" xfId="0" applyFont="1" applyFill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19" fillId="11" borderId="15" xfId="0" applyFont="1" applyFill="1" applyBorder="1" applyAlignment="1">
      <alignment horizontal="center"/>
    </xf>
    <xf numFmtId="0" fontId="19" fillId="10" borderId="15" xfId="0" applyFont="1" applyFill="1" applyBorder="1" applyAlignment="1">
      <alignment horizontal="center"/>
    </xf>
    <xf numFmtId="0" fontId="9" fillId="13" borderId="15" xfId="0" applyFont="1" applyFill="1" applyBorder="1" applyAlignment="1">
      <alignment horizontal="center"/>
    </xf>
    <xf numFmtId="0" fontId="8" fillId="17" borderId="15" xfId="0" applyFont="1" applyFill="1" applyBorder="1" applyAlignment="1">
      <alignment horizontal="center"/>
    </xf>
    <xf numFmtId="0" fontId="19" fillId="8" borderId="15" xfId="0" applyFont="1" applyFill="1" applyBorder="1" applyAlignment="1">
      <alignment horizontal="center"/>
    </xf>
    <xf numFmtId="0" fontId="9" fillId="9" borderId="15" xfId="0" applyFont="1" applyFill="1" applyBorder="1" applyAlignment="1">
      <alignment horizontal="center"/>
    </xf>
    <xf numFmtId="0" fontId="19" fillId="16" borderId="22" xfId="0" applyFont="1" applyFill="1" applyBorder="1" applyAlignment="1">
      <alignment horizontal="center"/>
    </xf>
    <xf numFmtId="0" fontId="8" fillId="9" borderId="23" xfId="0" applyFont="1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9" borderId="19" xfId="0" applyFont="1" applyFill="1" applyBorder="1" applyAlignment="1">
      <alignment horizontal="center"/>
    </xf>
    <xf numFmtId="0" fontId="8" fillId="18" borderId="15" xfId="0" applyFont="1" applyFill="1" applyBorder="1" applyAlignment="1">
      <alignment horizontal="center"/>
    </xf>
    <xf numFmtId="0" fontId="8" fillId="8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19" fillId="9" borderId="4" xfId="0" applyFont="1" applyFill="1" applyBorder="1" applyAlignment="1">
      <alignment horizontal="center"/>
    </xf>
    <xf numFmtId="0" fontId="19" fillId="10" borderId="4" xfId="0" applyFont="1" applyFill="1" applyBorder="1" applyAlignment="1">
      <alignment horizontal="center"/>
    </xf>
    <xf numFmtId="0" fontId="8" fillId="9" borderId="5" xfId="0" applyFont="1" applyFill="1" applyBorder="1" applyAlignment="1">
      <alignment horizontal="center"/>
    </xf>
    <xf numFmtId="0" fontId="8" fillId="11" borderId="4" xfId="0" applyFont="1" applyFill="1" applyBorder="1" applyAlignment="1">
      <alignment horizontal="center"/>
    </xf>
    <xf numFmtId="0" fontId="8" fillId="0" borderId="6" xfId="0" applyFont="1" applyBorder="1" applyAlignment="1">
      <alignment horizontal="left"/>
    </xf>
    <xf numFmtId="0" fontId="8" fillId="8" borderId="7" xfId="0" applyFont="1" applyFill="1" applyBorder="1" applyAlignment="1">
      <alignment horizontal="center"/>
    </xf>
    <xf numFmtId="0" fontId="8" fillId="11" borderId="7" xfId="0" applyFont="1" applyFill="1" applyBorder="1" applyAlignment="1">
      <alignment horizontal="center"/>
    </xf>
    <xf numFmtId="0" fontId="8" fillId="9" borderId="7" xfId="0" applyFont="1" applyFill="1" applyBorder="1" applyAlignment="1">
      <alignment horizontal="center"/>
    </xf>
    <xf numFmtId="0" fontId="19" fillId="10" borderId="7" xfId="0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1" fontId="8" fillId="0" borderId="23" xfId="0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0" fontId="8" fillId="9" borderId="28" xfId="0" applyFont="1" applyFill="1" applyBorder="1" applyAlignment="1">
      <alignment horizontal="center"/>
    </xf>
    <xf numFmtId="0" fontId="8" fillId="9" borderId="33" xfId="0" applyFont="1" applyFill="1" applyBorder="1" applyAlignment="1">
      <alignment horizontal="center"/>
    </xf>
    <xf numFmtId="0" fontId="8" fillId="19" borderId="15" xfId="0" applyFont="1" applyFill="1" applyBorder="1" applyAlignment="1">
      <alignment horizontal="center"/>
    </xf>
    <xf numFmtId="0" fontId="14" fillId="8" borderId="15" xfId="0" applyFont="1" applyFill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8" fillId="20" borderId="15" xfId="0" applyFont="1" applyFill="1" applyBorder="1" applyAlignment="1">
      <alignment horizontal="center"/>
    </xf>
    <xf numFmtId="0" fontId="8" fillId="10" borderId="22" xfId="0" applyFont="1" applyFill="1" applyBorder="1" applyAlignment="1">
      <alignment horizontal="center"/>
    </xf>
    <xf numFmtId="0" fontId="8" fillId="7" borderId="22" xfId="0" applyFont="1" applyFill="1" applyBorder="1" applyAlignment="1">
      <alignment horizontal="center"/>
    </xf>
    <xf numFmtId="0" fontId="8" fillId="21" borderId="15" xfId="0" applyFont="1" applyFill="1" applyBorder="1" applyAlignment="1">
      <alignment horizontal="center"/>
    </xf>
    <xf numFmtId="0" fontId="8" fillId="22" borderId="15" xfId="0" applyFont="1" applyFill="1" applyBorder="1" applyAlignment="1">
      <alignment horizontal="center"/>
    </xf>
    <xf numFmtId="0" fontId="8" fillId="23" borderId="15" xfId="0" applyFont="1" applyFill="1" applyBorder="1" applyAlignment="1">
      <alignment horizontal="center"/>
    </xf>
    <xf numFmtId="0" fontId="8" fillId="24" borderId="15" xfId="0" applyFont="1" applyFill="1" applyBorder="1" applyAlignment="1">
      <alignment horizontal="center"/>
    </xf>
    <xf numFmtId="0" fontId="8" fillId="7" borderId="0" xfId="0" applyFont="1" applyFill="1" applyAlignment="1">
      <alignment horizontal="center"/>
    </xf>
    <xf numFmtId="0" fontId="8" fillId="14" borderId="22" xfId="0" applyFont="1" applyFill="1" applyBorder="1" applyAlignment="1">
      <alignment horizontal="center"/>
    </xf>
    <xf numFmtId="0" fontId="8" fillId="25" borderId="15" xfId="0" applyFont="1" applyFill="1" applyBorder="1" applyAlignment="1">
      <alignment horizontal="center"/>
    </xf>
    <xf numFmtId="0" fontId="8" fillId="26" borderId="15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8" fillId="27" borderId="15" xfId="0" applyFont="1" applyFill="1" applyBorder="1" applyAlignment="1">
      <alignment horizontal="center"/>
    </xf>
    <xf numFmtId="0" fontId="8" fillId="28" borderId="15" xfId="0" applyFont="1" applyFill="1" applyBorder="1" applyAlignment="1">
      <alignment horizontal="center"/>
    </xf>
    <xf numFmtId="0" fontId="8" fillId="7" borderId="24" xfId="0" applyFont="1" applyFill="1" applyBorder="1" applyAlignment="1">
      <alignment horizontal="center"/>
    </xf>
    <xf numFmtId="0" fontId="8" fillId="7" borderId="34" xfId="0" applyFont="1" applyFill="1" applyBorder="1" applyAlignment="1">
      <alignment horizontal="center"/>
    </xf>
    <xf numFmtId="0" fontId="8" fillId="9" borderId="24" xfId="0" applyFont="1" applyFill="1" applyBorder="1" applyAlignment="1">
      <alignment horizontal="center"/>
    </xf>
    <xf numFmtId="0" fontId="8" fillId="10" borderId="34" xfId="0" applyFont="1" applyFill="1" applyBorder="1" applyAlignment="1">
      <alignment horizontal="center"/>
    </xf>
    <xf numFmtId="0" fontId="8" fillId="29" borderId="15" xfId="0" applyFont="1" applyFill="1" applyBorder="1" applyAlignment="1">
      <alignment horizontal="center"/>
    </xf>
    <xf numFmtId="0" fontId="8" fillId="9" borderId="34" xfId="0" applyFont="1" applyFill="1" applyBorder="1" applyAlignment="1">
      <alignment horizontal="center"/>
    </xf>
    <xf numFmtId="0" fontId="20" fillId="30" borderId="15" xfId="0" applyFont="1" applyFill="1" applyBorder="1" applyAlignment="1">
      <alignment horizontal="center"/>
    </xf>
    <xf numFmtId="0" fontId="8" fillId="9" borderId="21" xfId="0" applyFont="1" applyFill="1" applyBorder="1" applyAlignment="1">
      <alignment horizontal="left"/>
    </xf>
    <xf numFmtId="0" fontId="8" fillId="20" borderId="22" xfId="0" applyFont="1" applyFill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8" fillId="31" borderId="15" xfId="0" applyFont="1" applyFill="1" applyBorder="1" applyAlignment="1">
      <alignment horizontal="center"/>
    </xf>
    <xf numFmtId="0" fontId="8" fillId="12" borderId="15" xfId="0" applyFont="1" applyFill="1" applyBorder="1" applyAlignment="1">
      <alignment horizontal="center"/>
    </xf>
    <xf numFmtId="0" fontId="8" fillId="26" borderId="18" xfId="0" applyFont="1" applyFill="1" applyBorder="1" applyAlignment="1">
      <alignment horizontal="left"/>
    </xf>
    <xf numFmtId="0" fontId="8" fillId="32" borderId="15" xfId="0" applyFont="1" applyFill="1" applyBorder="1" applyAlignment="1">
      <alignment horizontal="center"/>
    </xf>
    <xf numFmtId="0" fontId="19" fillId="27" borderId="15" xfId="0" applyFont="1" applyFill="1" applyBorder="1" applyAlignment="1">
      <alignment horizontal="center"/>
    </xf>
    <xf numFmtId="0" fontId="19" fillId="33" borderId="15" xfId="0" applyFont="1" applyFill="1" applyBorder="1" applyAlignment="1">
      <alignment horizontal="center"/>
    </xf>
    <xf numFmtId="0" fontId="8" fillId="6" borderId="15" xfId="0" applyFont="1" applyFill="1" applyBorder="1" applyAlignment="1">
      <alignment horizontal="center"/>
    </xf>
    <xf numFmtId="0" fontId="8" fillId="6" borderId="12" xfId="0" applyFont="1" applyFill="1" applyBorder="1" applyAlignment="1">
      <alignment horizontal="center"/>
    </xf>
    <xf numFmtId="1" fontId="8" fillId="6" borderId="13" xfId="0" applyNumberFormat="1" applyFont="1" applyFill="1" applyBorder="1" applyAlignment="1">
      <alignment horizontal="center"/>
    </xf>
    <xf numFmtId="0" fontId="8" fillId="6" borderId="13" xfId="0" applyFont="1" applyFill="1" applyBorder="1" applyAlignment="1">
      <alignment horizontal="center"/>
    </xf>
    <xf numFmtId="0" fontId="14" fillId="6" borderId="13" xfId="0" applyFont="1" applyFill="1" applyBorder="1" applyAlignment="1">
      <alignment horizontal="center"/>
    </xf>
    <xf numFmtId="1" fontId="8" fillId="6" borderId="14" xfId="0" applyNumberFormat="1" applyFont="1" applyFill="1" applyBorder="1" applyAlignment="1">
      <alignment horizontal="center"/>
    </xf>
    <xf numFmtId="0" fontId="10" fillId="6" borderId="35" xfId="0" applyFont="1" applyFill="1" applyBorder="1" applyAlignment="1">
      <alignment horizontal="center"/>
    </xf>
    <xf numFmtId="0" fontId="10" fillId="6" borderId="36" xfId="0" applyFont="1" applyFill="1" applyBorder="1" applyAlignment="1">
      <alignment horizontal="center"/>
    </xf>
    <xf numFmtId="0" fontId="9" fillId="6" borderId="13" xfId="0" applyFont="1" applyFill="1" applyBorder="1" applyAlignment="1">
      <alignment horizontal="center"/>
    </xf>
    <xf numFmtId="0" fontId="9" fillId="6" borderId="15" xfId="0" applyFont="1" applyFill="1" applyBorder="1" applyAlignment="1">
      <alignment horizontal="center"/>
    </xf>
    <xf numFmtId="0" fontId="8" fillId="2" borderId="0" xfId="0" applyFont="1" applyFill="1" applyAlignment="1">
      <alignment horizontal="left"/>
    </xf>
    <xf numFmtId="0" fontId="8" fillId="2" borderId="37" xfId="0" applyFont="1" applyFill="1" applyBorder="1" applyAlignment="1">
      <alignment horizontal="center"/>
    </xf>
    <xf numFmtId="0" fontId="8" fillId="2" borderId="30" xfId="0" applyFont="1" applyFill="1" applyBorder="1" applyAlignment="1">
      <alignment horizontal="center"/>
    </xf>
    <xf numFmtId="0" fontId="21" fillId="0" borderId="0" xfId="0" applyFont="1"/>
    <xf numFmtId="0" fontId="8" fillId="0" borderId="0" xfId="0" applyFont="1" applyAlignment="1">
      <alignment horizontal="right"/>
    </xf>
    <xf numFmtId="1" fontId="8" fillId="0" borderId="15" xfId="0" applyNumberFormat="1" applyFont="1" applyBorder="1" applyAlignment="1">
      <alignment horizontal="center"/>
    </xf>
    <xf numFmtId="0" fontId="16" fillId="0" borderId="38" xfId="0" applyFont="1" applyBorder="1" applyAlignment="1">
      <alignment horizontal="center"/>
    </xf>
    <xf numFmtId="0" fontId="16" fillId="0" borderId="39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9" fontId="8" fillId="0" borderId="0" xfId="2" applyFont="1"/>
    <xf numFmtId="1" fontId="9" fillId="0" borderId="0" xfId="0" applyNumberFormat="1" applyFont="1" applyAlignment="1">
      <alignment horizontal="center"/>
    </xf>
    <xf numFmtId="0" fontId="8" fillId="2" borderId="34" xfId="0" applyFont="1" applyFill="1" applyBorder="1" applyAlignment="1">
      <alignment horizontal="center"/>
    </xf>
    <xf numFmtId="0" fontId="8" fillId="34" borderId="15" xfId="0" applyFont="1" applyFill="1" applyBorder="1" applyAlignment="1">
      <alignment horizontal="center"/>
    </xf>
    <xf numFmtId="1" fontId="16" fillId="0" borderId="38" xfId="0" applyNumberFormat="1" applyFont="1" applyBorder="1" applyAlignment="1">
      <alignment horizontal="center"/>
    </xf>
    <xf numFmtId="0" fontId="8" fillId="34" borderId="0" xfId="0" applyFont="1" applyFill="1" applyAlignment="1">
      <alignment horizontal="left"/>
    </xf>
    <xf numFmtId="0" fontId="8" fillId="2" borderId="40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16" fillId="2" borderId="39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1" fontId="16" fillId="0" borderId="41" xfId="0" applyNumberFormat="1" applyFont="1" applyBorder="1" applyAlignment="1">
      <alignment horizontal="center"/>
    </xf>
    <xf numFmtId="0" fontId="16" fillId="0" borderId="42" xfId="0" applyFont="1" applyBorder="1" applyAlignment="1">
      <alignment horizontal="center"/>
    </xf>
    <xf numFmtId="0" fontId="8" fillId="0" borderId="38" xfId="0" applyFont="1" applyBorder="1"/>
    <xf numFmtId="1" fontId="8" fillId="0" borderId="0" xfId="0" applyNumberFormat="1" applyFont="1"/>
    <xf numFmtId="0" fontId="14" fillId="0" borderId="0" xfId="0" applyFont="1"/>
    <xf numFmtId="1" fontId="8" fillId="0" borderId="39" xfId="0" applyNumberFormat="1" applyFont="1" applyBorder="1"/>
    <xf numFmtId="1" fontId="8" fillId="0" borderId="22" xfId="0" applyNumberFormat="1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8" fillId="35" borderId="43" xfId="0" applyFont="1" applyFill="1" applyBorder="1"/>
    <xf numFmtId="0" fontId="8" fillId="35" borderId="9" xfId="0" applyFont="1" applyFill="1" applyBorder="1" applyAlignment="1">
      <alignment horizontal="center"/>
    </xf>
    <xf numFmtId="0" fontId="8" fillId="35" borderId="44" xfId="0" applyFont="1" applyFill="1" applyBorder="1" applyAlignment="1">
      <alignment horizontal="center"/>
    </xf>
    <xf numFmtId="0" fontId="8" fillId="0" borderId="45" xfId="0" applyFont="1" applyBorder="1" applyAlignment="1">
      <alignment horizontal="center"/>
    </xf>
    <xf numFmtId="0" fontId="8" fillId="0" borderId="45" xfId="0" applyFont="1" applyBorder="1" applyAlignment="1">
      <alignment horizontal="left"/>
    </xf>
    <xf numFmtId="0" fontId="8" fillId="0" borderId="40" xfId="0" applyFont="1" applyBorder="1" applyAlignment="1">
      <alignment horizontal="center"/>
    </xf>
    <xf numFmtId="0" fontId="8" fillId="27" borderId="46" xfId="0" applyFont="1" applyFill="1" applyBorder="1"/>
    <xf numFmtId="0" fontId="8" fillId="27" borderId="0" xfId="0" applyFont="1" applyFill="1" applyAlignment="1">
      <alignment horizontal="center"/>
    </xf>
    <xf numFmtId="0" fontId="8" fillId="27" borderId="47" xfId="0" applyFont="1" applyFill="1" applyBorder="1" applyAlignment="1">
      <alignment horizontal="center"/>
    </xf>
    <xf numFmtId="0" fontId="8" fillId="0" borderId="48" xfId="0" applyFont="1" applyBorder="1" applyAlignment="1">
      <alignment horizontal="center"/>
    </xf>
    <xf numFmtId="0" fontId="8" fillId="33" borderId="46" xfId="0" applyFont="1" applyFill="1" applyBorder="1"/>
    <xf numFmtId="0" fontId="8" fillId="33" borderId="0" xfId="0" applyFont="1" applyFill="1" applyAlignment="1">
      <alignment horizontal="center"/>
    </xf>
    <xf numFmtId="0" fontId="8" fillId="33" borderId="47" xfId="0" applyFont="1" applyFill="1" applyBorder="1" applyAlignment="1">
      <alignment horizontal="center"/>
    </xf>
    <xf numFmtId="0" fontId="8" fillId="17" borderId="46" xfId="0" applyFont="1" applyFill="1" applyBorder="1"/>
    <xf numFmtId="0" fontId="8" fillId="17" borderId="0" xfId="0" applyFont="1" applyFill="1" applyAlignment="1">
      <alignment horizontal="center"/>
    </xf>
    <xf numFmtId="0" fontId="8" fillId="17" borderId="47" xfId="0" applyFont="1" applyFill="1" applyBorder="1" applyAlignment="1">
      <alignment horizontal="center"/>
    </xf>
    <xf numFmtId="0" fontId="8" fillId="36" borderId="49" xfId="0" applyFont="1" applyFill="1" applyBorder="1" applyAlignment="1">
      <alignment horizontal="left"/>
    </xf>
    <xf numFmtId="0" fontId="8" fillId="36" borderId="2" xfId="0" applyFont="1" applyFill="1" applyBorder="1" applyAlignment="1">
      <alignment horizontal="center"/>
    </xf>
    <xf numFmtId="0" fontId="8" fillId="36" borderId="50" xfId="0" applyFont="1" applyFill="1" applyBorder="1" applyAlignment="1">
      <alignment horizontal="center"/>
    </xf>
    <xf numFmtId="0" fontId="8" fillId="0" borderId="51" xfId="0" applyFont="1" applyBorder="1" applyAlignment="1">
      <alignment horizontal="center"/>
    </xf>
    <xf numFmtId="0" fontId="8" fillId="0" borderId="51" xfId="0" applyFont="1" applyBorder="1" applyAlignment="1">
      <alignment horizontal="left"/>
    </xf>
    <xf numFmtId="0" fontId="8" fillId="0" borderId="37" xfId="0" applyFont="1" applyBorder="1" applyAlignment="1">
      <alignment horizontal="center"/>
    </xf>
    <xf numFmtId="0" fontId="11" fillId="5" borderId="15" xfId="0" applyFont="1" applyFill="1" applyBorder="1" applyAlignment="1">
      <alignment horizontal="left"/>
    </xf>
    <xf numFmtId="0" fontId="11" fillId="5" borderId="15" xfId="0" applyFont="1" applyFill="1" applyBorder="1" applyAlignment="1">
      <alignment horizontal="center"/>
    </xf>
    <xf numFmtId="0" fontId="12" fillId="5" borderId="15" xfId="0" applyFont="1" applyFill="1" applyBorder="1" applyAlignment="1">
      <alignment horizontal="center"/>
    </xf>
    <xf numFmtId="1" fontId="12" fillId="5" borderId="15" xfId="0" applyNumberFormat="1" applyFont="1" applyFill="1" applyBorder="1" applyAlignment="1">
      <alignment horizontal="center"/>
    </xf>
    <xf numFmtId="0" fontId="8" fillId="6" borderId="15" xfId="0" applyFont="1" applyFill="1" applyBorder="1" applyAlignment="1">
      <alignment horizontal="left"/>
    </xf>
    <xf numFmtId="1" fontId="8" fillId="6" borderId="15" xfId="0" applyNumberFormat="1" applyFont="1" applyFill="1" applyBorder="1" applyAlignment="1">
      <alignment horizontal="center"/>
    </xf>
    <xf numFmtId="0" fontId="8" fillId="0" borderId="15" xfId="0" applyFont="1" applyBorder="1" applyAlignment="1">
      <alignment horizontal="left"/>
    </xf>
    <xf numFmtId="0" fontId="8" fillId="37" borderId="15" xfId="0" applyFont="1" applyFill="1" applyBorder="1" applyAlignment="1">
      <alignment horizontal="center"/>
    </xf>
    <xf numFmtId="0" fontId="24" fillId="0" borderId="0" xfId="0" applyFont="1"/>
    <xf numFmtId="164" fontId="4" fillId="3" borderId="52" xfId="3" applyNumberFormat="1" applyFont="1" applyFill="1" applyBorder="1" applyAlignment="1">
      <alignment horizontal="center" vertical="center" wrapText="1"/>
    </xf>
    <xf numFmtId="14" fontId="0" fillId="0" borderId="56" xfId="0" applyNumberFormat="1" applyBorder="1"/>
    <xf numFmtId="0" fontId="2" fillId="4" borderId="2" xfId="0" applyFont="1" applyFill="1" applyBorder="1" applyAlignment="1">
      <alignment wrapText="1"/>
    </xf>
    <xf numFmtId="14" fontId="0" fillId="0" borderId="41" xfId="0" applyNumberFormat="1" applyBorder="1"/>
    <xf numFmtId="2" fontId="0" fillId="0" borderId="53" xfId="0" applyNumberFormat="1" applyBorder="1"/>
    <xf numFmtId="9" fontId="0" fillId="0" borderId="0" xfId="2" applyFont="1"/>
    <xf numFmtId="166" fontId="0" fillId="0" borderId="0" xfId="4" applyNumberFormat="1" applyFont="1"/>
    <xf numFmtId="1" fontId="0" fillId="0" borderId="2" xfId="0" applyNumberFormat="1" applyBorder="1"/>
    <xf numFmtId="43" fontId="0" fillId="0" borderId="0" xfId="4" applyFont="1"/>
    <xf numFmtId="0" fontId="27" fillId="0" borderId="0" xfId="0" applyFont="1"/>
    <xf numFmtId="0" fontId="2" fillId="0" borderId="0" xfId="0" quotePrefix="1" applyFont="1"/>
    <xf numFmtId="0" fontId="25" fillId="35" borderId="0" xfId="0" applyFont="1" applyFill="1" applyProtection="1">
      <protection locked="0"/>
    </xf>
    <xf numFmtId="10" fontId="0" fillId="2" borderId="4" xfId="2" applyNumberFormat="1" applyFont="1" applyFill="1" applyBorder="1" applyProtection="1">
      <protection locked="0"/>
    </xf>
    <xf numFmtId="0" fontId="0" fillId="35" borderId="0" xfId="0" applyFill="1" applyProtection="1">
      <protection locked="0"/>
    </xf>
    <xf numFmtId="0" fontId="0" fillId="0" borderId="0" xfId="0" applyProtection="1">
      <protection locked="0"/>
    </xf>
    <xf numFmtId="0" fontId="2" fillId="4" borderId="2" xfId="0" applyFont="1" applyFill="1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55" xfId="0" applyBorder="1" applyAlignment="1">
      <alignment horizontal="center"/>
    </xf>
    <xf numFmtId="10" fontId="0" fillId="0" borderId="4" xfId="2" applyNumberFormat="1" applyFont="1" applyFill="1" applyBorder="1" applyProtection="1"/>
    <xf numFmtId="165" fontId="0" fillId="0" borderId="4" xfId="0" applyNumberFormat="1" applyBorder="1" applyProtection="1"/>
    <xf numFmtId="0" fontId="2" fillId="40" borderId="0" xfId="0" applyFont="1" applyFill="1" applyAlignment="1" applyProtection="1">
      <alignment horizontal="center"/>
    </xf>
    <xf numFmtId="0" fontId="27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horizontal="right" vertical="top"/>
    </xf>
    <xf numFmtId="0" fontId="26" fillId="0" borderId="56" xfId="0" applyFont="1" applyBorder="1" applyAlignment="1" applyProtection="1">
      <alignment vertical="top"/>
    </xf>
    <xf numFmtId="0" fontId="0" fillId="0" borderId="56" xfId="0" applyBorder="1" applyProtection="1"/>
    <xf numFmtId="0" fontId="28" fillId="0" borderId="0" xfId="0" applyFont="1" applyAlignment="1" applyProtection="1">
      <alignment vertical="top"/>
    </xf>
    <xf numFmtId="0" fontId="2" fillId="41" borderId="0" xfId="0" applyFont="1" applyFill="1" applyAlignment="1" applyProtection="1">
      <alignment horizontal="center"/>
    </xf>
    <xf numFmtId="0" fontId="2" fillId="38" borderId="0" xfId="0" applyFont="1" applyFill="1" applyAlignment="1" applyProtection="1">
      <alignment horizontal="center"/>
    </xf>
    <xf numFmtId="0" fontId="2" fillId="4" borderId="0" xfId="0" applyFont="1" applyFill="1" applyProtection="1"/>
    <xf numFmtId="0" fontId="2" fillId="4" borderId="0" xfId="0" applyFont="1" applyFill="1" applyAlignment="1" applyProtection="1">
      <alignment horizontal="center"/>
    </xf>
    <xf numFmtId="0" fontId="25" fillId="0" borderId="4" xfId="0" applyFont="1" applyBorder="1" applyProtection="1"/>
    <xf numFmtId="166" fontId="0" fillId="0" borderId="4" xfId="0" applyNumberFormat="1" applyBorder="1" applyProtection="1"/>
    <xf numFmtId="0" fontId="26" fillId="4" borderId="0" xfId="0" applyFont="1" applyFill="1" applyProtection="1"/>
    <xf numFmtId="0" fontId="25" fillId="0" borderId="0" xfId="0" applyFont="1" applyProtection="1"/>
    <xf numFmtId="166" fontId="0" fillId="0" borderId="0" xfId="0" applyNumberFormat="1" applyProtection="1"/>
    <xf numFmtId="165" fontId="0" fillId="0" borderId="0" xfId="0" applyNumberFormat="1" applyProtection="1"/>
    <xf numFmtId="0" fontId="26" fillId="0" borderId="0" xfId="0" applyFont="1" applyProtection="1"/>
    <xf numFmtId="166" fontId="2" fillId="0" borderId="4" xfId="0" applyNumberFormat="1" applyFont="1" applyBorder="1" applyProtection="1"/>
    <xf numFmtId="0" fontId="0" fillId="0" borderId="0" xfId="0" applyAlignment="1" applyProtection="1">
      <alignment horizontal="left"/>
    </xf>
    <xf numFmtId="0" fontId="2" fillId="0" borderId="4" xfId="0" applyFont="1" applyBorder="1" applyAlignment="1" applyProtection="1">
      <alignment horizontal="right"/>
    </xf>
    <xf numFmtId="165" fontId="2" fillId="0" borderId="4" xfId="0" applyNumberFormat="1" applyFont="1" applyBorder="1" applyProtection="1"/>
    <xf numFmtId="0" fontId="2" fillId="0" borderId="0" xfId="0" applyFont="1" applyAlignment="1" applyProtection="1">
      <alignment horizontal="right"/>
    </xf>
    <xf numFmtId="165" fontId="2" fillId="0" borderId="0" xfId="0" applyNumberFormat="1" applyFont="1" applyProtection="1"/>
    <xf numFmtId="0" fontId="29" fillId="0" borderId="4" xfId="0" applyFont="1" applyBorder="1" applyAlignment="1" applyProtection="1">
      <alignment horizontal="center"/>
    </xf>
    <xf numFmtId="165" fontId="29" fillId="0" borderId="4" xfId="0" applyNumberFormat="1" applyFont="1" applyBorder="1" applyProtection="1"/>
    <xf numFmtId="0" fontId="2" fillId="0" borderId="0" xfId="0" applyFont="1" applyProtection="1"/>
    <xf numFmtId="0" fontId="2" fillId="0" borderId="0" xfId="0" quotePrefix="1" applyFont="1" applyProtection="1"/>
    <xf numFmtId="10" fontId="0" fillId="0" borderId="0" xfId="2" applyNumberFormat="1" applyFont="1" applyBorder="1" applyProtection="1"/>
    <xf numFmtId="10" fontId="0" fillId="0" borderId="0" xfId="0" applyNumberFormat="1" applyProtection="1"/>
    <xf numFmtId="0" fontId="2" fillId="0" borderId="4" xfId="0" applyFont="1" applyBorder="1" applyProtection="1"/>
    <xf numFmtId="0" fontId="0" fillId="0" borderId="4" xfId="0" applyBorder="1" applyProtection="1"/>
    <xf numFmtId="0" fontId="2" fillId="0" borderId="0" xfId="0" applyFont="1" applyAlignment="1" applyProtection="1">
      <alignment horizontal="center"/>
    </xf>
    <xf numFmtId="0" fontId="2" fillId="0" borderId="4" xfId="0" quotePrefix="1" applyFont="1" applyBorder="1" applyProtection="1"/>
    <xf numFmtId="165" fontId="29" fillId="39" borderId="4" xfId="0" applyNumberFormat="1" applyFont="1" applyFill="1" applyBorder="1" applyProtection="1"/>
    <xf numFmtId="10" fontId="29" fillId="39" borderId="1" xfId="2" applyNumberFormat="1" applyFont="1" applyFill="1" applyBorder="1" applyAlignment="1" applyProtection="1">
      <alignment horizontal="center"/>
    </xf>
    <xf numFmtId="10" fontId="29" fillId="39" borderId="58" xfId="2" applyNumberFormat="1" applyFont="1" applyFill="1" applyBorder="1" applyAlignment="1" applyProtection="1">
      <alignment horizontal="center"/>
    </xf>
  </cellXfs>
  <cellStyles count="5">
    <cellStyle name="Millares" xfId="4" builtinId="3"/>
    <cellStyle name="Moneda" xfId="1" builtinId="4"/>
    <cellStyle name="Normal" xfId="0" builtinId="0"/>
    <cellStyle name="Normal 11 2" xfId="3" xr:uid="{4277B267-CDBD-427B-8046-56D14AD3A688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microsoft.com/office/2017/06/relationships/rdRichValueTypes" Target="richData/rdRichValueTyp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microsoft.com/office/2017/06/relationships/rdRichValueStructure" Target="richData/rdrichvaluestructure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microsoft.com/office/2017/06/relationships/rdRichValue" Target="richData/rdrichvalue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1.xml"/><Relationship Id="rId10" Type="http://schemas.openxmlformats.org/officeDocument/2006/relationships/sheetMetadata" Target="metadata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des\Comu%20General\personal\mgomez_marinabadalona_cat\Documents\Vigilancia\Control%20ppto\Seguridad%20Preventiva%20Cuatro_Propuesta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_MARINERIA/QUADRANTS/QUADRANT%202020_2020113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"/>
      <sheetName val="2022"/>
      <sheetName val="2021 opción 3"/>
      <sheetName val="2021 opción 1"/>
      <sheetName val="2021 opció 2"/>
      <sheetName val="MODIFICACIÓ"/>
    </sheetNames>
    <sheetDataSet>
      <sheetData sheetId="0"/>
      <sheetData sheetId="1"/>
      <sheetData sheetId="2">
        <row r="76">
          <cell r="AK76">
            <v>5848</v>
          </cell>
        </row>
        <row r="88">
          <cell r="AK88">
            <v>6120</v>
          </cell>
        </row>
        <row r="100">
          <cell r="AK100">
            <v>5951.2</v>
          </cell>
        </row>
        <row r="112">
          <cell r="AK112">
            <v>5812.8</v>
          </cell>
        </row>
        <row r="124">
          <cell r="AK124">
            <v>5951.2</v>
          </cell>
        </row>
        <row r="148">
          <cell r="AK148">
            <v>6089.6</v>
          </cell>
        </row>
      </sheetData>
      <sheetData sheetId="3">
        <row r="76">
          <cell r="AK76">
            <v>16320</v>
          </cell>
        </row>
        <row r="88">
          <cell r="AK88">
            <v>17161.600000000002</v>
          </cell>
        </row>
        <row r="100">
          <cell r="AK100">
            <v>17161.600000000002</v>
          </cell>
        </row>
        <row r="112">
          <cell r="AK112">
            <v>16608</v>
          </cell>
        </row>
        <row r="124">
          <cell r="AK124">
            <v>17161.600000000002</v>
          </cell>
        </row>
        <row r="136">
          <cell r="AK136">
            <v>16608</v>
          </cell>
        </row>
        <row r="148">
          <cell r="AK148">
            <v>17161.600000000002</v>
          </cell>
        </row>
      </sheetData>
      <sheetData sheetId="4">
        <row r="64">
          <cell r="AK64">
            <v>4216</v>
          </cell>
        </row>
        <row r="76">
          <cell r="AK76">
            <v>9316</v>
          </cell>
        </row>
        <row r="88">
          <cell r="AK88">
            <v>11067</v>
          </cell>
        </row>
        <row r="100">
          <cell r="AK100">
            <v>11262.300000000001</v>
          </cell>
        </row>
        <row r="112">
          <cell r="AK112">
            <v>10899</v>
          </cell>
        </row>
        <row r="124">
          <cell r="AK124">
            <v>8580.8000000000011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UADRANT 2020 C NURIA"/>
      <sheetName val="QUADRANT 2020 30-11-2020"/>
      <sheetName val="HORES EXTRES"/>
      <sheetName val="Hoja11"/>
      <sheetName val="CALCULS"/>
    </sheetNames>
    <sheetDataSet>
      <sheetData sheetId="0"/>
      <sheetData sheetId="1"/>
      <sheetData sheetId="2"/>
      <sheetData sheetId="3">
        <row r="93">
          <cell r="E93">
            <v>-15</v>
          </cell>
        </row>
      </sheetData>
      <sheetData sheetId="4">
        <row r="3">
          <cell r="F3">
            <v>860.71232876712327</v>
          </cell>
        </row>
        <row r="4">
          <cell r="F4">
            <v>524.71232876712327</v>
          </cell>
        </row>
      </sheetData>
    </sheetDataSet>
  </externalBook>
</externalLink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675</v>
    <v>8</v>
    <v>24</v>
    <v>1</v>
  </rv>
</rvData>
</file>

<file path=xl/richData/rdrichvaluestructure.xml><?xml version="1.0" encoding="utf-8"?>
<rvStructures xmlns="http://schemas.microsoft.com/office/spreadsheetml/2017/richdata" count="1">
  <s t="_error">
    <k n="colOffset" t="i"/>
    <k n="errorType" t="i"/>
    <k n="rwOffset" t="i"/>
    <k n="subType" t="i"/>
  </s>
</rvStructure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6D39C-3B80-4DB5-A0D5-96C6CCEAACA8}">
  <sheetPr>
    <pageSetUpPr fitToPage="1"/>
  </sheetPr>
  <dimension ref="A2:Z58"/>
  <sheetViews>
    <sheetView tabSelected="1" zoomScale="115" zoomScaleNormal="115" workbookViewId="0">
      <pane xSplit="54270" topLeftCell="T1"/>
      <selection activeCell="M19" sqref="M19"/>
      <selection pane="topRight" activeCell="W3" sqref="W3"/>
    </sheetView>
  </sheetViews>
  <sheetFormatPr baseColWidth="10" defaultRowHeight="15" x14ac:dyDescent="0.25"/>
  <cols>
    <col min="1" max="1" width="13" bestFit="1" customWidth="1"/>
    <col min="2" max="2" width="19.140625" customWidth="1"/>
    <col min="3" max="4" width="11.140625" customWidth="1"/>
    <col min="5" max="5" width="13" bestFit="1" customWidth="1"/>
    <col min="6" max="6" width="3.140625" customWidth="1"/>
    <col min="8" max="8" width="13" customWidth="1"/>
    <col min="9" max="9" width="13" bestFit="1" customWidth="1"/>
    <col min="10" max="10" width="12.5703125" customWidth="1"/>
    <col min="19" max="19" width="8.85546875" customWidth="1"/>
    <col min="20" max="20" width="9.140625" customWidth="1"/>
    <col min="23" max="24" width="11.42578125" style="259"/>
    <col min="25" max="25" width="16.28515625" style="259" bestFit="1" customWidth="1"/>
    <col min="26" max="26" width="20.28515625" style="259" bestFit="1" customWidth="1"/>
    <col min="28" max="28" width="15.140625" customWidth="1"/>
  </cols>
  <sheetData>
    <row r="2" spans="1:26" ht="15.75" x14ac:dyDescent="0.25">
      <c r="A2" s="260"/>
      <c r="B2" s="273" t="s">
        <v>149</v>
      </c>
      <c r="C2" s="274"/>
      <c r="D2" s="274"/>
      <c r="E2" s="274"/>
      <c r="F2" s="274"/>
      <c r="G2" s="274"/>
      <c r="H2" s="274"/>
      <c r="I2" s="274"/>
      <c r="J2" s="274"/>
      <c r="K2" s="274"/>
      <c r="L2" s="274"/>
    </row>
    <row r="3" spans="1:26" x14ac:dyDescent="0.25">
      <c r="B3" s="274"/>
      <c r="C3" s="274"/>
      <c r="D3" s="274"/>
      <c r="E3" s="274"/>
      <c r="F3" s="274"/>
      <c r="G3" s="274"/>
      <c r="H3" s="274"/>
      <c r="I3" s="274"/>
      <c r="J3" s="274"/>
      <c r="K3" s="275"/>
      <c r="L3" s="275" t="s">
        <v>179</v>
      </c>
    </row>
    <row r="4" spans="1:26" ht="15.75" thickBot="1" x14ac:dyDescent="0.3">
      <c r="B4" s="276" t="s">
        <v>178</v>
      </c>
      <c r="C4" s="277"/>
      <c r="D4" s="277"/>
      <c r="E4" s="277"/>
      <c r="F4" s="277"/>
      <c r="G4" s="277"/>
      <c r="H4" s="277"/>
      <c r="I4" s="277"/>
      <c r="J4" s="274"/>
      <c r="K4" s="274"/>
      <c r="L4" s="274"/>
    </row>
    <row r="5" spans="1:26" ht="15.75" x14ac:dyDescent="0.25">
      <c r="B5" s="278"/>
      <c r="C5" s="274"/>
      <c r="D5" s="274"/>
      <c r="E5" s="274"/>
      <c r="F5" s="274"/>
      <c r="G5" s="274"/>
      <c r="H5" s="274"/>
      <c r="I5" s="274"/>
      <c r="J5" s="274"/>
      <c r="K5" s="274"/>
      <c r="L5" s="274"/>
    </row>
    <row r="6" spans="1:26" x14ac:dyDescent="0.25">
      <c r="B6" s="279" t="s">
        <v>161</v>
      </c>
      <c r="C6" s="279"/>
      <c r="D6" s="279"/>
      <c r="E6" s="279"/>
      <c r="F6" s="274"/>
      <c r="G6" s="280" t="s">
        <v>162</v>
      </c>
      <c r="H6" s="280"/>
      <c r="I6" s="280"/>
      <c r="J6" s="274"/>
      <c r="K6" s="274"/>
      <c r="L6" s="274"/>
    </row>
    <row r="7" spans="1:26" x14ac:dyDescent="0.25">
      <c r="B7" s="281" t="s">
        <v>159</v>
      </c>
      <c r="C7" s="282" t="s">
        <v>150</v>
      </c>
      <c r="D7" s="282" t="s">
        <v>152</v>
      </c>
      <c r="E7" s="282" t="s">
        <v>43</v>
      </c>
      <c r="F7" s="274"/>
      <c r="G7" s="272" t="s">
        <v>145</v>
      </c>
      <c r="H7" s="272" t="s">
        <v>146</v>
      </c>
      <c r="I7" s="272" t="s">
        <v>152</v>
      </c>
      <c r="J7" s="274"/>
      <c r="K7" s="274"/>
      <c r="L7" s="274"/>
    </row>
    <row r="8" spans="1:26" x14ac:dyDescent="0.25">
      <c r="B8" s="283" t="s">
        <v>147</v>
      </c>
      <c r="C8" s="284">
        <v>2000</v>
      </c>
      <c r="D8" s="271">
        <v>20.309999999999999</v>
      </c>
      <c r="E8" s="271">
        <f>+C8*D8</f>
        <v>40620</v>
      </c>
      <c r="F8" s="274"/>
      <c r="G8" s="263"/>
      <c r="H8" s="271">
        <f>E8*(1-G8)</f>
        <v>40620</v>
      </c>
      <c r="I8" s="271">
        <f>D8*(1-G8)</f>
        <v>20.309999999999999</v>
      </c>
      <c r="J8" s="299" t="s">
        <v>155</v>
      </c>
    </row>
    <row r="9" spans="1:26" x14ac:dyDescent="0.25">
      <c r="B9" s="283" t="s">
        <v>148</v>
      </c>
      <c r="C9" s="284">
        <v>920</v>
      </c>
      <c r="D9" s="271">
        <v>21.9</v>
      </c>
      <c r="E9" s="271">
        <f t="shared" ref="E9:E14" si="0">+C9*D9</f>
        <v>20148</v>
      </c>
      <c r="F9" s="274"/>
      <c r="G9" s="270">
        <f>+G8</f>
        <v>0</v>
      </c>
      <c r="H9" s="271">
        <f t="shared" ref="H9:H10" si="1">E9*(1-G9)</f>
        <v>20148</v>
      </c>
      <c r="I9" s="271">
        <f t="shared" ref="I9:I11" si="2">D9*(1-G9)</f>
        <v>21.9</v>
      </c>
      <c r="J9" s="299" t="s">
        <v>155</v>
      </c>
    </row>
    <row r="10" spans="1:26" x14ac:dyDescent="0.25">
      <c r="B10" s="283" t="s">
        <v>157</v>
      </c>
      <c r="C10" s="284">
        <v>4000</v>
      </c>
      <c r="D10" s="271">
        <v>18.38</v>
      </c>
      <c r="E10" s="271">
        <f t="shared" si="0"/>
        <v>73520</v>
      </c>
      <c r="F10" s="274"/>
      <c r="G10" s="270">
        <f>+G8</f>
        <v>0</v>
      </c>
      <c r="H10" s="271">
        <f t="shared" si="1"/>
        <v>73520</v>
      </c>
      <c r="I10" s="271">
        <f t="shared" si="2"/>
        <v>18.38</v>
      </c>
      <c r="J10" s="299" t="s">
        <v>155</v>
      </c>
    </row>
    <row r="11" spans="1:26" x14ac:dyDescent="0.25">
      <c r="B11" s="283" t="s">
        <v>158</v>
      </c>
      <c r="C11" s="284">
        <v>1840</v>
      </c>
      <c r="D11" s="271">
        <v>19.93</v>
      </c>
      <c r="E11" s="271">
        <f t="shared" si="0"/>
        <v>36671.199999999997</v>
      </c>
      <c r="F11" s="274"/>
      <c r="G11" s="270">
        <f>+G8</f>
        <v>0</v>
      </c>
      <c r="H11" s="271">
        <f>E11*(1-G11)</f>
        <v>36671.199999999997</v>
      </c>
      <c r="I11" s="271">
        <f t="shared" si="2"/>
        <v>19.93</v>
      </c>
      <c r="J11" s="299" t="s">
        <v>155</v>
      </c>
    </row>
    <row r="12" spans="1:26" x14ac:dyDescent="0.25">
      <c r="B12" s="285" t="s">
        <v>160</v>
      </c>
      <c r="C12" s="282" t="s">
        <v>150</v>
      </c>
      <c r="D12" s="282" t="s">
        <v>152</v>
      </c>
      <c r="E12" s="282" t="s">
        <v>43</v>
      </c>
      <c r="F12" s="274"/>
      <c r="G12" s="272" t="s">
        <v>145</v>
      </c>
      <c r="H12" s="272" t="s">
        <v>146</v>
      </c>
      <c r="I12" s="272" t="s">
        <v>152</v>
      </c>
      <c r="J12" s="299"/>
    </row>
    <row r="13" spans="1:26" x14ac:dyDescent="0.25">
      <c r="B13" s="283" t="s">
        <v>147</v>
      </c>
      <c r="C13" s="284">
        <v>168</v>
      </c>
      <c r="D13" s="271">
        <v>20.309999999999999</v>
      </c>
      <c r="E13" s="271">
        <f t="shared" si="0"/>
        <v>3412.08</v>
      </c>
      <c r="F13" s="274"/>
      <c r="G13" s="263"/>
      <c r="H13" s="271">
        <f>E13*(1-G13)</f>
        <v>3412.08</v>
      </c>
      <c r="I13" s="271">
        <f>D13*(1-G13)</f>
        <v>20.309999999999999</v>
      </c>
      <c r="J13" s="299"/>
    </row>
    <row r="14" spans="1:26" x14ac:dyDescent="0.25">
      <c r="B14" s="283" t="s">
        <v>157</v>
      </c>
      <c r="C14" s="284">
        <v>32</v>
      </c>
      <c r="D14" s="271">
        <v>18.38</v>
      </c>
      <c r="E14" s="271">
        <f t="shared" si="0"/>
        <v>588.16</v>
      </c>
      <c r="F14" s="274"/>
      <c r="G14" s="270">
        <f>+G13</f>
        <v>0</v>
      </c>
      <c r="H14" s="271">
        <f>E14*(1-G14)</f>
        <v>588.16</v>
      </c>
      <c r="I14" s="271">
        <f>D14*(1-G14)</f>
        <v>18.38</v>
      </c>
      <c r="J14" s="299"/>
    </row>
    <row r="15" spans="1:26" ht="9" customHeight="1" x14ac:dyDescent="0.25">
      <c r="B15" s="286"/>
      <c r="C15" s="287"/>
      <c r="D15" s="288"/>
      <c r="E15" s="288"/>
      <c r="F15" s="274"/>
      <c r="G15" s="300"/>
      <c r="H15" s="288"/>
      <c r="I15" s="288"/>
      <c r="J15" s="299"/>
      <c r="W15" s="22"/>
      <c r="X15" s="22"/>
      <c r="Y15" s="22"/>
      <c r="Z15" s="22"/>
    </row>
    <row r="16" spans="1:26" x14ac:dyDescent="0.25">
      <c r="B16" s="289"/>
      <c r="C16" s="290">
        <f>SUM(C8:C14)</f>
        <v>8960</v>
      </c>
      <c r="D16" s="288"/>
      <c r="E16" s="288"/>
      <c r="F16" s="274"/>
      <c r="G16" s="300"/>
      <c r="H16" s="288"/>
      <c r="I16" s="288"/>
      <c r="J16" s="299"/>
    </row>
    <row r="17" spans="2:11" x14ac:dyDescent="0.25">
      <c r="B17" s="289"/>
      <c r="C17" s="287"/>
      <c r="D17" s="288"/>
      <c r="E17" s="288"/>
      <c r="F17" s="274"/>
      <c r="G17" s="300"/>
      <c r="H17" s="288"/>
      <c r="I17" s="288"/>
      <c r="J17" s="299"/>
    </row>
    <row r="18" spans="2:11" x14ac:dyDescent="0.25">
      <c r="B18" s="279" t="s">
        <v>176</v>
      </c>
      <c r="C18" s="279"/>
      <c r="D18" s="279"/>
      <c r="E18" s="279"/>
      <c r="F18" s="274"/>
      <c r="G18" s="280" t="s">
        <v>177</v>
      </c>
      <c r="H18" s="280"/>
      <c r="I18" s="280"/>
      <c r="J18" s="299"/>
    </row>
    <row r="19" spans="2:11" x14ac:dyDescent="0.25">
      <c r="B19" s="281" t="s">
        <v>159</v>
      </c>
      <c r="C19" s="282" t="s">
        <v>150</v>
      </c>
      <c r="D19" s="282" t="s">
        <v>152</v>
      </c>
      <c r="E19" s="282" t="s">
        <v>43</v>
      </c>
      <c r="F19" s="274"/>
      <c r="G19" s="272" t="s">
        <v>145</v>
      </c>
      <c r="H19" s="272" t="s">
        <v>146</v>
      </c>
      <c r="I19" s="272" t="s">
        <v>152</v>
      </c>
      <c r="J19" s="299"/>
    </row>
    <row r="20" spans="2:11" x14ac:dyDescent="0.25">
      <c r="B20" s="283" t="s">
        <v>147</v>
      </c>
      <c r="C20" s="284">
        <v>1984</v>
      </c>
      <c r="D20" s="271">
        <v>15.87</v>
      </c>
      <c r="E20" s="271">
        <f>+C20*D20</f>
        <v>31486.079999999998</v>
      </c>
      <c r="F20" s="274"/>
      <c r="G20" s="263"/>
      <c r="H20" s="271">
        <f>E20*(1-G20)</f>
        <v>31486.079999999998</v>
      </c>
      <c r="I20" s="271">
        <f>D20*(1-G20)</f>
        <v>15.87</v>
      </c>
      <c r="J20" s="299" t="s">
        <v>155</v>
      </c>
    </row>
    <row r="21" spans="2:11" x14ac:dyDescent="0.25">
      <c r="B21" s="283" t="s">
        <v>148</v>
      </c>
      <c r="C21" s="284">
        <v>936</v>
      </c>
      <c r="D21" s="271">
        <v>16.100000000000001</v>
      </c>
      <c r="E21" s="271">
        <f t="shared" ref="E21:E23" si="3">+C21*D21</f>
        <v>15069.600000000002</v>
      </c>
      <c r="F21" s="274"/>
      <c r="G21" s="270">
        <f>+G20</f>
        <v>0</v>
      </c>
      <c r="H21" s="271">
        <f t="shared" ref="H21:H22" si="4">E21*(1-G21)</f>
        <v>15069.600000000002</v>
      </c>
      <c r="I21" s="271">
        <f t="shared" ref="I21:I22" si="5">D21*(1-G21)</f>
        <v>16.100000000000001</v>
      </c>
      <c r="J21" s="299" t="s">
        <v>155</v>
      </c>
      <c r="K21" s="274"/>
    </row>
    <row r="22" spans="2:11" x14ac:dyDescent="0.25">
      <c r="B22" s="283" t="s">
        <v>157</v>
      </c>
      <c r="C22" s="284"/>
      <c r="D22" s="271">
        <v>14.67</v>
      </c>
      <c r="E22" s="271">
        <f t="shared" si="3"/>
        <v>0</v>
      </c>
      <c r="F22" s="274"/>
      <c r="G22" s="270">
        <f>+G20</f>
        <v>0</v>
      </c>
      <c r="H22" s="271">
        <f t="shared" si="4"/>
        <v>0</v>
      </c>
      <c r="I22" s="271">
        <f t="shared" si="5"/>
        <v>14.67</v>
      </c>
      <c r="J22" s="299" t="s">
        <v>155</v>
      </c>
      <c r="K22" s="274"/>
    </row>
    <row r="23" spans="2:11" x14ac:dyDescent="0.25">
      <c r="B23" s="283" t="s">
        <v>158</v>
      </c>
      <c r="C23" s="284">
        <v>1872</v>
      </c>
      <c r="D23" s="271">
        <v>15.01</v>
      </c>
      <c r="E23" s="271">
        <f t="shared" si="3"/>
        <v>28098.720000000001</v>
      </c>
      <c r="F23" s="274"/>
      <c r="G23" s="270">
        <f>+G20</f>
        <v>0</v>
      </c>
      <c r="H23" s="271">
        <f>E23*(1-G23)</f>
        <v>28098.720000000001</v>
      </c>
      <c r="I23" s="271">
        <f>D23*(1-G23)</f>
        <v>15.01</v>
      </c>
      <c r="J23" s="299" t="s">
        <v>155</v>
      </c>
      <c r="K23" s="274"/>
    </row>
    <row r="24" spans="2:11" x14ac:dyDescent="0.25">
      <c r="B24" s="281" t="s">
        <v>160</v>
      </c>
      <c r="C24" s="282" t="s">
        <v>150</v>
      </c>
      <c r="D24" s="282" t="s">
        <v>152</v>
      </c>
      <c r="E24" s="282" t="s">
        <v>43</v>
      </c>
      <c r="F24" s="274"/>
      <c r="G24" s="272" t="s">
        <v>145</v>
      </c>
      <c r="H24" s="272" t="s">
        <v>146</v>
      </c>
      <c r="I24" s="272" t="s">
        <v>152</v>
      </c>
      <c r="J24" s="299"/>
      <c r="K24" s="274"/>
    </row>
    <row r="25" spans="2:11" x14ac:dyDescent="0.25">
      <c r="B25" s="283" t="s">
        <v>157</v>
      </c>
      <c r="C25" s="284">
        <v>150</v>
      </c>
      <c r="D25" s="271">
        <v>14.67</v>
      </c>
      <c r="E25" s="271">
        <f t="shared" ref="E25:E26" si="6">+C25*D25</f>
        <v>2200.5</v>
      </c>
      <c r="F25" s="274"/>
      <c r="G25" s="270">
        <f>+G20</f>
        <v>0</v>
      </c>
      <c r="H25" s="271">
        <f>E25*(1-G25)</f>
        <v>2200.5</v>
      </c>
      <c r="I25" s="271">
        <f>D25*(1-G25)</f>
        <v>14.67</v>
      </c>
      <c r="J25" s="299"/>
      <c r="K25" s="274"/>
    </row>
    <row r="26" spans="2:11" x14ac:dyDescent="0.25">
      <c r="B26" s="283" t="s">
        <v>147</v>
      </c>
      <c r="C26" s="284">
        <v>150</v>
      </c>
      <c r="D26" s="271">
        <v>15.87</v>
      </c>
      <c r="E26" s="271">
        <f t="shared" si="6"/>
        <v>2380.5</v>
      </c>
      <c r="F26" s="274"/>
      <c r="G26" s="270">
        <f>+G20</f>
        <v>0</v>
      </c>
      <c r="H26" s="271">
        <f>E26*(1-G26)</f>
        <v>2380.5</v>
      </c>
      <c r="I26" s="271">
        <f>D26*(1-G26)</f>
        <v>15.87</v>
      </c>
      <c r="J26" s="299"/>
      <c r="K26" s="274"/>
    </row>
    <row r="27" spans="2:11" ht="8.25" customHeight="1" x14ac:dyDescent="0.25">
      <c r="B27" s="286"/>
      <c r="C27" s="287"/>
      <c r="D27" s="288"/>
      <c r="E27" s="288"/>
      <c r="F27" s="274"/>
      <c r="G27" s="300"/>
      <c r="H27" s="288"/>
      <c r="I27" s="288"/>
      <c r="J27" s="299"/>
      <c r="K27" s="274"/>
    </row>
    <row r="28" spans="2:11" x14ac:dyDescent="0.25">
      <c r="B28" s="289"/>
      <c r="C28" s="290">
        <f>SUM(C20:C26)</f>
        <v>5092</v>
      </c>
      <c r="D28" s="288"/>
      <c r="E28" s="288"/>
      <c r="F28" s="274"/>
      <c r="G28" s="300"/>
      <c r="H28" s="288"/>
      <c r="I28" s="288"/>
      <c r="J28" s="299"/>
      <c r="K28" s="274"/>
    </row>
    <row r="29" spans="2:11" x14ac:dyDescent="0.25">
      <c r="B29" s="289"/>
      <c r="C29" s="287"/>
      <c r="D29" s="288"/>
      <c r="E29" s="288"/>
      <c r="F29" s="274"/>
      <c r="G29" s="300"/>
      <c r="H29" s="288"/>
      <c r="I29" s="288"/>
      <c r="J29" s="299"/>
      <c r="K29" s="274"/>
    </row>
    <row r="30" spans="2:11" x14ac:dyDescent="0.25">
      <c r="B30" s="279" t="s">
        <v>164</v>
      </c>
      <c r="C30" s="279"/>
      <c r="D30" s="279"/>
      <c r="E30" s="279"/>
      <c r="F30" s="298"/>
      <c r="G30" s="300"/>
      <c r="H30" s="280" t="s">
        <v>162</v>
      </c>
      <c r="I30" s="280"/>
      <c r="J30" s="280"/>
      <c r="K30" s="280"/>
    </row>
    <row r="31" spans="2:11" x14ac:dyDescent="0.25">
      <c r="B31" s="274"/>
      <c r="C31" s="291" t="s">
        <v>165</v>
      </c>
      <c r="D31" s="291"/>
      <c r="E31" s="288">
        <f>SUM(E8:E14)</f>
        <v>174959.44</v>
      </c>
      <c r="F31" s="274"/>
      <c r="G31" s="301"/>
      <c r="H31" s="288">
        <f>SUM(H8:H14)</f>
        <v>174959.44</v>
      </c>
      <c r="I31" s="274" t="s">
        <v>170</v>
      </c>
      <c r="J31" s="274"/>
      <c r="K31" s="274"/>
    </row>
    <row r="32" spans="2:11" x14ac:dyDescent="0.25">
      <c r="B32" s="274"/>
      <c r="C32" s="291" t="s">
        <v>166</v>
      </c>
      <c r="D32" s="291"/>
      <c r="E32" s="288">
        <f>SUM(E8:E14)</f>
        <v>174959.44</v>
      </c>
      <c r="F32" s="274"/>
      <c r="G32" s="301"/>
      <c r="H32" s="288">
        <f>SUM(H8:H14)</f>
        <v>174959.44</v>
      </c>
      <c r="I32" s="274" t="s">
        <v>171</v>
      </c>
      <c r="J32" s="274"/>
      <c r="K32" s="274"/>
    </row>
    <row r="33" spans="2:12" x14ac:dyDescent="0.25">
      <c r="B33" s="292" t="s">
        <v>168</v>
      </c>
      <c r="C33" s="292"/>
      <c r="D33" s="292"/>
      <c r="E33" s="293">
        <f>SUM(E31:E32)</f>
        <v>349918.88</v>
      </c>
      <c r="F33" s="274"/>
      <c r="G33" s="301"/>
      <c r="H33" s="293">
        <f>SUM(H31:H32)</f>
        <v>349918.88</v>
      </c>
      <c r="I33" s="302" t="s">
        <v>172</v>
      </c>
      <c r="J33" s="303"/>
      <c r="K33" s="303"/>
    </row>
    <row r="34" spans="2:12" x14ac:dyDescent="0.25">
      <c r="B34" s="279" t="s">
        <v>176</v>
      </c>
      <c r="C34" s="279"/>
      <c r="D34" s="279"/>
      <c r="E34" s="279"/>
      <c r="F34" s="304"/>
      <c r="G34" s="301"/>
      <c r="H34" s="280" t="s">
        <v>177</v>
      </c>
      <c r="I34" s="280"/>
      <c r="J34" s="280"/>
      <c r="K34" s="280"/>
    </row>
    <row r="35" spans="2:12" x14ac:dyDescent="0.25">
      <c r="B35" s="274"/>
      <c r="C35" s="291" t="s">
        <v>165</v>
      </c>
      <c r="D35" s="291"/>
      <c r="E35" s="288">
        <f>SUM(E20:E26)</f>
        <v>79235.399999999994</v>
      </c>
      <c r="F35" s="274"/>
      <c r="G35" s="301"/>
      <c r="H35" s="288">
        <f>SUM(H20:H26)</f>
        <v>79235.399999999994</v>
      </c>
      <c r="I35" s="274" t="s">
        <v>170</v>
      </c>
      <c r="J35" s="274"/>
      <c r="K35" s="274"/>
    </row>
    <row r="36" spans="2:12" x14ac:dyDescent="0.25">
      <c r="B36" s="274"/>
      <c r="C36" s="291" t="s">
        <v>166</v>
      </c>
      <c r="D36" s="291"/>
      <c r="E36" s="288">
        <f>SUM(E20:E23)+E25+E26</f>
        <v>79235.399999999994</v>
      </c>
      <c r="F36" s="274"/>
      <c r="G36" s="274"/>
      <c r="H36" s="288">
        <f>SUM(H20:H23)+H25+H26</f>
        <v>79235.399999999994</v>
      </c>
      <c r="I36" s="274" t="s">
        <v>171</v>
      </c>
      <c r="J36" s="274"/>
      <c r="K36" s="299"/>
    </row>
    <row r="37" spans="2:12" x14ac:dyDescent="0.25">
      <c r="B37" s="292" t="s">
        <v>167</v>
      </c>
      <c r="C37" s="292"/>
      <c r="D37" s="292"/>
      <c r="E37" s="293">
        <f>SUM(E35:E36)</f>
        <v>158470.79999999999</v>
      </c>
      <c r="F37" s="274"/>
      <c r="G37" s="274"/>
      <c r="H37" s="293">
        <f>SUM(H35:H36)</f>
        <v>158470.79999999999</v>
      </c>
      <c r="I37" s="302" t="s">
        <v>174</v>
      </c>
      <c r="J37" s="303"/>
      <c r="K37" s="305"/>
    </row>
    <row r="38" spans="2:12" ht="5.25" customHeight="1" x14ac:dyDescent="0.25">
      <c r="B38" s="294"/>
      <c r="C38" s="294"/>
      <c r="D38" s="294"/>
      <c r="E38" s="295"/>
      <c r="F38" s="274"/>
      <c r="G38" s="274"/>
      <c r="H38" s="295"/>
      <c r="I38" s="298"/>
      <c r="J38" s="274"/>
      <c r="K38" s="299"/>
    </row>
    <row r="39" spans="2:12" ht="15.75" x14ac:dyDescent="0.25">
      <c r="B39" s="296" t="s">
        <v>169</v>
      </c>
      <c r="C39" s="296"/>
      <c r="D39" s="296"/>
      <c r="E39" s="297">
        <f>+E33+E37</f>
        <v>508389.68</v>
      </c>
      <c r="F39" s="274"/>
      <c r="G39" s="274"/>
      <c r="H39" s="306">
        <f>+H33+H37</f>
        <v>508389.68</v>
      </c>
      <c r="I39" s="307" t="s">
        <v>173</v>
      </c>
      <c r="J39" s="307"/>
      <c r="K39" s="308"/>
      <c r="L39" s="261" t="s">
        <v>155</v>
      </c>
    </row>
    <row r="40" spans="2:12" x14ac:dyDescent="0.25">
      <c r="B40" s="274"/>
      <c r="C40" s="274"/>
      <c r="D40" s="274"/>
      <c r="E40" s="274"/>
      <c r="F40" s="274"/>
      <c r="G40" s="274"/>
      <c r="H40" s="274"/>
      <c r="I40" s="274"/>
      <c r="J40" s="274"/>
      <c r="K40" s="274"/>
    </row>
    <row r="41" spans="2:12" x14ac:dyDescent="0.25">
      <c r="B41" s="298" t="s">
        <v>153</v>
      </c>
      <c r="C41" s="274"/>
      <c r="D41" s="274"/>
      <c r="E41" s="274"/>
      <c r="F41" s="274"/>
      <c r="G41" s="274"/>
      <c r="H41" s="274"/>
      <c r="I41" s="274"/>
      <c r="J41" s="274"/>
      <c r="K41" s="274"/>
    </row>
    <row r="42" spans="2:12" x14ac:dyDescent="0.25">
      <c r="B42" s="274"/>
      <c r="C42" s="274"/>
      <c r="D42" s="274"/>
      <c r="E42" s="274"/>
      <c r="F42" s="274"/>
      <c r="G42" s="274"/>
      <c r="H42" s="274"/>
      <c r="I42" s="274"/>
      <c r="J42" s="274"/>
      <c r="K42" s="274"/>
    </row>
    <row r="43" spans="2:12" x14ac:dyDescent="0.25">
      <c r="B43" s="286" t="s">
        <v>151</v>
      </c>
      <c r="C43" s="274"/>
      <c r="D43" s="274"/>
      <c r="E43" s="274"/>
      <c r="F43" s="274"/>
      <c r="G43" s="274"/>
      <c r="H43" s="274"/>
      <c r="I43" s="274"/>
      <c r="J43" s="274"/>
      <c r="K43" s="274"/>
    </row>
    <row r="44" spans="2:12" x14ac:dyDescent="0.25">
      <c r="B44" s="289" t="s">
        <v>163</v>
      </c>
      <c r="C44" s="274"/>
      <c r="D44" s="274"/>
      <c r="E44" s="274"/>
      <c r="F44" s="274"/>
      <c r="G44" s="274"/>
      <c r="H44" s="274"/>
      <c r="I44" s="274"/>
      <c r="J44" s="274"/>
      <c r="K44" s="274"/>
    </row>
    <row r="45" spans="2:12" x14ac:dyDescent="0.25">
      <c r="B45" s="274"/>
      <c r="C45" s="274"/>
      <c r="D45" s="274"/>
      <c r="E45" s="274"/>
      <c r="F45" s="274"/>
      <c r="G45" s="274"/>
      <c r="H45" s="274"/>
      <c r="I45" s="274"/>
      <c r="J45" s="274"/>
      <c r="K45" s="274"/>
    </row>
    <row r="46" spans="2:12" x14ac:dyDescent="0.25">
      <c r="B46" s="274" t="s">
        <v>156</v>
      </c>
      <c r="C46" s="274"/>
      <c r="D46" s="274"/>
      <c r="E46" s="274"/>
      <c r="F46" s="274"/>
      <c r="G46" s="274"/>
      <c r="H46" s="274"/>
      <c r="I46" s="274"/>
      <c r="J46" s="274"/>
      <c r="K46" s="274"/>
    </row>
    <row r="47" spans="2:12" x14ac:dyDescent="0.25">
      <c r="F47" s="274"/>
      <c r="G47" s="274"/>
      <c r="H47" s="274"/>
      <c r="I47" s="274"/>
      <c r="J47" s="274"/>
      <c r="K47" s="274"/>
    </row>
    <row r="48" spans="2:12" x14ac:dyDescent="0.25">
      <c r="B48" s="262" t="s">
        <v>175</v>
      </c>
      <c r="C48" s="264"/>
      <c r="D48" s="264"/>
      <c r="E48" s="265"/>
    </row>
    <row r="49" spans="2:5" x14ac:dyDescent="0.25">
      <c r="B49" s="265"/>
      <c r="C49" s="265"/>
      <c r="D49" s="265"/>
      <c r="E49" s="265"/>
    </row>
    <row r="50" spans="2:5" x14ac:dyDescent="0.25">
      <c r="B50" s="265" t="s">
        <v>154</v>
      </c>
      <c r="C50" s="265"/>
      <c r="D50" s="265"/>
      <c r="E50" s="265"/>
    </row>
    <row r="51" spans="2:5" x14ac:dyDescent="0.25">
      <c r="B51" s="265"/>
      <c r="C51" s="265"/>
      <c r="D51" s="265"/>
      <c r="E51" s="265"/>
    </row>
    <row r="52" spans="2:5" x14ac:dyDescent="0.25">
      <c r="B52" s="265"/>
      <c r="C52" s="265"/>
      <c r="D52" s="265"/>
      <c r="E52" s="265"/>
    </row>
    <row r="53" spans="2:5" x14ac:dyDescent="0.25">
      <c r="B53" s="265"/>
      <c r="C53" s="265"/>
      <c r="D53" s="265"/>
      <c r="E53" s="265"/>
    </row>
    <row r="54" spans="2:5" x14ac:dyDescent="0.25">
      <c r="B54" s="265"/>
      <c r="C54" s="265"/>
      <c r="D54" s="265"/>
      <c r="E54" s="265"/>
    </row>
    <row r="55" spans="2:5" x14ac:dyDescent="0.25">
      <c r="B55" s="265"/>
      <c r="C55" s="265"/>
      <c r="D55" s="265"/>
      <c r="E55" s="265"/>
    </row>
    <row r="56" spans="2:5" x14ac:dyDescent="0.25">
      <c r="B56" s="265"/>
      <c r="C56" s="265"/>
      <c r="D56" s="265"/>
      <c r="E56" s="265"/>
    </row>
    <row r="57" spans="2:5" x14ac:dyDescent="0.25">
      <c r="B57" s="265"/>
      <c r="C57" s="265"/>
      <c r="D57" s="265"/>
      <c r="E57" s="265"/>
    </row>
    <row r="58" spans="2:5" x14ac:dyDescent="0.25">
      <c r="B58" s="265"/>
      <c r="C58" s="265"/>
      <c r="D58" s="265"/>
      <c r="E58" s="265"/>
    </row>
  </sheetData>
  <sheetProtection algorithmName="SHA-512" hashValue="O3vJ978DXQHUtoiyRqLOkmX+VNoGh0LPTiRcISwzN/jXJtLfnjM2qhmAqkUQeZejSR5txZ7MCsj5x6vKttd3IA==" saltValue="yuhrFQmAdKi9xERSIbO8tA==" spinCount="100000" sheet="1" scenarios="1"/>
  <dataConsolidate/>
  <mergeCells count="12">
    <mergeCell ref="B39:D39"/>
    <mergeCell ref="B30:E30"/>
    <mergeCell ref="B34:E34"/>
    <mergeCell ref="H30:K30"/>
    <mergeCell ref="H34:K34"/>
    <mergeCell ref="I39:K39"/>
    <mergeCell ref="B37:D37"/>
    <mergeCell ref="G6:I6"/>
    <mergeCell ref="B6:E6"/>
    <mergeCell ref="B18:E18"/>
    <mergeCell ref="G18:I18"/>
    <mergeCell ref="B33:D33"/>
  </mergeCells>
  <pageMargins left="0.70866141732283472" right="0.70866141732283472" top="0.39370078740157483" bottom="0.19685039370078741" header="0.31496062992125984" footer="0.31496062992125984"/>
  <pageSetup paperSize="9" scale="60" orientation="portrait" r:id="rId1"/>
  <headerFooter scaleWithDoc="0" alignWithMargins="0"/>
  <ignoredErrors>
    <ignoredError sqref="J11 J8 L39" numberStoredAsText="1"/>
    <ignoredError sqref="I11" evalError="1"/>
    <ignoredError sqref="G9:G10 G21:G23 G25:G26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EB4BD-5A87-4865-AF3B-C318375F2206}">
  <sheetPr>
    <pageSetUpPr fitToPage="1"/>
  </sheetPr>
  <dimension ref="A1:J36"/>
  <sheetViews>
    <sheetView zoomScale="112" zoomScaleNormal="112" workbookViewId="0">
      <selection activeCell="F29" sqref="F29"/>
    </sheetView>
  </sheetViews>
  <sheetFormatPr baseColWidth="10" defaultRowHeight="15" x14ac:dyDescent="0.25"/>
  <cols>
    <col min="1" max="1" width="22.85546875" bestFit="1" customWidth="1"/>
    <col min="2" max="2" width="13" bestFit="1" customWidth="1"/>
    <col min="3" max="3" width="13.28515625" customWidth="1"/>
    <col min="4" max="4" width="15.28515625" customWidth="1"/>
    <col min="5" max="5" width="14.140625" customWidth="1"/>
    <col min="6" max="6" width="19.140625" customWidth="1"/>
    <col min="7" max="7" width="21.42578125" customWidth="1"/>
    <col min="8" max="8" width="12" bestFit="1" customWidth="1"/>
    <col min="9" max="9" width="20.28515625" customWidth="1"/>
  </cols>
  <sheetData>
    <row r="1" spans="1:10" x14ac:dyDescent="0.25">
      <c r="A1" s="266" t="s">
        <v>22</v>
      </c>
      <c r="B1" s="266"/>
      <c r="C1" s="266"/>
    </row>
    <row r="3" spans="1:10" x14ac:dyDescent="0.25">
      <c r="A3" t="s">
        <v>31</v>
      </c>
      <c r="B3">
        <v>2</v>
      </c>
      <c r="C3" t="s">
        <v>24</v>
      </c>
    </row>
    <row r="4" spans="1:10" x14ac:dyDescent="0.25">
      <c r="A4" t="s">
        <v>32</v>
      </c>
      <c r="B4">
        <v>0</v>
      </c>
      <c r="C4" t="s">
        <v>24</v>
      </c>
    </row>
    <row r="5" spans="1:10" ht="15.75" thickBot="1" x14ac:dyDescent="0.3"/>
    <row r="6" spans="1:10" ht="15.75" thickBot="1" x14ac:dyDescent="0.3">
      <c r="A6" s="20" t="s">
        <v>29</v>
      </c>
      <c r="B6" s="267" t="s">
        <v>135</v>
      </c>
      <c r="C6" s="268"/>
      <c r="D6" s="269"/>
    </row>
    <row r="7" spans="1:10" ht="15.75" thickBot="1" x14ac:dyDescent="0.3">
      <c r="A7" s="21" t="s">
        <v>134</v>
      </c>
      <c r="B7" s="254">
        <v>44409</v>
      </c>
      <c r="C7" s="252">
        <v>44561</v>
      </c>
      <c r="D7" s="255">
        <f>+C7-B7+1</f>
        <v>153</v>
      </c>
    </row>
    <row r="8" spans="1:10" s="4" customFormat="1" ht="30" x14ac:dyDescent="0.25">
      <c r="A8" s="25" t="s">
        <v>0</v>
      </c>
      <c r="B8" s="25" t="s">
        <v>1</v>
      </c>
      <c r="C8" s="25" t="s">
        <v>2</v>
      </c>
      <c r="D8" s="253" t="s">
        <v>34</v>
      </c>
      <c r="E8" s="26" t="s">
        <v>21</v>
      </c>
      <c r="F8" s="26" t="s">
        <v>33</v>
      </c>
      <c r="G8" s="26" t="s">
        <v>27</v>
      </c>
    </row>
    <row r="9" spans="1:10" s="4" customFormat="1" x14ac:dyDescent="0.25">
      <c r="A9">
        <v>7</v>
      </c>
      <c r="B9">
        <v>8</v>
      </c>
      <c r="C9" s="8" t="e">
        <f>+#REF!</f>
        <v>#REF!</v>
      </c>
      <c r="D9" s="22">
        <f>+B9*30</f>
        <v>240</v>
      </c>
      <c r="E9">
        <f>D7*B9</f>
        <v>1224</v>
      </c>
      <c r="F9" s="7" t="e">
        <f>+D9*C9</f>
        <v>#REF!</v>
      </c>
      <c r="G9" s="28" t="e">
        <f>+E9*C9</f>
        <v>#REF!</v>
      </c>
      <c r="H9" s="4" t="s">
        <v>137</v>
      </c>
      <c r="I9" s="4" t="s">
        <v>138</v>
      </c>
    </row>
    <row r="10" spans="1:10" x14ac:dyDescent="0.25">
      <c r="A10" s="6" t="s">
        <v>39</v>
      </c>
      <c r="C10" s="8" t="e">
        <f>+#REF!</f>
        <v>#REF!</v>
      </c>
      <c r="D10" s="6"/>
      <c r="E10" s="16">
        <v>250</v>
      </c>
      <c r="F10" s="6"/>
      <c r="G10" s="28" t="e">
        <f>+$E$10*C10</f>
        <v>#REF!</v>
      </c>
      <c r="H10" s="1" t="e">
        <f>+G9+G10</f>
        <v>#REF!</v>
      </c>
      <c r="I10" s="24">
        <f>+'ppto 2021'!O15</f>
        <v>63672.479999999996</v>
      </c>
      <c r="J10" s="257"/>
    </row>
    <row r="11" spans="1:10" s="4" customFormat="1" x14ac:dyDescent="0.25">
      <c r="A11">
        <v>7</v>
      </c>
      <c r="B11">
        <v>8</v>
      </c>
      <c r="C11" s="8" t="e">
        <f>+#REF!</f>
        <v>#REF!</v>
      </c>
      <c r="D11" s="22">
        <f>+B11*30</f>
        <v>240</v>
      </c>
      <c r="E11">
        <f>(365-D7)*B11</f>
        <v>1696</v>
      </c>
      <c r="F11" s="6" t="e">
        <f>+D11*C11</f>
        <v>#REF!</v>
      </c>
      <c r="G11" s="28" t="e">
        <f>+E11*C11</f>
        <v>#REF!</v>
      </c>
    </row>
    <row r="12" spans="1:10" x14ac:dyDescent="0.25">
      <c r="A12" s="3" t="s">
        <v>39</v>
      </c>
      <c r="B12" s="2"/>
      <c r="C12" s="5" t="e">
        <f>+#REF!</f>
        <v>#REF!</v>
      </c>
      <c r="D12" s="23"/>
      <c r="E12" s="258">
        <f>+E19-E10</f>
        <v>500</v>
      </c>
      <c r="F12" s="3" t="e">
        <f>+D12*C12</f>
        <v>#REF!</v>
      </c>
      <c r="G12" s="29" t="e">
        <f>+E12*C12</f>
        <v>#REF!</v>
      </c>
      <c r="H12" s="1"/>
    </row>
    <row r="13" spans="1:10" ht="15.75" thickBot="1" x14ac:dyDescent="0.3">
      <c r="E13" s="16">
        <f>SUM(E9:E12)</f>
        <v>3670</v>
      </c>
      <c r="F13" s="1" t="e">
        <f>SUM(F11:F12)</f>
        <v>#REF!</v>
      </c>
      <c r="G13" s="30" t="e">
        <f>SUM(G9:G12)</f>
        <v>#REF!</v>
      </c>
    </row>
    <row r="14" spans="1:10" x14ac:dyDescent="0.25">
      <c r="A14" s="20" t="s">
        <v>30</v>
      </c>
    </row>
    <row r="15" spans="1:10" s="18" customFormat="1" ht="15.75" thickBot="1" x14ac:dyDescent="0.3">
      <c r="A15" s="21" t="s">
        <v>136</v>
      </c>
    </row>
    <row r="16" spans="1:10" s="4" customFormat="1" ht="30" x14ac:dyDescent="0.25">
      <c r="A16" s="25" t="s">
        <v>0</v>
      </c>
      <c r="B16" s="26" t="s">
        <v>1</v>
      </c>
      <c r="C16" s="26" t="s">
        <v>2</v>
      </c>
      <c r="D16" s="27" t="s">
        <v>34</v>
      </c>
      <c r="E16" s="26" t="s">
        <v>21</v>
      </c>
      <c r="F16" s="26" t="s">
        <v>33</v>
      </c>
      <c r="G16" s="26" t="s">
        <v>27</v>
      </c>
    </row>
    <row r="17" spans="1:7" s="4" customFormat="1" x14ac:dyDescent="0.25">
      <c r="A17">
        <v>7</v>
      </c>
      <c r="B17">
        <v>8</v>
      </c>
      <c r="C17" s="8" t="e">
        <f>+#REF!</f>
        <v>#REF!</v>
      </c>
      <c r="D17" s="22">
        <f>+B17*30</f>
        <v>240</v>
      </c>
      <c r="E17">
        <f>365*B17</f>
        <v>2920</v>
      </c>
      <c r="F17" s="7" t="e">
        <f>+D17*C17</f>
        <v>#REF!</v>
      </c>
      <c r="G17" s="28" t="e">
        <f>+E17*C17</f>
        <v>#REF!</v>
      </c>
    </row>
    <row r="18" spans="1:7" x14ac:dyDescent="0.25">
      <c r="C18" s="8"/>
      <c r="D18" s="22"/>
      <c r="F18" s="6"/>
      <c r="G18" s="28"/>
    </row>
    <row r="19" spans="1:7" x14ac:dyDescent="0.25">
      <c r="A19" s="3" t="s">
        <v>39</v>
      </c>
      <c r="B19" s="2"/>
      <c r="C19" s="5"/>
      <c r="D19" s="3"/>
      <c r="E19" s="2">
        <v>750</v>
      </c>
      <c r="F19" s="17"/>
      <c r="G19" s="29" t="e">
        <f>+$E$19*#REF!</f>
        <v>#REF!</v>
      </c>
    </row>
    <row r="20" spans="1:7" x14ac:dyDescent="0.25">
      <c r="E20">
        <f>SUM(E17:E19)</f>
        <v>3670</v>
      </c>
      <c r="F20" s="1" t="e">
        <f>SUM(F17:F19)</f>
        <v>#REF!</v>
      </c>
      <c r="G20" s="30" t="e">
        <f>SUM(G17:G19)</f>
        <v>#REF!</v>
      </c>
    </row>
    <row r="21" spans="1:7" x14ac:dyDescent="0.25">
      <c r="A21" s="4" t="s">
        <v>25</v>
      </c>
      <c r="B21" s="19" t="e">
        <f>+G13+G20</f>
        <v>#REF!</v>
      </c>
    </row>
    <row r="22" spans="1:7" x14ac:dyDescent="0.25">
      <c r="A22" t="s">
        <v>28</v>
      </c>
      <c r="B22" s="1">
        <v>0</v>
      </c>
    </row>
    <row r="23" spans="1:7" x14ac:dyDescent="0.25">
      <c r="A23" t="s">
        <v>26</v>
      </c>
      <c r="B23" s="1" t="e">
        <f>+(B21*1.1)+B22</f>
        <v>#REF!</v>
      </c>
    </row>
    <row r="24" spans="1:7" x14ac:dyDescent="0.25">
      <c r="A24" t="s">
        <v>41</v>
      </c>
      <c r="B24" s="1" t="e">
        <f>+#REF!</f>
        <v>#REF!</v>
      </c>
    </row>
    <row r="25" spans="1:7" x14ac:dyDescent="0.25">
      <c r="B25" s="1"/>
    </row>
    <row r="26" spans="1:7" x14ac:dyDescent="0.25">
      <c r="A26" s="26" t="s">
        <v>35</v>
      </c>
      <c r="B26" s="26" t="s">
        <v>42</v>
      </c>
      <c r="C26" s="26" t="s">
        <v>43</v>
      </c>
    </row>
    <row r="27" spans="1:7" x14ac:dyDescent="0.25">
      <c r="A27" t="s">
        <v>36</v>
      </c>
      <c r="B27">
        <f>+E9+E11</f>
        <v>2920</v>
      </c>
      <c r="C27" s="24" t="e">
        <f t="shared" ref="C27:C29" si="0">+$B$24*B27</f>
        <v>#REF!</v>
      </c>
    </row>
    <row r="28" spans="1:7" x14ac:dyDescent="0.25">
      <c r="A28" t="s">
        <v>37</v>
      </c>
      <c r="B28">
        <f>+E12</f>
        <v>500</v>
      </c>
      <c r="C28" s="24" t="e">
        <f t="shared" si="0"/>
        <v>#REF!</v>
      </c>
    </row>
    <row r="29" spans="1:7" x14ac:dyDescent="0.25">
      <c r="A29" t="s">
        <v>38</v>
      </c>
      <c r="B29" s="16">
        <f>+E10</f>
        <v>250</v>
      </c>
      <c r="C29" s="24" t="e">
        <f t="shared" si="0"/>
        <v>#REF!</v>
      </c>
    </row>
    <row r="30" spans="1:7" x14ac:dyDescent="0.25">
      <c r="A30" s="31" t="s">
        <v>40</v>
      </c>
      <c r="B30" s="31">
        <f>SUM(B27:B29)</f>
        <v>3670</v>
      </c>
      <c r="C30" s="32" t="e">
        <f>+$B$24*B30</f>
        <v>#REF!</v>
      </c>
    </row>
    <row r="32" spans="1:7" x14ac:dyDescent="0.25">
      <c r="A32" s="26" t="s">
        <v>44</v>
      </c>
      <c r="B32" s="26" t="s">
        <v>42</v>
      </c>
      <c r="C32" s="26" t="s">
        <v>43</v>
      </c>
    </row>
    <row r="33" spans="1:3" x14ac:dyDescent="0.25">
      <c r="A33" t="s">
        <v>36</v>
      </c>
      <c r="B33">
        <f>+E17</f>
        <v>2920</v>
      </c>
      <c r="C33" s="24" t="e">
        <f>+$B$24*B33</f>
        <v>#REF!</v>
      </c>
    </row>
    <row r="34" spans="1:3" x14ac:dyDescent="0.25">
      <c r="A34" t="s">
        <v>37</v>
      </c>
      <c r="B34">
        <f>+E18</f>
        <v>0</v>
      </c>
      <c r="C34" s="24" t="e">
        <f t="shared" ref="C34:C36" si="1">+$B$24*B34</f>
        <v>#REF!</v>
      </c>
    </row>
    <row r="35" spans="1:3" x14ac:dyDescent="0.25">
      <c r="A35" t="s">
        <v>38</v>
      </c>
      <c r="B35">
        <f>+E19</f>
        <v>750</v>
      </c>
      <c r="C35" s="24" t="e">
        <f t="shared" si="1"/>
        <v>#REF!</v>
      </c>
    </row>
    <row r="36" spans="1:3" x14ac:dyDescent="0.25">
      <c r="A36" s="31" t="s">
        <v>40</v>
      </c>
      <c r="B36" s="31">
        <f>SUM(B33:B35)</f>
        <v>3670</v>
      </c>
      <c r="C36" s="32" t="e">
        <f t="shared" si="1"/>
        <v>#REF!</v>
      </c>
    </row>
  </sheetData>
  <mergeCells count="2">
    <mergeCell ref="A1:C1"/>
    <mergeCell ref="B6:D6"/>
  </mergeCells>
  <pageMargins left="0.7" right="0.7" top="0.75" bottom="0.75" header="0.3" footer="0.3"/>
  <pageSetup paperSize="9" scale="8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DB3B3-521B-4C71-A1C9-A84C9C0CAD01}">
  <sheetPr>
    <pageSetUpPr fitToPage="1"/>
  </sheetPr>
  <dimension ref="A1:R21"/>
  <sheetViews>
    <sheetView topLeftCell="A4" workbookViewId="0">
      <selection activeCell="K16" sqref="K16"/>
    </sheetView>
  </sheetViews>
  <sheetFormatPr baseColWidth="10" defaultRowHeight="15" x14ac:dyDescent="0.25"/>
  <cols>
    <col min="1" max="1" width="27.28515625" customWidth="1"/>
    <col min="2" max="2" width="19.140625" style="12" customWidth="1"/>
    <col min="3" max="3" width="13" style="12" bestFit="1" customWidth="1"/>
    <col min="4" max="4" width="12" style="12" bestFit="1" customWidth="1"/>
    <col min="5" max="6" width="11.7109375" style="12" bestFit="1" customWidth="1"/>
    <col min="7" max="12" width="12" style="12" bestFit="1" customWidth="1"/>
    <col min="13" max="13" width="14.85546875" style="12" customWidth="1"/>
    <col min="14" max="14" width="13" style="13" bestFit="1" customWidth="1"/>
    <col min="15" max="16" width="12" bestFit="1" customWidth="1"/>
    <col min="18" max="18" width="12" bestFit="1" customWidth="1"/>
  </cols>
  <sheetData>
    <row r="1" spans="1:18" x14ac:dyDescent="0.25">
      <c r="A1" s="250" t="s">
        <v>127</v>
      </c>
    </row>
    <row r="2" spans="1:18" x14ac:dyDescent="0.25">
      <c r="A2" t="s">
        <v>129</v>
      </c>
    </row>
    <row r="3" spans="1:18" x14ac:dyDescent="0.25">
      <c r="A3" t="s">
        <v>131</v>
      </c>
      <c r="B3" s="33">
        <v>43800</v>
      </c>
    </row>
    <row r="4" spans="1:18" x14ac:dyDescent="0.25">
      <c r="A4" t="s">
        <v>132</v>
      </c>
      <c r="B4" s="33">
        <v>44530</v>
      </c>
    </row>
    <row r="5" spans="1:18" x14ac:dyDescent="0.25">
      <c r="A5" t="s">
        <v>128</v>
      </c>
      <c r="C5" s="12">
        <f>2960*17</f>
        <v>50320</v>
      </c>
    </row>
    <row r="6" spans="1:18" x14ac:dyDescent="0.25">
      <c r="A6" t="s">
        <v>130</v>
      </c>
      <c r="C6" s="12">
        <f>+C5*2</f>
        <v>100640</v>
      </c>
    </row>
    <row r="7" spans="1:18" x14ac:dyDescent="0.25">
      <c r="A7" t="s">
        <v>133</v>
      </c>
      <c r="C7" s="12" t="e">
        <f>+#REF!</f>
        <v>#REF!</v>
      </c>
    </row>
    <row r="9" spans="1:18" x14ac:dyDescent="0.25">
      <c r="A9" s="9" t="s">
        <v>3</v>
      </c>
      <c r="B9" s="10" t="s">
        <v>4</v>
      </c>
      <c r="C9" s="10" t="s">
        <v>5</v>
      </c>
      <c r="D9" s="10" t="s">
        <v>6</v>
      </c>
      <c r="E9" s="10" t="s">
        <v>7</v>
      </c>
      <c r="F9" s="11" t="s">
        <v>8</v>
      </c>
      <c r="G9" s="10" t="s">
        <v>9</v>
      </c>
      <c r="H9" s="10" t="s">
        <v>10</v>
      </c>
      <c r="I9" s="10" t="s">
        <v>11</v>
      </c>
      <c r="J9" s="10" t="s">
        <v>12</v>
      </c>
      <c r="K9" s="10" t="s">
        <v>13</v>
      </c>
      <c r="L9" s="10" t="s">
        <v>14</v>
      </c>
      <c r="M9" s="10" t="s">
        <v>15</v>
      </c>
      <c r="N9" s="10" t="s">
        <v>16</v>
      </c>
      <c r="O9" s="251" t="s">
        <v>139</v>
      </c>
      <c r="P9" s="251" t="s">
        <v>140</v>
      </c>
    </row>
    <row r="11" spans="1:18" x14ac:dyDescent="0.25">
      <c r="A11" s="4" t="s">
        <v>17</v>
      </c>
    </row>
    <row r="12" spans="1:18" x14ac:dyDescent="0.25">
      <c r="A12" t="s">
        <v>18</v>
      </c>
      <c r="B12" s="14">
        <v>4216</v>
      </c>
      <c r="C12" s="14">
        <v>3944</v>
      </c>
      <c r="D12" s="14">
        <v>4216</v>
      </c>
      <c r="E12" s="14">
        <v>4080</v>
      </c>
      <c r="F12" s="14">
        <v>4216</v>
      </c>
      <c r="G12" s="14">
        <v>4216</v>
      </c>
      <c r="H12" s="14">
        <v>4352</v>
      </c>
      <c r="I12" s="14">
        <v>8432</v>
      </c>
      <c r="J12" s="14">
        <v>9792</v>
      </c>
      <c r="K12" s="14">
        <v>6664</v>
      </c>
      <c r="L12" s="14">
        <v>4080</v>
      </c>
      <c r="M12" s="14">
        <v>4216</v>
      </c>
      <c r="N12" s="15">
        <f>SUM(B12:M12)</f>
        <v>62424</v>
      </c>
      <c r="R12" s="257"/>
    </row>
    <row r="13" spans="1:18" x14ac:dyDescent="0.25">
      <c r="A13" t="s">
        <v>19</v>
      </c>
      <c r="B13" s="14">
        <v>4300.3200000000006</v>
      </c>
      <c r="C13" s="14">
        <v>4022.8800000000006</v>
      </c>
      <c r="D13" s="14">
        <v>4300.3200000000006</v>
      </c>
      <c r="E13" s="14">
        <v>4161.6000000000004</v>
      </c>
      <c r="F13" s="14">
        <v>4300.3200000000006</v>
      </c>
      <c r="G13" s="14">
        <v>4300.3200000000006</v>
      </c>
      <c r="H13" s="14">
        <v>4439.0400000000009</v>
      </c>
      <c r="I13" s="14">
        <v>8600.6400000000012</v>
      </c>
      <c r="J13" s="14">
        <v>9987.84</v>
      </c>
      <c r="K13" s="14">
        <v>6797.2800000000007</v>
      </c>
      <c r="L13" s="14">
        <v>4161.6000000000004</v>
      </c>
      <c r="M13" s="14">
        <v>4300.3200000000006</v>
      </c>
      <c r="N13" s="15">
        <f>SUM(B13:M13)</f>
        <v>63672.479999999996</v>
      </c>
    </row>
    <row r="14" spans="1:18" x14ac:dyDescent="0.25">
      <c r="A14" t="s">
        <v>20</v>
      </c>
      <c r="B14" s="14">
        <v>4216</v>
      </c>
      <c r="C14" s="14">
        <v>4976</v>
      </c>
      <c r="D14" s="14">
        <v>5480.2</v>
      </c>
      <c r="E14" s="14">
        <v>5712</v>
      </c>
      <c r="F14" s="14"/>
      <c r="G14" s="14"/>
      <c r="H14" s="14"/>
      <c r="I14" s="14"/>
      <c r="J14" s="14"/>
      <c r="K14" s="14"/>
      <c r="L14" s="14"/>
      <c r="M14" s="14"/>
      <c r="N14" s="15"/>
    </row>
    <row r="15" spans="1:18" x14ac:dyDescent="0.25">
      <c r="A15" t="s">
        <v>144</v>
      </c>
      <c r="B15" s="14">
        <v>4216</v>
      </c>
      <c r="C15" s="14">
        <v>4976</v>
      </c>
      <c r="D15" s="14">
        <v>5480.2</v>
      </c>
      <c r="E15" s="14">
        <v>5712</v>
      </c>
      <c r="F15" s="14">
        <f>+'[1]2021 opció 2'!$AK$64</f>
        <v>4216</v>
      </c>
      <c r="G15" s="14">
        <f>+'[1]2021 opció 2'!$AK$76</f>
        <v>9316</v>
      </c>
      <c r="H15" s="14">
        <f>+'[1]2021 opció 2'!$AK$88</f>
        <v>11067</v>
      </c>
      <c r="I15" s="14">
        <f>+'[1]2021 opció 2'!$AK$100</f>
        <v>11262.300000000001</v>
      </c>
      <c r="J15" s="14">
        <f>+'[1]2021 opció 2'!$AK$112</f>
        <v>10899</v>
      </c>
      <c r="K15" s="14">
        <f>+'[1]2021 opció 2'!$AK$124</f>
        <v>8580.8000000000011</v>
      </c>
      <c r="L15" s="14"/>
      <c r="M15" s="14"/>
      <c r="N15" s="15"/>
      <c r="O15" s="14">
        <f>+$N$13-N15</f>
        <v>63672.479999999996</v>
      </c>
      <c r="P15" s="256" t="s">
        <v>141</v>
      </c>
      <c r="R15" s="12"/>
    </row>
    <row r="16" spans="1:18" x14ac:dyDescent="0.25">
      <c r="B16" s="14">
        <v>4216</v>
      </c>
      <c r="C16" s="14">
        <v>4976</v>
      </c>
      <c r="D16" s="14">
        <v>5480.2</v>
      </c>
      <c r="E16" s="14">
        <v>5712</v>
      </c>
      <c r="F16" s="14"/>
      <c r="G16" s="14">
        <f>+'[1]2021 opción 1'!$AK$76</f>
        <v>16320</v>
      </c>
      <c r="H16" s="14">
        <f>+'[1]2021 opción 1'!$AK$88</f>
        <v>17161.600000000002</v>
      </c>
      <c r="I16" s="14">
        <f>+'[1]2021 opción 1'!$AK$100</f>
        <v>17161.600000000002</v>
      </c>
      <c r="J16" s="14">
        <f>+'[1]2021 opción 1'!$AK$112</f>
        <v>16608</v>
      </c>
      <c r="K16" s="14">
        <f>+'[1]2021 opción 1'!$AK$124</f>
        <v>17161.600000000002</v>
      </c>
      <c r="L16" s="14">
        <f>+'[1]2021 opción 1'!$AK$136</f>
        <v>16608</v>
      </c>
      <c r="M16" s="14">
        <f>+'[1]2021 opción 1'!$AK$148</f>
        <v>17161.600000000002</v>
      </c>
      <c r="N16" s="15">
        <f>SUM(B16:M16)</f>
        <v>138566.6</v>
      </c>
      <c r="O16" s="14">
        <f>+$N$13-N16</f>
        <v>-74894.12000000001</v>
      </c>
      <c r="P16" s="256" t="s">
        <v>142</v>
      </c>
    </row>
    <row r="17" spans="2:16" x14ac:dyDescent="0.25">
      <c r="B17" s="14">
        <v>4216</v>
      </c>
      <c r="C17" s="14">
        <v>4976</v>
      </c>
      <c r="D17" s="14">
        <v>5480.2</v>
      </c>
      <c r="E17" s="14">
        <v>5712</v>
      </c>
      <c r="F17" s="14"/>
      <c r="G17" s="14">
        <f>+'[1]2021 opción 3'!$AK$76</f>
        <v>5848</v>
      </c>
      <c r="H17" s="14">
        <f>+'[1]2021 opción 3'!$AK$88</f>
        <v>6120</v>
      </c>
      <c r="I17" s="14">
        <f>+'[1]2021 opción 3'!$AK$100</f>
        <v>5951.2</v>
      </c>
      <c r="J17" s="14">
        <f>+'[1]2021 opción 3'!$AK$112</f>
        <v>5812.8</v>
      </c>
      <c r="K17" s="14">
        <f>+'[1]2021 opción 3'!$AK$124</f>
        <v>5951.2</v>
      </c>
      <c r="L17" s="14">
        <f>+'[1]2021 opción 3'!$AK$148</f>
        <v>6089.6</v>
      </c>
      <c r="M17" s="14">
        <f>+'[1]2021 opción 3'!$AK$148</f>
        <v>6089.6</v>
      </c>
      <c r="N17" s="15">
        <f>SUM(B17:M17)</f>
        <v>62246.6</v>
      </c>
      <c r="O17" s="14">
        <f>+$N$13-N17</f>
        <v>1425.8799999999974</v>
      </c>
      <c r="P17" s="256" t="s">
        <v>143</v>
      </c>
    </row>
    <row r="19" spans="2:16" x14ac:dyDescent="0.25">
      <c r="B19" s="257"/>
    </row>
    <row r="20" spans="2:16" x14ac:dyDescent="0.25">
      <c r="B20" s="257"/>
    </row>
    <row r="21" spans="2:16" x14ac:dyDescent="0.25">
      <c r="B21" s="257"/>
    </row>
  </sheetData>
  <pageMargins left="0.7" right="0.7" top="0.75" bottom="0.75" header="0.3" footer="0.3"/>
  <pageSetup paperSize="9" scale="5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BA69F-006C-4315-8E09-89601AC6F298}">
  <dimension ref="A1:BA417"/>
  <sheetViews>
    <sheetView topLeftCell="A286" workbookViewId="0">
      <selection activeCell="BD293" sqref="BD293"/>
    </sheetView>
  </sheetViews>
  <sheetFormatPr baseColWidth="10" defaultColWidth="8.85546875" defaultRowHeight="15" outlineLevelRow="1" x14ac:dyDescent="0.25"/>
  <cols>
    <col min="1" max="1" width="12.7109375" style="41" customWidth="1"/>
    <col min="2" max="13" width="3.7109375" style="35" customWidth="1"/>
    <col min="14" max="14" width="3.85546875" style="35" customWidth="1"/>
    <col min="15" max="33" width="3.7109375" style="35" customWidth="1"/>
    <col min="34" max="34" width="2" style="36" customWidth="1"/>
    <col min="35" max="35" width="6.7109375" style="35" customWidth="1"/>
    <col min="36" max="36" width="6.7109375" style="37" customWidth="1"/>
    <col min="37" max="37" width="5.7109375" style="35" customWidth="1"/>
    <col min="38" max="38" width="7.140625" style="36" customWidth="1"/>
    <col min="39" max="39" width="6.85546875" style="38" customWidth="1"/>
    <col min="40" max="40" width="6.85546875" style="16" customWidth="1"/>
    <col min="41" max="41" width="5.85546875" style="38" customWidth="1"/>
    <col min="42" max="43" width="6.28515625" style="38" hidden="1" customWidth="1"/>
    <col min="44" max="45" width="8.85546875" style="36"/>
    <col min="46" max="47" width="6" style="39" hidden="1" customWidth="1"/>
    <col min="48" max="49" width="0" style="36" hidden="1" customWidth="1"/>
    <col min="50" max="50" width="8.85546875" style="36"/>
    <col min="51" max="52" width="5.85546875" style="40" customWidth="1"/>
    <col min="53" max="53" width="5.85546875" style="36" customWidth="1"/>
    <col min="54" max="16384" width="8.85546875" style="36"/>
  </cols>
  <sheetData>
    <row r="1" spans="1:53" x14ac:dyDescent="0.25">
      <c r="A1" s="34" t="s">
        <v>45</v>
      </c>
    </row>
    <row r="2" spans="1:53" ht="15.75" thickBot="1" x14ac:dyDescent="0.3">
      <c r="AT2" s="39" t="s">
        <v>46</v>
      </c>
    </row>
    <row r="3" spans="1:53" s="35" customFormat="1" ht="12.75" x14ac:dyDescent="0.2">
      <c r="A3" s="42" t="s">
        <v>47</v>
      </c>
      <c r="B3" s="43">
        <v>1</v>
      </c>
      <c r="C3" s="43">
        <v>2</v>
      </c>
      <c r="D3" s="43">
        <v>3</v>
      </c>
      <c r="E3" s="43">
        <v>4</v>
      </c>
      <c r="F3" s="43">
        <v>5</v>
      </c>
      <c r="G3" s="43">
        <v>6</v>
      </c>
      <c r="H3" s="43">
        <v>7</v>
      </c>
      <c r="I3" s="43">
        <v>8</v>
      </c>
      <c r="J3" s="43">
        <v>9</v>
      </c>
      <c r="K3" s="43">
        <v>10</v>
      </c>
      <c r="L3" s="43">
        <v>11</v>
      </c>
      <c r="M3" s="43">
        <v>12</v>
      </c>
      <c r="N3" s="43">
        <v>13</v>
      </c>
      <c r="O3" s="43">
        <v>14</v>
      </c>
      <c r="P3" s="43">
        <v>15</v>
      </c>
      <c r="Q3" s="43">
        <v>16</v>
      </c>
      <c r="R3" s="43">
        <v>17</v>
      </c>
      <c r="S3" s="43">
        <v>18</v>
      </c>
      <c r="T3" s="43">
        <v>19</v>
      </c>
      <c r="U3" s="43">
        <v>20</v>
      </c>
      <c r="V3" s="43">
        <v>21</v>
      </c>
      <c r="W3" s="43">
        <v>22</v>
      </c>
      <c r="X3" s="43">
        <v>23</v>
      </c>
      <c r="Y3" s="43">
        <v>24</v>
      </c>
      <c r="Z3" s="43">
        <v>25</v>
      </c>
      <c r="AA3" s="43">
        <v>26</v>
      </c>
      <c r="AB3" s="43">
        <v>27</v>
      </c>
      <c r="AC3" s="43">
        <v>28</v>
      </c>
      <c r="AD3" s="43">
        <v>29</v>
      </c>
      <c r="AE3" s="43">
        <v>30</v>
      </c>
      <c r="AF3" s="43">
        <v>31</v>
      </c>
      <c r="AG3" s="44"/>
      <c r="AI3" s="45" t="s">
        <v>48</v>
      </c>
      <c r="AJ3" s="46" t="s">
        <v>49</v>
      </c>
      <c r="AK3" s="35" t="s">
        <v>50</v>
      </c>
      <c r="AN3" s="37"/>
      <c r="AT3" s="47" t="s">
        <v>48</v>
      </c>
      <c r="AU3" s="47" t="s">
        <v>51</v>
      </c>
      <c r="AY3" s="48" t="s">
        <v>52</v>
      </c>
      <c r="AZ3" s="48" t="s">
        <v>53</v>
      </c>
    </row>
    <row r="4" spans="1:53" s="52" customFormat="1" ht="12.75" x14ac:dyDescent="0.2">
      <c r="A4" s="49" t="s">
        <v>54</v>
      </c>
      <c r="B4" s="50" t="s">
        <v>55</v>
      </c>
      <c r="C4" s="50" t="s">
        <v>56</v>
      </c>
      <c r="D4" s="50" t="s">
        <v>57</v>
      </c>
      <c r="E4" s="50" t="s">
        <v>58</v>
      </c>
      <c r="F4" s="50" t="s">
        <v>59</v>
      </c>
      <c r="G4" s="50" t="s">
        <v>60</v>
      </c>
      <c r="H4" s="50" t="s">
        <v>61</v>
      </c>
      <c r="I4" s="50" t="s">
        <v>55</v>
      </c>
      <c r="J4" s="50" t="s">
        <v>56</v>
      </c>
      <c r="K4" s="50" t="s">
        <v>57</v>
      </c>
      <c r="L4" s="50" t="s">
        <v>58</v>
      </c>
      <c r="M4" s="50" t="s">
        <v>59</v>
      </c>
      <c r="N4" s="50" t="s">
        <v>60</v>
      </c>
      <c r="O4" s="50" t="s">
        <v>61</v>
      </c>
      <c r="P4" s="50" t="s">
        <v>55</v>
      </c>
      <c r="Q4" s="50" t="s">
        <v>56</v>
      </c>
      <c r="R4" s="50" t="s">
        <v>57</v>
      </c>
      <c r="S4" s="50" t="s">
        <v>58</v>
      </c>
      <c r="T4" s="50" t="s">
        <v>59</v>
      </c>
      <c r="U4" s="50" t="s">
        <v>60</v>
      </c>
      <c r="V4" s="50" t="s">
        <v>61</v>
      </c>
      <c r="W4" s="50" t="s">
        <v>55</v>
      </c>
      <c r="X4" s="50" t="s">
        <v>56</v>
      </c>
      <c r="Y4" s="50" t="s">
        <v>57</v>
      </c>
      <c r="Z4" s="50" t="s">
        <v>58</v>
      </c>
      <c r="AA4" s="50" t="s">
        <v>59</v>
      </c>
      <c r="AB4" s="50" t="s">
        <v>60</v>
      </c>
      <c r="AC4" s="50" t="s">
        <v>61</v>
      </c>
      <c r="AD4" s="50" t="s">
        <v>55</v>
      </c>
      <c r="AE4" s="50" t="s">
        <v>56</v>
      </c>
      <c r="AF4" s="50" t="s">
        <v>57</v>
      </c>
      <c r="AG4" s="51"/>
      <c r="AI4" s="53"/>
      <c r="AJ4" s="54"/>
      <c r="AT4" s="55"/>
      <c r="AU4" s="55"/>
      <c r="AV4" s="56"/>
      <c r="AW4" s="56"/>
      <c r="AY4" s="57"/>
      <c r="AZ4" s="58"/>
    </row>
    <row r="5" spans="1:53" x14ac:dyDescent="0.25">
      <c r="A5" s="59" t="s">
        <v>62</v>
      </c>
      <c r="B5" s="60" t="s">
        <v>63</v>
      </c>
      <c r="C5" s="60" t="s">
        <v>63</v>
      </c>
      <c r="D5" s="60" t="s">
        <v>63</v>
      </c>
      <c r="E5" s="61"/>
      <c r="F5" s="61"/>
      <c r="G5" s="61"/>
      <c r="H5" s="61"/>
      <c r="I5" s="62">
        <v>8</v>
      </c>
      <c r="J5" s="62">
        <v>8</v>
      </c>
      <c r="K5" s="62">
        <v>8</v>
      </c>
      <c r="L5" s="63">
        <v>8</v>
      </c>
      <c r="M5" s="64">
        <v>8</v>
      </c>
      <c r="N5" s="62">
        <v>8</v>
      </c>
      <c r="O5" s="61"/>
      <c r="P5" s="61"/>
      <c r="Q5" s="61"/>
      <c r="R5" s="61"/>
      <c r="S5" s="63">
        <v>8</v>
      </c>
      <c r="T5" s="63">
        <v>8</v>
      </c>
      <c r="U5" s="62">
        <v>8</v>
      </c>
      <c r="V5" s="62">
        <v>8</v>
      </c>
      <c r="W5" s="62">
        <v>8</v>
      </c>
      <c r="X5" s="62">
        <v>8</v>
      </c>
      <c r="Y5" s="61"/>
      <c r="Z5" s="61"/>
      <c r="AA5" s="61"/>
      <c r="AB5" s="61"/>
      <c r="AC5" s="62">
        <v>8</v>
      </c>
      <c r="AD5" s="62">
        <v>8</v>
      </c>
      <c r="AE5" s="62">
        <v>8</v>
      </c>
      <c r="AF5" s="62">
        <v>8</v>
      </c>
      <c r="AG5" s="65"/>
      <c r="AI5" s="66">
        <f>COUNTA(B5:AF5)</f>
        <v>19</v>
      </c>
      <c r="AJ5" s="67">
        <f>+AI5*AK5</f>
        <v>152</v>
      </c>
      <c r="AK5" s="35">
        <v>8</v>
      </c>
      <c r="AT5" s="68">
        <v>19</v>
      </c>
      <c r="AU5" s="68">
        <v>152</v>
      </c>
      <c r="AV5" s="69">
        <f t="shared" ref="AV5:AW27" si="0">+AI5-AT5</f>
        <v>0</v>
      </c>
      <c r="AW5" s="69">
        <f t="shared" si="0"/>
        <v>0</v>
      </c>
      <c r="AY5" s="70"/>
      <c r="AZ5" s="71"/>
      <c r="BA5" s="72"/>
    </row>
    <row r="6" spans="1:53" x14ac:dyDescent="0.25">
      <c r="A6" s="59" t="s">
        <v>64</v>
      </c>
      <c r="B6" s="61"/>
      <c r="C6" s="61"/>
      <c r="D6" s="61"/>
      <c r="E6" s="63">
        <v>8</v>
      </c>
      <c r="F6" s="63">
        <v>8</v>
      </c>
      <c r="G6" s="73">
        <v>8</v>
      </c>
      <c r="H6" s="62">
        <v>8</v>
      </c>
      <c r="I6" s="62">
        <v>8</v>
      </c>
      <c r="J6" s="74">
        <v>8</v>
      </c>
      <c r="K6" s="61"/>
      <c r="L6" s="61"/>
      <c r="M6" s="61"/>
      <c r="N6" s="61"/>
      <c r="O6" s="62">
        <v>8</v>
      </c>
      <c r="P6" s="62">
        <v>8</v>
      </c>
      <c r="Q6" s="62">
        <v>8</v>
      </c>
      <c r="R6" s="62">
        <v>8</v>
      </c>
      <c r="S6" s="61"/>
      <c r="T6" s="61"/>
      <c r="U6" s="61"/>
      <c r="V6" s="61"/>
      <c r="W6" s="74">
        <v>8</v>
      </c>
      <c r="X6" s="62">
        <v>8</v>
      </c>
      <c r="Y6" s="62">
        <v>8</v>
      </c>
      <c r="Z6" s="63">
        <v>8</v>
      </c>
      <c r="AA6" s="63">
        <v>8</v>
      </c>
      <c r="AB6" s="62">
        <v>8</v>
      </c>
      <c r="AC6" s="61"/>
      <c r="AD6" s="61"/>
      <c r="AE6" s="61"/>
      <c r="AF6" s="61"/>
      <c r="AG6" s="65"/>
      <c r="AI6" s="66">
        <f t="shared" ref="AI6:AI9" si="1">COUNTA(B6:AF6)</f>
        <v>16</v>
      </c>
      <c r="AJ6" s="67">
        <f t="shared" ref="AJ6:AJ9" si="2">+AI6*AK6</f>
        <v>128</v>
      </c>
      <c r="AK6" s="35">
        <v>8</v>
      </c>
      <c r="AT6" s="68">
        <v>16</v>
      </c>
      <c r="AU6" s="68">
        <v>128</v>
      </c>
      <c r="AV6" s="69">
        <f t="shared" si="0"/>
        <v>0</v>
      </c>
      <c r="AW6" s="69">
        <f t="shared" si="0"/>
        <v>0</v>
      </c>
      <c r="AY6" s="70"/>
      <c r="AZ6" s="71"/>
      <c r="BA6" s="72"/>
    </row>
    <row r="7" spans="1:53" x14ac:dyDescent="0.25">
      <c r="A7" s="59" t="s">
        <v>65</v>
      </c>
      <c r="B7" s="73">
        <v>8</v>
      </c>
      <c r="C7" s="62">
        <v>8</v>
      </c>
      <c r="D7" s="62">
        <v>8</v>
      </c>
      <c r="E7" s="63">
        <v>8</v>
      </c>
      <c r="F7" s="63">
        <v>8</v>
      </c>
      <c r="G7" s="73">
        <v>8</v>
      </c>
      <c r="H7" s="61"/>
      <c r="I7" s="61"/>
      <c r="J7" s="61"/>
      <c r="K7" s="61"/>
      <c r="L7" s="63">
        <v>8</v>
      </c>
      <c r="M7" s="63">
        <v>8</v>
      </c>
      <c r="N7" s="62">
        <v>8</v>
      </c>
      <c r="O7" s="62">
        <v>8</v>
      </c>
      <c r="P7" s="62">
        <v>8</v>
      </c>
      <c r="Q7" s="62">
        <v>8</v>
      </c>
      <c r="R7" s="61"/>
      <c r="S7" s="61"/>
      <c r="T7" s="61"/>
      <c r="U7" s="61"/>
      <c r="V7" s="62">
        <v>8</v>
      </c>
      <c r="W7" s="62">
        <v>8</v>
      </c>
      <c r="X7" s="62">
        <v>8</v>
      </c>
      <c r="Y7" s="62">
        <v>8</v>
      </c>
      <c r="Z7" s="61"/>
      <c r="AA7" s="61"/>
      <c r="AB7" s="61"/>
      <c r="AC7" s="61"/>
      <c r="AD7" s="62">
        <v>8</v>
      </c>
      <c r="AE7" s="62">
        <v>8</v>
      </c>
      <c r="AF7" s="62">
        <v>8</v>
      </c>
      <c r="AG7" s="65"/>
      <c r="AI7" s="66">
        <f t="shared" si="1"/>
        <v>19</v>
      </c>
      <c r="AJ7" s="67">
        <f t="shared" si="2"/>
        <v>152</v>
      </c>
      <c r="AK7" s="35">
        <v>8</v>
      </c>
      <c r="AT7" s="68">
        <v>19</v>
      </c>
      <c r="AU7" s="68">
        <v>152</v>
      </c>
      <c r="AV7" s="69">
        <f t="shared" si="0"/>
        <v>0</v>
      </c>
      <c r="AW7" s="69">
        <f t="shared" si="0"/>
        <v>0</v>
      </c>
      <c r="AY7" s="70"/>
      <c r="AZ7" s="71"/>
      <c r="BA7" s="72"/>
    </row>
    <row r="8" spans="1:53" x14ac:dyDescent="0.25">
      <c r="A8" s="59" t="s">
        <v>66</v>
      </c>
      <c r="B8" s="61"/>
      <c r="C8" s="62">
        <v>8</v>
      </c>
      <c r="D8" s="62">
        <v>8</v>
      </c>
      <c r="E8" s="61"/>
      <c r="F8" s="61"/>
      <c r="G8" s="61"/>
      <c r="H8" s="62">
        <v>8</v>
      </c>
      <c r="I8" s="62">
        <v>8</v>
      </c>
      <c r="J8" s="62">
        <v>8</v>
      </c>
      <c r="K8" s="62">
        <v>8</v>
      </c>
      <c r="L8" s="61"/>
      <c r="M8" s="61"/>
      <c r="N8" s="61"/>
      <c r="O8" s="61"/>
      <c r="P8" s="62">
        <v>8</v>
      </c>
      <c r="Q8" s="62">
        <v>8</v>
      </c>
      <c r="R8" s="62">
        <v>8</v>
      </c>
      <c r="S8" s="63">
        <v>8</v>
      </c>
      <c r="T8" s="63">
        <v>8</v>
      </c>
      <c r="U8" s="62">
        <v>8</v>
      </c>
      <c r="V8" s="61"/>
      <c r="W8" s="61"/>
      <c r="X8" s="61"/>
      <c r="Y8" s="61"/>
      <c r="Z8" s="63">
        <v>8</v>
      </c>
      <c r="AA8" s="63">
        <v>8</v>
      </c>
      <c r="AB8" s="62">
        <v>8</v>
      </c>
      <c r="AC8" s="62">
        <v>8</v>
      </c>
      <c r="AD8" s="62">
        <v>8</v>
      </c>
      <c r="AE8" s="62">
        <v>8</v>
      </c>
      <c r="AF8" s="61"/>
      <c r="AG8" s="65"/>
      <c r="AI8" s="66">
        <f t="shared" si="1"/>
        <v>18</v>
      </c>
      <c r="AJ8" s="67">
        <f t="shared" si="2"/>
        <v>144</v>
      </c>
      <c r="AK8" s="35">
        <v>8</v>
      </c>
      <c r="AT8" s="68">
        <v>18</v>
      </c>
      <c r="AU8" s="68">
        <v>144</v>
      </c>
      <c r="AV8" s="69">
        <f t="shared" si="0"/>
        <v>0</v>
      </c>
      <c r="AW8" s="69">
        <f t="shared" si="0"/>
        <v>0</v>
      </c>
      <c r="AY8" s="70"/>
      <c r="AZ8" s="71"/>
      <c r="BA8" s="72"/>
    </row>
    <row r="9" spans="1:53" x14ac:dyDescent="0.25">
      <c r="A9" s="59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65"/>
      <c r="AI9" s="66">
        <f t="shared" si="1"/>
        <v>0</v>
      </c>
      <c r="AJ9" s="67">
        <f t="shared" si="2"/>
        <v>0</v>
      </c>
      <c r="AK9" s="35">
        <v>8</v>
      </c>
      <c r="AM9" s="36"/>
      <c r="AN9" s="36"/>
      <c r="AO9" s="36"/>
      <c r="AP9" s="36"/>
      <c r="AQ9" s="35"/>
      <c r="AT9" s="68"/>
      <c r="AU9" s="68"/>
      <c r="AV9" s="69">
        <f t="shared" si="0"/>
        <v>0</v>
      </c>
      <c r="AW9" s="69">
        <f t="shared" si="0"/>
        <v>0</v>
      </c>
      <c r="AY9" s="48"/>
      <c r="AZ9" s="75"/>
      <c r="BA9" s="72"/>
    </row>
    <row r="10" spans="1:53" s="52" customFormat="1" x14ac:dyDescent="0.25">
      <c r="A10" s="49" t="s">
        <v>67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1"/>
      <c r="AI10" s="53"/>
      <c r="AJ10" s="54"/>
      <c r="AT10" s="55"/>
      <c r="AU10" s="55"/>
      <c r="AV10" s="56">
        <f t="shared" si="0"/>
        <v>0</v>
      </c>
      <c r="AW10" s="56">
        <f t="shared" si="0"/>
        <v>0</v>
      </c>
      <c r="AY10" s="57"/>
      <c r="AZ10" s="58"/>
      <c r="BA10" s="72"/>
    </row>
    <row r="11" spans="1:53" x14ac:dyDescent="0.25">
      <c r="A11" s="59" t="s">
        <v>68</v>
      </c>
      <c r="B11" s="60" t="s">
        <v>63</v>
      </c>
      <c r="C11" s="60" t="s">
        <v>63</v>
      </c>
      <c r="D11" s="60" t="s">
        <v>63</v>
      </c>
      <c r="E11" s="61"/>
      <c r="F11" s="61"/>
      <c r="G11" s="61"/>
      <c r="H11" s="62">
        <v>8</v>
      </c>
      <c r="I11" s="62">
        <v>8</v>
      </c>
      <c r="J11" s="62">
        <v>8</v>
      </c>
      <c r="K11" s="62">
        <v>8</v>
      </c>
      <c r="L11" s="63">
        <v>8</v>
      </c>
      <c r="M11" s="63">
        <v>8</v>
      </c>
      <c r="N11" s="61"/>
      <c r="O11" s="61"/>
      <c r="P11" s="61"/>
      <c r="Q11" s="61"/>
      <c r="R11" s="62">
        <v>8</v>
      </c>
      <c r="S11" s="63">
        <v>8</v>
      </c>
      <c r="T11" s="63">
        <v>8</v>
      </c>
      <c r="U11" s="62">
        <v>8</v>
      </c>
      <c r="V11" s="62">
        <v>8</v>
      </c>
      <c r="W11" s="62">
        <v>8</v>
      </c>
      <c r="X11" s="61"/>
      <c r="Y11" s="61"/>
      <c r="Z11" s="63">
        <v>8</v>
      </c>
      <c r="AA11" s="63">
        <v>8</v>
      </c>
      <c r="AB11" s="62">
        <v>8</v>
      </c>
      <c r="AC11" s="62">
        <v>8</v>
      </c>
      <c r="AD11" s="62">
        <v>8</v>
      </c>
      <c r="AE11" s="62">
        <v>8</v>
      </c>
      <c r="AF11" s="61"/>
      <c r="AG11" s="65"/>
      <c r="AI11" s="66">
        <f t="shared" ref="AI11:AI15" si="3">COUNTA(B11:AF11)</f>
        <v>21</v>
      </c>
      <c r="AJ11" s="67">
        <f t="shared" ref="AJ11:AJ15" si="4">+AI11*AK11</f>
        <v>168</v>
      </c>
      <c r="AK11" s="35">
        <v>8</v>
      </c>
      <c r="AT11" s="68">
        <v>21</v>
      </c>
      <c r="AU11" s="68">
        <v>168</v>
      </c>
      <c r="AV11" s="69">
        <f t="shared" si="0"/>
        <v>0</v>
      </c>
      <c r="AW11" s="69">
        <f t="shared" si="0"/>
        <v>0</v>
      </c>
      <c r="AY11" s="70"/>
      <c r="AZ11" s="71"/>
      <c r="BA11" s="72"/>
    </row>
    <row r="12" spans="1:53" x14ac:dyDescent="0.25">
      <c r="A12" s="59" t="s">
        <v>69</v>
      </c>
      <c r="B12" s="61"/>
      <c r="C12" s="62" t="s">
        <v>70</v>
      </c>
      <c r="D12" s="62" t="s">
        <v>70</v>
      </c>
      <c r="E12" s="61"/>
      <c r="F12" s="61"/>
      <c r="G12" s="61"/>
      <c r="H12" s="62" t="s">
        <v>70</v>
      </c>
      <c r="I12" s="62" t="s">
        <v>70</v>
      </c>
      <c r="J12" s="62" t="s">
        <v>70</v>
      </c>
      <c r="K12" s="62" t="s">
        <v>70</v>
      </c>
      <c r="L12" s="61"/>
      <c r="M12" s="61"/>
      <c r="N12" s="62" t="s">
        <v>70</v>
      </c>
      <c r="O12" s="62" t="s">
        <v>70</v>
      </c>
      <c r="P12" s="62" t="s">
        <v>70</v>
      </c>
      <c r="Q12" s="62" t="s">
        <v>70</v>
      </c>
      <c r="R12" s="62" t="s">
        <v>70</v>
      </c>
      <c r="S12" s="63" t="s">
        <v>70</v>
      </c>
      <c r="T12" s="63" t="s">
        <v>70</v>
      </c>
      <c r="U12" s="61"/>
      <c r="V12" s="61"/>
      <c r="W12" s="61"/>
      <c r="X12" s="62" t="s">
        <v>70</v>
      </c>
      <c r="Y12" s="62" t="s">
        <v>70</v>
      </c>
      <c r="Z12" s="63" t="s">
        <v>70</v>
      </c>
      <c r="AA12" s="63" t="s">
        <v>70</v>
      </c>
      <c r="AB12" s="62" t="s">
        <v>70</v>
      </c>
      <c r="AC12" s="61"/>
      <c r="AD12" s="61"/>
      <c r="AE12" s="61"/>
      <c r="AF12" s="62" t="s">
        <v>70</v>
      </c>
      <c r="AG12" s="65"/>
      <c r="AI12" s="66">
        <f t="shared" si="3"/>
        <v>19</v>
      </c>
      <c r="AJ12" s="67">
        <f t="shared" si="4"/>
        <v>152</v>
      </c>
      <c r="AK12" s="35">
        <v>8</v>
      </c>
      <c r="AT12" s="68">
        <v>19</v>
      </c>
      <c r="AU12" s="68">
        <v>152</v>
      </c>
      <c r="AV12" s="69">
        <f t="shared" si="0"/>
        <v>0</v>
      </c>
      <c r="AW12" s="69">
        <f t="shared" si="0"/>
        <v>0</v>
      </c>
      <c r="AY12" s="70"/>
      <c r="AZ12" s="71"/>
      <c r="BA12" s="72"/>
    </row>
    <row r="13" spans="1:53" x14ac:dyDescent="0.25">
      <c r="A13" s="59" t="s">
        <v>71</v>
      </c>
      <c r="B13" s="73">
        <v>8</v>
      </c>
      <c r="C13" s="62">
        <v>8</v>
      </c>
      <c r="D13" s="62">
        <v>8</v>
      </c>
      <c r="E13" s="63">
        <v>8</v>
      </c>
      <c r="F13" s="63">
        <v>8</v>
      </c>
      <c r="G13" s="73">
        <v>8</v>
      </c>
      <c r="H13" s="61"/>
      <c r="I13" s="61"/>
      <c r="J13" s="61"/>
      <c r="K13" s="61"/>
      <c r="L13" s="63">
        <v>8</v>
      </c>
      <c r="M13" s="63">
        <v>8</v>
      </c>
      <c r="N13" s="62">
        <v>8</v>
      </c>
      <c r="O13" s="62">
        <v>8</v>
      </c>
      <c r="P13" s="62">
        <v>8</v>
      </c>
      <c r="Q13" s="62">
        <v>8</v>
      </c>
      <c r="R13" s="61"/>
      <c r="S13" s="61"/>
      <c r="T13" s="61"/>
      <c r="U13" s="62">
        <v>8</v>
      </c>
      <c r="V13" s="62">
        <v>8</v>
      </c>
      <c r="W13" s="62">
        <v>8</v>
      </c>
      <c r="X13" s="62">
        <v>8</v>
      </c>
      <c r="Y13" s="62">
        <v>8</v>
      </c>
      <c r="Z13" s="61"/>
      <c r="AA13" s="61"/>
      <c r="AB13" s="61"/>
      <c r="AC13" s="62">
        <v>8</v>
      </c>
      <c r="AD13" s="62">
        <v>8</v>
      </c>
      <c r="AE13" s="62">
        <v>8</v>
      </c>
      <c r="AF13" s="62">
        <v>8</v>
      </c>
      <c r="AG13" s="65"/>
      <c r="AI13" s="66">
        <f t="shared" si="3"/>
        <v>21</v>
      </c>
      <c r="AJ13" s="67">
        <f t="shared" si="4"/>
        <v>168</v>
      </c>
      <c r="AK13" s="35">
        <v>8</v>
      </c>
      <c r="AT13" s="68">
        <v>21</v>
      </c>
      <c r="AU13" s="68">
        <v>168</v>
      </c>
      <c r="AV13" s="69">
        <f t="shared" si="0"/>
        <v>0</v>
      </c>
      <c r="AW13" s="69">
        <f t="shared" si="0"/>
        <v>0</v>
      </c>
      <c r="AY13" s="70"/>
      <c r="AZ13" s="71"/>
      <c r="BA13" s="72"/>
    </row>
    <row r="14" spans="1:53" x14ac:dyDescent="0.25">
      <c r="A14" s="59" t="s">
        <v>72</v>
      </c>
      <c r="B14" s="61"/>
      <c r="C14" s="61"/>
      <c r="D14" s="61"/>
      <c r="E14" s="63">
        <v>8</v>
      </c>
      <c r="F14" s="63">
        <v>8</v>
      </c>
      <c r="G14" s="73">
        <v>8</v>
      </c>
      <c r="H14" s="60" t="s">
        <v>63</v>
      </c>
      <c r="I14" s="60" t="s">
        <v>63</v>
      </c>
      <c r="J14" s="60" t="s">
        <v>63</v>
      </c>
      <c r="K14" s="61"/>
      <c r="L14" s="61"/>
      <c r="M14" s="61"/>
      <c r="N14" s="61"/>
      <c r="O14" s="60" t="s">
        <v>63</v>
      </c>
      <c r="P14" s="60" t="s">
        <v>63</v>
      </c>
      <c r="Q14" s="60" t="s">
        <v>63</v>
      </c>
      <c r="R14" s="60" t="s">
        <v>63</v>
      </c>
      <c r="S14" s="61"/>
      <c r="T14" s="61"/>
      <c r="U14" s="61"/>
      <c r="V14" s="61"/>
      <c r="W14" s="60" t="s">
        <v>63</v>
      </c>
      <c r="X14" s="60" t="s">
        <v>63</v>
      </c>
      <c r="Y14" s="60" t="s">
        <v>63</v>
      </c>
      <c r="Z14" s="60" t="s">
        <v>63</v>
      </c>
      <c r="AA14" s="60" t="s">
        <v>63</v>
      </c>
      <c r="AB14" s="60" t="s">
        <v>63</v>
      </c>
      <c r="AC14" s="61"/>
      <c r="AD14" s="61"/>
      <c r="AE14" s="61"/>
      <c r="AF14" s="61"/>
      <c r="AG14" s="65"/>
      <c r="AI14" s="66">
        <f t="shared" si="3"/>
        <v>16</v>
      </c>
      <c r="AJ14" s="67">
        <f t="shared" si="4"/>
        <v>128</v>
      </c>
      <c r="AK14" s="35">
        <v>8</v>
      </c>
      <c r="AT14" s="68">
        <v>16</v>
      </c>
      <c r="AU14" s="68">
        <v>128</v>
      </c>
      <c r="AV14" s="69">
        <f t="shared" si="0"/>
        <v>0</v>
      </c>
      <c r="AW14" s="69">
        <f t="shared" si="0"/>
        <v>0</v>
      </c>
      <c r="AY14" s="70"/>
      <c r="AZ14" s="71"/>
      <c r="BA14" s="72"/>
    </row>
    <row r="15" spans="1:53" x14ac:dyDescent="0.25">
      <c r="A15" s="76"/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8"/>
      <c r="AI15" s="66">
        <f t="shared" si="3"/>
        <v>0</v>
      </c>
      <c r="AJ15" s="67">
        <f t="shared" si="4"/>
        <v>0</v>
      </c>
      <c r="AK15" s="35">
        <v>8</v>
      </c>
      <c r="AM15" s="36"/>
      <c r="AN15" s="36"/>
      <c r="AO15" s="36"/>
      <c r="AP15" s="36"/>
      <c r="AQ15" s="35"/>
      <c r="AT15" s="68"/>
      <c r="AU15" s="68"/>
      <c r="AV15" s="69">
        <f t="shared" si="0"/>
        <v>0</v>
      </c>
      <c r="AW15" s="69">
        <f t="shared" si="0"/>
        <v>0</v>
      </c>
      <c r="AY15" s="48"/>
      <c r="AZ15" s="75"/>
      <c r="BA15" s="72"/>
    </row>
    <row r="16" spans="1:53" s="52" customFormat="1" x14ac:dyDescent="0.25">
      <c r="A16" s="49" t="s">
        <v>73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1"/>
      <c r="AI16" s="53"/>
      <c r="AJ16" s="54"/>
      <c r="AT16" s="55"/>
      <c r="AU16" s="55"/>
      <c r="AV16" s="56">
        <f t="shared" si="0"/>
        <v>0</v>
      </c>
      <c r="AW16" s="56">
        <f t="shared" si="0"/>
        <v>0</v>
      </c>
      <c r="AY16" s="57"/>
      <c r="AZ16" s="58"/>
      <c r="BA16" s="72"/>
    </row>
    <row r="17" spans="1:53" x14ac:dyDescent="0.25">
      <c r="A17" s="59"/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9"/>
      <c r="AI17" s="66">
        <f t="shared" ref="AI17:AI18" si="5">COUNTA(B17:AF17)</f>
        <v>0</v>
      </c>
      <c r="AJ17" s="67">
        <f t="shared" ref="AJ17:AJ18" si="6">+AI17*AK17</f>
        <v>0</v>
      </c>
      <c r="AK17" s="35">
        <v>7.5</v>
      </c>
      <c r="AM17" s="36"/>
      <c r="AN17" s="36"/>
      <c r="AO17" s="36"/>
      <c r="AP17" s="36"/>
      <c r="AQ17" s="35"/>
      <c r="AT17" s="68"/>
      <c r="AU17" s="68"/>
      <c r="AV17" s="69">
        <f t="shared" si="0"/>
        <v>0</v>
      </c>
      <c r="AW17" s="69">
        <f t="shared" si="0"/>
        <v>0</v>
      </c>
      <c r="AY17" s="48"/>
      <c r="AZ17" s="75"/>
      <c r="BA17" s="72"/>
    </row>
    <row r="18" spans="1:53" x14ac:dyDescent="0.25">
      <c r="A18" s="59"/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9"/>
      <c r="AI18" s="66">
        <f t="shared" si="5"/>
        <v>0</v>
      </c>
      <c r="AJ18" s="67">
        <f t="shared" si="6"/>
        <v>0</v>
      </c>
      <c r="AK18" s="35">
        <v>7.5</v>
      </c>
      <c r="AM18" s="36"/>
      <c r="AN18" s="36"/>
      <c r="AO18" s="36"/>
      <c r="AP18" s="36"/>
      <c r="AQ18" s="35"/>
      <c r="AT18" s="68"/>
      <c r="AU18" s="68"/>
      <c r="AV18" s="69">
        <f t="shared" si="0"/>
        <v>0</v>
      </c>
      <c r="AW18" s="69">
        <f t="shared" si="0"/>
        <v>0</v>
      </c>
      <c r="AY18" s="48"/>
      <c r="AZ18" s="75"/>
      <c r="BA18" s="72"/>
    </row>
    <row r="19" spans="1:53" s="52" customFormat="1" x14ac:dyDescent="0.25">
      <c r="A19" s="49" t="s">
        <v>74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1"/>
      <c r="AI19" s="53"/>
      <c r="AJ19" s="54"/>
      <c r="AT19" s="55"/>
      <c r="AU19" s="55"/>
      <c r="AV19" s="56">
        <f t="shared" si="0"/>
        <v>0</v>
      </c>
      <c r="AW19" s="56">
        <f t="shared" si="0"/>
        <v>0</v>
      </c>
      <c r="AY19" s="57"/>
      <c r="AZ19" s="58"/>
      <c r="BA19" s="72"/>
    </row>
    <row r="20" spans="1:53" x14ac:dyDescent="0.25">
      <c r="A20" s="59" t="s">
        <v>75</v>
      </c>
      <c r="B20" s="73">
        <v>8</v>
      </c>
      <c r="C20" s="62">
        <v>8</v>
      </c>
      <c r="D20" s="62">
        <v>8</v>
      </c>
      <c r="E20" s="61"/>
      <c r="F20" s="61"/>
      <c r="G20" s="61"/>
      <c r="H20" s="61"/>
      <c r="I20" s="62">
        <v>8</v>
      </c>
      <c r="J20" s="62">
        <v>8</v>
      </c>
      <c r="K20" s="62">
        <v>8</v>
      </c>
      <c r="L20" s="63">
        <v>8</v>
      </c>
      <c r="M20" s="63">
        <v>8</v>
      </c>
      <c r="N20" s="62">
        <v>8</v>
      </c>
      <c r="O20" s="61"/>
      <c r="P20" s="61"/>
      <c r="Q20" s="61"/>
      <c r="R20" s="61"/>
      <c r="S20" s="63">
        <v>8</v>
      </c>
      <c r="T20" s="63">
        <v>8</v>
      </c>
      <c r="U20" s="62">
        <v>8</v>
      </c>
      <c r="V20" s="62">
        <v>8</v>
      </c>
      <c r="W20" s="62">
        <v>8</v>
      </c>
      <c r="X20" s="62">
        <v>8</v>
      </c>
      <c r="Y20" s="61"/>
      <c r="Z20" s="61"/>
      <c r="AA20" s="61"/>
      <c r="AB20" s="61"/>
      <c r="AC20" s="62">
        <v>8</v>
      </c>
      <c r="AD20" s="62">
        <v>8</v>
      </c>
      <c r="AE20" s="62">
        <v>8</v>
      </c>
      <c r="AF20" s="62">
        <v>8</v>
      </c>
      <c r="AG20" s="80"/>
      <c r="AI20" s="66">
        <f t="shared" ref="AI20:AI22" si="7">COUNTA(B20:AF20)</f>
        <v>19</v>
      </c>
      <c r="AJ20" s="67">
        <f t="shared" ref="AJ20:AJ22" si="8">+AI20*AK20</f>
        <v>152</v>
      </c>
      <c r="AK20" s="35">
        <v>8</v>
      </c>
      <c r="AT20" s="68">
        <v>19</v>
      </c>
      <c r="AU20" s="68">
        <v>152</v>
      </c>
      <c r="AV20" s="69">
        <f t="shared" si="0"/>
        <v>0</v>
      </c>
      <c r="AW20" s="69">
        <f t="shared" si="0"/>
        <v>0</v>
      </c>
      <c r="AY20" s="70"/>
      <c r="AZ20" s="71"/>
      <c r="BA20" s="72"/>
    </row>
    <row r="21" spans="1:53" x14ac:dyDescent="0.25">
      <c r="A21" s="59" t="s">
        <v>76</v>
      </c>
      <c r="B21" s="61"/>
      <c r="C21" s="61"/>
      <c r="D21" s="61"/>
      <c r="E21" s="63" t="s">
        <v>70</v>
      </c>
      <c r="F21" s="63" t="s">
        <v>70</v>
      </c>
      <c r="G21" s="73" t="s">
        <v>70</v>
      </c>
      <c r="H21" s="62" t="s">
        <v>70</v>
      </c>
      <c r="I21" s="62" t="s">
        <v>70</v>
      </c>
      <c r="J21" s="62" t="s">
        <v>70</v>
      </c>
      <c r="K21" s="61"/>
      <c r="L21" s="61"/>
      <c r="M21" s="61"/>
      <c r="N21" s="61"/>
      <c r="O21" s="62" t="s">
        <v>70</v>
      </c>
      <c r="P21" s="62" t="s">
        <v>70</v>
      </c>
      <c r="Q21" s="62" t="s">
        <v>70</v>
      </c>
      <c r="R21" s="62" t="s">
        <v>70</v>
      </c>
      <c r="S21" s="61"/>
      <c r="T21" s="61"/>
      <c r="U21" s="61"/>
      <c r="V21" s="61"/>
      <c r="W21" s="62" t="s">
        <v>70</v>
      </c>
      <c r="X21" s="62" t="s">
        <v>70</v>
      </c>
      <c r="Y21" s="62" t="s">
        <v>70</v>
      </c>
      <c r="Z21" s="63" t="s">
        <v>70</v>
      </c>
      <c r="AA21" s="63" t="s">
        <v>70</v>
      </c>
      <c r="AB21" s="62" t="s">
        <v>70</v>
      </c>
      <c r="AC21" s="61"/>
      <c r="AD21" s="61"/>
      <c r="AE21" s="61"/>
      <c r="AF21" s="61"/>
      <c r="AG21" s="80"/>
      <c r="AI21" s="66">
        <f t="shared" si="7"/>
        <v>16</v>
      </c>
      <c r="AJ21" s="67">
        <f t="shared" si="8"/>
        <v>128</v>
      </c>
      <c r="AK21" s="35">
        <v>8</v>
      </c>
      <c r="AT21" s="68">
        <v>16</v>
      </c>
      <c r="AU21" s="68">
        <v>128</v>
      </c>
      <c r="AV21" s="69">
        <f t="shared" si="0"/>
        <v>0</v>
      </c>
      <c r="AW21" s="69">
        <f t="shared" si="0"/>
        <v>0</v>
      </c>
      <c r="AY21" s="70"/>
      <c r="AZ21" s="71"/>
      <c r="BA21" s="72"/>
    </row>
    <row r="22" spans="1:53" x14ac:dyDescent="0.25">
      <c r="A22" s="59" t="s">
        <v>77</v>
      </c>
      <c r="B22" s="61"/>
      <c r="C22" s="61"/>
      <c r="D22" s="61"/>
      <c r="E22" s="63">
        <v>8</v>
      </c>
      <c r="F22" s="63">
        <v>8</v>
      </c>
      <c r="G22" s="73">
        <v>8</v>
      </c>
      <c r="H22" s="62">
        <v>8</v>
      </c>
      <c r="I22" s="62">
        <v>8</v>
      </c>
      <c r="J22" s="62">
        <v>8</v>
      </c>
      <c r="K22" s="61"/>
      <c r="L22" s="61"/>
      <c r="M22" s="61"/>
      <c r="N22" s="61"/>
      <c r="O22" s="62">
        <v>8</v>
      </c>
      <c r="P22" s="62">
        <v>8</v>
      </c>
      <c r="Q22" s="62">
        <v>8</v>
      </c>
      <c r="R22" s="62">
        <v>8</v>
      </c>
      <c r="S22" s="61"/>
      <c r="T22" s="61"/>
      <c r="U22" s="61"/>
      <c r="V22" s="61"/>
      <c r="W22" s="62">
        <v>8</v>
      </c>
      <c r="X22" s="62">
        <v>8</v>
      </c>
      <c r="Y22" s="62">
        <v>8</v>
      </c>
      <c r="Z22" s="63">
        <v>8</v>
      </c>
      <c r="AA22" s="63">
        <v>8</v>
      </c>
      <c r="AB22" s="62">
        <v>8</v>
      </c>
      <c r="AC22" s="61"/>
      <c r="AD22" s="61"/>
      <c r="AE22" s="61"/>
      <c r="AF22" s="61"/>
      <c r="AG22" s="80"/>
      <c r="AI22" s="66">
        <f t="shared" si="7"/>
        <v>16</v>
      </c>
      <c r="AJ22" s="67">
        <f t="shared" si="8"/>
        <v>128</v>
      </c>
      <c r="AK22" s="35">
        <v>8</v>
      </c>
      <c r="AN22" s="16">
        <v>4</v>
      </c>
      <c r="AT22" s="68"/>
      <c r="AU22" s="68"/>
      <c r="AV22" s="69">
        <f t="shared" si="0"/>
        <v>16</v>
      </c>
      <c r="AW22" s="69">
        <f t="shared" si="0"/>
        <v>128</v>
      </c>
      <c r="AY22" s="70"/>
      <c r="AZ22" s="71"/>
      <c r="BA22" s="72"/>
    </row>
    <row r="23" spans="1:53" s="52" customFormat="1" x14ac:dyDescent="0.25">
      <c r="A23" s="49" t="s">
        <v>78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1"/>
      <c r="AI23" s="53"/>
      <c r="AJ23" s="54"/>
      <c r="AT23" s="55"/>
      <c r="AU23" s="55"/>
      <c r="AV23" s="56">
        <f t="shared" si="0"/>
        <v>0</v>
      </c>
      <c r="AW23" s="56">
        <f t="shared" si="0"/>
        <v>0</v>
      </c>
      <c r="AY23" s="57"/>
      <c r="AZ23" s="58"/>
      <c r="BA23" s="72"/>
    </row>
    <row r="24" spans="1:53" x14ac:dyDescent="0.25">
      <c r="A24" s="59" t="s">
        <v>79</v>
      </c>
      <c r="B24" s="73">
        <v>7.5</v>
      </c>
      <c r="C24" s="61"/>
      <c r="D24" s="61"/>
      <c r="E24" s="63">
        <v>7.5</v>
      </c>
      <c r="F24" s="63">
        <v>7.5</v>
      </c>
      <c r="G24" s="73">
        <v>7.5</v>
      </c>
      <c r="H24" s="61"/>
      <c r="I24" s="61"/>
      <c r="J24" s="62">
        <v>7.5</v>
      </c>
      <c r="K24" s="62">
        <v>7.5</v>
      </c>
      <c r="L24" s="63">
        <v>7.5</v>
      </c>
      <c r="M24" s="63">
        <v>7.5</v>
      </c>
      <c r="N24" s="61"/>
      <c r="O24" s="61"/>
      <c r="P24" s="62">
        <v>7.5</v>
      </c>
      <c r="Q24" s="62">
        <v>7.5</v>
      </c>
      <c r="R24" s="62">
        <v>7.5</v>
      </c>
      <c r="S24" s="61"/>
      <c r="T24" s="61"/>
      <c r="U24" s="61"/>
      <c r="V24" s="62">
        <v>7.5</v>
      </c>
      <c r="W24" s="62">
        <v>7.5</v>
      </c>
      <c r="X24" s="62">
        <v>7.5</v>
      </c>
      <c r="Y24" s="62">
        <v>7.5</v>
      </c>
      <c r="Z24" s="63">
        <v>7.5</v>
      </c>
      <c r="AA24" s="63">
        <v>7.5</v>
      </c>
      <c r="AB24" s="61"/>
      <c r="AC24" s="61"/>
      <c r="AD24" s="62">
        <v>7.5</v>
      </c>
      <c r="AE24" s="62">
        <v>7.5</v>
      </c>
      <c r="AF24" s="62">
        <v>7.5</v>
      </c>
      <c r="AG24" s="79"/>
      <c r="AI24" s="66">
        <f t="shared" ref="AI24:AI26" si="9">COUNTA(B24:AF24)</f>
        <v>20</v>
      </c>
      <c r="AJ24" s="67">
        <f t="shared" ref="AJ24:AJ26" si="10">+AI24*AK24</f>
        <v>150</v>
      </c>
      <c r="AK24" s="35">
        <v>7.5</v>
      </c>
      <c r="AT24" s="68">
        <v>20</v>
      </c>
      <c r="AU24" s="68">
        <v>150</v>
      </c>
      <c r="AV24" s="69">
        <f t="shared" si="0"/>
        <v>0</v>
      </c>
      <c r="AW24" s="69">
        <f t="shared" si="0"/>
        <v>0</v>
      </c>
      <c r="AY24" s="70"/>
      <c r="AZ24" s="71"/>
      <c r="BA24" s="72"/>
    </row>
    <row r="25" spans="1:53" x14ac:dyDescent="0.25">
      <c r="A25" s="59" t="s">
        <v>80</v>
      </c>
      <c r="B25" s="61"/>
      <c r="C25" s="60" t="s">
        <v>63</v>
      </c>
      <c r="D25" s="60" t="s">
        <v>63</v>
      </c>
      <c r="E25" s="60" t="s">
        <v>63</v>
      </c>
      <c r="F25" s="61"/>
      <c r="G25" s="61"/>
      <c r="H25" s="60" t="s">
        <v>63</v>
      </c>
      <c r="I25" s="60" t="s">
        <v>63</v>
      </c>
      <c r="J25" s="60" t="s">
        <v>63</v>
      </c>
      <c r="K25" s="60" t="s">
        <v>63</v>
      </c>
      <c r="L25" s="60" t="s">
        <v>63</v>
      </c>
      <c r="M25" s="61"/>
      <c r="N25" s="61"/>
      <c r="O25" s="62">
        <v>7.5</v>
      </c>
      <c r="P25" s="62">
        <v>7.5</v>
      </c>
      <c r="Q25" s="62">
        <v>7.5</v>
      </c>
      <c r="R25" s="62">
        <v>7.5</v>
      </c>
      <c r="S25" s="63">
        <v>7.5</v>
      </c>
      <c r="T25" s="63" t="s">
        <v>81</v>
      </c>
      <c r="U25" s="61"/>
      <c r="V25" s="61"/>
      <c r="W25" s="62">
        <v>7.5</v>
      </c>
      <c r="X25" s="62">
        <v>7.5</v>
      </c>
      <c r="Y25" s="62">
        <v>7.5</v>
      </c>
      <c r="Z25" s="61"/>
      <c r="AA25" s="61"/>
      <c r="AB25" s="61"/>
      <c r="AC25" s="62">
        <v>7.5</v>
      </c>
      <c r="AD25" s="62">
        <v>7.5</v>
      </c>
      <c r="AE25" s="62">
        <v>7.5</v>
      </c>
      <c r="AF25" s="74">
        <v>7.5</v>
      </c>
      <c r="AG25" s="79"/>
      <c r="AI25" s="66">
        <f t="shared" si="9"/>
        <v>21</v>
      </c>
      <c r="AJ25" s="67">
        <f t="shared" si="10"/>
        <v>157.5</v>
      </c>
      <c r="AK25" s="35">
        <v>7.5</v>
      </c>
      <c r="AT25" s="68">
        <v>21</v>
      </c>
      <c r="AU25" s="68">
        <v>157.5</v>
      </c>
      <c r="AV25" s="69">
        <f t="shared" si="0"/>
        <v>0</v>
      </c>
      <c r="AW25" s="69">
        <f t="shared" si="0"/>
        <v>0</v>
      </c>
      <c r="AY25" s="70"/>
      <c r="AZ25" s="71"/>
      <c r="BA25" s="72"/>
    </row>
    <row r="26" spans="1:53" ht="15.75" thickBot="1" x14ac:dyDescent="0.3">
      <c r="A26" s="81" t="s">
        <v>82</v>
      </c>
      <c r="B26" s="82"/>
      <c r="C26" s="83">
        <v>7.5</v>
      </c>
      <c r="D26" s="83">
        <v>7.5</v>
      </c>
      <c r="E26" s="84"/>
      <c r="F26" s="84"/>
      <c r="G26" s="84"/>
      <c r="H26" s="83">
        <v>7.5</v>
      </c>
      <c r="I26" s="83">
        <v>7.5</v>
      </c>
      <c r="J26" s="83">
        <v>7.5</v>
      </c>
      <c r="K26" s="83">
        <v>7.5</v>
      </c>
      <c r="L26" s="84"/>
      <c r="M26" s="84"/>
      <c r="N26" s="83">
        <v>7.5</v>
      </c>
      <c r="O26" s="83">
        <v>7.5</v>
      </c>
      <c r="P26" s="83">
        <v>7.5</v>
      </c>
      <c r="Q26" s="83">
        <v>7.5</v>
      </c>
      <c r="R26" s="83">
        <v>7.5</v>
      </c>
      <c r="S26" s="84"/>
      <c r="T26" s="84"/>
      <c r="U26" s="83">
        <v>7.5</v>
      </c>
      <c r="V26" s="83">
        <v>7.5</v>
      </c>
      <c r="W26" s="83">
        <v>7.5</v>
      </c>
      <c r="X26" s="83">
        <v>7.5</v>
      </c>
      <c r="Y26" s="83">
        <v>7.5</v>
      </c>
      <c r="Z26" s="84"/>
      <c r="AA26" s="84"/>
      <c r="AB26" s="83">
        <v>7.5</v>
      </c>
      <c r="AC26" s="83">
        <v>7.5</v>
      </c>
      <c r="AD26" s="83">
        <v>7.5</v>
      </c>
      <c r="AE26" s="83">
        <v>7.5</v>
      </c>
      <c r="AF26" s="85">
        <v>7.5</v>
      </c>
      <c r="AG26" s="86"/>
      <c r="AI26" s="87">
        <f t="shared" si="9"/>
        <v>21</v>
      </c>
      <c r="AJ26" s="67">
        <f t="shared" si="10"/>
        <v>157.5</v>
      </c>
      <c r="AK26" s="35">
        <v>7.5</v>
      </c>
      <c r="AT26" s="68">
        <v>21</v>
      </c>
      <c r="AU26" s="68">
        <v>157.5</v>
      </c>
      <c r="AV26" s="69">
        <f t="shared" si="0"/>
        <v>0</v>
      </c>
      <c r="AW26" s="69">
        <f t="shared" si="0"/>
        <v>0</v>
      </c>
      <c r="AY26" s="70"/>
      <c r="AZ26" s="71"/>
      <c r="BA26" s="72"/>
    </row>
    <row r="27" spans="1:53" ht="15.75" thickBot="1" x14ac:dyDescent="0.3"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9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V27" s="69">
        <f t="shared" si="0"/>
        <v>0</v>
      </c>
      <c r="AW27" s="69">
        <f t="shared" si="0"/>
        <v>0</v>
      </c>
      <c r="AY27" s="70"/>
      <c r="AZ27" s="71"/>
      <c r="BA27" s="72"/>
    </row>
    <row r="28" spans="1:53" s="35" customFormat="1" x14ac:dyDescent="0.25">
      <c r="A28" s="42" t="s">
        <v>83</v>
      </c>
      <c r="B28" s="43">
        <v>1</v>
      </c>
      <c r="C28" s="43">
        <v>2</v>
      </c>
      <c r="D28" s="43">
        <v>3</v>
      </c>
      <c r="E28" s="43">
        <v>4</v>
      </c>
      <c r="F28" s="43">
        <v>5</v>
      </c>
      <c r="G28" s="43">
        <v>6</v>
      </c>
      <c r="H28" s="43">
        <v>7</v>
      </c>
      <c r="I28" s="43">
        <v>8</v>
      </c>
      <c r="J28" s="43">
        <v>9</v>
      </c>
      <c r="K28" s="43">
        <v>10</v>
      </c>
      <c r="L28" s="43">
        <v>11</v>
      </c>
      <c r="M28" s="43">
        <v>12</v>
      </c>
      <c r="N28" s="43">
        <v>13</v>
      </c>
      <c r="O28" s="43">
        <v>14</v>
      </c>
      <c r="P28" s="43">
        <v>15</v>
      </c>
      <c r="Q28" s="43">
        <v>16</v>
      </c>
      <c r="R28" s="43">
        <v>17</v>
      </c>
      <c r="S28" s="43">
        <v>18</v>
      </c>
      <c r="T28" s="43">
        <v>19</v>
      </c>
      <c r="U28" s="43">
        <v>20</v>
      </c>
      <c r="V28" s="43">
        <v>21</v>
      </c>
      <c r="W28" s="43">
        <v>22</v>
      </c>
      <c r="X28" s="43">
        <v>23</v>
      </c>
      <c r="Y28" s="43">
        <v>24</v>
      </c>
      <c r="Z28" s="43">
        <v>25</v>
      </c>
      <c r="AA28" s="43">
        <v>26</v>
      </c>
      <c r="AB28" s="43">
        <v>27</v>
      </c>
      <c r="AC28" s="43">
        <v>28</v>
      </c>
      <c r="AD28" s="43">
        <v>29</v>
      </c>
      <c r="AE28" s="43"/>
      <c r="AF28" s="43"/>
      <c r="AG28" s="44"/>
      <c r="AI28" s="45" t="s">
        <v>48</v>
      </c>
      <c r="AJ28" s="46" t="s">
        <v>49</v>
      </c>
      <c r="AT28" s="47" t="s">
        <v>48</v>
      </c>
      <c r="AU28" s="47" t="s">
        <v>51</v>
      </c>
      <c r="AV28" s="69"/>
      <c r="AW28" s="69"/>
      <c r="AY28" s="48"/>
      <c r="AZ28" s="75"/>
      <c r="BA28" s="72"/>
    </row>
    <row r="29" spans="1:53" s="52" customFormat="1" x14ac:dyDescent="0.25">
      <c r="A29" s="49" t="s">
        <v>54</v>
      </c>
      <c r="B29" s="50" t="s">
        <v>58</v>
      </c>
      <c r="C29" s="50" t="s">
        <v>59</v>
      </c>
      <c r="D29" s="50" t="s">
        <v>60</v>
      </c>
      <c r="E29" s="50" t="s">
        <v>84</v>
      </c>
      <c r="F29" s="50" t="s">
        <v>55</v>
      </c>
      <c r="G29" s="50" t="s">
        <v>56</v>
      </c>
      <c r="H29" s="50" t="s">
        <v>57</v>
      </c>
      <c r="I29" s="50" t="s">
        <v>58</v>
      </c>
      <c r="J29" s="50" t="s">
        <v>84</v>
      </c>
      <c r="K29" s="50" t="s">
        <v>60</v>
      </c>
      <c r="L29" s="50" t="s">
        <v>84</v>
      </c>
      <c r="M29" s="50" t="s">
        <v>55</v>
      </c>
      <c r="N29" s="50" t="s">
        <v>56</v>
      </c>
      <c r="O29" s="50" t="s">
        <v>57</v>
      </c>
      <c r="P29" s="50" t="s">
        <v>58</v>
      </c>
      <c r="Q29" s="50" t="s">
        <v>84</v>
      </c>
      <c r="R29" s="50" t="s">
        <v>60</v>
      </c>
      <c r="S29" s="50" t="s">
        <v>84</v>
      </c>
      <c r="T29" s="50" t="s">
        <v>55</v>
      </c>
      <c r="U29" s="50" t="s">
        <v>56</v>
      </c>
      <c r="V29" s="50" t="s">
        <v>57</v>
      </c>
      <c r="W29" s="50" t="s">
        <v>58</v>
      </c>
      <c r="X29" s="50" t="s">
        <v>84</v>
      </c>
      <c r="Y29" s="50" t="s">
        <v>60</v>
      </c>
      <c r="Z29" s="50" t="s">
        <v>84</v>
      </c>
      <c r="AA29" s="50" t="s">
        <v>84</v>
      </c>
      <c r="AB29" s="50" t="s">
        <v>56</v>
      </c>
      <c r="AC29" s="50" t="s">
        <v>57</v>
      </c>
      <c r="AD29" s="50" t="s">
        <v>58</v>
      </c>
      <c r="AE29" s="50"/>
      <c r="AF29" s="50"/>
      <c r="AG29" s="51"/>
      <c r="AI29" s="53"/>
      <c r="AJ29" s="54"/>
      <c r="AT29" s="55"/>
      <c r="AU29" s="55"/>
      <c r="AV29" s="56">
        <f t="shared" ref="AV29:AW52" si="11">+AI29-AT29</f>
        <v>0</v>
      </c>
      <c r="AW29" s="56">
        <f t="shared" si="11"/>
        <v>0</v>
      </c>
      <c r="AY29" s="57"/>
      <c r="AZ29" s="58"/>
      <c r="BA29" s="72"/>
    </row>
    <row r="30" spans="1:53" x14ac:dyDescent="0.25">
      <c r="A30" s="59" t="s">
        <v>62</v>
      </c>
      <c r="B30" s="61"/>
      <c r="C30" s="61"/>
      <c r="D30" s="61"/>
      <c r="E30" s="62">
        <v>8</v>
      </c>
      <c r="F30" s="62">
        <v>8</v>
      </c>
      <c r="G30" s="62">
        <v>8</v>
      </c>
      <c r="H30" s="62">
        <v>8</v>
      </c>
      <c r="I30" s="63">
        <v>8</v>
      </c>
      <c r="J30" s="63">
        <v>8</v>
      </c>
      <c r="K30" s="62">
        <v>8</v>
      </c>
      <c r="L30" s="61"/>
      <c r="M30" s="90"/>
      <c r="N30" s="61"/>
      <c r="O30" s="61"/>
      <c r="P30" s="63">
        <v>8</v>
      </c>
      <c r="Q30" s="63">
        <v>8</v>
      </c>
      <c r="R30" s="62">
        <v>8</v>
      </c>
      <c r="S30" s="62">
        <v>8</v>
      </c>
      <c r="T30" s="74">
        <v>8</v>
      </c>
      <c r="U30" s="74">
        <v>8</v>
      </c>
      <c r="V30" s="61"/>
      <c r="W30" s="61"/>
      <c r="X30" s="61"/>
      <c r="Y30" s="61"/>
      <c r="Z30" s="62">
        <v>8</v>
      </c>
      <c r="AA30" s="62">
        <v>8</v>
      </c>
      <c r="AB30" s="62">
        <v>8</v>
      </c>
      <c r="AC30" s="62">
        <v>8</v>
      </c>
      <c r="AD30" s="61"/>
      <c r="AE30" s="62"/>
      <c r="AF30" s="91"/>
      <c r="AG30" s="65"/>
      <c r="AI30" s="66">
        <f t="shared" ref="AI30:AI34" si="12">COUNTA(B30:AF30)</f>
        <v>17</v>
      </c>
      <c r="AJ30" s="67">
        <f>+AI30*AK30</f>
        <v>136</v>
      </c>
      <c r="AK30" s="35">
        <v>8</v>
      </c>
      <c r="AT30" s="68">
        <v>17</v>
      </c>
      <c r="AU30" s="68">
        <v>136</v>
      </c>
      <c r="AV30" s="69">
        <f t="shared" si="11"/>
        <v>0</v>
      </c>
      <c r="AW30" s="69">
        <f t="shared" si="11"/>
        <v>0</v>
      </c>
      <c r="AY30" s="70"/>
      <c r="AZ30" s="71"/>
      <c r="BA30" s="72"/>
    </row>
    <row r="31" spans="1:53" x14ac:dyDescent="0.25">
      <c r="A31" s="59" t="s">
        <v>64</v>
      </c>
      <c r="B31" s="63">
        <v>8</v>
      </c>
      <c r="C31" s="63">
        <v>8</v>
      </c>
      <c r="D31" s="62">
        <v>8</v>
      </c>
      <c r="E31" s="62">
        <v>8</v>
      </c>
      <c r="F31" s="62">
        <v>8</v>
      </c>
      <c r="G31" s="74">
        <v>8</v>
      </c>
      <c r="H31" s="61"/>
      <c r="I31" s="61"/>
      <c r="J31" s="61"/>
      <c r="K31" s="61"/>
      <c r="L31" s="62">
        <v>8</v>
      </c>
      <c r="M31" s="62">
        <v>8</v>
      </c>
      <c r="N31" s="62">
        <v>8</v>
      </c>
      <c r="O31" s="62">
        <v>8</v>
      </c>
      <c r="P31" s="61"/>
      <c r="Q31" s="61"/>
      <c r="R31" s="61"/>
      <c r="S31" s="61"/>
      <c r="T31" s="62">
        <v>8</v>
      </c>
      <c r="U31" s="62">
        <v>8</v>
      </c>
      <c r="V31" s="62">
        <v>8</v>
      </c>
      <c r="W31" s="63">
        <v>8</v>
      </c>
      <c r="X31" s="63">
        <v>8</v>
      </c>
      <c r="Y31" s="62">
        <v>8</v>
      </c>
      <c r="Z31" s="61"/>
      <c r="AA31" s="61"/>
      <c r="AB31" s="61"/>
      <c r="AC31" s="61"/>
      <c r="AD31" s="63">
        <v>8</v>
      </c>
      <c r="AE31" s="74"/>
      <c r="AF31" s="91"/>
      <c r="AG31" s="65"/>
      <c r="AI31" s="66">
        <f t="shared" si="12"/>
        <v>17</v>
      </c>
      <c r="AJ31" s="67">
        <f t="shared" ref="AJ31:AJ34" si="13">+AI31*AK31</f>
        <v>136</v>
      </c>
      <c r="AK31" s="35">
        <v>8</v>
      </c>
      <c r="AT31" s="68">
        <v>17</v>
      </c>
      <c r="AU31" s="68">
        <v>136</v>
      </c>
      <c r="AV31" s="69">
        <f t="shared" si="11"/>
        <v>0</v>
      </c>
      <c r="AW31" s="69">
        <f t="shared" si="11"/>
        <v>0</v>
      </c>
      <c r="AY31" s="70"/>
      <c r="AZ31" s="71"/>
      <c r="BA31" s="72"/>
    </row>
    <row r="32" spans="1:53" x14ac:dyDescent="0.25">
      <c r="A32" s="59" t="s">
        <v>65</v>
      </c>
      <c r="B32" s="63">
        <v>8</v>
      </c>
      <c r="C32" s="63">
        <v>8</v>
      </c>
      <c r="D32" s="62">
        <v>8</v>
      </c>
      <c r="E32" s="61"/>
      <c r="F32" s="61"/>
      <c r="G32" s="61"/>
      <c r="H32" s="61"/>
      <c r="I32" s="63">
        <v>8</v>
      </c>
      <c r="J32" s="63">
        <v>8</v>
      </c>
      <c r="K32" s="62">
        <v>8</v>
      </c>
      <c r="L32" s="62">
        <v>8</v>
      </c>
      <c r="M32" s="62">
        <v>8</v>
      </c>
      <c r="N32" s="62">
        <v>8</v>
      </c>
      <c r="O32" s="61"/>
      <c r="P32" s="61"/>
      <c r="Q32" s="61"/>
      <c r="R32" s="61"/>
      <c r="S32" s="62">
        <v>8</v>
      </c>
      <c r="T32" s="62">
        <v>8</v>
      </c>
      <c r="U32" s="62">
        <v>8</v>
      </c>
      <c r="V32" s="62">
        <v>8</v>
      </c>
      <c r="W32" s="61"/>
      <c r="X32" s="61"/>
      <c r="Y32" s="61"/>
      <c r="Z32" s="61"/>
      <c r="AA32" s="62">
        <v>8</v>
      </c>
      <c r="AB32" s="62">
        <v>8</v>
      </c>
      <c r="AC32" s="62">
        <v>8</v>
      </c>
      <c r="AD32" s="63">
        <v>8</v>
      </c>
      <c r="AE32" s="74"/>
      <c r="AF32" s="91"/>
      <c r="AG32" s="65"/>
      <c r="AI32" s="66">
        <f t="shared" si="12"/>
        <v>17</v>
      </c>
      <c r="AJ32" s="67">
        <f t="shared" si="13"/>
        <v>136</v>
      </c>
      <c r="AK32" s="35">
        <v>8</v>
      </c>
      <c r="AT32" s="68">
        <v>17</v>
      </c>
      <c r="AU32" s="68">
        <v>136</v>
      </c>
      <c r="AV32" s="69">
        <f t="shared" si="11"/>
        <v>0</v>
      </c>
      <c r="AW32" s="69">
        <f t="shared" si="11"/>
        <v>0</v>
      </c>
      <c r="AY32" s="70"/>
      <c r="AZ32" s="71"/>
      <c r="BA32" s="72"/>
    </row>
    <row r="33" spans="1:53" x14ac:dyDescent="0.25">
      <c r="A33" s="92" t="s">
        <v>66</v>
      </c>
      <c r="B33" s="93"/>
      <c r="C33" s="93"/>
      <c r="D33" s="93"/>
      <c r="E33" s="94">
        <v>8</v>
      </c>
      <c r="F33" s="94">
        <v>8</v>
      </c>
      <c r="G33" s="94">
        <v>8</v>
      </c>
      <c r="H33" s="94">
        <v>8</v>
      </c>
      <c r="I33" s="93"/>
      <c r="J33" s="93"/>
      <c r="K33" s="93"/>
      <c r="L33" s="94">
        <v>8</v>
      </c>
      <c r="M33" s="94">
        <v>8</v>
      </c>
      <c r="N33" s="94">
        <v>8</v>
      </c>
      <c r="O33" s="94">
        <v>8</v>
      </c>
      <c r="P33" s="95">
        <v>8</v>
      </c>
      <c r="Q33" s="95">
        <v>8</v>
      </c>
      <c r="R33" s="94">
        <v>8</v>
      </c>
      <c r="S33" s="94">
        <v>8</v>
      </c>
      <c r="T33" s="93"/>
      <c r="U33" s="93"/>
      <c r="V33" s="93"/>
      <c r="W33" s="95">
        <v>8</v>
      </c>
      <c r="X33" s="95">
        <v>8</v>
      </c>
      <c r="Y33" s="94">
        <v>8</v>
      </c>
      <c r="Z33" s="94">
        <v>8</v>
      </c>
      <c r="AA33" s="94">
        <v>8</v>
      </c>
      <c r="AB33" s="94">
        <v>8</v>
      </c>
      <c r="AC33" s="93"/>
      <c r="AD33" s="93"/>
      <c r="AE33" s="96"/>
      <c r="AF33" s="97"/>
      <c r="AG33" s="98"/>
      <c r="AI33" s="66">
        <f t="shared" si="12"/>
        <v>18</v>
      </c>
      <c r="AJ33" s="67">
        <f t="shared" si="13"/>
        <v>144</v>
      </c>
      <c r="AK33" s="35">
        <v>8</v>
      </c>
      <c r="AT33" s="68">
        <v>18</v>
      </c>
      <c r="AU33" s="68">
        <v>144</v>
      </c>
      <c r="AV33" s="69">
        <f t="shared" si="11"/>
        <v>0</v>
      </c>
      <c r="AW33" s="69">
        <f t="shared" si="11"/>
        <v>0</v>
      </c>
      <c r="AY33" s="70"/>
      <c r="AZ33" s="71"/>
      <c r="BA33" s="72"/>
    </row>
    <row r="34" spans="1:53" x14ac:dyDescent="0.25">
      <c r="A34" s="76"/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8"/>
      <c r="AI34" s="66">
        <f t="shared" si="12"/>
        <v>0</v>
      </c>
      <c r="AJ34" s="67">
        <f t="shared" si="13"/>
        <v>0</v>
      </c>
      <c r="AK34" s="35">
        <v>8</v>
      </c>
      <c r="AM34" s="36"/>
      <c r="AN34" s="36"/>
      <c r="AO34" s="36"/>
      <c r="AP34" s="36"/>
      <c r="AQ34" s="35"/>
      <c r="AT34" s="68"/>
      <c r="AU34" s="68"/>
      <c r="AV34" s="69">
        <f t="shared" si="11"/>
        <v>0</v>
      </c>
      <c r="AW34" s="69">
        <f t="shared" si="11"/>
        <v>0</v>
      </c>
      <c r="AY34" s="48"/>
      <c r="AZ34" s="75"/>
      <c r="BA34" s="72"/>
    </row>
    <row r="35" spans="1:53" s="52" customFormat="1" x14ac:dyDescent="0.25">
      <c r="A35" s="49" t="s">
        <v>67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1"/>
      <c r="AI35" s="53"/>
      <c r="AJ35" s="54"/>
      <c r="AT35" s="55"/>
      <c r="AU35" s="55"/>
      <c r="AV35" s="56">
        <f t="shared" si="11"/>
        <v>0</v>
      </c>
      <c r="AW35" s="56">
        <f t="shared" si="11"/>
        <v>0</v>
      </c>
      <c r="AY35" s="57"/>
      <c r="AZ35" s="58"/>
      <c r="BA35" s="72"/>
    </row>
    <row r="36" spans="1:53" x14ac:dyDescent="0.25">
      <c r="A36" s="76" t="s">
        <v>68</v>
      </c>
      <c r="B36" s="99"/>
      <c r="C36" s="99"/>
      <c r="D36" s="99"/>
      <c r="E36" s="100">
        <v>8</v>
      </c>
      <c r="F36" s="100">
        <v>8</v>
      </c>
      <c r="G36" s="100">
        <v>8</v>
      </c>
      <c r="H36" s="100">
        <v>8</v>
      </c>
      <c r="I36" s="101">
        <v>8</v>
      </c>
      <c r="J36" s="101">
        <v>8</v>
      </c>
      <c r="K36" s="100">
        <v>8</v>
      </c>
      <c r="L36" s="99"/>
      <c r="M36" s="99"/>
      <c r="N36" s="99"/>
      <c r="O36" s="99"/>
      <c r="P36" s="101">
        <v>8</v>
      </c>
      <c r="Q36" s="101">
        <v>8</v>
      </c>
      <c r="R36" s="100">
        <v>8</v>
      </c>
      <c r="S36" s="77">
        <v>8</v>
      </c>
      <c r="T36" s="77">
        <v>8</v>
      </c>
      <c r="U36" s="99"/>
      <c r="V36" s="99"/>
      <c r="W36" s="99"/>
      <c r="X36" s="99"/>
      <c r="Y36" s="99"/>
      <c r="Z36" s="100">
        <v>8</v>
      </c>
      <c r="AA36" s="100">
        <v>8</v>
      </c>
      <c r="AB36" s="100">
        <v>8</v>
      </c>
      <c r="AC36" s="100">
        <v>8</v>
      </c>
      <c r="AD36" s="99"/>
      <c r="AE36" s="77"/>
      <c r="AF36" s="77"/>
      <c r="AG36" s="78"/>
      <c r="AI36" s="102">
        <f t="shared" ref="AI36:AI40" si="14">COUNTA(B36:AF36)</f>
        <v>16</v>
      </c>
      <c r="AJ36" s="67">
        <f t="shared" ref="AJ36:AJ40" si="15">+AI36*AK36</f>
        <v>128</v>
      </c>
      <c r="AK36" s="35">
        <v>8</v>
      </c>
      <c r="AT36" s="68">
        <v>16</v>
      </c>
      <c r="AU36" s="68">
        <v>128</v>
      </c>
      <c r="AV36" s="69">
        <f t="shared" si="11"/>
        <v>0</v>
      </c>
      <c r="AW36" s="69">
        <f t="shared" si="11"/>
        <v>0</v>
      </c>
      <c r="AY36" s="70"/>
      <c r="AZ36" s="71"/>
      <c r="BA36" s="72"/>
    </row>
    <row r="37" spans="1:53" x14ac:dyDescent="0.25">
      <c r="A37" s="103" t="s">
        <v>69</v>
      </c>
      <c r="B37" s="104" t="s">
        <v>70</v>
      </c>
      <c r="C37" s="104" t="s">
        <v>70</v>
      </c>
      <c r="D37" s="105" t="s">
        <v>70</v>
      </c>
      <c r="E37" s="105" t="s">
        <v>70</v>
      </c>
      <c r="F37" s="105" t="s">
        <v>70</v>
      </c>
      <c r="G37" s="105" t="s">
        <v>70</v>
      </c>
      <c r="H37" s="106"/>
      <c r="I37" s="106"/>
      <c r="J37" s="106"/>
      <c r="K37" s="106"/>
      <c r="L37" s="105" t="s">
        <v>70</v>
      </c>
      <c r="M37" s="105" t="s">
        <v>70</v>
      </c>
      <c r="N37" s="105" t="s">
        <v>70</v>
      </c>
      <c r="O37" s="105" t="s">
        <v>70</v>
      </c>
      <c r="P37" s="106"/>
      <c r="Q37" s="106"/>
      <c r="R37" s="106"/>
      <c r="S37" s="106"/>
      <c r="T37" s="105" t="s">
        <v>70</v>
      </c>
      <c r="U37" s="105" t="s">
        <v>70</v>
      </c>
      <c r="V37" s="105" t="s">
        <v>70</v>
      </c>
      <c r="W37" s="104" t="s">
        <v>70</v>
      </c>
      <c r="X37" s="104" t="s">
        <v>70</v>
      </c>
      <c r="Y37" s="105" t="s">
        <v>70</v>
      </c>
      <c r="Z37" s="106"/>
      <c r="AA37" s="106"/>
      <c r="AB37" s="106"/>
      <c r="AC37" s="106"/>
      <c r="AD37" s="104" t="s">
        <v>70</v>
      </c>
      <c r="AE37" s="105"/>
      <c r="AF37" s="107"/>
      <c r="AG37" s="108"/>
      <c r="AI37" s="66">
        <f t="shared" si="14"/>
        <v>17</v>
      </c>
      <c r="AJ37" s="67">
        <f t="shared" si="15"/>
        <v>136</v>
      </c>
      <c r="AK37" s="35">
        <v>8</v>
      </c>
      <c r="AT37" s="68">
        <v>17</v>
      </c>
      <c r="AU37" s="68">
        <v>136</v>
      </c>
      <c r="AV37" s="69">
        <f t="shared" si="11"/>
        <v>0</v>
      </c>
      <c r="AW37" s="69">
        <f t="shared" si="11"/>
        <v>0</v>
      </c>
      <c r="AY37" s="70"/>
      <c r="AZ37" s="71"/>
      <c r="BA37" s="72"/>
    </row>
    <row r="38" spans="1:53" x14ac:dyDescent="0.25">
      <c r="A38" s="59" t="s">
        <v>71</v>
      </c>
      <c r="B38" s="63">
        <v>8</v>
      </c>
      <c r="C38" s="63">
        <v>8</v>
      </c>
      <c r="D38" s="62">
        <v>8</v>
      </c>
      <c r="E38" s="61"/>
      <c r="F38" s="61"/>
      <c r="G38" s="61"/>
      <c r="H38" s="62">
        <v>8</v>
      </c>
      <c r="I38" s="63">
        <v>8</v>
      </c>
      <c r="J38" s="63">
        <v>8</v>
      </c>
      <c r="K38" s="62">
        <v>8</v>
      </c>
      <c r="L38" s="62">
        <v>8</v>
      </c>
      <c r="M38" s="62">
        <v>8</v>
      </c>
      <c r="N38" s="61"/>
      <c r="O38" s="61"/>
      <c r="P38" s="61"/>
      <c r="Q38" s="61"/>
      <c r="R38" s="61"/>
      <c r="S38" s="62">
        <v>8</v>
      </c>
      <c r="T38" s="62">
        <v>8</v>
      </c>
      <c r="U38" s="62">
        <v>8</v>
      </c>
      <c r="V38" s="62">
        <v>8</v>
      </c>
      <c r="W38" s="61"/>
      <c r="X38" s="61"/>
      <c r="Y38" s="61"/>
      <c r="Z38" s="61"/>
      <c r="AA38" s="62">
        <v>8</v>
      </c>
      <c r="AB38" s="62">
        <v>8</v>
      </c>
      <c r="AC38" s="62">
        <v>8</v>
      </c>
      <c r="AD38" s="63">
        <v>8</v>
      </c>
      <c r="AE38" s="74"/>
      <c r="AF38" s="91"/>
      <c r="AG38" s="65"/>
      <c r="AI38" s="66">
        <f t="shared" si="14"/>
        <v>17</v>
      </c>
      <c r="AJ38" s="67">
        <f t="shared" si="15"/>
        <v>136</v>
      </c>
      <c r="AK38" s="35">
        <v>8</v>
      </c>
      <c r="AT38" s="68">
        <v>17</v>
      </c>
      <c r="AU38" s="68">
        <v>136</v>
      </c>
      <c r="AV38" s="69">
        <f t="shared" si="11"/>
        <v>0</v>
      </c>
      <c r="AW38" s="69">
        <f t="shared" si="11"/>
        <v>0</v>
      </c>
      <c r="AY38" s="70"/>
      <c r="AZ38" s="71"/>
      <c r="BA38" s="72"/>
    </row>
    <row r="39" spans="1:53" x14ac:dyDescent="0.25">
      <c r="A39" s="59" t="s">
        <v>72</v>
      </c>
      <c r="B39" s="60" t="s">
        <v>63</v>
      </c>
      <c r="C39" s="60" t="s">
        <v>63</v>
      </c>
      <c r="D39" s="60" t="s">
        <v>63</v>
      </c>
      <c r="E39" s="60" t="s">
        <v>63</v>
      </c>
      <c r="F39" s="60" t="s">
        <v>63</v>
      </c>
      <c r="G39" s="60" t="s">
        <v>63</v>
      </c>
      <c r="H39" s="61"/>
      <c r="I39" s="61"/>
      <c r="J39" s="61"/>
      <c r="K39" s="61"/>
      <c r="L39" s="62">
        <v>8</v>
      </c>
      <c r="M39" s="62">
        <v>8</v>
      </c>
      <c r="N39" s="62">
        <v>8</v>
      </c>
      <c r="O39" s="62">
        <v>8</v>
      </c>
      <c r="P39" s="63">
        <v>8</v>
      </c>
      <c r="Q39" s="63">
        <v>8</v>
      </c>
      <c r="R39" s="62">
        <v>8</v>
      </c>
      <c r="S39" s="61"/>
      <c r="T39" s="61"/>
      <c r="U39" s="62">
        <v>8</v>
      </c>
      <c r="V39" s="62">
        <v>8</v>
      </c>
      <c r="W39" s="63">
        <v>8</v>
      </c>
      <c r="X39" s="63">
        <v>8</v>
      </c>
      <c r="Y39" s="62">
        <v>8</v>
      </c>
      <c r="Z39" s="62">
        <v>8</v>
      </c>
      <c r="AA39" s="61"/>
      <c r="AB39" s="61"/>
      <c r="AC39" s="61"/>
      <c r="AD39" s="61"/>
      <c r="AE39" s="74"/>
      <c r="AF39" s="91"/>
      <c r="AG39" s="65"/>
      <c r="AI39" s="66">
        <f t="shared" si="14"/>
        <v>19</v>
      </c>
      <c r="AJ39" s="67">
        <f t="shared" si="15"/>
        <v>152</v>
      </c>
      <c r="AK39" s="35">
        <v>8</v>
      </c>
      <c r="AT39" s="68">
        <v>19</v>
      </c>
      <c r="AU39" s="68">
        <v>152</v>
      </c>
      <c r="AV39" s="69">
        <f t="shared" si="11"/>
        <v>0</v>
      </c>
      <c r="AW39" s="69">
        <f t="shared" si="11"/>
        <v>0</v>
      </c>
      <c r="AY39" s="70"/>
      <c r="AZ39" s="71"/>
      <c r="BA39" s="72"/>
    </row>
    <row r="40" spans="1:53" x14ac:dyDescent="0.25">
      <c r="A40" s="59"/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65"/>
      <c r="AI40" s="66">
        <f t="shared" si="14"/>
        <v>0</v>
      </c>
      <c r="AJ40" s="67">
        <f t="shared" si="15"/>
        <v>0</v>
      </c>
      <c r="AK40" s="35">
        <v>8</v>
      </c>
      <c r="AM40" s="36"/>
      <c r="AN40" s="36"/>
      <c r="AO40" s="36"/>
      <c r="AP40" s="36"/>
      <c r="AQ40" s="35"/>
      <c r="AT40" s="68"/>
      <c r="AU40" s="68"/>
      <c r="AV40" s="69">
        <f t="shared" si="11"/>
        <v>0</v>
      </c>
      <c r="AW40" s="69">
        <f t="shared" si="11"/>
        <v>0</v>
      </c>
      <c r="AY40" s="48"/>
      <c r="AZ40" s="75"/>
      <c r="BA40" s="72"/>
    </row>
    <row r="41" spans="1:53" s="52" customFormat="1" x14ac:dyDescent="0.25">
      <c r="A41" s="49" t="s">
        <v>73</v>
      </c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1"/>
      <c r="AI41" s="53"/>
      <c r="AJ41" s="54"/>
      <c r="AT41" s="55"/>
      <c r="AU41" s="55"/>
      <c r="AV41" s="56">
        <f t="shared" si="11"/>
        <v>0</v>
      </c>
      <c r="AW41" s="56">
        <f t="shared" si="11"/>
        <v>0</v>
      </c>
      <c r="AY41" s="57"/>
      <c r="AZ41" s="58"/>
      <c r="BA41" s="72"/>
    </row>
    <row r="42" spans="1:53" x14ac:dyDescent="0.25">
      <c r="A42" s="59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91"/>
      <c r="AE42" s="74"/>
      <c r="AF42" s="74"/>
      <c r="AG42" s="79"/>
      <c r="AI42" s="66">
        <f t="shared" ref="AI42:AI43" si="16">COUNTA(B42:AF42)</f>
        <v>0</v>
      </c>
      <c r="AJ42" s="67">
        <f t="shared" ref="AJ42:AJ43" si="17">+AI42*AK42</f>
        <v>0</v>
      </c>
      <c r="AK42" s="35">
        <v>7.5</v>
      </c>
      <c r="AM42" s="36"/>
      <c r="AN42" s="36"/>
      <c r="AO42" s="36"/>
      <c r="AP42" s="36"/>
      <c r="AQ42" s="35"/>
      <c r="AT42" s="68"/>
      <c r="AU42" s="68"/>
      <c r="AV42" s="69">
        <f t="shared" si="11"/>
        <v>0</v>
      </c>
      <c r="AW42" s="69">
        <f t="shared" si="11"/>
        <v>0</v>
      </c>
      <c r="AY42" s="48"/>
      <c r="AZ42" s="75"/>
      <c r="BA42" s="72"/>
    </row>
    <row r="43" spans="1:53" x14ac:dyDescent="0.25">
      <c r="A43" s="59"/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91"/>
      <c r="AE43" s="74"/>
      <c r="AF43" s="74"/>
      <c r="AG43" s="79"/>
      <c r="AI43" s="66">
        <f t="shared" si="16"/>
        <v>0</v>
      </c>
      <c r="AJ43" s="67">
        <f t="shared" si="17"/>
        <v>0</v>
      </c>
      <c r="AK43" s="35">
        <v>7.5</v>
      </c>
      <c r="AM43" s="36"/>
      <c r="AN43" s="36"/>
      <c r="AO43" s="36"/>
      <c r="AP43" s="36"/>
      <c r="AQ43" s="35"/>
      <c r="AT43" s="68"/>
      <c r="AU43" s="68"/>
      <c r="AV43" s="69">
        <f t="shared" si="11"/>
        <v>0</v>
      </c>
      <c r="AW43" s="69">
        <f t="shared" si="11"/>
        <v>0</v>
      </c>
      <c r="AY43" s="48"/>
      <c r="AZ43" s="75"/>
      <c r="BA43" s="72"/>
    </row>
    <row r="44" spans="1:53" s="52" customFormat="1" x14ac:dyDescent="0.25">
      <c r="A44" s="49" t="s">
        <v>74</v>
      </c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1"/>
      <c r="AI44" s="53"/>
      <c r="AJ44" s="54"/>
      <c r="AT44" s="55"/>
      <c r="AU44" s="55"/>
      <c r="AV44" s="56">
        <f t="shared" si="11"/>
        <v>0</v>
      </c>
      <c r="AW44" s="56">
        <f t="shared" si="11"/>
        <v>0</v>
      </c>
      <c r="AY44" s="57"/>
      <c r="AZ44" s="58"/>
      <c r="BA44" s="72"/>
    </row>
    <row r="45" spans="1:53" x14ac:dyDescent="0.25">
      <c r="A45" s="59" t="s">
        <v>75</v>
      </c>
      <c r="B45" s="61"/>
      <c r="C45" s="61"/>
      <c r="D45" s="61"/>
      <c r="E45" s="61"/>
      <c r="F45" s="62">
        <v>8</v>
      </c>
      <c r="G45" s="74">
        <v>8</v>
      </c>
      <c r="H45" s="74">
        <v>8</v>
      </c>
      <c r="I45" s="63">
        <v>8</v>
      </c>
      <c r="J45" s="63">
        <v>8</v>
      </c>
      <c r="K45" s="62">
        <v>8</v>
      </c>
      <c r="L45" s="61"/>
      <c r="M45" s="61"/>
      <c r="N45" s="61"/>
      <c r="O45" s="61"/>
      <c r="P45" s="63">
        <v>8</v>
      </c>
      <c r="Q45" s="63">
        <v>8</v>
      </c>
      <c r="R45" s="62">
        <v>8</v>
      </c>
      <c r="S45" s="74">
        <v>8</v>
      </c>
      <c r="T45" s="74">
        <v>8</v>
      </c>
      <c r="U45" s="74">
        <v>8</v>
      </c>
      <c r="V45" s="61"/>
      <c r="W45" s="61"/>
      <c r="X45" s="61"/>
      <c r="Y45" s="61"/>
      <c r="Z45" s="62">
        <v>8</v>
      </c>
      <c r="AA45" s="62">
        <v>8</v>
      </c>
      <c r="AB45" s="62">
        <v>8</v>
      </c>
      <c r="AC45" s="62">
        <v>8</v>
      </c>
      <c r="AD45" s="61"/>
      <c r="AE45" s="74"/>
      <c r="AF45" s="91"/>
      <c r="AG45" s="65"/>
      <c r="AI45" s="66">
        <f t="shared" ref="AI45:AI47" si="18">COUNTA(B45:AF45)</f>
        <v>16</v>
      </c>
      <c r="AJ45" s="67">
        <f t="shared" ref="AJ45:AJ47" si="19">+AI45*AK45</f>
        <v>128</v>
      </c>
      <c r="AK45" s="35">
        <v>8</v>
      </c>
      <c r="AT45" s="68">
        <v>16</v>
      </c>
      <c r="AU45" s="68">
        <v>128</v>
      </c>
      <c r="AV45" s="69">
        <f t="shared" si="11"/>
        <v>0</v>
      </c>
      <c r="AW45" s="69">
        <f t="shared" si="11"/>
        <v>0</v>
      </c>
      <c r="AY45" s="70"/>
      <c r="AZ45" s="71"/>
      <c r="BA45" s="72"/>
    </row>
    <row r="46" spans="1:53" x14ac:dyDescent="0.25">
      <c r="A46" s="59" t="s">
        <v>76</v>
      </c>
      <c r="B46" s="63" t="s">
        <v>70</v>
      </c>
      <c r="C46" s="63" t="s">
        <v>70</v>
      </c>
      <c r="D46" s="62" t="s">
        <v>70</v>
      </c>
      <c r="E46" s="74" t="s">
        <v>70</v>
      </c>
      <c r="F46" s="74" t="s">
        <v>70</v>
      </c>
      <c r="G46" s="74" t="s">
        <v>70</v>
      </c>
      <c r="H46" s="61"/>
      <c r="I46" s="61"/>
      <c r="J46" s="61"/>
      <c r="K46" s="61"/>
      <c r="L46" s="62" t="s">
        <v>70</v>
      </c>
      <c r="M46" s="62" t="s">
        <v>70</v>
      </c>
      <c r="N46" s="62" t="s">
        <v>70</v>
      </c>
      <c r="O46" s="62" t="s">
        <v>70</v>
      </c>
      <c r="P46" s="61"/>
      <c r="Q46" s="61"/>
      <c r="R46" s="61"/>
      <c r="S46" s="61"/>
      <c r="T46" s="62" t="s">
        <v>70</v>
      </c>
      <c r="U46" s="74" t="s">
        <v>70</v>
      </c>
      <c r="V46" s="74" t="s">
        <v>70</v>
      </c>
      <c r="W46" s="60" t="s">
        <v>63</v>
      </c>
      <c r="X46" s="60" t="s">
        <v>63</v>
      </c>
      <c r="Y46" s="60" t="s">
        <v>63</v>
      </c>
      <c r="Z46" s="61"/>
      <c r="AA46" s="61"/>
      <c r="AB46" s="61"/>
      <c r="AC46" s="61"/>
      <c r="AD46" s="60" t="s">
        <v>63</v>
      </c>
      <c r="AE46" s="74"/>
      <c r="AF46" s="91"/>
      <c r="AG46" s="65"/>
      <c r="AI46" s="66">
        <f t="shared" si="18"/>
        <v>17</v>
      </c>
      <c r="AJ46" s="67">
        <f t="shared" si="19"/>
        <v>136</v>
      </c>
      <c r="AK46" s="35">
        <v>8</v>
      </c>
      <c r="AT46" s="68">
        <v>17</v>
      </c>
      <c r="AU46" s="68">
        <v>136</v>
      </c>
      <c r="AV46" s="69">
        <f t="shared" si="11"/>
        <v>0</v>
      </c>
      <c r="AW46" s="69">
        <f t="shared" si="11"/>
        <v>0</v>
      </c>
      <c r="AY46" s="70"/>
      <c r="AZ46" s="71"/>
      <c r="BA46" s="72"/>
    </row>
    <row r="47" spans="1:53" x14ac:dyDescent="0.25">
      <c r="A47" s="59" t="s">
        <v>77</v>
      </c>
      <c r="B47" s="63">
        <v>8</v>
      </c>
      <c r="C47" s="63">
        <v>8</v>
      </c>
      <c r="D47" s="62">
        <v>8</v>
      </c>
      <c r="E47" s="74">
        <v>8</v>
      </c>
      <c r="F47" s="74">
        <v>8</v>
      </c>
      <c r="G47" s="74">
        <v>8</v>
      </c>
      <c r="H47" s="61"/>
      <c r="I47" s="61"/>
      <c r="J47" s="61"/>
      <c r="K47" s="61"/>
      <c r="L47" s="62">
        <v>8</v>
      </c>
      <c r="M47" s="62">
        <v>8</v>
      </c>
      <c r="N47" s="62">
        <v>8</v>
      </c>
      <c r="O47" s="62">
        <v>8</v>
      </c>
      <c r="P47" s="61"/>
      <c r="Q47" s="61"/>
      <c r="R47" s="61"/>
      <c r="S47" s="61"/>
      <c r="T47" s="62">
        <v>8</v>
      </c>
      <c r="U47" s="74">
        <v>8</v>
      </c>
      <c r="V47" s="74">
        <v>8</v>
      </c>
      <c r="W47" s="63">
        <v>8</v>
      </c>
      <c r="X47" s="63">
        <v>8</v>
      </c>
      <c r="Y47" s="62">
        <v>8</v>
      </c>
      <c r="Z47" s="61"/>
      <c r="AA47" s="61"/>
      <c r="AB47" s="61"/>
      <c r="AC47" s="61"/>
      <c r="AD47" s="63">
        <v>8</v>
      </c>
      <c r="AE47" s="74"/>
      <c r="AF47" s="91"/>
      <c r="AG47" s="65"/>
      <c r="AI47" s="66">
        <f t="shared" si="18"/>
        <v>17</v>
      </c>
      <c r="AJ47" s="67">
        <f t="shared" si="19"/>
        <v>136</v>
      </c>
      <c r="AK47" s="35">
        <v>8</v>
      </c>
      <c r="AN47" s="16">
        <v>4</v>
      </c>
      <c r="AT47" s="68"/>
      <c r="AU47" s="68"/>
      <c r="AV47" s="69">
        <f t="shared" si="11"/>
        <v>17</v>
      </c>
      <c r="AW47" s="69">
        <f t="shared" si="11"/>
        <v>136</v>
      </c>
      <c r="AY47" s="70"/>
      <c r="AZ47" s="71"/>
      <c r="BA47" s="72"/>
    </row>
    <row r="48" spans="1:53" s="52" customFormat="1" x14ac:dyDescent="0.25">
      <c r="A48" s="49" t="s">
        <v>78</v>
      </c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1"/>
      <c r="AI48" s="53"/>
      <c r="AJ48" s="54"/>
      <c r="AT48" s="55"/>
      <c r="AU48" s="55"/>
      <c r="AV48" s="56">
        <f t="shared" si="11"/>
        <v>0</v>
      </c>
      <c r="AW48" s="56">
        <f t="shared" si="11"/>
        <v>0</v>
      </c>
      <c r="AY48" s="57"/>
      <c r="AZ48" s="58"/>
      <c r="BA48" s="72"/>
    </row>
    <row r="49" spans="1:53" x14ac:dyDescent="0.25">
      <c r="A49" s="59" t="s">
        <v>79</v>
      </c>
      <c r="B49" s="61"/>
      <c r="C49" s="63">
        <v>7.5</v>
      </c>
      <c r="D49" s="62">
        <v>7.5</v>
      </c>
      <c r="E49" s="74">
        <v>7.5</v>
      </c>
      <c r="F49" s="74">
        <v>7.5</v>
      </c>
      <c r="G49" s="74">
        <v>7.5</v>
      </c>
      <c r="H49" s="61"/>
      <c r="I49" s="61"/>
      <c r="J49" s="63">
        <v>7.5</v>
      </c>
      <c r="K49" s="62">
        <v>7.5</v>
      </c>
      <c r="L49" s="62">
        <v>7.5</v>
      </c>
      <c r="M49" s="74">
        <v>7.5</v>
      </c>
      <c r="N49" s="74">
        <v>7.5</v>
      </c>
      <c r="O49" s="61"/>
      <c r="P49" s="61"/>
      <c r="Q49" s="63">
        <v>7.5</v>
      </c>
      <c r="R49" s="62">
        <v>7.5</v>
      </c>
      <c r="S49" s="74">
        <v>7.5</v>
      </c>
      <c r="T49" s="74">
        <v>7.5</v>
      </c>
      <c r="U49" s="74">
        <v>7.5</v>
      </c>
      <c r="V49" s="61"/>
      <c r="W49" s="61"/>
      <c r="X49" s="63">
        <v>7.5</v>
      </c>
      <c r="Y49" s="62">
        <v>7.5</v>
      </c>
      <c r="Z49" s="62">
        <v>7.5</v>
      </c>
      <c r="AA49" s="74">
        <v>7.5</v>
      </c>
      <c r="AB49" s="74">
        <v>7.5</v>
      </c>
      <c r="AC49" s="61"/>
      <c r="AD49" s="109"/>
      <c r="AE49" s="74"/>
      <c r="AF49" s="74"/>
      <c r="AG49" s="79"/>
      <c r="AI49" s="66">
        <f t="shared" ref="AI49:AI51" si="20">COUNTA(B49:AF49)</f>
        <v>20</v>
      </c>
      <c r="AJ49" s="67">
        <f t="shared" ref="AJ49:AJ51" si="21">+AI49*AK49</f>
        <v>150</v>
      </c>
      <c r="AK49" s="35">
        <v>7.5</v>
      </c>
      <c r="AT49" s="68">
        <v>20</v>
      </c>
      <c r="AU49" s="68">
        <v>150</v>
      </c>
      <c r="AV49" s="69">
        <f t="shared" si="11"/>
        <v>0</v>
      </c>
      <c r="AW49" s="69">
        <f t="shared" si="11"/>
        <v>0</v>
      </c>
      <c r="AY49" s="70"/>
      <c r="AZ49" s="71"/>
      <c r="BA49" s="72"/>
    </row>
    <row r="50" spans="1:53" x14ac:dyDescent="0.25">
      <c r="A50" s="59" t="s">
        <v>80</v>
      </c>
      <c r="B50" s="63">
        <v>7.5</v>
      </c>
      <c r="C50" s="61"/>
      <c r="D50" s="61"/>
      <c r="E50" s="62">
        <v>7.5</v>
      </c>
      <c r="F50" s="74">
        <v>7.5</v>
      </c>
      <c r="G50" s="74">
        <v>7.5</v>
      </c>
      <c r="H50" s="74">
        <v>7.5</v>
      </c>
      <c r="I50" s="63">
        <v>7.5</v>
      </c>
      <c r="J50" s="61"/>
      <c r="K50" s="61"/>
      <c r="L50" s="74">
        <v>7.5</v>
      </c>
      <c r="M50" s="74">
        <v>7.5</v>
      </c>
      <c r="N50" s="74">
        <v>7.5</v>
      </c>
      <c r="O50" s="74">
        <v>7.5</v>
      </c>
      <c r="P50" s="63">
        <v>7.5</v>
      </c>
      <c r="Q50" s="61"/>
      <c r="R50" s="61"/>
      <c r="S50" s="62">
        <v>7.5</v>
      </c>
      <c r="T50" s="74">
        <v>7.5</v>
      </c>
      <c r="U50" s="74">
        <v>7.5</v>
      </c>
      <c r="V50" s="74">
        <v>7.5</v>
      </c>
      <c r="W50" s="63">
        <v>7.5</v>
      </c>
      <c r="X50" s="61"/>
      <c r="Y50" s="61"/>
      <c r="Z50" s="74">
        <v>7.5</v>
      </c>
      <c r="AA50" s="74">
        <v>7.5</v>
      </c>
      <c r="AB50" s="74">
        <v>7.5</v>
      </c>
      <c r="AC50" s="74">
        <v>7.5</v>
      </c>
      <c r="AD50" s="110">
        <v>7.5</v>
      </c>
      <c r="AE50" s="74"/>
      <c r="AF50" s="74"/>
      <c r="AG50" s="79"/>
      <c r="AI50" s="66">
        <f t="shared" si="20"/>
        <v>21</v>
      </c>
      <c r="AJ50" s="67">
        <f t="shared" si="21"/>
        <v>157.5</v>
      </c>
      <c r="AK50" s="35">
        <v>7.5</v>
      </c>
      <c r="AT50" s="68">
        <v>21</v>
      </c>
      <c r="AU50" s="68">
        <v>157.5</v>
      </c>
      <c r="AV50" s="69">
        <f t="shared" si="11"/>
        <v>0</v>
      </c>
      <c r="AW50" s="69">
        <f t="shared" si="11"/>
        <v>0</v>
      </c>
      <c r="AY50" s="70"/>
      <c r="AZ50" s="71"/>
      <c r="BA50" s="72"/>
    </row>
    <row r="51" spans="1:53" ht="15.75" thickBot="1" x14ac:dyDescent="0.3">
      <c r="A51" s="81" t="s">
        <v>82</v>
      </c>
      <c r="B51" s="84"/>
      <c r="C51" s="84"/>
      <c r="D51" s="83">
        <v>7.5</v>
      </c>
      <c r="E51" s="85">
        <v>7.5</v>
      </c>
      <c r="F51" s="85">
        <v>7.5</v>
      </c>
      <c r="G51" s="85">
        <v>7.5</v>
      </c>
      <c r="H51" s="85">
        <v>7.5</v>
      </c>
      <c r="I51" s="84"/>
      <c r="J51" s="84"/>
      <c r="K51" s="83">
        <v>7.5</v>
      </c>
      <c r="L51" s="85">
        <v>7.5</v>
      </c>
      <c r="M51" s="85">
        <v>7.5</v>
      </c>
      <c r="N51" s="85">
        <v>7.5</v>
      </c>
      <c r="O51" s="85">
        <v>7.5</v>
      </c>
      <c r="P51" s="84"/>
      <c r="Q51" s="84"/>
      <c r="R51" s="83">
        <v>7.5</v>
      </c>
      <c r="S51" s="85">
        <v>7.5</v>
      </c>
      <c r="T51" s="85">
        <v>7.5</v>
      </c>
      <c r="U51" s="85">
        <v>7.5</v>
      </c>
      <c r="V51" s="85">
        <v>7.5</v>
      </c>
      <c r="W51" s="84"/>
      <c r="X51" s="84"/>
      <c r="Y51" s="83">
        <v>7.5</v>
      </c>
      <c r="Z51" s="85">
        <v>7.5</v>
      </c>
      <c r="AA51" s="85">
        <v>7.5</v>
      </c>
      <c r="AB51" s="85">
        <v>7.5</v>
      </c>
      <c r="AC51" s="85">
        <v>7.5</v>
      </c>
      <c r="AD51" s="111"/>
      <c r="AE51" s="85"/>
      <c r="AF51" s="85"/>
      <c r="AG51" s="86"/>
      <c r="AI51" s="87">
        <f t="shared" si="20"/>
        <v>20</v>
      </c>
      <c r="AJ51" s="67">
        <f t="shared" si="21"/>
        <v>150</v>
      </c>
      <c r="AK51" s="35">
        <v>7.5</v>
      </c>
      <c r="AT51" s="68">
        <v>20</v>
      </c>
      <c r="AU51" s="68">
        <v>150</v>
      </c>
      <c r="AV51" s="69">
        <f t="shared" si="11"/>
        <v>0</v>
      </c>
      <c r="AW51" s="69">
        <f t="shared" si="11"/>
        <v>0</v>
      </c>
      <c r="AY51" s="70"/>
      <c r="AZ51" s="71"/>
      <c r="BA51" s="72"/>
    </row>
    <row r="52" spans="1:53" ht="15.75" thickBot="1" x14ac:dyDescent="0.3">
      <c r="K52" s="88"/>
      <c r="Y52" s="88"/>
      <c r="AV52" s="69">
        <f t="shared" si="11"/>
        <v>0</v>
      </c>
      <c r="AW52" s="69">
        <f t="shared" si="11"/>
        <v>0</v>
      </c>
      <c r="AY52" s="70"/>
      <c r="AZ52" s="71"/>
      <c r="BA52" s="72"/>
    </row>
    <row r="53" spans="1:53" s="35" customFormat="1" x14ac:dyDescent="0.25">
      <c r="A53" s="42" t="s">
        <v>85</v>
      </c>
      <c r="B53" s="43">
        <v>1</v>
      </c>
      <c r="C53" s="43">
        <v>2</v>
      </c>
      <c r="D53" s="43">
        <v>3</v>
      </c>
      <c r="E53" s="43">
        <v>4</v>
      </c>
      <c r="F53" s="43">
        <v>5</v>
      </c>
      <c r="G53" s="43">
        <v>6</v>
      </c>
      <c r="H53" s="43">
        <v>7</v>
      </c>
      <c r="I53" s="43">
        <v>8</v>
      </c>
      <c r="J53" s="43">
        <v>9</v>
      </c>
      <c r="K53" s="43">
        <v>10</v>
      </c>
      <c r="L53" s="43">
        <v>11</v>
      </c>
      <c r="M53" s="43">
        <v>12</v>
      </c>
      <c r="N53" s="43">
        <v>13</v>
      </c>
      <c r="O53" s="43">
        <v>14</v>
      </c>
      <c r="P53" s="43">
        <v>15</v>
      </c>
      <c r="Q53" s="43">
        <v>16</v>
      </c>
      <c r="R53" s="43">
        <v>17</v>
      </c>
      <c r="S53" s="43">
        <v>18</v>
      </c>
      <c r="T53" s="43">
        <v>19</v>
      </c>
      <c r="U53" s="43">
        <v>20</v>
      </c>
      <c r="V53" s="43">
        <v>21</v>
      </c>
      <c r="W53" s="43">
        <v>22</v>
      </c>
      <c r="X53" s="43">
        <v>23</v>
      </c>
      <c r="Y53" s="43">
        <v>24</v>
      </c>
      <c r="Z53" s="43">
        <v>25</v>
      </c>
      <c r="AA53" s="43">
        <v>26</v>
      </c>
      <c r="AB53" s="43">
        <v>27</v>
      </c>
      <c r="AC53" s="43">
        <v>28</v>
      </c>
      <c r="AD53" s="43">
        <v>29</v>
      </c>
      <c r="AE53" s="112">
        <v>30</v>
      </c>
      <c r="AF53" s="112">
        <v>31</v>
      </c>
      <c r="AG53" s="44"/>
      <c r="AI53" s="45" t="s">
        <v>48</v>
      </c>
      <c r="AJ53" s="46" t="s">
        <v>49</v>
      </c>
      <c r="AT53" s="47" t="s">
        <v>48</v>
      </c>
      <c r="AU53" s="47" t="s">
        <v>51</v>
      </c>
      <c r="AV53" s="69"/>
      <c r="AW53" s="69"/>
      <c r="AY53" s="48"/>
      <c r="AZ53" s="75"/>
      <c r="BA53" s="72"/>
    </row>
    <row r="54" spans="1:53" s="52" customFormat="1" x14ac:dyDescent="0.25">
      <c r="A54" s="49" t="s">
        <v>54</v>
      </c>
      <c r="B54" s="50" t="s">
        <v>59</v>
      </c>
      <c r="C54" s="50" t="s">
        <v>60</v>
      </c>
      <c r="D54" s="50" t="s">
        <v>84</v>
      </c>
      <c r="E54" s="50" t="s">
        <v>55</v>
      </c>
      <c r="F54" s="50" t="s">
        <v>56</v>
      </c>
      <c r="G54" s="50" t="s">
        <v>57</v>
      </c>
      <c r="H54" s="50" t="s">
        <v>58</v>
      </c>
      <c r="I54" s="50" t="s">
        <v>59</v>
      </c>
      <c r="J54" s="50" t="s">
        <v>60</v>
      </c>
      <c r="K54" s="50" t="s">
        <v>84</v>
      </c>
      <c r="L54" s="50" t="s">
        <v>55</v>
      </c>
      <c r="M54" s="50" t="s">
        <v>56</v>
      </c>
      <c r="N54" s="50" t="s">
        <v>57</v>
      </c>
      <c r="O54" s="50" t="s">
        <v>58</v>
      </c>
      <c r="P54" s="50" t="s">
        <v>59</v>
      </c>
      <c r="Q54" s="50" t="s">
        <v>60</v>
      </c>
      <c r="R54" s="50" t="s">
        <v>84</v>
      </c>
      <c r="S54" s="50" t="s">
        <v>55</v>
      </c>
      <c r="T54" s="50" t="s">
        <v>56</v>
      </c>
      <c r="U54" s="50" t="s">
        <v>57</v>
      </c>
      <c r="V54" s="50" t="s">
        <v>58</v>
      </c>
      <c r="W54" s="50" t="s">
        <v>59</v>
      </c>
      <c r="X54" s="50" t="s">
        <v>60</v>
      </c>
      <c r="Y54" s="50" t="s">
        <v>84</v>
      </c>
      <c r="Z54" s="50" t="s">
        <v>55</v>
      </c>
      <c r="AA54" s="50" t="s">
        <v>56</v>
      </c>
      <c r="AB54" s="50" t="s">
        <v>57</v>
      </c>
      <c r="AC54" s="50" t="s">
        <v>58</v>
      </c>
      <c r="AD54" s="50" t="s">
        <v>59</v>
      </c>
      <c r="AE54" s="50" t="s">
        <v>60</v>
      </c>
      <c r="AF54" s="50" t="s">
        <v>84</v>
      </c>
      <c r="AG54" s="51"/>
      <c r="AI54" s="53"/>
      <c r="AJ54" s="54"/>
      <c r="AT54" s="55"/>
      <c r="AU54" s="55"/>
      <c r="AV54" s="56">
        <f t="shared" ref="AV54:AW77" si="22">+AI54-AT54</f>
        <v>0</v>
      </c>
      <c r="AW54" s="56">
        <f t="shared" si="22"/>
        <v>0</v>
      </c>
      <c r="AY54" s="57"/>
      <c r="AZ54" s="58"/>
      <c r="BA54" s="72"/>
    </row>
    <row r="55" spans="1:53" x14ac:dyDescent="0.25">
      <c r="A55" s="59" t="s">
        <v>62</v>
      </c>
      <c r="B55" s="61"/>
      <c r="C55" s="61"/>
      <c r="D55" s="61"/>
      <c r="E55" s="62">
        <v>8</v>
      </c>
      <c r="F55" s="62">
        <v>8</v>
      </c>
      <c r="G55" s="62">
        <v>8</v>
      </c>
      <c r="H55" s="63">
        <v>8</v>
      </c>
      <c r="I55" s="63">
        <v>8</v>
      </c>
      <c r="J55" s="62">
        <v>8</v>
      </c>
      <c r="K55" s="61"/>
      <c r="L55" s="61"/>
      <c r="M55" s="90"/>
      <c r="N55" s="61"/>
      <c r="O55" s="61"/>
      <c r="P55" s="63">
        <v>8</v>
      </c>
      <c r="Q55" s="62">
        <v>8</v>
      </c>
      <c r="R55" s="62">
        <v>8</v>
      </c>
      <c r="S55" s="62">
        <v>8</v>
      </c>
      <c r="T55" s="62">
        <v>8</v>
      </c>
      <c r="U55" s="62">
        <v>8</v>
      </c>
      <c r="V55" s="63">
        <v>8</v>
      </c>
      <c r="W55" s="63">
        <v>8</v>
      </c>
      <c r="X55" s="61"/>
      <c r="Y55" s="61"/>
      <c r="Z55" s="61"/>
      <c r="AA55" s="61"/>
      <c r="AB55" s="61"/>
      <c r="AC55" s="61"/>
      <c r="AD55" s="61"/>
      <c r="AE55" s="61"/>
      <c r="AF55" s="61"/>
      <c r="AG55" s="65"/>
      <c r="AI55" s="66">
        <f t="shared" ref="AI55:AI59" si="23">COUNTA(B55:AF55)</f>
        <v>14</v>
      </c>
      <c r="AJ55" s="67">
        <f>+AI55*AK55</f>
        <v>112</v>
      </c>
      <c r="AK55" s="35">
        <v>8</v>
      </c>
      <c r="AT55" s="68">
        <v>14</v>
      </c>
      <c r="AU55" s="68">
        <v>112</v>
      </c>
      <c r="AV55" s="69">
        <f t="shared" si="22"/>
        <v>0</v>
      </c>
      <c r="AW55" s="69">
        <f t="shared" si="22"/>
        <v>0</v>
      </c>
      <c r="AY55" s="70"/>
      <c r="AZ55" s="71"/>
      <c r="BA55" s="72"/>
    </row>
    <row r="56" spans="1:53" x14ac:dyDescent="0.25">
      <c r="A56" s="59" t="s">
        <v>64</v>
      </c>
      <c r="B56" s="63">
        <v>8</v>
      </c>
      <c r="C56" s="62">
        <v>8</v>
      </c>
      <c r="D56" s="62">
        <v>8</v>
      </c>
      <c r="E56" s="62">
        <v>8</v>
      </c>
      <c r="F56" s="62">
        <v>8</v>
      </c>
      <c r="G56" s="61"/>
      <c r="H56" s="61"/>
      <c r="I56" s="61"/>
      <c r="J56" s="61"/>
      <c r="K56" s="62">
        <v>8</v>
      </c>
      <c r="L56" s="62" t="s">
        <v>70</v>
      </c>
      <c r="M56" s="62" t="s">
        <v>70</v>
      </c>
      <c r="N56" s="62" t="s">
        <v>70</v>
      </c>
      <c r="O56" s="61"/>
      <c r="P56" s="61"/>
      <c r="Q56" s="61"/>
      <c r="R56" s="61"/>
      <c r="S56" s="113" t="s">
        <v>70</v>
      </c>
      <c r="T56" s="113" t="s">
        <v>70</v>
      </c>
      <c r="U56" s="113" t="s">
        <v>70</v>
      </c>
      <c r="V56" s="113" t="s">
        <v>70</v>
      </c>
      <c r="W56" s="113" t="s">
        <v>70</v>
      </c>
      <c r="X56" s="113" t="s">
        <v>70</v>
      </c>
      <c r="Y56" s="61"/>
      <c r="Z56" s="61"/>
      <c r="AA56" s="61"/>
      <c r="AB56" s="61"/>
      <c r="AC56" s="113" t="s">
        <v>70</v>
      </c>
      <c r="AD56" s="113" t="s">
        <v>70</v>
      </c>
      <c r="AE56" s="113" t="s">
        <v>70</v>
      </c>
      <c r="AF56" s="113" t="s">
        <v>70</v>
      </c>
      <c r="AG56" s="65"/>
      <c r="AI56" s="66">
        <f t="shared" si="23"/>
        <v>19</v>
      </c>
      <c r="AJ56" s="67">
        <f t="shared" ref="AJ56:AJ59" si="24">+AI56*AK56</f>
        <v>152</v>
      </c>
      <c r="AK56" s="35">
        <v>8</v>
      </c>
      <c r="AT56" s="68">
        <v>19</v>
      </c>
      <c r="AU56" s="68">
        <v>152</v>
      </c>
      <c r="AV56" s="69">
        <f t="shared" si="22"/>
        <v>0</v>
      </c>
      <c r="AW56" s="69">
        <f t="shared" si="22"/>
        <v>0</v>
      </c>
      <c r="AY56" s="70" t="s">
        <v>86</v>
      </c>
      <c r="AZ56" s="71">
        <v>0</v>
      </c>
      <c r="BA56" s="72"/>
    </row>
    <row r="57" spans="1:53" x14ac:dyDescent="0.25">
      <c r="A57" s="59" t="s">
        <v>65</v>
      </c>
      <c r="B57" s="63">
        <v>8</v>
      </c>
      <c r="C57" s="62">
        <v>8</v>
      </c>
      <c r="D57" s="61"/>
      <c r="E57" s="61"/>
      <c r="F57" s="61"/>
      <c r="G57" s="61"/>
      <c r="H57" s="63">
        <v>8</v>
      </c>
      <c r="I57" s="63">
        <v>8</v>
      </c>
      <c r="J57" s="62">
        <v>8</v>
      </c>
      <c r="K57" s="62">
        <v>8</v>
      </c>
      <c r="L57" s="62">
        <v>8</v>
      </c>
      <c r="M57" s="62">
        <v>8</v>
      </c>
      <c r="N57" s="114"/>
      <c r="O57" s="63">
        <v>8</v>
      </c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2">
        <v>8</v>
      </c>
      <c r="AF57" s="62">
        <v>8</v>
      </c>
      <c r="AG57" s="65"/>
      <c r="AI57" s="66">
        <f t="shared" si="23"/>
        <v>11</v>
      </c>
      <c r="AJ57" s="67">
        <f t="shared" si="24"/>
        <v>88</v>
      </c>
      <c r="AK57" s="35">
        <v>8</v>
      </c>
      <c r="AT57" s="68">
        <v>12</v>
      </c>
      <c r="AU57" s="68">
        <v>96</v>
      </c>
      <c r="AV57" s="69">
        <f t="shared" si="22"/>
        <v>-1</v>
      </c>
      <c r="AW57" s="69">
        <f t="shared" si="22"/>
        <v>-8</v>
      </c>
      <c r="AY57" s="70">
        <v>-7</v>
      </c>
      <c r="AZ57" s="71">
        <v>2</v>
      </c>
      <c r="BA57" s="72"/>
    </row>
    <row r="58" spans="1:53" x14ac:dyDescent="0.25">
      <c r="A58" s="59" t="s">
        <v>66</v>
      </c>
      <c r="B58" s="61"/>
      <c r="C58" s="61"/>
      <c r="D58" s="62">
        <v>8</v>
      </c>
      <c r="E58" s="62">
        <v>8</v>
      </c>
      <c r="F58" s="62">
        <v>8</v>
      </c>
      <c r="G58" s="62">
        <v>8</v>
      </c>
      <c r="H58" s="61"/>
      <c r="I58" s="61"/>
      <c r="J58" s="61"/>
      <c r="K58" s="61"/>
      <c r="L58" s="62">
        <v>8</v>
      </c>
      <c r="M58" s="62">
        <v>8</v>
      </c>
      <c r="N58" s="62">
        <v>8</v>
      </c>
      <c r="O58" s="63">
        <v>8</v>
      </c>
      <c r="P58" s="63">
        <v>8</v>
      </c>
      <c r="Q58" s="61"/>
      <c r="R58" s="61"/>
      <c r="S58" s="61"/>
      <c r="T58" s="61"/>
      <c r="U58" s="61"/>
      <c r="V58" s="61"/>
      <c r="W58" s="61"/>
      <c r="X58" s="62">
        <v>8</v>
      </c>
      <c r="Y58" s="62">
        <v>8</v>
      </c>
      <c r="Z58" s="62">
        <v>8</v>
      </c>
      <c r="AA58" s="62">
        <v>8</v>
      </c>
      <c r="AB58" s="62">
        <v>8</v>
      </c>
      <c r="AC58" s="63">
        <v>8</v>
      </c>
      <c r="AD58" s="63">
        <v>8</v>
      </c>
      <c r="AE58" s="61"/>
      <c r="AF58" s="61"/>
      <c r="AG58" s="65"/>
      <c r="AI58" s="66">
        <f t="shared" si="23"/>
        <v>16</v>
      </c>
      <c r="AJ58" s="67">
        <f t="shared" si="24"/>
        <v>128</v>
      </c>
      <c r="AK58" s="35">
        <v>8</v>
      </c>
      <c r="AT58" s="68">
        <v>16</v>
      </c>
      <c r="AU58" s="68">
        <v>128</v>
      </c>
      <c r="AV58" s="69">
        <f t="shared" si="22"/>
        <v>0</v>
      </c>
      <c r="AW58" s="69">
        <f t="shared" si="22"/>
        <v>0</v>
      </c>
      <c r="AY58" s="70">
        <v>-2</v>
      </c>
      <c r="AZ58" s="71">
        <v>0</v>
      </c>
      <c r="BA58" s="72"/>
    </row>
    <row r="59" spans="1:53" x14ac:dyDescent="0.25">
      <c r="A59" s="59"/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65"/>
      <c r="AI59" s="66">
        <f t="shared" si="23"/>
        <v>0</v>
      </c>
      <c r="AJ59" s="67">
        <f t="shared" si="24"/>
        <v>0</v>
      </c>
      <c r="AK59" s="35">
        <v>8</v>
      </c>
      <c r="AM59" s="36"/>
      <c r="AN59" s="36"/>
      <c r="AO59" s="36"/>
      <c r="AP59" s="36"/>
      <c r="AQ59" s="35"/>
      <c r="AT59" s="68"/>
      <c r="AU59" s="68"/>
      <c r="AV59" s="69">
        <f t="shared" si="22"/>
        <v>0</v>
      </c>
      <c r="AW59" s="69">
        <f t="shared" si="22"/>
        <v>0</v>
      </c>
      <c r="AY59" s="48"/>
      <c r="AZ59" s="75"/>
      <c r="BA59" s="72"/>
    </row>
    <row r="60" spans="1:53" s="52" customFormat="1" x14ac:dyDescent="0.25">
      <c r="A60" s="49" t="s">
        <v>67</v>
      </c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1"/>
      <c r="AI60" s="53"/>
      <c r="AJ60" s="54"/>
      <c r="AT60" s="55"/>
      <c r="AU60" s="55"/>
      <c r="AV60" s="56">
        <f t="shared" si="22"/>
        <v>0</v>
      </c>
      <c r="AW60" s="56">
        <f t="shared" si="22"/>
        <v>0</v>
      </c>
      <c r="AY60" s="57"/>
      <c r="AZ60" s="58"/>
      <c r="BA60" s="72"/>
    </row>
    <row r="61" spans="1:53" x14ac:dyDescent="0.25">
      <c r="A61" s="59" t="s">
        <v>68</v>
      </c>
      <c r="B61" s="61"/>
      <c r="C61" s="61"/>
      <c r="D61" s="61"/>
      <c r="E61" s="61"/>
      <c r="F61" s="62">
        <v>8</v>
      </c>
      <c r="G61" s="62">
        <v>8</v>
      </c>
      <c r="H61" s="63">
        <v>8</v>
      </c>
      <c r="I61" s="63">
        <v>8</v>
      </c>
      <c r="J61" s="62">
        <v>8</v>
      </c>
      <c r="K61" s="61"/>
      <c r="L61" s="61"/>
      <c r="M61" s="61"/>
      <c r="N61" s="61"/>
      <c r="O61" s="63">
        <v>8</v>
      </c>
      <c r="P61" s="63">
        <v>8</v>
      </c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2">
        <v>8</v>
      </c>
      <c r="AF61" s="62">
        <v>8</v>
      </c>
      <c r="AG61" s="65"/>
      <c r="AI61" s="66">
        <f t="shared" ref="AI61:AI65" si="25">COUNTA(B61:AF61)</f>
        <v>9</v>
      </c>
      <c r="AJ61" s="67">
        <f t="shared" ref="AJ61:AJ65" si="26">+AI61*AK61</f>
        <v>72</v>
      </c>
      <c r="AK61" s="35">
        <v>8</v>
      </c>
      <c r="AT61" s="68">
        <v>9</v>
      </c>
      <c r="AU61" s="68">
        <v>72</v>
      </c>
      <c r="AV61" s="69">
        <f t="shared" si="22"/>
        <v>0</v>
      </c>
      <c r="AW61" s="69">
        <f t="shared" si="22"/>
        <v>0</v>
      </c>
      <c r="AY61" s="70">
        <v>-9</v>
      </c>
      <c r="AZ61" s="71">
        <v>2</v>
      </c>
      <c r="BA61" s="72"/>
    </row>
    <row r="62" spans="1:53" x14ac:dyDescent="0.25">
      <c r="A62" s="59" t="s">
        <v>69</v>
      </c>
      <c r="B62" s="63">
        <v>8</v>
      </c>
      <c r="C62" s="62">
        <v>8</v>
      </c>
      <c r="D62" s="62">
        <v>8</v>
      </c>
      <c r="E62" s="62">
        <v>8</v>
      </c>
      <c r="F62" s="62">
        <v>8</v>
      </c>
      <c r="G62" s="61"/>
      <c r="H62" s="61"/>
      <c r="I62" s="61"/>
      <c r="J62" s="61"/>
      <c r="K62" s="62">
        <v>8</v>
      </c>
      <c r="L62" s="62">
        <v>8</v>
      </c>
      <c r="M62" s="62">
        <v>8</v>
      </c>
      <c r="N62" s="62">
        <v>8</v>
      </c>
      <c r="O62" s="61"/>
      <c r="P62" s="61"/>
      <c r="Q62" s="62">
        <v>8</v>
      </c>
      <c r="R62" s="62">
        <v>8</v>
      </c>
      <c r="S62" s="62">
        <v>8</v>
      </c>
      <c r="T62" s="62">
        <v>8</v>
      </c>
      <c r="U62" s="62">
        <v>8</v>
      </c>
      <c r="V62" s="63">
        <v>8</v>
      </c>
      <c r="W62" s="63">
        <v>8</v>
      </c>
      <c r="X62" s="61"/>
      <c r="Y62" s="61"/>
      <c r="Z62" s="61"/>
      <c r="AA62" s="61"/>
      <c r="AB62" s="61"/>
      <c r="AC62" s="61"/>
      <c r="AD62" s="61"/>
      <c r="AE62" s="61"/>
      <c r="AF62" s="61"/>
      <c r="AG62" s="65"/>
      <c r="AI62" s="66">
        <f t="shared" si="25"/>
        <v>16</v>
      </c>
      <c r="AJ62" s="67">
        <f t="shared" si="26"/>
        <v>128</v>
      </c>
      <c r="AK62" s="35">
        <v>8</v>
      </c>
      <c r="AT62" s="68">
        <v>16</v>
      </c>
      <c r="AU62" s="68">
        <v>128</v>
      </c>
      <c r="AV62" s="69">
        <f t="shared" si="22"/>
        <v>0</v>
      </c>
      <c r="AW62" s="69">
        <f t="shared" si="22"/>
        <v>0</v>
      </c>
      <c r="AY62" s="70">
        <v>-2</v>
      </c>
      <c r="AZ62" s="71">
        <v>0</v>
      </c>
      <c r="BA62" s="72"/>
    </row>
    <row r="63" spans="1:53" x14ac:dyDescent="0.25">
      <c r="A63" s="59" t="s">
        <v>71</v>
      </c>
      <c r="B63" s="63">
        <v>8</v>
      </c>
      <c r="C63" s="62">
        <v>8</v>
      </c>
      <c r="D63" s="61"/>
      <c r="E63" s="61"/>
      <c r="F63" s="61"/>
      <c r="G63" s="61"/>
      <c r="H63" s="63">
        <v>8</v>
      </c>
      <c r="I63" s="63">
        <v>8</v>
      </c>
      <c r="J63" s="62">
        <v>8</v>
      </c>
      <c r="K63" s="62">
        <v>8</v>
      </c>
      <c r="L63" s="61"/>
      <c r="M63" s="62">
        <v>8</v>
      </c>
      <c r="N63" s="61"/>
      <c r="O63" s="61"/>
      <c r="P63" s="61"/>
      <c r="Q63" s="61"/>
      <c r="R63" s="115"/>
      <c r="S63" s="115"/>
      <c r="T63" s="115"/>
      <c r="U63" s="115"/>
      <c r="V63" s="61"/>
      <c r="W63" s="61"/>
      <c r="X63" s="61"/>
      <c r="Y63" s="61"/>
      <c r="Z63" s="116" t="s">
        <v>70</v>
      </c>
      <c r="AA63" s="116" t="s">
        <v>70</v>
      </c>
      <c r="AB63" s="116" t="s">
        <v>70</v>
      </c>
      <c r="AC63" s="117" t="s">
        <v>70</v>
      </c>
      <c r="AD63" s="117" t="s">
        <v>70</v>
      </c>
      <c r="AE63" s="116" t="s">
        <v>70</v>
      </c>
      <c r="AF63" s="116" t="s">
        <v>70</v>
      </c>
      <c r="AG63" s="65"/>
      <c r="AI63" s="66">
        <f t="shared" si="25"/>
        <v>14</v>
      </c>
      <c r="AJ63" s="67">
        <f t="shared" si="26"/>
        <v>112</v>
      </c>
      <c r="AK63" s="35">
        <v>8</v>
      </c>
      <c r="AT63" s="68">
        <v>9</v>
      </c>
      <c r="AU63" s="68">
        <v>72</v>
      </c>
      <c r="AV63" s="69">
        <f t="shared" si="22"/>
        <v>5</v>
      </c>
      <c r="AW63" s="69">
        <f t="shared" si="22"/>
        <v>40</v>
      </c>
      <c r="AY63" s="70" t="s">
        <v>86</v>
      </c>
      <c r="AZ63" s="71">
        <v>0</v>
      </c>
      <c r="BA63" s="72"/>
    </row>
    <row r="64" spans="1:53" x14ac:dyDescent="0.25">
      <c r="A64" s="59" t="s">
        <v>72</v>
      </c>
      <c r="B64" s="61"/>
      <c r="C64" s="61"/>
      <c r="D64" s="62">
        <v>8</v>
      </c>
      <c r="E64" s="62">
        <v>8</v>
      </c>
      <c r="F64" s="62">
        <v>8</v>
      </c>
      <c r="G64" s="62">
        <v>8</v>
      </c>
      <c r="H64" s="61"/>
      <c r="I64" s="61"/>
      <c r="J64" s="61"/>
      <c r="K64" s="62">
        <v>8</v>
      </c>
      <c r="L64" s="62">
        <v>8</v>
      </c>
      <c r="M64" s="62">
        <v>8</v>
      </c>
      <c r="N64" s="62">
        <v>8</v>
      </c>
      <c r="O64" s="63">
        <v>8</v>
      </c>
      <c r="P64" s="63">
        <v>8</v>
      </c>
      <c r="Q64" s="61"/>
      <c r="R64" s="61"/>
      <c r="S64" s="61"/>
      <c r="T64" s="61"/>
      <c r="U64" s="61"/>
      <c r="V64" s="61"/>
      <c r="W64" s="61"/>
      <c r="X64" s="62">
        <v>8</v>
      </c>
      <c r="Y64" s="62">
        <v>8</v>
      </c>
      <c r="Z64" s="62">
        <v>8</v>
      </c>
      <c r="AA64" s="62">
        <v>8</v>
      </c>
      <c r="AB64" s="62">
        <v>8</v>
      </c>
      <c r="AC64" s="63">
        <v>8</v>
      </c>
      <c r="AD64" s="63">
        <v>8</v>
      </c>
      <c r="AE64" s="61"/>
      <c r="AF64" s="61"/>
      <c r="AG64" s="65"/>
      <c r="AI64" s="66">
        <f t="shared" si="25"/>
        <v>17</v>
      </c>
      <c r="AJ64" s="67">
        <f t="shared" si="26"/>
        <v>136</v>
      </c>
      <c r="AK64" s="35">
        <v>8</v>
      </c>
      <c r="AT64" s="68">
        <v>17</v>
      </c>
      <c r="AU64" s="68">
        <v>136</v>
      </c>
      <c r="AV64" s="69">
        <f t="shared" si="22"/>
        <v>0</v>
      </c>
      <c r="AW64" s="69">
        <f t="shared" si="22"/>
        <v>0</v>
      </c>
      <c r="AY64" s="70">
        <v>-1</v>
      </c>
      <c r="AZ64" s="71">
        <v>0</v>
      </c>
      <c r="BA64" s="72"/>
    </row>
    <row r="65" spans="1:53" x14ac:dyDescent="0.25">
      <c r="A65" s="59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65"/>
      <c r="AI65" s="66">
        <f t="shared" si="25"/>
        <v>0</v>
      </c>
      <c r="AJ65" s="67">
        <f t="shared" si="26"/>
        <v>0</v>
      </c>
      <c r="AK65" s="35">
        <v>8</v>
      </c>
      <c r="AM65" s="36"/>
      <c r="AN65" s="36"/>
      <c r="AO65" s="36"/>
      <c r="AP65" s="36"/>
      <c r="AQ65" s="35"/>
      <c r="AT65" s="68"/>
      <c r="AU65" s="68"/>
      <c r="AV65" s="69">
        <f t="shared" si="22"/>
        <v>0</v>
      </c>
      <c r="AW65" s="69">
        <f t="shared" si="22"/>
        <v>0</v>
      </c>
      <c r="AY65" s="48"/>
      <c r="AZ65" s="75"/>
      <c r="BA65" s="72"/>
    </row>
    <row r="66" spans="1:53" s="52" customFormat="1" x14ac:dyDescent="0.25">
      <c r="A66" s="49" t="s">
        <v>73</v>
      </c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1"/>
      <c r="AI66" s="53"/>
      <c r="AJ66" s="54"/>
      <c r="AT66" s="55"/>
      <c r="AU66" s="55"/>
      <c r="AV66" s="56">
        <f t="shared" si="22"/>
        <v>0</v>
      </c>
      <c r="AW66" s="56">
        <f t="shared" si="22"/>
        <v>0</v>
      </c>
      <c r="AY66" s="57"/>
      <c r="AZ66" s="58"/>
      <c r="BA66" s="72"/>
    </row>
    <row r="67" spans="1:53" x14ac:dyDescent="0.25">
      <c r="A67" s="59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65"/>
      <c r="AI67" s="66">
        <f t="shared" ref="AI67:AI68" si="27">COUNTA(B67:AF67)</f>
        <v>0</v>
      </c>
      <c r="AJ67" s="67">
        <f t="shared" ref="AJ67:AJ68" si="28">+AI67*AK67</f>
        <v>0</v>
      </c>
      <c r="AK67" s="35">
        <v>7.5</v>
      </c>
      <c r="AM67" s="36"/>
      <c r="AN67" s="36"/>
      <c r="AO67" s="36"/>
      <c r="AP67" s="36"/>
      <c r="AQ67" s="35"/>
      <c r="AT67" s="68"/>
      <c r="AU67" s="68"/>
      <c r="AV67" s="69">
        <f t="shared" si="22"/>
        <v>0</v>
      </c>
      <c r="AW67" s="69">
        <f t="shared" si="22"/>
        <v>0</v>
      </c>
      <c r="AY67" s="48"/>
      <c r="AZ67" s="75"/>
      <c r="BA67" s="72"/>
    </row>
    <row r="68" spans="1:53" x14ac:dyDescent="0.25">
      <c r="A68" s="59"/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65"/>
      <c r="AI68" s="66">
        <f t="shared" si="27"/>
        <v>0</v>
      </c>
      <c r="AJ68" s="67">
        <f t="shared" si="28"/>
        <v>0</v>
      </c>
      <c r="AK68" s="35">
        <v>7.5</v>
      </c>
      <c r="AM68" s="36"/>
      <c r="AN68" s="36"/>
      <c r="AO68" s="36"/>
      <c r="AP68" s="36"/>
      <c r="AQ68" s="35"/>
      <c r="AT68" s="68"/>
      <c r="AU68" s="68"/>
      <c r="AV68" s="69">
        <f t="shared" si="22"/>
        <v>0</v>
      </c>
      <c r="AW68" s="69">
        <f t="shared" si="22"/>
        <v>0</v>
      </c>
      <c r="AY68" s="48"/>
      <c r="AZ68" s="75"/>
      <c r="BA68" s="72"/>
    </row>
    <row r="69" spans="1:53" s="52" customFormat="1" x14ac:dyDescent="0.25">
      <c r="A69" s="49" t="s">
        <v>74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1"/>
      <c r="AI69" s="53"/>
      <c r="AJ69" s="54"/>
      <c r="AT69" s="55"/>
      <c r="AU69" s="55"/>
      <c r="AV69" s="56">
        <f t="shared" si="22"/>
        <v>0</v>
      </c>
      <c r="AW69" s="56">
        <f t="shared" si="22"/>
        <v>0</v>
      </c>
      <c r="AY69" s="57"/>
      <c r="AZ69" s="58"/>
      <c r="BA69" s="72"/>
    </row>
    <row r="70" spans="1:53" x14ac:dyDescent="0.25">
      <c r="A70" s="59" t="s">
        <v>75</v>
      </c>
      <c r="B70" s="61"/>
      <c r="C70" s="61"/>
      <c r="D70" s="61"/>
      <c r="E70" s="62">
        <v>8</v>
      </c>
      <c r="F70" s="62">
        <v>8</v>
      </c>
      <c r="G70" s="61"/>
      <c r="H70" s="61"/>
      <c r="I70" s="61"/>
      <c r="J70" s="61"/>
      <c r="K70" s="62">
        <v>8</v>
      </c>
      <c r="L70" s="62">
        <v>8</v>
      </c>
      <c r="M70" s="62">
        <v>8</v>
      </c>
      <c r="N70" s="62">
        <v>8</v>
      </c>
      <c r="O70" s="63">
        <v>8</v>
      </c>
      <c r="P70" s="63">
        <v>8</v>
      </c>
      <c r="Q70" s="62">
        <v>8</v>
      </c>
      <c r="R70" s="62">
        <v>8</v>
      </c>
      <c r="S70" s="62">
        <v>8</v>
      </c>
      <c r="T70" s="62">
        <v>8</v>
      </c>
      <c r="U70" s="118"/>
      <c r="V70" s="119"/>
      <c r="W70" s="119"/>
      <c r="X70" s="118"/>
      <c r="Y70" s="118"/>
      <c r="Z70" s="62">
        <v>8</v>
      </c>
      <c r="AA70" s="62">
        <v>8</v>
      </c>
      <c r="AB70" s="62">
        <v>8</v>
      </c>
      <c r="AC70" s="63">
        <v>8</v>
      </c>
      <c r="AD70" s="63">
        <v>8</v>
      </c>
      <c r="AE70" s="61"/>
      <c r="AF70" s="61"/>
      <c r="AG70" s="80"/>
      <c r="AI70" s="66">
        <f t="shared" ref="AI70:AI72" si="29">COUNTA(B70:AF70)</f>
        <v>17</v>
      </c>
      <c r="AJ70" s="67">
        <f t="shared" ref="AJ70:AJ72" si="30">+AI70*AK70</f>
        <v>136</v>
      </c>
      <c r="AK70" s="35">
        <v>8</v>
      </c>
      <c r="AT70" s="68">
        <v>22</v>
      </c>
      <c r="AU70" s="68">
        <v>176</v>
      </c>
      <c r="AV70" s="69">
        <f t="shared" si="22"/>
        <v>-5</v>
      </c>
      <c r="AW70" s="69">
        <f t="shared" si="22"/>
        <v>-40</v>
      </c>
      <c r="AY70" s="70">
        <v>-1</v>
      </c>
      <c r="AZ70" s="71">
        <v>0</v>
      </c>
      <c r="BA70" s="72"/>
    </row>
    <row r="71" spans="1:53" x14ac:dyDescent="0.25">
      <c r="A71" s="59" t="s">
        <v>76</v>
      </c>
      <c r="B71" s="60" t="s">
        <v>63</v>
      </c>
      <c r="C71" s="60" t="s">
        <v>63</v>
      </c>
      <c r="D71" s="60" t="s">
        <v>63</v>
      </c>
      <c r="E71" s="60" t="s">
        <v>63</v>
      </c>
      <c r="F71" s="61"/>
      <c r="G71" s="61"/>
      <c r="H71" s="61"/>
      <c r="I71" s="61"/>
      <c r="J71" s="61"/>
      <c r="K71" s="60" t="s">
        <v>63</v>
      </c>
      <c r="L71" s="60" t="s">
        <v>63</v>
      </c>
      <c r="M71" s="60" t="s">
        <v>63</v>
      </c>
      <c r="N71" s="60" t="s">
        <v>63</v>
      </c>
      <c r="O71" s="61"/>
      <c r="P71" s="61"/>
      <c r="Q71" s="61"/>
      <c r="R71" s="61"/>
      <c r="S71" s="60" t="s">
        <v>63</v>
      </c>
      <c r="T71" s="60" t="s">
        <v>63</v>
      </c>
      <c r="U71" s="60" t="s">
        <v>63</v>
      </c>
      <c r="V71" s="60" t="s">
        <v>63</v>
      </c>
      <c r="W71" s="60" t="s">
        <v>63</v>
      </c>
      <c r="X71" s="60" t="s">
        <v>63</v>
      </c>
      <c r="Y71" s="61"/>
      <c r="Z71" s="61"/>
      <c r="AA71" s="61"/>
      <c r="AB71" s="61"/>
      <c r="AC71" s="61"/>
      <c r="AD71" s="61"/>
      <c r="AE71" s="62">
        <v>8</v>
      </c>
      <c r="AF71" s="62">
        <v>8</v>
      </c>
      <c r="AG71" s="65"/>
      <c r="AI71" s="66">
        <f t="shared" si="29"/>
        <v>16</v>
      </c>
      <c r="AJ71" s="67">
        <f t="shared" si="30"/>
        <v>128</v>
      </c>
      <c r="AK71" s="35">
        <v>8</v>
      </c>
      <c r="AT71" s="68">
        <v>16</v>
      </c>
      <c r="AU71" s="68">
        <v>128</v>
      </c>
      <c r="AV71" s="69">
        <f t="shared" si="22"/>
        <v>0</v>
      </c>
      <c r="AW71" s="69">
        <f t="shared" si="22"/>
        <v>0</v>
      </c>
      <c r="AY71" s="70">
        <v>-2</v>
      </c>
      <c r="AZ71" s="71">
        <v>2</v>
      </c>
      <c r="BA71" s="72"/>
    </row>
    <row r="72" spans="1:53" x14ac:dyDescent="0.25">
      <c r="A72" s="59" t="s">
        <v>77</v>
      </c>
      <c r="B72" s="63">
        <v>8</v>
      </c>
      <c r="C72" s="62">
        <v>8</v>
      </c>
      <c r="D72" s="62">
        <v>8</v>
      </c>
      <c r="E72" s="62">
        <v>8</v>
      </c>
      <c r="F72" s="61"/>
      <c r="G72" s="62">
        <v>8</v>
      </c>
      <c r="H72" s="63">
        <v>8</v>
      </c>
      <c r="I72" s="63">
        <v>8</v>
      </c>
      <c r="J72" s="62">
        <v>8</v>
      </c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2">
        <v>8</v>
      </c>
      <c r="V72" s="63">
        <v>8</v>
      </c>
      <c r="W72" s="63">
        <v>8</v>
      </c>
      <c r="X72" s="62">
        <v>8</v>
      </c>
      <c r="Y72" s="62"/>
      <c r="Z72" s="62"/>
      <c r="AA72" s="62"/>
      <c r="AB72" s="62"/>
      <c r="AC72" s="63"/>
      <c r="AD72" s="63"/>
      <c r="AE72" s="62"/>
      <c r="AF72" s="62"/>
      <c r="AG72" s="65"/>
      <c r="AI72" s="66">
        <f t="shared" si="29"/>
        <v>12</v>
      </c>
      <c r="AJ72" s="67">
        <f t="shared" si="30"/>
        <v>96</v>
      </c>
      <c r="AK72" s="35">
        <v>8</v>
      </c>
      <c r="AN72" s="16">
        <v>1</v>
      </c>
      <c r="AT72" s="68"/>
      <c r="AU72" s="68"/>
      <c r="AV72" s="69">
        <f t="shared" si="22"/>
        <v>12</v>
      </c>
      <c r="AW72" s="69">
        <f t="shared" si="22"/>
        <v>96</v>
      </c>
      <c r="AY72" s="70"/>
      <c r="AZ72" s="71"/>
      <c r="BA72" s="72"/>
    </row>
    <row r="73" spans="1:53" s="52" customFormat="1" x14ac:dyDescent="0.25">
      <c r="A73" s="49" t="s">
        <v>78</v>
      </c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1"/>
      <c r="AI73" s="53"/>
      <c r="AJ73" s="54"/>
      <c r="AT73" s="55"/>
      <c r="AU73" s="55"/>
      <c r="AV73" s="56">
        <f t="shared" si="22"/>
        <v>0</v>
      </c>
      <c r="AW73" s="56">
        <f t="shared" si="22"/>
        <v>0</v>
      </c>
      <c r="AY73" s="57"/>
      <c r="AZ73" s="58"/>
      <c r="BA73" s="72"/>
    </row>
    <row r="74" spans="1:53" x14ac:dyDescent="0.25">
      <c r="A74" s="59" t="s">
        <v>79</v>
      </c>
      <c r="B74" s="63">
        <v>7.5</v>
      </c>
      <c r="C74" s="63">
        <v>7.5</v>
      </c>
      <c r="D74" s="62">
        <v>7.5</v>
      </c>
      <c r="E74" s="62">
        <v>7.5</v>
      </c>
      <c r="F74" s="62">
        <v>7.5</v>
      </c>
      <c r="G74" s="61"/>
      <c r="H74" s="61"/>
      <c r="I74" s="63">
        <v>7.5</v>
      </c>
      <c r="J74" s="62">
        <v>7.5</v>
      </c>
      <c r="K74" s="62">
        <v>7.5</v>
      </c>
      <c r="L74" s="62">
        <v>7.5</v>
      </c>
      <c r="M74" s="62">
        <v>7.5</v>
      </c>
      <c r="N74" s="61"/>
      <c r="O74" s="61"/>
      <c r="P74" s="63">
        <v>7.5</v>
      </c>
      <c r="Q74" s="61"/>
      <c r="R74" s="61"/>
      <c r="S74" s="61"/>
      <c r="T74" s="61"/>
      <c r="U74" s="61"/>
      <c r="V74" s="61"/>
      <c r="W74" s="61"/>
      <c r="X74" s="62">
        <v>7.5</v>
      </c>
      <c r="Y74" s="62">
        <v>7.5</v>
      </c>
      <c r="Z74" s="62">
        <v>7.5</v>
      </c>
      <c r="AA74" s="62">
        <v>7.5</v>
      </c>
      <c r="AB74" s="118"/>
      <c r="AC74" s="119"/>
      <c r="AD74" s="63">
        <v>7.5</v>
      </c>
      <c r="AE74" s="61"/>
      <c r="AF74" s="61"/>
      <c r="AG74" s="65"/>
      <c r="AI74" s="66">
        <f t="shared" ref="AI74:AI76" si="31">COUNTA(B74:AF74)</f>
        <v>16</v>
      </c>
      <c r="AJ74" s="67">
        <f t="shared" ref="AJ74:AJ76" si="32">+AI74*AK74</f>
        <v>120</v>
      </c>
      <c r="AK74" s="35">
        <v>7.5</v>
      </c>
      <c r="AT74" s="68">
        <v>18</v>
      </c>
      <c r="AU74" s="68">
        <v>172.5</v>
      </c>
      <c r="AV74" s="69">
        <f t="shared" si="22"/>
        <v>-2</v>
      </c>
      <c r="AW74" s="69">
        <f t="shared" si="22"/>
        <v>-52.5</v>
      </c>
      <c r="AY74" s="70">
        <v>-3</v>
      </c>
      <c r="AZ74" s="71">
        <v>0</v>
      </c>
      <c r="BA74" s="72"/>
    </row>
    <row r="75" spans="1:53" x14ac:dyDescent="0.25">
      <c r="A75" s="59" t="s">
        <v>80</v>
      </c>
      <c r="B75" s="61"/>
      <c r="C75" s="61"/>
      <c r="D75" s="62">
        <v>7.5</v>
      </c>
      <c r="E75" s="62">
        <v>7.5</v>
      </c>
      <c r="F75" s="62">
        <v>7.5</v>
      </c>
      <c r="G75" s="62">
        <v>7.5</v>
      </c>
      <c r="H75" s="63">
        <v>7.5</v>
      </c>
      <c r="I75" s="61"/>
      <c r="J75" s="61"/>
      <c r="K75" s="62">
        <v>7.5</v>
      </c>
      <c r="L75" s="62">
        <v>7.5</v>
      </c>
      <c r="M75" s="62">
        <v>7.5</v>
      </c>
      <c r="N75" s="62">
        <v>7.5</v>
      </c>
      <c r="O75" s="63">
        <v>7.5</v>
      </c>
      <c r="P75" s="61"/>
      <c r="Q75" s="118"/>
      <c r="R75" s="62">
        <v>7.5</v>
      </c>
      <c r="S75" s="62">
        <v>7.5</v>
      </c>
      <c r="T75" s="62">
        <v>7.5</v>
      </c>
      <c r="U75" s="62">
        <v>7.5</v>
      </c>
      <c r="V75" s="63">
        <v>7.5</v>
      </c>
      <c r="W75" s="119"/>
      <c r="X75" s="61"/>
      <c r="Y75" s="61"/>
      <c r="Z75" s="61"/>
      <c r="AA75" s="61"/>
      <c r="AB75" s="61"/>
      <c r="AC75" s="61"/>
      <c r="AD75" s="61"/>
      <c r="AE75" s="61"/>
      <c r="AF75" s="61"/>
      <c r="AG75" s="65"/>
      <c r="AI75" s="66">
        <f t="shared" si="31"/>
        <v>15</v>
      </c>
      <c r="AJ75" s="67">
        <f t="shared" si="32"/>
        <v>112.5</v>
      </c>
      <c r="AK75" s="35">
        <v>7.5</v>
      </c>
      <c r="AT75" s="68">
        <v>17</v>
      </c>
      <c r="AU75" s="68">
        <v>157.5</v>
      </c>
      <c r="AV75" s="69">
        <f t="shared" si="22"/>
        <v>-2</v>
      </c>
      <c r="AW75" s="69">
        <f t="shared" si="22"/>
        <v>-45</v>
      </c>
      <c r="AY75" s="70">
        <v>3</v>
      </c>
      <c r="AZ75" s="71">
        <v>0</v>
      </c>
      <c r="BA75" s="72"/>
    </row>
    <row r="76" spans="1:53" ht="15.75" thickBot="1" x14ac:dyDescent="0.3">
      <c r="A76" s="81" t="s">
        <v>82</v>
      </c>
      <c r="B76" s="84"/>
      <c r="C76" s="83">
        <v>7.5</v>
      </c>
      <c r="D76" s="83">
        <v>7.5</v>
      </c>
      <c r="E76" s="83">
        <v>7.5</v>
      </c>
      <c r="F76" s="83">
        <v>7.5</v>
      </c>
      <c r="G76" s="83">
        <v>7.5</v>
      </c>
      <c r="H76" s="84"/>
      <c r="I76" s="84"/>
      <c r="J76" s="83">
        <v>7.5</v>
      </c>
      <c r="K76" s="83">
        <v>7.5</v>
      </c>
      <c r="L76" s="83">
        <v>7.5</v>
      </c>
      <c r="M76" s="83">
        <v>7.5</v>
      </c>
      <c r="N76" s="83">
        <v>7.5</v>
      </c>
      <c r="O76" s="84"/>
      <c r="P76" s="84"/>
      <c r="Q76" s="83">
        <v>7.5</v>
      </c>
      <c r="R76" s="83">
        <v>7.5</v>
      </c>
      <c r="S76" s="83">
        <v>7.5</v>
      </c>
      <c r="T76" s="83">
        <v>7.5</v>
      </c>
      <c r="U76" s="83">
        <v>7.5</v>
      </c>
      <c r="V76" s="84"/>
      <c r="W76" s="84"/>
      <c r="X76" s="83">
        <v>7.5</v>
      </c>
      <c r="Y76" s="83">
        <v>7.5</v>
      </c>
      <c r="Z76" s="83">
        <v>7.5</v>
      </c>
      <c r="AA76" s="83">
        <v>7.5</v>
      </c>
      <c r="AB76" s="83">
        <v>7.5</v>
      </c>
      <c r="AC76" s="84"/>
      <c r="AD76" s="84"/>
      <c r="AE76" s="83">
        <v>7.5</v>
      </c>
      <c r="AF76" s="83">
        <v>7.5</v>
      </c>
      <c r="AG76" s="120"/>
      <c r="AI76" s="87">
        <f t="shared" si="31"/>
        <v>22</v>
      </c>
      <c r="AJ76" s="67">
        <f t="shared" si="32"/>
        <v>165</v>
      </c>
      <c r="AK76" s="35">
        <v>7.5</v>
      </c>
      <c r="AT76" s="68">
        <v>22</v>
      </c>
      <c r="AU76" s="68">
        <v>165</v>
      </c>
      <c r="AV76" s="69">
        <f t="shared" si="22"/>
        <v>0</v>
      </c>
      <c r="AW76" s="69">
        <f t="shared" si="22"/>
        <v>0</v>
      </c>
      <c r="AY76" s="70">
        <v>0</v>
      </c>
      <c r="AZ76" s="71">
        <v>2</v>
      </c>
      <c r="BA76" s="72"/>
    </row>
    <row r="77" spans="1:53" ht="15.75" thickBot="1" x14ac:dyDescent="0.3">
      <c r="AH77" s="35"/>
      <c r="AV77" s="69">
        <f t="shared" si="22"/>
        <v>0</v>
      </c>
      <c r="AW77" s="69">
        <f t="shared" si="22"/>
        <v>0</v>
      </c>
      <c r="AY77" s="70"/>
      <c r="AZ77" s="71"/>
      <c r="BA77" s="72"/>
    </row>
    <row r="78" spans="1:53" s="35" customFormat="1" x14ac:dyDescent="0.25">
      <c r="A78" s="42" t="s">
        <v>87</v>
      </c>
      <c r="B78" s="112">
        <v>1</v>
      </c>
      <c r="C78" s="112">
        <v>2</v>
      </c>
      <c r="D78" s="112">
        <v>3</v>
      </c>
      <c r="E78" s="112">
        <v>4</v>
      </c>
      <c r="F78" s="112">
        <v>5</v>
      </c>
      <c r="G78" s="112">
        <v>6</v>
      </c>
      <c r="H78" s="112">
        <v>7</v>
      </c>
      <c r="I78" s="112">
        <v>8</v>
      </c>
      <c r="J78" s="112">
        <v>9</v>
      </c>
      <c r="K78" s="43">
        <v>10</v>
      </c>
      <c r="L78" s="43">
        <v>11</v>
      </c>
      <c r="M78" s="43">
        <v>12</v>
      </c>
      <c r="N78" s="43">
        <v>13</v>
      </c>
      <c r="O78" s="43">
        <v>14</v>
      </c>
      <c r="P78" s="43">
        <v>15</v>
      </c>
      <c r="Q78" s="43">
        <v>16</v>
      </c>
      <c r="R78" s="43">
        <v>17</v>
      </c>
      <c r="S78" s="43">
        <v>18</v>
      </c>
      <c r="T78" s="43">
        <v>19</v>
      </c>
      <c r="U78" s="43">
        <v>20</v>
      </c>
      <c r="V78" s="43">
        <v>21</v>
      </c>
      <c r="W78" s="43">
        <v>22</v>
      </c>
      <c r="X78" s="43">
        <v>23</v>
      </c>
      <c r="Y78" s="43">
        <v>24</v>
      </c>
      <c r="Z78" s="43">
        <v>25</v>
      </c>
      <c r="AA78" s="43">
        <v>26</v>
      </c>
      <c r="AB78" s="43">
        <v>27</v>
      </c>
      <c r="AC78" s="43">
        <v>28</v>
      </c>
      <c r="AD78" s="43">
        <v>29</v>
      </c>
      <c r="AE78" s="43">
        <v>30</v>
      </c>
      <c r="AF78" s="43"/>
      <c r="AG78" s="44"/>
      <c r="AI78" s="45" t="s">
        <v>48</v>
      </c>
      <c r="AJ78" s="46" t="s">
        <v>49</v>
      </c>
      <c r="AT78" s="47" t="s">
        <v>48</v>
      </c>
      <c r="AU78" s="47" t="s">
        <v>51</v>
      </c>
      <c r="AV78" s="69"/>
      <c r="AW78" s="69"/>
      <c r="AY78" s="48"/>
      <c r="AZ78" s="75"/>
      <c r="BA78" s="72"/>
    </row>
    <row r="79" spans="1:53" s="52" customFormat="1" x14ac:dyDescent="0.25">
      <c r="A79" s="49" t="s">
        <v>54</v>
      </c>
      <c r="B79" s="50" t="s">
        <v>55</v>
      </c>
      <c r="C79" s="50" t="s">
        <v>56</v>
      </c>
      <c r="D79" s="50" t="s">
        <v>57</v>
      </c>
      <c r="E79" s="50" t="s">
        <v>58</v>
      </c>
      <c r="F79" s="50" t="s">
        <v>59</v>
      </c>
      <c r="G79" s="50" t="s">
        <v>60</v>
      </c>
      <c r="H79" s="50" t="s">
        <v>84</v>
      </c>
      <c r="I79" s="50" t="s">
        <v>55</v>
      </c>
      <c r="J79" s="50" t="s">
        <v>56</v>
      </c>
      <c r="K79" s="50" t="s">
        <v>57</v>
      </c>
      <c r="L79" s="50" t="s">
        <v>58</v>
      </c>
      <c r="M79" s="50" t="s">
        <v>59</v>
      </c>
      <c r="N79" s="50" t="s">
        <v>60</v>
      </c>
      <c r="O79" s="50" t="s">
        <v>84</v>
      </c>
      <c r="P79" s="50" t="s">
        <v>55</v>
      </c>
      <c r="Q79" s="50" t="s">
        <v>56</v>
      </c>
      <c r="R79" s="50" t="s">
        <v>57</v>
      </c>
      <c r="S79" s="50" t="s">
        <v>58</v>
      </c>
      <c r="T79" s="50" t="s">
        <v>59</v>
      </c>
      <c r="U79" s="50" t="s">
        <v>60</v>
      </c>
      <c r="V79" s="50" t="s">
        <v>84</v>
      </c>
      <c r="W79" s="50" t="s">
        <v>55</v>
      </c>
      <c r="X79" s="50" t="s">
        <v>56</v>
      </c>
      <c r="Y79" s="50" t="s">
        <v>57</v>
      </c>
      <c r="Z79" s="50" t="s">
        <v>58</v>
      </c>
      <c r="AA79" s="50" t="s">
        <v>59</v>
      </c>
      <c r="AB79" s="50" t="s">
        <v>60</v>
      </c>
      <c r="AC79" s="50" t="s">
        <v>84</v>
      </c>
      <c r="AD79" s="50" t="s">
        <v>55</v>
      </c>
      <c r="AE79" s="50" t="s">
        <v>56</v>
      </c>
      <c r="AF79" s="50"/>
      <c r="AG79" s="51"/>
      <c r="AI79" s="53"/>
      <c r="AJ79" s="54"/>
      <c r="AT79" s="55"/>
      <c r="AU79" s="55"/>
      <c r="AV79" s="56">
        <f t="shared" ref="AV79:AW92" si="33">+AI79-AT79</f>
        <v>0</v>
      </c>
      <c r="AW79" s="56">
        <f t="shared" si="33"/>
        <v>0</v>
      </c>
      <c r="AY79" s="57"/>
      <c r="AZ79" s="58"/>
      <c r="BA79" s="72"/>
    </row>
    <row r="80" spans="1:53" x14ac:dyDescent="0.25">
      <c r="A80" s="59" t="s">
        <v>62</v>
      </c>
      <c r="B80" s="61"/>
      <c r="C80" s="61"/>
      <c r="D80" s="61"/>
      <c r="E80" s="61"/>
      <c r="F80" s="61"/>
      <c r="G80" s="62">
        <v>8</v>
      </c>
      <c r="H80" s="62">
        <v>8</v>
      </c>
      <c r="I80" s="62">
        <v>8</v>
      </c>
      <c r="J80" s="62">
        <v>8</v>
      </c>
      <c r="K80" s="73">
        <v>8</v>
      </c>
      <c r="L80" s="63">
        <v>8</v>
      </c>
      <c r="M80" s="64">
        <v>8</v>
      </c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1"/>
      <c r="AB80" s="62">
        <v>8</v>
      </c>
      <c r="AC80" s="62">
        <v>8</v>
      </c>
      <c r="AD80" s="62">
        <v>8</v>
      </c>
      <c r="AE80" s="62">
        <v>8</v>
      </c>
      <c r="AF80" s="62"/>
      <c r="AG80" s="65"/>
      <c r="AI80" s="66">
        <f t="shared" ref="AI80:AI84" si="34">COUNTA(B80:AF80)</f>
        <v>11</v>
      </c>
      <c r="AJ80" s="67">
        <f>+AI80*AK80</f>
        <v>88</v>
      </c>
      <c r="AK80" s="35">
        <v>8</v>
      </c>
      <c r="AT80" s="68">
        <v>11</v>
      </c>
      <c r="AU80" s="68">
        <v>88</v>
      </c>
      <c r="AV80" s="69">
        <f t="shared" si="33"/>
        <v>0</v>
      </c>
      <c r="AW80" s="69">
        <f t="shared" si="33"/>
        <v>0</v>
      </c>
      <c r="AY80" s="70"/>
      <c r="AZ80" s="71"/>
      <c r="BA80" s="72"/>
    </row>
    <row r="81" spans="1:53" x14ac:dyDescent="0.25">
      <c r="A81" s="59" t="s">
        <v>64</v>
      </c>
      <c r="B81" s="62" t="s">
        <v>70</v>
      </c>
      <c r="C81" s="62" t="s">
        <v>70</v>
      </c>
      <c r="D81" s="62" t="s">
        <v>70</v>
      </c>
      <c r="E81" s="61"/>
      <c r="F81" s="61"/>
      <c r="G81" s="62" t="s">
        <v>70</v>
      </c>
      <c r="H81" s="62" t="s">
        <v>70</v>
      </c>
      <c r="I81" s="62" t="s">
        <v>70</v>
      </c>
      <c r="J81" s="62" t="s">
        <v>70</v>
      </c>
      <c r="K81" s="121" t="s">
        <v>70</v>
      </c>
      <c r="L81" s="122" t="s">
        <v>70</v>
      </c>
      <c r="M81" s="122" t="s">
        <v>70</v>
      </c>
      <c r="N81" s="121" t="s">
        <v>70</v>
      </c>
      <c r="O81" s="61"/>
      <c r="P81" s="61"/>
      <c r="Q81" s="61"/>
      <c r="R81" s="61"/>
      <c r="S81" s="63" t="s">
        <v>70</v>
      </c>
      <c r="T81" s="63" t="s">
        <v>70</v>
      </c>
      <c r="U81" s="62" t="s">
        <v>70</v>
      </c>
      <c r="V81" s="62" t="s">
        <v>70</v>
      </c>
      <c r="W81" s="61"/>
      <c r="X81" s="61"/>
      <c r="Y81" s="61"/>
      <c r="Z81" s="61"/>
      <c r="AA81" s="61"/>
      <c r="AB81" s="61"/>
      <c r="AC81" s="61"/>
      <c r="AD81" s="61"/>
      <c r="AE81" s="61"/>
      <c r="AF81" s="74"/>
      <c r="AG81" s="65"/>
      <c r="AI81" s="66">
        <f t="shared" si="34"/>
        <v>15</v>
      </c>
      <c r="AJ81" s="67">
        <f t="shared" ref="AJ81:AJ84" si="35">+AI81*AK81</f>
        <v>120</v>
      </c>
      <c r="AK81" s="35">
        <v>8</v>
      </c>
      <c r="AT81" s="68">
        <v>21</v>
      </c>
      <c r="AU81" s="68">
        <v>168</v>
      </c>
      <c r="AV81" s="69">
        <f t="shared" si="33"/>
        <v>-6</v>
      </c>
      <c r="AW81" s="69">
        <f t="shared" si="33"/>
        <v>-48</v>
      </c>
      <c r="AY81" s="70" t="s">
        <v>86</v>
      </c>
      <c r="AZ81" s="71">
        <v>0</v>
      </c>
      <c r="BA81" s="72"/>
    </row>
    <row r="82" spans="1:53" x14ac:dyDescent="0.25">
      <c r="A82" s="59" t="s">
        <v>65</v>
      </c>
      <c r="B82" s="62">
        <v>8</v>
      </c>
      <c r="C82" s="62">
        <v>8</v>
      </c>
      <c r="D82" s="62">
        <v>8</v>
      </c>
      <c r="E82" s="63">
        <v>8</v>
      </c>
      <c r="F82" s="63">
        <v>8</v>
      </c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2">
        <v>8</v>
      </c>
      <c r="V82" s="62">
        <v>8</v>
      </c>
      <c r="W82" s="62">
        <v>8</v>
      </c>
      <c r="X82" s="62">
        <v>8</v>
      </c>
      <c r="Y82" s="62">
        <v>8</v>
      </c>
      <c r="Z82" s="63">
        <v>8</v>
      </c>
      <c r="AA82" s="63">
        <v>8</v>
      </c>
      <c r="AB82" s="61"/>
      <c r="AC82" s="61"/>
      <c r="AD82" s="61"/>
      <c r="AE82" s="61"/>
      <c r="AF82" s="74"/>
      <c r="AG82" s="65"/>
      <c r="AI82" s="66">
        <f t="shared" si="34"/>
        <v>12</v>
      </c>
      <c r="AJ82" s="67">
        <f t="shared" si="35"/>
        <v>96</v>
      </c>
      <c r="AK82" s="35">
        <v>8</v>
      </c>
      <c r="AT82" s="68">
        <v>12</v>
      </c>
      <c r="AU82" s="68">
        <v>96</v>
      </c>
      <c r="AV82" s="69">
        <f t="shared" si="33"/>
        <v>0</v>
      </c>
      <c r="AW82" s="69">
        <f t="shared" si="33"/>
        <v>0</v>
      </c>
      <c r="AY82" s="70">
        <v>-6</v>
      </c>
      <c r="AZ82" s="71">
        <v>5</v>
      </c>
      <c r="BA82" s="72"/>
    </row>
    <row r="83" spans="1:53" x14ac:dyDescent="0.25">
      <c r="A83" s="59" t="s">
        <v>66</v>
      </c>
      <c r="B83" s="123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73">
        <v>8</v>
      </c>
      <c r="O83" s="62">
        <v>8</v>
      </c>
      <c r="P83" s="62">
        <v>8</v>
      </c>
      <c r="Q83" s="62">
        <v>8</v>
      </c>
      <c r="R83" s="62">
        <v>8</v>
      </c>
      <c r="S83" s="63">
        <v>8</v>
      </c>
      <c r="T83" s="63">
        <v>8</v>
      </c>
      <c r="U83" s="61"/>
      <c r="V83" s="61"/>
      <c r="W83" s="61"/>
      <c r="X83" s="61"/>
      <c r="Y83" s="61"/>
      <c r="Z83" s="61"/>
      <c r="AA83" s="61"/>
      <c r="AB83" s="61"/>
      <c r="AC83" s="61"/>
      <c r="AD83" s="61"/>
      <c r="AE83" s="61"/>
      <c r="AF83" s="62"/>
      <c r="AG83" s="65"/>
      <c r="AI83" s="66">
        <f t="shared" si="34"/>
        <v>7</v>
      </c>
      <c r="AJ83" s="67">
        <f t="shared" si="35"/>
        <v>56</v>
      </c>
      <c r="AK83" s="35">
        <v>8</v>
      </c>
      <c r="AT83" s="68">
        <v>8</v>
      </c>
      <c r="AU83" s="68">
        <v>64</v>
      </c>
      <c r="AV83" s="69">
        <f t="shared" si="33"/>
        <v>-1</v>
      </c>
      <c r="AW83" s="69">
        <f t="shared" si="33"/>
        <v>-8</v>
      </c>
      <c r="AY83" s="70">
        <v>-11</v>
      </c>
      <c r="AZ83" s="71">
        <v>0</v>
      </c>
      <c r="BA83" s="72"/>
    </row>
    <row r="84" spans="1:53" x14ac:dyDescent="0.25">
      <c r="A84" s="59"/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65"/>
      <c r="AI84" s="66">
        <f t="shared" si="34"/>
        <v>0</v>
      </c>
      <c r="AJ84" s="67">
        <f t="shared" si="35"/>
        <v>0</v>
      </c>
      <c r="AK84" s="35">
        <v>8</v>
      </c>
      <c r="AM84" s="36"/>
      <c r="AN84" s="36"/>
      <c r="AO84" s="36"/>
      <c r="AP84" s="36"/>
      <c r="AQ84" s="35"/>
      <c r="AT84" s="68"/>
      <c r="AU84" s="68"/>
      <c r="AV84" s="69">
        <f t="shared" si="33"/>
        <v>0</v>
      </c>
      <c r="AW84" s="69">
        <f t="shared" si="33"/>
        <v>0</v>
      </c>
      <c r="AY84" s="48"/>
      <c r="AZ84" s="75"/>
      <c r="BA84" s="72"/>
    </row>
    <row r="85" spans="1:53" s="52" customFormat="1" x14ac:dyDescent="0.25">
      <c r="A85" s="49" t="s">
        <v>67</v>
      </c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1"/>
      <c r="AI85" s="53"/>
      <c r="AJ85" s="54"/>
      <c r="AT85" s="55"/>
      <c r="AU85" s="55"/>
      <c r="AV85" s="56">
        <f t="shared" si="33"/>
        <v>0</v>
      </c>
      <c r="AW85" s="56">
        <f t="shared" si="33"/>
        <v>0</v>
      </c>
      <c r="AY85" s="57"/>
      <c r="AZ85" s="58"/>
      <c r="BA85" s="72"/>
    </row>
    <row r="86" spans="1:53" x14ac:dyDescent="0.25">
      <c r="A86" s="59" t="s">
        <v>68</v>
      </c>
      <c r="B86" s="62">
        <v>8</v>
      </c>
      <c r="C86" s="62">
        <v>8</v>
      </c>
      <c r="D86" s="62">
        <v>8</v>
      </c>
      <c r="E86" s="63">
        <v>8</v>
      </c>
      <c r="F86" s="63">
        <v>8</v>
      </c>
      <c r="G86" s="61"/>
      <c r="H86" s="61"/>
      <c r="I86" s="61"/>
      <c r="J86" s="61"/>
      <c r="K86" s="61"/>
      <c r="L86" s="61"/>
      <c r="M86" s="61"/>
      <c r="N86" s="61"/>
      <c r="O86" s="61"/>
      <c r="P86" s="62">
        <v>8</v>
      </c>
      <c r="Q86" s="62">
        <v>8</v>
      </c>
      <c r="R86" s="62">
        <v>8</v>
      </c>
      <c r="S86" s="63">
        <v>8</v>
      </c>
      <c r="T86" s="63">
        <v>8</v>
      </c>
      <c r="U86" s="62">
        <v>8</v>
      </c>
      <c r="V86" s="62">
        <v>8</v>
      </c>
      <c r="W86" s="61"/>
      <c r="X86" s="61"/>
      <c r="Y86" s="61"/>
      <c r="Z86" s="61"/>
      <c r="AA86" s="61"/>
      <c r="AB86" s="61"/>
      <c r="AC86" s="61"/>
      <c r="AD86" s="61"/>
      <c r="AE86" s="61"/>
      <c r="AF86" s="74"/>
      <c r="AG86" s="65"/>
      <c r="AI86" s="66">
        <f t="shared" ref="AI86:AI90" si="36">COUNTA(B86:AF86)</f>
        <v>12</v>
      </c>
      <c r="AJ86" s="67">
        <f t="shared" ref="AJ86:AJ90" si="37">+AI86*AK86</f>
        <v>96</v>
      </c>
      <c r="AK86" s="35">
        <v>8</v>
      </c>
      <c r="AT86" s="68">
        <v>12</v>
      </c>
      <c r="AU86" s="68">
        <v>96</v>
      </c>
      <c r="AV86" s="69">
        <f t="shared" si="33"/>
        <v>0</v>
      </c>
      <c r="AW86" s="69">
        <f t="shared" si="33"/>
        <v>0</v>
      </c>
      <c r="AY86" s="70">
        <v>-6</v>
      </c>
      <c r="AZ86" s="71">
        <v>5</v>
      </c>
      <c r="BA86" s="72"/>
    </row>
    <row r="87" spans="1:53" x14ac:dyDescent="0.25">
      <c r="A87" s="59" t="s">
        <v>69</v>
      </c>
      <c r="B87" s="61"/>
      <c r="C87" s="61"/>
      <c r="D87" s="61"/>
      <c r="E87" s="61"/>
      <c r="F87" s="61"/>
      <c r="G87" s="62">
        <v>8</v>
      </c>
      <c r="H87" s="62">
        <v>8</v>
      </c>
      <c r="I87" s="62">
        <v>8</v>
      </c>
      <c r="J87" s="62">
        <v>8</v>
      </c>
      <c r="K87" s="73">
        <v>8</v>
      </c>
      <c r="L87" s="63">
        <v>8</v>
      </c>
      <c r="M87" s="63">
        <v>8</v>
      </c>
      <c r="N87" s="61"/>
      <c r="O87" s="61"/>
      <c r="P87" s="61"/>
      <c r="Q87" s="61"/>
      <c r="R87" s="61"/>
      <c r="S87" s="61"/>
      <c r="T87" s="61"/>
      <c r="U87" s="61"/>
      <c r="V87" s="61"/>
      <c r="W87" s="62">
        <v>8</v>
      </c>
      <c r="X87" s="62">
        <v>8</v>
      </c>
      <c r="Y87" s="62">
        <v>8</v>
      </c>
      <c r="Z87" s="63">
        <v>8</v>
      </c>
      <c r="AA87" s="63">
        <v>8</v>
      </c>
      <c r="AB87" s="62">
        <v>8</v>
      </c>
      <c r="AC87" s="62">
        <v>8</v>
      </c>
      <c r="AD87" s="61"/>
      <c r="AE87" s="61"/>
      <c r="AF87" s="74"/>
      <c r="AG87" s="65"/>
      <c r="AI87" s="66">
        <f t="shared" si="36"/>
        <v>14</v>
      </c>
      <c r="AJ87" s="67">
        <f t="shared" si="37"/>
        <v>112</v>
      </c>
      <c r="AK87" s="35">
        <v>8</v>
      </c>
      <c r="AT87" s="68">
        <v>14</v>
      </c>
      <c r="AU87" s="68">
        <v>112</v>
      </c>
      <c r="AV87" s="69">
        <f t="shared" si="33"/>
        <v>0</v>
      </c>
      <c r="AW87" s="69">
        <f t="shared" si="33"/>
        <v>0</v>
      </c>
      <c r="AY87" s="70">
        <v>-4</v>
      </c>
      <c r="AZ87" s="71">
        <v>4</v>
      </c>
      <c r="BA87" s="72"/>
    </row>
    <row r="88" spans="1:53" x14ac:dyDescent="0.25">
      <c r="A88" s="59" t="s">
        <v>71</v>
      </c>
      <c r="B88" s="124"/>
      <c r="C88" s="124"/>
      <c r="D88" s="124"/>
      <c r="E88" s="63" t="s">
        <v>70</v>
      </c>
      <c r="F88" s="63" t="s">
        <v>70</v>
      </c>
      <c r="G88" s="62" t="s">
        <v>70</v>
      </c>
      <c r="H88" s="62" t="s">
        <v>70</v>
      </c>
      <c r="I88" s="62" t="s">
        <v>70</v>
      </c>
      <c r="J88" s="62" t="s">
        <v>70</v>
      </c>
      <c r="K88" s="121" t="s">
        <v>70</v>
      </c>
      <c r="L88" s="125"/>
      <c r="M88" s="125"/>
      <c r="N88" s="121" t="s">
        <v>70</v>
      </c>
      <c r="O88" s="62" t="s">
        <v>70</v>
      </c>
      <c r="P88" s="62" t="s">
        <v>70</v>
      </c>
      <c r="Q88" s="62" t="s">
        <v>70</v>
      </c>
      <c r="R88" s="62" t="s">
        <v>70</v>
      </c>
      <c r="S88" s="61"/>
      <c r="T88" s="61"/>
      <c r="U88" s="61"/>
      <c r="V88" s="61"/>
      <c r="W88" s="62" t="s">
        <v>70</v>
      </c>
      <c r="X88" s="62" t="s">
        <v>70</v>
      </c>
      <c r="Y88" s="62" t="s">
        <v>70</v>
      </c>
      <c r="Z88" s="63" t="s">
        <v>70</v>
      </c>
      <c r="AA88" s="63" t="s">
        <v>70</v>
      </c>
      <c r="AB88" s="61"/>
      <c r="AC88" s="61"/>
      <c r="AD88" s="62">
        <v>8</v>
      </c>
      <c r="AE88" s="62">
        <v>8</v>
      </c>
      <c r="AF88" s="74"/>
      <c r="AG88" s="65"/>
      <c r="AI88" s="66">
        <f t="shared" si="36"/>
        <v>19</v>
      </c>
      <c r="AJ88" s="67">
        <f t="shared" si="37"/>
        <v>152</v>
      </c>
      <c r="AK88" s="35">
        <v>8</v>
      </c>
      <c r="AT88" s="68">
        <v>28</v>
      </c>
      <c r="AU88" s="68">
        <v>224</v>
      </c>
      <c r="AV88" s="69">
        <f t="shared" si="33"/>
        <v>-9</v>
      </c>
      <c r="AW88" s="69">
        <f t="shared" si="33"/>
        <v>-72</v>
      </c>
      <c r="AY88" s="70" t="s">
        <v>86</v>
      </c>
      <c r="AZ88" s="71">
        <v>0</v>
      </c>
      <c r="BA88" s="72"/>
    </row>
    <row r="89" spans="1:53" x14ac:dyDescent="0.25">
      <c r="A89" s="59" t="s">
        <v>72</v>
      </c>
      <c r="B89" s="61"/>
      <c r="C89" s="61"/>
      <c r="D89" s="61"/>
      <c r="E89" s="61"/>
      <c r="F89" s="61"/>
      <c r="G89" s="62" t="s">
        <v>88</v>
      </c>
      <c r="H89" s="62" t="s">
        <v>88</v>
      </c>
      <c r="I89" s="62" t="s">
        <v>88</v>
      </c>
      <c r="J89" s="62" t="s">
        <v>88</v>
      </c>
      <c r="K89" s="73" t="s">
        <v>88</v>
      </c>
      <c r="L89" s="63" t="s">
        <v>88</v>
      </c>
      <c r="M89" s="63" t="s">
        <v>88</v>
      </c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  <c r="AA89" s="61"/>
      <c r="AB89" s="62" t="s">
        <v>88</v>
      </c>
      <c r="AC89" s="62" t="s">
        <v>88</v>
      </c>
      <c r="AD89" s="62" t="s">
        <v>88</v>
      </c>
      <c r="AE89" s="62" t="s">
        <v>88</v>
      </c>
      <c r="AF89" s="74"/>
      <c r="AG89" s="65"/>
      <c r="AI89" s="66">
        <f t="shared" si="36"/>
        <v>11</v>
      </c>
      <c r="AJ89" s="67">
        <f t="shared" si="37"/>
        <v>88</v>
      </c>
      <c r="AK89" s="35">
        <v>8</v>
      </c>
      <c r="AT89" s="68">
        <v>11</v>
      </c>
      <c r="AU89" s="126">
        <v>88</v>
      </c>
      <c r="AV89" s="69">
        <f t="shared" si="33"/>
        <v>0</v>
      </c>
      <c r="AW89" s="69">
        <f t="shared" si="33"/>
        <v>0</v>
      </c>
      <c r="AY89" s="70">
        <v>-7</v>
      </c>
      <c r="AZ89" s="71">
        <v>4</v>
      </c>
      <c r="BA89" s="72"/>
    </row>
    <row r="90" spans="1:53" x14ac:dyDescent="0.25">
      <c r="A90" s="59"/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  <c r="AA90" s="74"/>
      <c r="AB90" s="74"/>
      <c r="AC90" s="74"/>
      <c r="AD90" s="74"/>
      <c r="AE90" s="74"/>
      <c r="AF90" s="74"/>
      <c r="AG90" s="65"/>
      <c r="AI90" s="66">
        <f t="shared" si="36"/>
        <v>0</v>
      </c>
      <c r="AJ90" s="67">
        <f t="shared" si="37"/>
        <v>0</v>
      </c>
      <c r="AK90" s="35">
        <v>8</v>
      </c>
      <c r="AM90" s="36"/>
      <c r="AN90" s="36"/>
      <c r="AO90" s="36"/>
      <c r="AP90" s="36"/>
      <c r="AQ90" s="35"/>
      <c r="AT90" s="68"/>
      <c r="AU90" s="68"/>
      <c r="AV90" s="69">
        <f t="shared" si="33"/>
        <v>0</v>
      </c>
      <c r="AW90" s="69">
        <f t="shared" si="33"/>
        <v>0</v>
      </c>
      <c r="AY90" s="48"/>
      <c r="AZ90" s="75"/>
      <c r="BA90" s="72"/>
    </row>
    <row r="91" spans="1:53" s="52" customFormat="1" x14ac:dyDescent="0.25">
      <c r="A91" s="49" t="s">
        <v>73</v>
      </c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1"/>
      <c r="AI91" s="53"/>
      <c r="AJ91" s="54"/>
      <c r="AL91" s="36"/>
      <c r="AT91" s="55"/>
      <c r="AU91" s="55"/>
      <c r="AV91" s="56">
        <f t="shared" si="33"/>
        <v>0</v>
      </c>
      <c r="AW91" s="56">
        <f t="shared" si="33"/>
        <v>0</v>
      </c>
      <c r="AY91" s="57"/>
      <c r="AZ91" s="58"/>
      <c r="BA91" s="72"/>
    </row>
    <row r="92" spans="1:53" x14ac:dyDescent="0.25">
      <c r="A92" s="59" t="s">
        <v>89</v>
      </c>
      <c r="B92" s="74"/>
      <c r="C92" s="74"/>
      <c r="D92" s="74"/>
      <c r="E92" s="63">
        <v>8</v>
      </c>
      <c r="F92" s="63">
        <v>8</v>
      </c>
      <c r="G92" s="62"/>
      <c r="H92" s="62"/>
      <c r="I92" s="62"/>
      <c r="J92" s="62"/>
      <c r="K92" s="73">
        <v>8</v>
      </c>
      <c r="L92" s="63">
        <v>8</v>
      </c>
      <c r="M92" s="63">
        <v>8</v>
      </c>
      <c r="N92" s="73">
        <v>8</v>
      </c>
      <c r="O92" s="62"/>
      <c r="P92" s="62"/>
      <c r="Q92" s="62"/>
      <c r="R92" s="62"/>
      <c r="S92" s="63">
        <v>8</v>
      </c>
      <c r="T92" s="63">
        <v>8</v>
      </c>
      <c r="U92" s="62"/>
      <c r="V92" s="62"/>
      <c r="W92" s="62"/>
      <c r="X92" s="62"/>
      <c r="Y92" s="62"/>
      <c r="Z92" s="63">
        <v>8</v>
      </c>
      <c r="AA92" s="63">
        <v>8</v>
      </c>
      <c r="AB92" s="62"/>
      <c r="AC92" s="62"/>
      <c r="AD92" s="62"/>
      <c r="AE92" s="62"/>
      <c r="AF92" s="62"/>
      <c r="AG92" s="80"/>
      <c r="AI92" s="66">
        <f t="shared" ref="AI92:AI93" si="38">COUNTA(B92:AF92)</f>
        <v>10</v>
      </c>
      <c r="AJ92" s="67">
        <f t="shared" ref="AJ92:AJ93" si="39">+AI92*AK92</f>
        <v>80</v>
      </c>
      <c r="AK92" s="35">
        <v>8</v>
      </c>
      <c r="AT92" s="68">
        <v>10</v>
      </c>
      <c r="AU92" s="68">
        <v>80</v>
      </c>
      <c r="AV92" s="69">
        <f t="shared" si="33"/>
        <v>0</v>
      </c>
      <c r="AW92" s="69">
        <f t="shared" si="33"/>
        <v>0</v>
      </c>
      <c r="AY92" s="70"/>
      <c r="AZ92" s="71"/>
      <c r="BA92" s="72"/>
    </row>
    <row r="93" spans="1:53" x14ac:dyDescent="0.25">
      <c r="A93" s="59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74"/>
      <c r="Y93" s="74"/>
      <c r="Z93" s="74"/>
      <c r="AA93" s="74"/>
      <c r="AB93" s="74"/>
      <c r="AC93" s="74"/>
      <c r="AD93" s="74"/>
      <c r="AE93" s="74"/>
      <c r="AF93" s="74"/>
      <c r="AG93" s="65"/>
      <c r="AI93" s="66">
        <f t="shared" si="38"/>
        <v>0</v>
      </c>
      <c r="AJ93" s="67">
        <f t="shared" si="39"/>
        <v>0</v>
      </c>
      <c r="AK93" s="35">
        <v>7.5</v>
      </c>
      <c r="AM93" s="36"/>
      <c r="AN93" s="36"/>
      <c r="AO93" s="36"/>
      <c r="AP93" s="36"/>
      <c r="AQ93" s="35"/>
      <c r="AT93" s="68"/>
      <c r="AU93" s="68"/>
      <c r="AV93" s="69"/>
      <c r="AW93" s="69"/>
      <c r="AY93" s="48"/>
      <c r="AZ93" s="75"/>
      <c r="BA93" s="72"/>
    </row>
    <row r="94" spans="1:53" s="52" customFormat="1" x14ac:dyDescent="0.25">
      <c r="A94" s="49" t="s">
        <v>74</v>
      </c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1"/>
      <c r="AI94" s="53"/>
      <c r="AJ94" s="54"/>
      <c r="AT94" s="55"/>
      <c r="AU94" s="55"/>
      <c r="AV94" s="56">
        <f t="shared" ref="AV94:AW102" si="40">+AI94-AT94</f>
        <v>0</v>
      </c>
      <c r="AW94" s="56">
        <f t="shared" si="40"/>
        <v>0</v>
      </c>
      <c r="AY94" s="57"/>
      <c r="AZ94" s="58"/>
      <c r="BA94" s="72"/>
    </row>
    <row r="95" spans="1:53" x14ac:dyDescent="0.25">
      <c r="A95" s="59" t="s">
        <v>75</v>
      </c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73">
        <v>8</v>
      </c>
      <c r="O95" s="62">
        <v>8</v>
      </c>
      <c r="P95" s="62">
        <v>8</v>
      </c>
      <c r="Q95" s="62">
        <v>8</v>
      </c>
      <c r="R95" s="62">
        <v>8</v>
      </c>
      <c r="S95" s="63">
        <v>8</v>
      </c>
      <c r="T95" s="63">
        <v>8</v>
      </c>
      <c r="U95" s="61"/>
      <c r="V95" s="61"/>
      <c r="W95" s="61"/>
      <c r="X95" s="61"/>
      <c r="Y95" s="61"/>
      <c r="Z95" s="61"/>
      <c r="AA95" s="61"/>
      <c r="AB95" s="61"/>
      <c r="AC95" s="61"/>
      <c r="AD95" s="61"/>
      <c r="AE95" s="61"/>
      <c r="AF95" s="74"/>
      <c r="AG95" s="65"/>
      <c r="AI95" s="66">
        <f t="shared" ref="AI95:AI97" si="41">COUNTA(B95:AF95)</f>
        <v>7</v>
      </c>
      <c r="AJ95" s="67">
        <f t="shared" ref="AJ95:AJ97" si="42">+AI95*AK95</f>
        <v>56</v>
      </c>
      <c r="AK95" s="35">
        <v>8</v>
      </c>
      <c r="AT95" s="68">
        <v>7</v>
      </c>
      <c r="AU95" s="68">
        <v>56</v>
      </c>
      <c r="AV95" s="69">
        <f t="shared" si="40"/>
        <v>0</v>
      </c>
      <c r="AW95" s="69">
        <f t="shared" si="40"/>
        <v>0</v>
      </c>
      <c r="AY95" s="70">
        <v>-11</v>
      </c>
      <c r="AZ95" s="71">
        <v>0</v>
      </c>
      <c r="BA95" s="72"/>
    </row>
    <row r="96" spans="1:53" x14ac:dyDescent="0.25">
      <c r="A96" s="59" t="s">
        <v>76</v>
      </c>
      <c r="B96" s="62">
        <v>8</v>
      </c>
      <c r="C96" s="62">
        <v>8</v>
      </c>
      <c r="D96" s="62">
        <v>8</v>
      </c>
      <c r="E96" s="63">
        <v>8</v>
      </c>
      <c r="F96" s="63">
        <v>8</v>
      </c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2">
        <v>8</v>
      </c>
      <c r="V96" s="62">
        <v>8</v>
      </c>
      <c r="W96" s="62">
        <v>8</v>
      </c>
      <c r="X96" s="62">
        <v>8</v>
      </c>
      <c r="Y96" s="62">
        <v>8</v>
      </c>
      <c r="Z96" s="63">
        <v>8</v>
      </c>
      <c r="AA96" s="63">
        <v>8</v>
      </c>
      <c r="AB96" s="61"/>
      <c r="AC96" s="61"/>
      <c r="AD96" s="61"/>
      <c r="AE96" s="61"/>
      <c r="AF96" s="74"/>
      <c r="AG96" s="65"/>
      <c r="AI96" s="66">
        <f t="shared" si="41"/>
        <v>12</v>
      </c>
      <c r="AJ96" s="67">
        <f t="shared" si="42"/>
        <v>96</v>
      </c>
      <c r="AK96" s="35">
        <v>8</v>
      </c>
      <c r="AT96" s="68">
        <v>12</v>
      </c>
      <c r="AU96" s="68">
        <v>96</v>
      </c>
      <c r="AV96" s="69">
        <f t="shared" si="40"/>
        <v>0</v>
      </c>
      <c r="AW96" s="69">
        <f t="shared" si="40"/>
        <v>0</v>
      </c>
      <c r="AY96" s="70">
        <v>-6</v>
      </c>
      <c r="AZ96" s="71">
        <v>5</v>
      </c>
      <c r="BA96" s="72"/>
    </row>
    <row r="97" spans="1:53" x14ac:dyDescent="0.25">
      <c r="A97" s="59"/>
      <c r="B97" s="62"/>
      <c r="C97" s="62"/>
      <c r="D97" s="62"/>
      <c r="E97" s="63"/>
      <c r="F97" s="63"/>
      <c r="G97" s="62"/>
      <c r="H97" s="62"/>
      <c r="I97" s="62"/>
      <c r="J97" s="62"/>
      <c r="K97" s="73"/>
      <c r="L97" s="63"/>
      <c r="M97" s="63"/>
      <c r="N97" s="73"/>
      <c r="O97" s="62"/>
      <c r="P97" s="62"/>
      <c r="Q97" s="62"/>
      <c r="R97" s="62"/>
      <c r="S97" s="63"/>
      <c r="T97" s="63"/>
      <c r="U97" s="62"/>
      <c r="V97" s="62"/>
      <c r="W97" s="62"/>
      <c r="X97" s="62"/>
      <c r="Y97" s="62"/>
      <c r="Z97" s="63"/>
      <c r="AA97" s="63"/>
      <c r="AB97" s="62"/>
      <c r="AC97" s="62"/>
      <c r="AD97" s="62"/>
      <c r="AE97" s="62"/>
      <c r="AF97" s="74"/>
      <c r="AG97" s="65"/>
      <c r="AI97" s="66">
        <f t="shared" si="41"/>
        <v>0</v>
      </c>
      <c r="AJ97" s="67">
        <f t="shared" si="42"/>
        <v>0</v>
      </c>
      <c r="AK97" s="35">
        <v>8</v>
      </c>
      <c r="AN97" s="16">
        <v>0</v>
      </c>
      <c r="AT97" s="68"/>
      <c r="AU97" s="68"/>
      <c r="AV97" s="69">
        <f t="shared" si="40"/>
        <v>0</v>
      </c>
      <c r="AW97" s="69">
        <f t="shared" si="40"/>
        <v>0</v>
      </c>
      <c r="AY97" s="70"/>
      <c r="AZ97" s="71"/>
      <c r="BA97" s="72"/>
    </row>
    <row r="98" spans="1:53" s="52" customFormat="1" x14ac:dyDescent="0.25">
      <c r="A98" s="49" t="s">
        <v>78</v>
      </c>
      <c r="B98" s="50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1"/>
      <c r="AI98" s="53"/>
      <c r="AJ98" s="54"/>
      <c r="AT98" s="55"/>
      <c r="AU98" s="55"/>
      <c r="AV98" s="56">
        <f t="shared" si="40"/>
        <v>0</v>
      </c>
      <c r="AW98" s="56">
        <f t="shared" si="40"/>
        <v>0</v>
      </c>
      <c r="AY98" s="57"/>
      <c r="AZ98" s="58"/>
      <c r="BA98" s="72"/>
    </row>
    <row r="99" spans="1:53" x14ac:dyDescent="0.25">
      <c r="A99" s="59" t="s">
        <v>79</v>
      </c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73">
        <v>7.5</v>
      </c>
      <c r="O99" s="62">
        <v>7.5</v>
      </c>
      <c r="P99" s="62">
        <v>7.5</v>
      </c>
      <c r="Q99" s="62">
        <v>7.5</v>
      </c>
      <c r="R99" s="118"/>
      <c r="S99" s="119"/>
      <c r="T99" s="63">
        <v>7.5</v>
      </c>
      <c r="U99" s="61"/>
      <c r="V99" s="61"/>
      <c r="W99" s="61"/>
      <c r="X99" s="61"/>
      <c r="Y99" s="61"/>
      <c r="Z99" s="61"/>
      <c r="AA99" s="61"/>
      <c r="AB99" s="61"/>
      <c r="AC99" s="61"/>
      <c r="AD99" s="61"/>
      <c r="AE99" s="61"/>
      <c r="AF99" s="62"/>
      <c r="AG99" s="80"/>
      <c r="AI99" s="66">
        <f t="shared" ref="AI99:AI101" si="43">COUNTA(B99:AF99)</f>
        <v>5</v>
      </c>
      <c r="AJ99" s="67">
        <f t="shared" ref="AJ99:AJ101" si="44">+AI99*AK99</f>
        <v>37.5</v>
      </c>
      <c r="AK99" s="35">
        <v>7.5</v>
      </c>
      <c r="AT99" s="68">
        <v>7</v>
      </c>
      <c r="AU99" s="68">
        <v>165</v>
      </c>
      <c r="AV99" s="69">
        <f t="shared" si="40"/>
        <v>-2</v>
      </c>
      <c r="AW99" s="69">
        <f t="shared" si="40"/>
        <v>-127.5</v>
      </c>
      <c r="AY99" s="70">
        <v>-14</v>
      </c>
      <c r="AZ99" s="71">
        <v>0</v>
      </c>
      <c r="BA99" s="72"/>
    </row>
    <row r="100" spans="1:53" x14ac:dyDescent="0.25">
      <c r="A100" s="59" t="s">
        <v>80</v>
      </c>
      <c r="B100" s="61"/>
      <c r="C100" s="61"/>
      <c r="D100" s="61"/>
      <c r="E100" s="61"/>
      <c r="F100" s="61"/>
      <c r="G100" s="126">
        <v>7.5</v>
      </c>
      <c r="H100" s="62">
        <v>7.5</v>
      </c>
      <c r="I100" s="62">
        <v>7.5</v>
      </c>
      <c r="J100" s="62">
        <v>7.5</v>
      </c>
      <c r="K100" s="73">
        <v>7.5</v>
      </c>
      <c r="L100" s="63">
        <v>7.5</v>
      </c>
      <c r="M100" s="119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  <c r="AA100" s="61"/>
      <c r="AB100" s="119"/>
      <c r="AC100" s="62">
        <v>7.5</v>
      </c>
      <c r="AD100" s="62">
        <v>7.5</v>
      </c>
      <c r="AE100" s="62">
        <v>7.5</v>
      </c>
      <c r="AF100" s="62"/>
      <c r="AG100" s="80"/>
      <c r="AI100" s="66">
        <f t="shared" si="43"/>
        <v>9</v>
      </c>
      <c r="AJ100" s="67">
        <f t="shared" si="44"/>
        <v>67.5</v>
      </c>
      <c r="AK100" s="35">
        <v>7.5</v>
      </c>
      <c r="AT100" s="68">
        <v>11</v>
      </c>
      <c r="AU100" s="68">
        <v>165</v>
      </c>
      <c r="AV100" s="69">
        <f t="shared" si="40"/>
        <v>-2</v>
      </c>
      <c r="AW100" s="69">
        <f t="shared" si="40"/>
        <v>-97.5</v>
      </c>
      <c r="AY100" s="70">
        <v>-10</v>
      </c>
      <c r="AZ100" s="71">
        <v>4</v>
      </c>
      <c r="BA100" s="72"/>
    </row>
    <row r="101" spans="1:53" ht="15.75" thickBot="1" x14ac:dyDescent="0.3">
      <c r="A101" s="81" t="s">
        <v>82</v>
      </c>
      <c r="B101" s="85">
        <v>7.5</v>
      </c>
      <c r="C101" s="85">
        <v>7.5</v>
      </c>
      <c r="D101" s="85">
        <v>7.5</v>
      </c>
      <c r="E101" s="127"/>
      <c r="F101" s="127"/>
      <c r="G101" s="83">
        <v>7.5</v>
      </c>
      <c r="H101" s="83">
        <v>7.5</v>
      </c>
      <c r="I101" s="83">
        <v>7.5</v>
      </c>
      <c r="J101" s="83">
        <v>7.5</v>
      </c>
      <c r="K101" s="84"/>
      <c r="L101" s="84"/>
      <c r="M101" s="84"/>
      <c r="N101" s="84"/>
      <c r="O101" s="83">
        <v>7.5</v>
      </c>
      <c r="P101" s="83">
        <v>7.5</v>
      </c>
      <c r="Q101" s="83">
        <v>7.5</v>
      </c>
      <c r="R101" s="83">
        <v>7.5</v>
      </c>
      <c r="S101" s="84"/>
      <c r="T101" s="84"/>
      <c r="U101" s="83">
        <v>7.5</v>
      </c>
      <c r="V101" s="83">
        <v>7.5</v>
      </c>
      <c r="W101" s="83">
        <v>7.5</v>
      </c>
      <c r="X101" s="83">
        <v>7.5</v>
      </c>
      <c r="Y101" s="83">
        <v>7.5</v>
      </c>
      <c r="Z101" s="127"/>
      <c r="AA101" s="127"/>
      <c r="AB101" s="83">
        <v>7.5</v>
      </c>
      <c r="AC101" s="83">
        <v>7.5</v>
      </c>
      <c r="AD101" s="83">
        <v>7.5</v>
      </c>
      <c r="AE101" s="83">
        <v>7.5</v>
      </c>
      <c r="AF101" s="83"/>
      <c r="AG101" s="128"/>
      <c r="AI101" s="87">
        <f t="shared" si="43"/>
        <v>20</v>
      </c>
      <c r="AJ101" s="67">
        <f t="shared" si="44"/>
        <v>150</v>
      </c>
      <c r="AK101" s="35">
        <v>7.5</v>
      </c>
      <c r="AT101" s="68">
        <v>24</v>
      </c>
      <c r="AU101" s="68">
        <v>150</v>
      </c>
      <c r="AV101" s="69">
        <f t="shared" si="40"/>
        <v>-4</v>
      </c>
      <c r="AW101" s="69">
        <f t="shared" si="40"/>
        <v>0</v>
      </c>
      <c r="AY101" s="70">
        <v>0</v>
      </c>
      <c r="AZ101" s="71">
        <v>0</v>
      </c>
      <c r="BA101" s="72"/>
    </row>
    <row r="102" spans="1:53" ht="15.75" thickBot="1" x14ac:dyDescent="0.3">
      <c r="B102" s="88"/>
      <c r="C102" s="88"/>
      <c r="D102" s="88"/>
      <c r="E102" s="88"/>
      <c r="F102" s="88"/>
      <c r="G102" s="88"/>
      <c r="H102" s="88"/>
      <c r="I102" s="88"/>
      <c r="J102" s="88"/>
      <c r="K102" s="88"/>
      <c r="L102" s="88"/>
      <c r="N102" s="88"/>
      <c r="O102" s="88"/>
      <c r="P102" s="88"/>
      <c r="Q102" s="88"/>
      <c r="R102" s="88"/>
      <c r="S102" s="88"/>
      <c r="T102" s="88"/>
      <c r="U102" s="88"/>
      <c r="V102" s="88"/>
      <c r="W102" s="88"/>
      <c r="X102" s="88"/>
      <c r="Y102" s="88"/>
      <c r="Z102" s="88"/>
      <c r="AA102" s="88"/>
      <c r="AB102" s="88"/>
      <c r="AC102" s="88"/>
      <c r="AD102" s="88"/>
      <c r="AE102" s="88"/>
      <c r="AV102" s="69">
        <f t="shared" si="40"/>
        <v>0</v>
      </c>
      <c r="AW102" s="69">
        <f t="shared" si="40"/>
        <v>0</v>
      </c>
      <c r="AY102" s="70"/>
      <c r="AZ102" s="71"/>
      <c r="BA102" s="72"/>
    </row>
    <row r="103" spans="1:53" s="35" customFormat="1" x14ac:dyDescent="0.25">
      <c r="A103" s="42" t="s">
        <v>90</v>
      </c>
      <c r="B103" s="43">
        <v>1</v>
      </c>
      <c r="C103" s="43">
        <v>2</v>
      </c>
      <c r="D103" s="43">
        <v>3</v>
      </c>
      <c r="E103" s="43">
        <v>4</v>
      </c>
      <c r="F103" s="43">
        <v>5</v>
      </c>
      <c r="G103" s="43">
        <v>6</v>
      </c>
      <c r="H103" s="43">
        <v>7</v>
      </c>
      <c r="I103" s="43">
        <v>8</v>
      </c>
      <c r="J103" s="43">
        <v>9</v>
      </c>
      <c r="K103" s="43">
        <v>10</v>
      </c>
      <c r="L103" s="43">
        <v>11</v>
      </c>
      <c r="M103" s="43">
        <v>12</v>
      </c>
      <c r="N103" s="43">
        <v>13</v>
      </c>
      <c r="O103" s="43">
        <v>14</v>
      </c>
      <c r="P103" s="43">
        <v>15</v>
      </c>
      <c r="Q103" s="43">
        <v>16</v>
      </c>
      <c r="R103" s="43">
        <v>17</v>
      </c>
      <c r="S103" s="43">
        <v>18</v>
      </c>
      <c r="T103" s="43">
        <v>19</v>
      </c>
      <c r="U103" s="43">
        <v>20</v>
      </c>
      <c r="V103" s="43">
        <v>21</v>
      </c>
      <c r="W103" s="43">
        <v>22</v>
      </c>
      <c r="X103" s="43">
        <v>23</v>
      </c>
      <c r="Y103" s="43">
        <v>24</v>
      </c>
      <c r="Z103" s="43">
        <v>25</v>
      </c>
      <c r="AA103" s="43">
        <v>26</v>
      </c>
      <c r="AB103" s="43">
        <v>27</v>
      </c>
      <c r="AC103" s="43">
        <v>28</v>
      </c>
      <c r="AD103" s="43">
        <v>29</v>
      </c>
      <c r="AE103" s="43">
        <v>30</v>
      </c>
      <c r="AF103" s="43">
        <v>31</v>
      </c>
      <c r="AG103" s="44"/>
      <c r="AI103" s="45" t="s">
        <v>48</v>
      </c>
      <c r="AJ103" s="46" t="s">
        <v>49</v>
      </c>
      <c r="AT103" s="47" t="s">
        <v>48</v>
      </c>
      <c r="AU103" s="47" t="s">
        <v>51</v>
      </c>
      <c r="AV103" s="69"/>
      <c r="AW103" s="69"/>
      <c r="AY103" s="48"/>
      <c r="AZ103" s="75"/>
      <c r="BA103" s="72"/>
    </row>
    <row r="104" spans="1:53" s="52" customFormat="1" x14ac:dyDescent="0.25">
      <c r="A104" s="49" t="s">
        <v>54</v>
      </c>
      <c r="B104" s="50" t="s">
        <v>57</v>
      </c>
      <c r="C104" s="50" t="s">
        <v>58</v>
      </c>
      <c r="D104" s="50" t="s">
        <v>59</v>
      </c>
      <c r="E104" s="50" t="s">
        <v>60</v>
      </c>
      <c r="F104" s="50" t="s">
        <v>84</v>
      </c>
      <c r="G104" s="50" t="s">
        <v>55</v>
      </c>
      <c r="H104" s="50" t="s">
        <v>56</v>
      </c>
      <c r="I104" s="50" t="s">
        <v>57</v>
      </c>
      <c r="J104" s="50" t="s">
        <v>58</v>
      </c>
      <c r="K104" s="50" t="s">
        <v>59</v>
      </c>
      <c r="L104" s="50" t="s">
        <v>60</v>
      </c>
      <c r="M104" s="50" t="s">
        <v>84</v>
      </c>
      <c r="N104" s="50" t="s">
        <v>55</v>
      </c>
      <c r="O104" s="50" t="s">
        <v>56</v>
      </c>
      <c r="P104" s="50" t="s">
        <v>57</v>
      </c>
      <c r="Q104" s="50" t="s">
        <v>58</v>
      </c>
      <c r="R104" s="50" t="s">
        <v>59</v>
      </c>
      <c r="S104" s="50" t="s">
        <v>60</v>
      </c>
      <c r="T104" s="50" t="s">
        <v>84</v>
      </c>
      <c r="U104" s="50" t="s">
        <v>55</v>
      </c>
      <c r="V104" s="50" t="s">
        <v>56</v>
      </c>
      <c r="W104" s="50" t="s">
        <v>57</v>
      </c>
      <c r="X104" s="50" t="s">
        <v>58</v>
      </c>
      <c r="Y104" s="50" t="s">
        <v>59</v>
      </c>
      <c r="Z104" s="50" t="s">
        <v>60</v>
      </c>
      <c r="AA104" s="50" t="s">
        <v>84</v>
      </c>
      <c r="AB104" s="50" t="s">
        <v>55</v>
      </c>
      <c r="AC104" s="50" t="s">
        <v>56</v>
      </c>
      <c r="AD104" s="50" t="s">
        <v>57</v>
      </c>
      <c r="AE104" s="50" t="s">
        <v>58</v>
      </c>
      <c r="AF104" s="50" t="s">
        <v>59</v>
      </c>
      <c r="AG104" s="51"/>
      <c r="AI104" s="53"/>
      <c r="AJ104" s="54"/>
      <c r="AT104" s="55"/>
      <c r="AU104" s="55"/>
      <c r="AV104" s="56">
        <f t="shared" ref="AV104:AW127" si="45">+AI104-AT104</f>
        <v>0</v>
      </c>
      <c r="AW104" s="56">
        <f t="shared" si="45"/>
        <v>0</v>
      </c>
      <c r="AY104" s="57"/>
      <c r="AZ104" s="58"/>
      <c r="BA104" s="72"/>
    </row>
    <row r="105" spans="1:53" x14ac:dyDescent="0.25">
      <c r="A105" s="59" t="s">
        <v>62</v>
      </c>
      <c r="B105" s="73">
        <v>8</v>
      </c>
      <c r="C105" s="129">
        <v>8</v>
      </c>
      <c r="D105" s="63">
        <v>8</v>
      </c>
      <c r="E105" s="61"/>
      <c r="F105" s="61"/>
      <c r="G105" s="61"/>
      <c r="H105" s="61"/>
      <c r="I105" s="61"/>
      <c r="J105" s="61"/>
      <c r="K105" s="61"/>
      <c r="L105" s="73">
        <v>8</v>
      </c>
      <c r="M105" s="130">
        <v>8</v>
      </c>
      <c r="N105" s="62">
        <v>8</v>
      </c>
      <c r="O105" s="62">
        <v>8</v>
      </c>
      <c r="P105" s="62">
        <v>8</v>
      </c>
      <c r="Q105" s="61"/>
      <c r="R105" s="61"/>
      <c r="S105" s="61"/>
      <c r="T105" s="61"/>
      <c r="U105" s="62">
        <v>8</v>
      </c>
      <c r="V105" s="62">
        <v>8</v>
      </c>
      <c r="W105" s="62">
        <v>8</v>
      </c>
      <c r="X105" s="61"/>
      <c r="Y105" s="61"/>
      <c r="Z105" s="62">
        <v>8</v>
      </c>
      <c r="AA105" s="62">
        <v>8</v>
      </c>
      <c r="AB105" s="62">
        <v>8</v>
      </c>
      <c r="AC105" s="62">
        <v>8</v>
      </c>
      <c r="AD105" s="62">
        <v>8</v>
      </c>
      <c r="AE105" s="63">
        <v>8</v>
      </c>
      <c r="AF105" s="63">
        <v>8</v>
      </c>
      <c r="AG105" s="65"/>
      <c r="AI105" s="66">
        <f t="shared" ref="AI105:AI109" si="46">COUNTA(B105:AF105)</f>
        <v>18</v>
      </c>
      <c r="AJ105" s="67">
        <f>+AI105*AK105</f>
        <v>144</v>
      </c>
      <c r="AK105" s="35">
        <v>8</v>
      </c>
      <c r="AT105" s="68">
        <v>18</v>
      </c>
      <c r="AU105" s="68">
        <v>144</v>
      </c>
      <c r="AV105" s="69">
        <f t="shared" si="45"/>
        <v>0</v>
      </c>
      <c r="AW105" s="69">
        <f t="shared" si="45"/>
        <v>0</v>
      </c>
      <c r="AY105" s="70"/>
      <c r="AZ105" s="71"/>
      <c r="BA105" s="72"/>
    </row>
    <row r="106" spans="1:53" x14ac:dyDescent="0.25">
      <c r="A106" s="59" t="s">
        <v>64</v>
      </c>
      <c r="B106" s="61"/>
      <c r="C106" s="61"/>
      <c r="D106" s="61"/>
      <c r="E106" s="62">
        <v>8</v>
      </c>
      <c r="F106" s="62">
        <v>8</v>
      </c>
      <c r="G106" s="62">
        <v>8</v>
      </c>
      <c r="H106" s="62">
        <v>8</v>
      </c>
      <c r="I106" s="62">
        <v>8</v>
      </c>
      <c r="J106" s="63">
        <v>8</v>
      </c>
      <c r="K106" s="63">
        <v>8</v>
      </c>
      <c r="L106" s="61"/>
      <c r="M106" s="61"/>
      <c r="N106" s="61"/>
      <c r="O106" s="61"/>
      <c r="P106" s="61"/>
      <c r="Q106" s="61"/>
      <c r="R106" s="61"/>
      <c r="S106" s="62">
        <v>8</v>
      </c>
      <c r="T106" s="62">
        <v>8</v>
      </c>
      <c r="U106" s="62">
        <v>8</v>
      </c>
      <c r="V106" s="62">
        <v>8</v>
      </c>
      <c r="W106" s="62">
        <v>8</v>
      </c>
      <c r="X106" s="63">
        <v>8</v>
      </c>
      <c r="Y106" s="63">
        <v>8</v>
      </c>
      <c r="Z106" s="61"/>
      <c r="AA106" s="61"/>
      <c r="AB106" s="61"/>
      <c r="AC106" s="62">
        <v>8</v>
      </c>
      <c r="AD106" s="62">
        <v>8</v>
      </c>
      <c r="AE106" s="63">
        <v>8</v>
      </c>
      <c r="AF106" s="63">
        <v>8</v>
      </c>
      <c r="AG106" s="65"/>
      <c r="AI106" s="66">
        <f t="shared" si="46"/>
        <v>18</v>
      </c>
      <c r="AJ106" s="67">
        <f t="shared" ref="AJ106:AJ109" si="47">+AI106*AK106</f>
        <v>144</v>
      </c>
      <c r="AK106" s="35">
        <v>8</v>
      </c>
      <c r="AT106" s="68">
        <v>18</v>
      </c>
      <c r="AU106" s="68">
        <v>144</v>
      </c>
      <c r="AV106" s="69">
        <f t="shared" si="45"/>
        <v>0</v>
      </c>
      <c r="AW106" s="69">
        <f t="shared" si="45"/>
        <v>0</v>
      </c>
      <c r="AY106" s="70">
        <v>0</v>
      </c>
      <c r="AZ106" s="71"/>
      <c r="BA106" s="72"/>
    </row>
    <row r="107" spans="1:53" x14ac:dyDescent="0.25">
      <c r="A107" s="59" t="s">
        <v>65</v>
      </c>
      <c r="B107" s="61"/>
      <c r="C107" s="61"/>
      <c r="D107" s="61"/>
      <c r="E107" s="61"/>
      <c r="F107" s="61"/>
      <c r="G107" s="61"/>
      <c r="H107" s="61"/>
      <c r="I107" s="61"/>
      <c r="J107" s="63">
        <v>8</v>
      </c>
      <c r="K107" s="63">
        <v>8</v>
      </c>
      <c r="L107" s="73">
        <v>8</v>
      </c>
      <c r="M107" s="62">
        <v>8</v>
      </c>
      <c r="N107" s="62">
        <v>8</v>
      </c>
      <c r="O107" s="62">
        <v>8</v>
      </c>
      <c r="P107" s="62">
        <v>8</v>
      </c>
      <c r="Q107" s="61"/>
      <c r="R107" s="61"/>
      <c r="S107" s="61"/>
      <c r="T107" s="61"/>
      <c r="U107" s="61"/>
      <c r="V107" s="61"/>
      <c r="W107" s="61"/>
      <c r="X107" s="63" t="s">
        <v>70</v>
      </c>
      <c r="Y107" s="63" t="s">
        <v>70</v>
      </c>
      <c r="Z107" s="62" t="s">
        <v>70</v>
      </c>
      <c r="AA107" s="62" t="s">
        <v>70</v>
      </c>
      <c r="AB107" s="61"/>
      <c r="AC107" s="61"/>
      <c r="AD107" s="61"/>
      <c r="AE107" s="63" t="s">
        <v>70</v>
      </c>
      <c r="AF107" s="63" t="s">
        <v>70</v>
      </c>
      <c r="AG107" s="65"/>
      <c r="AI107" s="66">
        <f t="shared" si="46"/>
        <v>13</v>
      </c>
      <c r="AJ107" s="67">
        <f t="shared" si="47"/>
        <v>104</v>
      </c>
      <c r="AK107" s="35">
        <v>8</v>
      </c>
      <c r="AT107" s="68">
        <v>13</v>
      </c>
      <c r="AU107" s="68">
        <v>104</v>
      </c>
      <c r="AV107" s="69">
        <f t="shared" si="45"/>
        <v>0</v>
      </c>
      <c r="AW107" s="69">
        <f t="shared" si="45"/>
        <v>0</v>
      </c>
      <c r="AY107" s="70">
        <v>-5</v>
      </c>
      <c r="AZ107" s="71"/>
      <c r="BA107" s="72"/>
    </row>
    <row r="108" spans="1:53" x14ac:dyDescent="0.25">
      <c r="A108" s="59" t="s">
        <v>66</v>
      </c>
      <c r="B108" s="61"/>
      <c r="C108" s="63">
        <v>8</v>
      </c>
      <c r="D108" s="63">
        <v>8</v>
      </c>
      <c r="E108" s="62">
        <v>8</v>
      </c>
      <c r="F108" s="62">
        <v>8</v>
      </c>
      <c r="G108" s="62">
        <v>8</v>
      </c>
      <c r="H108" s="62">
        <v>8</v>
      </c>
      <c r="I108" s="62">
        <v>8</v>
      </c>
      <c r="J108" s="61"/>
      <c r="K108" s="61"/>
      <c r="L108" s="61"/>
      <c r="M108" s="61"/>
      <c r="N108" s="61"/>
      <c r="O108" s="61"/>
      <c r="P108" s="61"/>
      <c r="Q108" s="63">
        <v>8</v>
      </c>
      <c r="R108" s="63">
        <v>8</v>
      </c>
      <c r="S108" s="62">
        <v>8</v>
      </c>
      <c r="T108" s="62">
        <v>8</v>
      </c>
      <c r="U108" s="61"/>
      <c r="V108" s="131"/>
      <c r="W108" s="131"/>
      <c r="X108" s="63">
        <v>8</v>
      </c>
      <c r="Y108" s="63">
        <v>8</v>
      </c>
      <c r="Z108" s="62">
        <v>8</v>
      </c>
      <c r="AA108" s="62">
        <v>8</v>
      </c>
      <c r="AB108" s="62">
        <v>8</v>
      </c>
      <c r="AC108" s="61"/>
      <c r="AD108" s="61"/>
      <c r="AE108" s="61"/>
      <c r="AF108" s="61"/>
      <c r="AG108" s="65"/>
      <c r="AI108" s="66">
        <f t="shared" si="46"/>
        <v>16</v>
      </c>
      <c r="AJ108" s="67">
        <f t="shared" si="47"/>
        <v>128</v>
      </c>
      <c r="AK108" s="35">
        <v>8</v>
      </c>
      <c r="AT108" s="68">
        <v>16</v>
      </c>
      <c r="AU108" s="68">
        <v>128</v>
      </c>
      <c r="AV108" s="69">
        <f t="shared" si="45"/>
        <v>0</v>
      </c>
      <c r="AW108" s="69">
        <f t="shared" si="45"/>
        <v>0</v>
      </c>
      <c r="AY108" s="70">
        <v>-2</v>
      </c>
      <c r="AZ108" s="71"/>
      <c r="BA108" s="72"/>
    </row>
    <row r="109" spans="1:53" x14ac:dyDescent="0.25">
      <c r="A109" s="59"/>
      <c r="B109" s="74"/>
      <c r="C109" s="74"/>
      <c r="D109" s="74"/>
      <c r="E109" s="74"/>
      <c r="F109" s="74"/>
      <c r="G109" s="74"/>
      <c r="H109" s="74"/>
      <c r="I109" s="74"/>
      <c r="J109" s="74"/>
      <c r="K109" s="74"/>
      <c r="L109" s="74"/>
      <c r="M109" s="74"/>
      <c r="N109" s="74"/>
      <c r="O109" s="74"/>
      <c r="P109" s="74"/>
      <c r="Q109" s="74"/>
      <c r="R109" s="74"/>
      <c r="S109" s="74"/>
      <c r="T109" s="74"/>
      <c r="U109" s="74"/>
      <c r="V109" s="74"/>
      <c r="W109" s="74"/>
      <c r="X109" s="74"/>
      <c r="Y109" s="74"/>
      <c r="Z109" s="74"/>
      <c r="AA109" s="74"/>
      <c r="AB109" s="74"/>
      <c r="AC109" s="74"/>
      <c r="AD109" s="74"/>
      <c r="AE109" s="74"/>
      <c r="AF109" s="74"/>
      <c r="AG109" s="65"/>
      <c r="AI109" s="66">
        <f t="shared" si="46"/>
        <v>0</v>
      </c>
      <c r="AJ109" s="67">
        <f t="shared" si="47"/>
        <v>0</v>
      </c>
      <c r="AK109" s="35">
        <v>8</v>
      </c>
      <c r="AM109" s="36"/>
      <c r="AN109" s="36"/>
      <c r="AO109" s="36"/>
      <c r="AP109" s="36"/>
      <c r="AQ109" s="35"/>
      <c r="AT109" s="68"/>
      <c r="AU109" s="68"/>
      <c r="AV109" s="69">
        <f t="shared" si="45"/>
        <v>0</v>
      </c>
      <c r="AW109" s="69">
        <f t="shared" si="45"/>
        <v>0</v>
      </c>
      <c r="AY109" s="48"/>
      <c r="AZ109" s="75"/>
      <c r="BA109" s="72"/>
    </row>
    <row r="110" spans="1:53" s="52" customFormat="1" x14ac:dyDescent="0.25">
      <c r="A110" s="49" t="s">
        <v>67</v>
      </c>
      <c r="B110" s="50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  <c r="AA110" s="50"/>
      <c r="AB110" s="50"/>
      <c r="AC110" s="50"/>
      <c r="AD110" s="50"/>
      <c r="AE110" s="50"/>
      <c r="AF110" s="50"/>
      <c r="AG110" s="51"/>
      <c r="AI110" s="53"/>
      <c r="AJ110" s="54"/>
      <c r="AT110" s="55"/>
      <c r="AU110" s="55"/>
      <c r="AV110" s="56">
        <f t="shared" si="45"/>
        <v>0</v>
      </c>
      <c r="AW110" s="56">
        <f t="shared" si="45"/>
        <v>0</v>
      </c>
      <c r="AY110" s="57"/>
      <c r="AZ110" s="58"/>
      <c r="BA110" s="72"/>
    </row>
    <row r="111" spans="1:53" x14ac:dyDescent="0.25">
      <c r="A111" s="59" t="s">
        <v>68</v>
      </c>
      <c r="B111" s="61"/>
      <c r="C111" s="63">
        <v>8</v>
      </c>
      <c r="D111" s="63">
        <v>8</v>
      </c>
      <c r="E111" s="62">
        <v>8</v>
      </c>
      <c r="F111" s="62">
        <v>8</v>
      </c>
      <c r="G111" s="62">
        <v>8</v>
      </c>
      <c r="H111" s="62">
        <v>8</v>
      </c>
      <c r="I111" s="62">
        <v>8</v>
      </c>
      <c r="J111" s="61"/>
      <c r="K111" s="61"/>
      <c r="L111" s="132"/>
      <c r="M111" s="61"/>
      <c r="N111" s="62">
        <v>8</v>
      </c>
      <c r="O111" s="62">
        <v>8</v>
      </c>
      <c r="P111" s="62">
        <v>8</v>
      </c>
      <c r="Q111" s="63">
        <v>8</v>
      </c>
      <c r="R111" s="63">
        <v>8</v>
      </c>
      <c r="S111" s="62">
        <v>8</v>
      </c>
      <c r="T111" s="61"/>
      <c r="U111" s="61"/>
      <c r="V111" s="62">
        <v>8</v>
      </c>
      <c r="W111" s="62">
        <v>8</v>
      </c>
      <c r="X111" s="63">
        <v>8</v>
      </c>
      <c r="Y111" s="63">
        <v>8</v>
      </c>
      <c r="Z111" s="62">
        <v>8</v>
      </c>
      <c r="AA111" s="62">
        <v>8</v>
      </c>
      <c r="AB111" s="61"/>
      <c r="AC111" s="61"/>
      <c r="AD111" s="61"/>
      <c r="AE111" s="63">
        <v>8</v>
      </c>
      <c r="AF111" s="63">
        <v>8</v>
      </c>
      <c r="AG111" s="65"/>
      <c r="AI111" s="66">
        <f t="shared" ref="AI111:AI115" si="48">COUNTA(B111:AF111)</f>
        <v>21</v>
      </c>
      <c r="AJ111" s="67">
        <f t="shared" ref="AJ111:AJ115" si="49">+AI111*AK111</f>
        <v>168</v>
      </c>
      <c r="AK111" s="35">
        <v>8</v>
      </c>
      <c r="AT111" s="68">
        <v>21</v>
      </c>
      <c r="AU111" s="68">
        <v>168</v>
      </c>
      <c r="AV111" s="69">
        <f t="shared" si="45"/>
        <v>0</v>
      </c>
      <c r="AW111" s="69">
        <f t="shared" si="45"/>
        <v>0</v>
      </c>
      <c r="AY111" s="70">
        <v>0</v>
      </c>
      <c r="AZ111" s="71"/>
      <c r="BA111" s="72"/>
    </row>
    <row r="112" spans="1:53" x14ac:dyDescent="0.25">
      <c r="A112" s="59" t="s">
        <v>69</v>
      </c>
      <c r="B112" s="73"/>
      <c r="C112" s="61"/>
      <c r="D112" s="61"/>
      <c r="E112" s="61"/>
      <c r="F112" s="61"/>
      <c r="G112" s="62">
        <v>8</v>
      </c>
      <c r="H112" s="62">
        <v>8</v>
      </c>
      <c r="I112" s="62">
        <v>8</v>
      </c>
      <c r="J112" s="63">
        <v>8</v>
      </c>
      <c r="K112" s="63">
        <v>8</v>
      </c>
      <c r="L112" s="133">
        <v>8</v>
      </c>
      <c r="M112" s="62">
        <v>8</v>
      </c>
      <c r="N112" s="61"/>
      <c r="O112" s="61"/>
      <c r="P112" s="61"/>
      <c r="Q112" s="63">
        <v>8</v>
      </c>
      <c r="R112" s="63">
        <v>8</v>
      </c>
      <c r="S112" s="62">
        <v>8</v>
      </c>
      <c r="T112" s="62">
        <v>8</v>
      </c>
      <c r="U112" s="62">
        <v>8</v>
      </c>
      <c r="V112" s="62">
        <v>8</v>
      </c>
      <c r="W112" s="61"/>
      <c r="X112" s="61"/>
      <c r="Y112" s="61"/>
      <c r="Z112" s="62">
        <v>8</v>
      </c>
      <c r="AA112" s="62">
        <v>8</v>
      </c>
      <c r="AB112" s="62">
        <v>8</v>
      </c>
      <c r="AC112" s="62">
        <v>8</v>
      </c>
      <c r="AD112" s="62">
        <v>8</v>
      </c>
      <c r="AE112" s="61"/>
      <c r="AF112" s="61"/>
      <c r="AG112" s="65"/>
      <c r="AI112" s="66">
        <f t="shared" si="48"/>
        <v>18</v>
      </c>
      <c r="AJ112" s="67">
        <f t="shared" si="49"/>
        <v>144</v>
      </c>
      <c r="AK112" s="35">
        <v>8</v>
      </c>
      <c r="AT112" s="68">
        <v>18</v>
      </c>
      <c r="AU112" s="68">
        <v>144</v>
      </c>
      <c r="AV112" s="69">
        <f t="shared" si="45"/>
        <v>0</v>
      </c>
      <c r="AW112" s="69">
        <f t="shared" si="45"/>
        <v>0</v>
      </c>
      <c r="AY112" s="70">
        <v>0</v>
      </c>
      <c r="AZ112" s="71"/>
      <c r="BA112" s="72"/>
    </row>
    <row r="113" spans="1:53" x14ac:dyDescent="0.25">
      <c r="A113" s="59" t="s">
        <v>71</v>
      </c>
      <c r="B113" s="73">
        <v>8</v>
      </c>
      <c r="C113" s="63">
        <v>8</v>
      </c>
      <c r="D113" s="63">
        <v>8</v>
      </c>
      <c r="E113" s="62">
        <v>8</v>
      </c>
      <c r="F113" s="62">
        <v>8</v>
      </c>
      <c r="G113" s="61"/>
      <c r="H113" s="61"/>
      <c r="I113" s="61"/>
      <c r="J113" s="63">
        <v>8</v>
      </c>
      <c r="K113" s="63">
        <v>8</v>
      </c>
      <c r="L113" s="73">
        <v>8</v>
      </c>
      <c r="M113" s="62">
        <v>8</v>
      </c>
      <c r="N113" s="62">
        <v>8</v>
      </c>
      <c r="O113" s="62">
        <v>8</v>
      </c>
      <c r="P113" s="62">
        <v>8</v>
      </c>
      <c r="Q113" s="61"/>
      <c r="R113" s="61"/>
      <c r="S113" s="61"/>
      <c r="T113" s="62">
        <v>8</v>
      </c>
      <c r="U113" s="62">
        <v>8</v>
      </c>
      <c r="V113" s="62">
        <v>8</v>
      </c>
      <c r="W113" s="62">
        <v>8</v>
      </c>
      <c r="X113" s="63">
        <v>8</v>
      </c>
      <c r="Y113" s="63">
        <v>8</v>
      </c>
      <c r="Z113" s="61"/>
      <c r="AA113" s="61"/>
      <c r="AB113" s="62">
        <v>8</v>
      </c>
      <c r="AC113" s="62">
        <v>8</v>
      </c>
      <c r="AD113" s="62">
        <v>8</v>
      </c>
      <c r="AE113" s="63">
        <v>8</v>
      </c>
      <c r="AF113" s="63">
        <v>8</v>
      </c>
      <c r="AG113" s="80"/>
      <c r="AI113" s="66">
        <f t="shared" si="48"/>
        <v>23</v>
      </c>
      <c r="AJ113" s="67">
        <f t="shared" si="49"/>
        <v>184</v>
      </c>
      <c r="AK113" s="35">
        <v>8</v>
      </c>
      <c r="AT113" s="68">
        <v>23</v>
      </c>
      <c r="AU113" s="68">
        <v>184</v>
      </c>
      <c r="AV113" s="69">
        <f t="shared" si="45"/>
        <v>0</v>
      </c>
      <c r="AW113" s="69">
        <f t="shared" si="45"/>
        <v>0</v>
      </c>
      <c r="AY113" s="70">
        <v>0</v>
      </c>
      <c r="AZ113" s="71"/>
      <c r="BA113" s="72"/>
    </row>
    <row r="114" spans="1:53" x14ac:dyDescent="0.25">
      <c r="A114" s="59" t="s">
        <v>72</v>
      </c>
      <c r="B114" s="73" t="s">
        <v>88</v>
      </c>
      <c r="C114" s="63" t="s">
        <v>88</v>
      </c>
      <c r="D114" s="63" t="s">
        <v>88</v>
      </c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2" t="s">
        <v>88</v>
      </c>
      <c r="T114" s="62" t="s">
        <v>88</v>
      </c>
      <c r="U114" s="62" t="s">
        <v>88</v>
      </c>
      <c r="V114" s="62" t="s">
        <v>88</v>
      </c>
      <c r="W114" s="62" t="s">
        <v>88</v>
      </c>
      <c r="X114" s="63" t="s">
        <v>88</v>
      </c>
      <c r="Y114" s="63" t="s">
        <v>88</v>
      </c>
      <c r="Z114" s="61"/>
      <c r="AA114" s="61"/>
      <c r="AB114" s="61"/>
      <c r="AC114" s="61"/>
      <c r="AD114" s="61"/>
      <c r="AE114" s="61"/>
      <c r="AF114" s="61"/>
      <c r="AG114" s="65"/>
      <c r="AI114" s="66">
        <f t="shared" si="48"/>
        <v>10</v>
      </c>
      <c r="AJ114" s="67">
        <f t="shared" si="49"/>
        <v>80</v>
      </c>
      <c r="AK114" s="35">
        <v>8</v>
      </c>
      <c r="AT114" s="68">
        <v>10</v>
      </c>
      <c r="AU114" s="68">
        <v>80</v>
      </c>
      <c r="AV114" s="69">
        <f t="shared" si="45"/>
        <v>0</v>
      </c>
      <c r="AW114" s="69">
        <f t="shared" si="45"/>
        <v>0</v>
      </c>
      <c r="AY114" s="70">
        <v>-8</v>
      </c>
      <c r="AZ114" s="71"/>
      <c r="BA114" s="72"/>
    </row>
    <row r="115" spans="1:53" x14ac:dyDescent="0.25">
      <c r="A115" s="59"/>
      <c r="B115" s="74"/>
      <c r="C115" s="74"/>
      <c r="D115" s="74"/>
      <c r="E115" s="74"/>
      <c r="F115" s="74"/>
      <c r="G115" s="74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  <c r="AG115" s="65"/>
      <c r="AI115" s="66">
        <f t="shared" si="48"/>
        <v>0</v>
      </c>
      <c r="AJ115" s="67">
        <f t="shared" si="49"/>
        <v>0</v>
      </c>
      <c r="AK115" s="35">
        <v>8</v>
      </c>
      <c r="AM115" s="36"/>
      <c r="AN115" s="36"/>
      <c r="AO115" s="36"/>
      <c r="AP115" s="36"/>
      <c r="AQ115" s="35"/>
      <c r="AT115" s="68"/>
      <c r="AU115" s="68"/>
      <c r="AV115" s="69">
        <f t="shared" si="45"/>
        <v>0</v>
      </c>
      <c r="AW115" s="69">
        <f t="shared" si="45"/>
        <v>0</v>
      </c>
      <c r="AY115" s="48"/>
      <c r="AZ115" s="75"/>
      <c r="BA115" s="72"/>
    </row>
    <row r="116" spans="1:53" s="52" customFormat="1" x14ac:dyDescent="0.25">
      <c r="A116" s="49" t="s">
        <v>73</v>
      </c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  <c r="AA116" s="50"/>
      <c r="AB116" s="50"/>
      <c r="AC116" s="50"/>
      <c r="AD116" s="50"/>
      <c r="AE116" s="50"/>
      <c r="AF116" s="50"/>
      <c r="AG116" s="51"/>
      <c r="AI116" s="53"/>
      <c r="AJ116" s="54"/>
      <c r="AT116" s="55"/>
      <c r="AU116" s="55"/>
      <c r="AV116" s="56">
        <f t="shared" si="45"/>
        <v>0</v>
      </c>
      <c r="AW116" s="56">
        <f t="shared" si="45"/>
        <v>0</v>
      </c>
      <c r="AY116" s="57"/>
      <c r="AZ116" s="58"/>
      <c r="BA116" s="72"/>
    </row>
    <row r="117" spans="1:53" x14ac:dyDescent="0.25">
      <c r="A117" s="59" t="s">
        <v>89</v>
      </c>
      <c r="B117" s="73">
        <v>8</v>
      </c>
      <c r="C117" s="63">
        <v>8</v>
      </c>
      <c r="D117" s="63">
        <v>8</v>
      </c>
      <c r="E117" s="62"/>
      <c r="F117" s="62"/>
      <c r="G117" s="62"/>
      <c r="H117" s="62"/>
      <c r="I117" s="62"/>
      <c r="J117" s="63">
        <v>8</v>
      </c>
      <c r="K117" s="63">
        <v>8</v>
      </c>
      <c r="L117" s="73">
        <v>8</v>
      </c>
      <c r="M117" s="62"/>
      <c r="N117" s="62"/>
      <c r="O117" s="62"/>
      <c r="P117" s="62"/>
      <c r="Q117" s="63">
        <v>8</v>
      </c>
      <c r="R117" s="63">
        <v>8</v>
      </c>
      <c r="S117" s="62"/>
      <c r="T117" s="62"/>
      <c r="U117" s="62"/>
      <c r="V117" s="62"/>
      <c r="W117" s="62"/>
      <c r="X117" s="63">
        <v>8</v>
      </c>
      <c r="Y117" s="63">
        <v>8</v>
      </c>
      <c r="Z117" s="62"/>
      <c r="AA117" s="62"/>
      <c r="AB117" s="62"/>
      <c r="AC117" s="62"/>
      <c r="AD117" s="74"/>
      <c r="AE117" s="63">
        <v>8</v>
      </c>
      <c r="AF117" s="63">
        <v>8</v>
      </c>
      <c r="AG117" s="65"/>
      <c r="AI117" s="66">
        <f>COUNTA(B117:AF117)</f>
        <v>12</v>
      </c>
      <c r="AJ117" s="67">
        <f t="shared" ref="AJ117:AJ118" si="50">+AI117*AK117</f>
        <v>96</v>
      </c>
      <c r="AK117" s="35">
        <v>8</v>
      </c>
      <c r="AT117" s="68">
        <v>12</v>
      </c>
      <c r="AU117" s="68">
        <v>96</v>
      </c>
      <c r="AV117" s="69">
        <f t="shared" si="45"/>
        <v>0</v>
      </c>
      <c r="AW117" s="69">
        <f t="shared" si="45"/>
        <v>0</v>
      </c>
      <c r="AY117" s="70"/>
      <c r="AZ117" s="71"/>
      <c r="BA117" s="72"/>
    </row>
    <row r="118" spans="1:53" x14ac:dyDescent="0.25">
      <c r="A118" s="59"/>
      <c r="B118" s="74"/>
      <c r="C118" s="74"/>
      <c r="D118" s="74"/>
      <c r="E118" s="74"/>
      <c r="F118" s="74"/>
      <c r="G118" s="74"/>
      <c r="H118" s="74"/>
      <c r="I118" s="74"/>
      <c r="J118" s="74"/>
      <c r="K118" s="74"/>
      <c r="L118" s="74"/>
      <c r="M118" s="74"/>
      <c r="N118" s="74"/>
      <c r="O118" s="74"/>
      <c r="P118" s="74"/>
      <c r="Q118" s="74"/>
      <c r="R118" s="74"/>
      <c r="S118" s="74"/>
      <c r="T118" s="74"/>
      <c r="U118" s="74"/>
      <c r="V118" s="74"/>
      <c r="W118" s="74"/>
      <c r="X118" s="74"/>
      <c r="Y118" s="74"/>
      <c r="Z118" s="74"/>
      <c r="AA118" s="74"/>
      <c r="AB118" s="74"/>
      <c r="AC118" s="74"/>
      <c r="AD118" s="74"/>
      <c r="AE118" s="74"/>
      <c r="AF118" s="74"/>
      <c r="AG118" s="65"/>
      <c r="AI118" s="66">
        <f t="shared" ref="AI118" si="51">COUNTA(B118:AF118)</f>
        <v>0</v>
      </c>
      <c r="AJ118" s="67">
        <f t="shared" si="50"/>
        <v>0</v>
      </c>
      <c r="AK118" s="35">
        <v>7.5</v>
      </c>
      <c r="AM118" s="36"/>
      <c r="AN118" s="36"/>
      <c r="AO118" s="36"/>
      <c r="AP118" s="36"/>
      <c r="AQ118" s="35"/>
      <c r="AT118" s="68"/>
      <c r="AU118" s="68"/>
      <c r="AV118" s="69">
        <f t="shared" si="45"/>
        <v>0</v>
      </c>
      <c r="AW118" s="69">
        <f t="shared" si="45"/>
        <v>0</v>
      </c>
      <c r="AY118" s="48"/>
      <c r="AZ118" s="75"/>
      <c r="BA118" s="72"/>
    </row>
    <row r="119" spans="1:53" s="52" customFormat="1" x14ac:dyDescent="0.25">
      <c r="A119" s="49" t="s">
        <v>74</v>
      </c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1"/>
      <c r="AI119" s="53"/>
      <c r="AJ119" s="54"/>
      <c r="AT119" s="55"/>
      <c r="AU119" s="55"/>
      <c r="AV119" s="56">
        <f t="shared" si="45"/>
        <v>0</v>
      </c>
      <c r="AW119" s="56">
        <f t="shared" si="45"/>
        <v>0</v>
      </c>
      <c r="AY119" s="57"/>
      <c r="AZ119" s="58"/>
      <c r="BA119" s="72"/>
    </row>
    <row r="120" spans="1:53" x14ac:dyDescent="0.25">
      <c r="A120" s="59" t="s">
        <v>75</v>
      </c>
      <c r="B120" s="61"/>
      <c r="C120" s="61"/>
      <c r="D120" s="61"/>
      <c r="E120" s="62">
        <v>8</v>
      </c>
      <c r="F120" s="62">
        <v>8</v>
      </c>
      <c r="G120" s="62">
        <v>8</v>
      </c>
      <c r="H120" s="62">
        <v>8</v>
      </c>
      <c r="I120" s="62">
        <v>8</v>
      </c>
      <c r="J120" s="63">
        <v>8</v>
      </c>
      <c r="K120" s="63">
        <v>8</v>
      </c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2">
        <v>8</v>
      </c>
      <c r="AA120" s="62">
        <v>8</v>
      </c>
      <c r="AB120" s="62">
        <v>8</v>
      </c>
      <c r="AC120" s="62">
        <v>8</v>
      </c>
      <c r="AD120" s="62">
        <v>8</v>
      </c>
      <c r="AE120" s="63">
        <v>8</v>
      </c>
      <c r="AF120" s="63">
        <v>8</v>
      </c>
      <c r="AG120" s="80"/>
      <c r="AI120" s="66">
        <f t="shared" ref="AI120:AI121" si="52">COUNTA(B120:AF120)</f>
        <v>14</v>
      </c>
      <c r="AJ120" s="67">
        <f t="shared" ref="AJ120:AJ122" si="53">+AI120*AK120</f>
        <v>112</v>
      </c>
      <c r="AK120" s="35">
        <v>8</v>
      </c>
      <c r="AT120" s="68">
        <v>14</v>
      </c>
      <c r="AU120" s="68">
        <v>112</v>
      </c>
      <c r="AV120" s="69">
        <f t="shared" si="45"/>
        <v>0</v>
      </c>
      <c r="AW120" s="69">
        <f t="shared" si="45"/>
        <v>0</v>
      </c>
      <c r="AY120" s="70">
        <v>-4</v>
      </c>
      <c r="AZ120" s="71"/>
      <c r="BA120" s="72"/>
    </row>
    <row r="121" spans="1:53" x14ac:dyDescent="0.25">
      <c r="A121" s="59" t="s">
        <v>76</v>
      </c>
      <c r="B121" s="61"/>
      <c r="C121" s="61"/>
      <c r="D121" s="61"/>
      <c r="E121" s="61"/>
      <c r="F121" s="61"/>
      <c r="G121" s="61"/>
      <c r="H121" s="61"/>
      <c r="I121" s="61"/>
      <c r="J121" s="61"/>
      <c r="K121" s="61"/>
      <c r="L121" s="73">
        <v>8</v>
      </c>
      <c r="M121" s="62">
        <v>8</v>
      </c>
      <c r="N121" s="62">
        <v>8</v>
      </c>
      <c r="O121" s="62">
        <v>8</v>
      </c>
      <c r="P121" s="62">
        <v>8</v>
      </c>
      <c r="Q121" s="63">
        <v>8</v>
      </c>
      <c r="R121" s="63">
        <v>8</v>
      </c>
      <c r="S121" s="61"/>
      <c r="T121" s="61"/>
      <c r="U121" s="61"/>
      <c r="V121" s="61"/>
      <c r="W121" s="61"/>
      <c r="X121" s="61"/>
      <c r="Y121" s="61"/>
      <c r="Z121" s="61"/>
      <c r="AA121" s="61"/>
      <c r="AB121" s="61"/>
      <c r="AC121" s="61"/>
      <c r="AD121" s="61"/>
      <c r="AE121" s="61"/>
      <c r="AF121" s="61"/>
      <c r="AG121" s="80"/>
      <c r="AI121" s="66">
        <f t="shared" si="52"/>
        <v>7</v>
      </c>
      <c r="AJ121" s="67">
        <f t="shared" si="53"/>
        <v>56</v>
      </c>
      <c r="AK121" s="35">
        <v>8</v>
      </c>
      <c r="AN121" s="16">
        <v>0</v>
      </c>
      <c r="AT121" s="68">
        <v>7</v>
      </c>
      <c r="AU121" s="68">
        <v>56</v>
      </c>
      <c r="AV121" s="69">
        <f t="shared" si="45"/>
        <v>0</v>
      </c>
      <c r="AW121" s="69">
        <f t="shared" si="45"/>
        <v>0</v>
      </c>
      <c r="AY121" s="70">
        <v>-11</v>
      </c>
      <c r="AZ121" s="71"/>
      <c r="BA121" s="72"/>
    </row>
    <row r="122" spans="1:53" x14ac:dyDescent="0.25">
      <c r="A122" s="59"/>
      <c r="B122" s="74"/>
      <c r="C122" s="74"/>
      <c r="D122" s="74"/>
      <c r="E122" s="74"/>
      <c r="F122" s="74"/>
      <c r="G122" s="74"/>
      <c r="H122" s="74"/>
      <c r="I122" s="74"/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74"/>
      <c r="Y122" s="74"/>
      <c r="Z122" s="74"/>
      <c r="AA122" s="74"/>
      <c r="AB122" s="74"/>
      <c r="AC122" s="74"/>
      <c r="AD122" s="74"/>
      <c r="AE122" s="74"/>
      <c r="AF122" s="74"/>
      <c r="AG122" s="65"/>
      <c r="AI122" s="66"/>
      <c r="AJ122" s="67">
        <f t="shared" si="53"/>
        <v>0</v>
      </c>
      <c r="AK122" s="35">
        <v>8</v>
      </c>
      <c r="AM122" s="36"/>
      <c r="AN122" s="36"/>
      <c r="AO122" s="36"/>
      <c r="AP122" s="36"/>
      <c r="AQ122" s="35"/>
      <c r="AT122" s="68"/>
      <c r="AU122" s="68"/>
      <c r="AV122" s="69">
        <f t="shared" si="45"/>
        <v>0</v>
      </c>
      <c r="AW122" s="69">
        <f t="shared" si="45"/>
        <v>0</v>
      </c>
      <c r="AY122" s="48"/>
      <c r="AZ122" s="75"/>
      <c r="BA122" s="72"/>
    </row>
    <row r="123" spans="1:53" s="52" customFormat="1" x14ac:dyDescent="0.25">
      <c r="A123" s="49" t="s">
        <v>78</v>
      </c>
      <c r="B123" s="50"/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50"/>
      <c r="AA123" s="50"/>
      <c r="AB123" s="50"/>
      <c r="AC123" s="50"/>
      <c r="AD123" s="50"/>
      <c r="AE123" s="50"/>
      <c r="AF123" s="50"/>
      <c r="AG123" s="51"/>
      <c r="AI123" s="53"/>
      <c r="AJ123" s="54"/>
      <c r="AT123" s="55"/>
      <c r="AU123" s="55"/>
      <c r="AV123" s="56">
        <f t="shared" si="45"/>
        <v>0</v>
      </c>
      <c r="AW123" s="56">
        <f t="shared" si="45"/>
        <v>0</v>
      </c>
      <c r="AY123" s="57"/>
      <c r="AZ123" s="58"/>
      <c r="BA123" s="72"/>
    </row>
    <row r="124" spans="1:53" x14ac:dyDescent="0.25">
      <c r="A124" s="76" t="s">
        <v>79</v>
      </c>
      <c r="B124" s="99"/>
      <c r="C124" s="99"/>
      <c r="D124" s="101"/>
      <c r="E124" s="100">
        <v>8</v>
      </c>
      <c r="F124" s="100">
        <v>8</v>
      </c>
      <c r="G124" s="100">
        <v>8</v>
      </c>
      <c r="H124" s="100">
        <v>8</v>
      </c>
      <c r="I124" s="134">
        <v>8</v>
      </c>
      <c r="J124" s="135">
        <v>8</v>
      </c>
      <c r="K124" s="101">
        <v>8</v>
      </c>
      <c r="L124" s="99"/>
      <c r="M124" s="99"/>
      <c r="N124" s="99"/>
      <c r="O124" s="99"/>
      <c r="P124" s="99"/>
      <c r="Q124" s="99"/>
      <c r="R124" s="99"/>
      <c r="S124" s="99"/>
      <c r="T124" s="99"/>
      <c r="U124" s="99"/>
      <c r="V124" s="99"/>
      <c r="W124" s="99"/>
      <c r="X124" s="99"/>
      <c r="Y124" s="99"/>
      <c r="Z124" s="100">
        <v>8</v>
      </c>
      <c r="AA124" s="100">
        <v>8</v>
      </c>
      <c r="AB124" s="100">
        <v>8</v>
      </c>
      <c r="AC124" s="100">
        <v>8</v>
      </c>
      <c r="AD124" s="99"/>
      <c r="AE124" s="99"/>
      <c r="AF124" s="101">
        <v>8</v>
      </c>
      <c r="AG124" s="136"/>
      <c r="AI124" s="66">
        <f>COUNTA(B124:AF124)</f>
        <v>12</v>
      </c>
      <c r="AJ124" s="67">
        <f t="shared" ref="AJ124:AJ126" si="54">+AI124*AK124</f>
        <v>96</v>
      </c>
      <c r="AK124" s="35">
        <v>8</v>
      </c>
      <c r="AT124" s="68">
        <v>12</v>
      </c>
      <c r="AU124" s="68">
        <v>96</v>
      </c>
      <c r="AV124" s="69">
        <f t="shared" si="45"/>
        <v>0</v>
      </c>
      <c r="AW124" s="69">
        <f t="shared" si="45"/>
        <v>0</v>
      </c>
      <c r="AY124" s="70">
        <v>-7</v>
      </c>
      <c r="AZ124" s="71"/>
      <c r="BA124" s="72"/>
    </row>
    <row r="125" spans="1:53" x14ac:dyDescent="0.25">
      <c r="A125" s="76" t="s">
        <v>80</v>
      </c>
      <c r="B125" s="137">
        <v>8</v>
      </c>
      <c r="C125" s="101">
        <v>8</v>
      </c>
      <c r="D125" s="135">
        <v>8</v>
      </c>
      <c r="E125" s="99"/>
      <c r="F125" s="99"/>
      <c r="G125" s="99"/>
      <c r="H125" s="99"/>
      <c r="I125" s="99"/>
      <c r="J125" s="99"/>
      <c r="K125" s="99"/>
      <c r="L125" s="99"/>
      <c r="M125" s="99"/>
      <c r="N125" s="99"/>
      <c r="O125" s="99"/>
      <c r="P125" s="99"/>
      <c r="Q125" s="99"/>
      <c r="R125" s="99"/>
      <c r="S125" s="134">
        <v>8</v>
      </c>
      <c r="T125" s="100">
        <v>8</v>
      </c>
      <c r="U125" s="100">
        <v>8</v>
      </c>
      <c r="V125" s="100">
        <v>8</v>
      </c>
      <c r="W125" s="100">
        <v>8</v>
      </c>
      <c r="X125" s="101">
        <v>8</v>
      </c>
      <c r="Y125" s="135">
        <v>8</v>
      </c>
      <c r="Z125" s="99"/>
      <c r="AA125" s="100">
        <v>8</v>
      </c>
      <c r="AB125" s="100">
        <v>8</v>
      </c>
      <c r="AC125" s="100">
        <v>8</v>
      </c>
      <c r="AD125" s="77">
        <v>8</v>
      </c>
      <c r="AE125" s="101">
        <v>8</v>
      </c>
      <c r="AF125" s="99"/>
      <c r="AG125" s="78"/>
      <c r="AI125" s="66">
        <f>COUNTA(B125:AF125)</f>
        <v>15</v>
      </c>
      <c r="AJ125" s="67">
        <f t="shared" si="54"/>
        <v>120</v>
      </c>
      <c r="AK125" s="35">
        <v>8</v>
      </c>
      <c r="AT125" s="68">
        <v>15</v>
      </c>
      <c r="AU125" s="68">
        <v>120</v>
      </c>
      <c r="AV125" s="69">
        <f t="shared" si="45"/>
        <v>0</v>
      </c>
      <c r="AW125" s="69">
        <f t="shared" si="45"/>
        <v>0</v>
      </c>
      <c r="AY125" s="70">
        <v>-4</v>
      </c>
      <c r="AZ125" s="71"/>
      <c r="BA125" s="72"/>
    </row>
    <row r="126" spans="1:53" ht="15.75" thickBot="1" x14ac:dyDescent="0.3">
      <c r="A126" s="138" t="s">
        <v>82</v>
      </c>
      <c r="B126" s="139"/>
      <c r="C126" s="139"/>
      <c r="D126" s="139"/>
      <c r="E126" s="83">
        <v>7.5</v>
      </c>
      <c r="F126" s="83">
        <v>7.5</v>
      </c>
      <c r="G126" s="83">
        <v>7.5</v>
      </c>
      <c r="H126" s="83">
        <v>7.5</v>
      </c>
      <c r="I126" s="83">
        <v>7.5</v>
      </c>
      <c r="J126" s="139"/>
      <c r="K126" s="139"/>
      <c r="L126" s="140">
        <v>8</v>
      </c>
      <c r="M126" s="141">
        <v>8</v>
      </c>
      <c r="N126" s="141">
        <v>8</v>
      </c>
      <c r="O126" s="141">
        <v>8</v>
      </c>
      <c r="P126" s="141">
        <v>8</v>
      </c>
      <c r="Q126" s="142">
        <v>8</v>
      </c>
      <c r="R126" s="142">
        <v>8</v>
      </c>
      <c r="S126" s="99"/>
      <c r="T126" s="83">
        <v>7.5</v>
      </c>
      <c r="U126" s="83">
        <v>7.5</v>
      </c>
      <c r="V126" s="83">
        <v>7.5</v>
      </c>
      <c r="W126" s="83">
        <v>7.5</v>
      </c>
      <c r="X126" s="139"/>
      <c r="Y126" s="139"/>
      <c r="Z126" s="141">
        <v>8</v>
      </c>
      <c r="AA126" s="141">
        <v>8</v>
      </c>
      <c r="AB126" s="141">
        <v>8</v>
      </c>
      <c r="AC126" s="141">
        <v>8</v>
      </c>
      <c r="AD126" s="143">
        <v>8</v>
      </c>
      <c r="AE126" s="139"/>
      <c r="AF126" s="139"/>
      <c r="AG126" s="144"/>
      <c r="AI126" s="87">
        <f>COUNTA(B126:AF126)</f>
        <v>21</v>
      </c>
      <c r="AJ126" s="145">
        <f t="shared" si="54"/>
        <v>168</v>
      </c>
      <c r="AK126" s="35">
        <v>8</v>
      </c>
      <c r="AT126" s="68">
        <v>22</v>
      </c>
      <c r="AU126" s="68">
        <v>165</v>
      </c>
      <c r="AV126" s="69">
        <f t="shared" si="45"/>
        <v>-1</v>
      </c>
      <c r="AW126" s="69">
        <f t="shared" si="45"/>
        <v>3</v>
      </c>
      <c r="AY126" s="70">
        <v>0</v>
      </c>
      <c r="AZ126" s="71"/>
      <c r="BA126" s="72"/>
    </row>
    <row r="127" spans="1:53" ht="15.75" thickBot="1" x14ac:dyDescent="0.3">
      <c r="AV127" s="69">
        <f t="shared" si="45"/>
        <v>0</v>
      </c>
      <c r="AW127" s="69">
        <f t="shared" si="45"/>
        <v>0</v>
      </c>
      <c r="AY127" s="70"/>
      <c r="AZ127" s="71"/>
      <c r="BA127" s="72"/>
    </row>
    <row r="128" spans="1:53" s="35" customFormat="1" x14ac:dyDescent="0.25">
      <c r="A128" s="42" t="s">
        <v>91</v>
      </c>
      <c r="B128" s="43">
        <v>1</v>
      </c>
      <c r="C128" s="43">
        <v>2</v>
      </c>
      <c r="D128" s="43">
        <v>3</v>
      </c>
      <c r="E128" s="43">
        <v>4</v>
      </c>
      <c r="F128" s="43">
        <v>5</v>
      </c>
      <c r="G128" s="43">
        <v>6</v>
      </c>
      <c r="H128" s="43">
        <v>7</v>
      </c>
      <c r="I128" s="43">
        <v>8</v>
      </c>
      <c r="J128" s="43">
        <v>9</v>
      </c>
      <c r="K128" s="43">
        <v>10</v>
      </c>
      <c r="L128" s="43">
        <v>11</v>
      </c>
      <c r="M128" s="43">
        <v>12</v>
      </c>
      <c r="N128" s="43">
        <v>13</v>
      </c>
      <c r="O128" s="43">
        <v>14</v>
      </c>
      <c r="P128" s="43">
        <v>15</v>
      </c>
      <c r="Q128" s="43">
        <v>16</v>
      </c>
      <c r="R128" s="43">
        <v>17</v>
      </c>
      <c r="S128" s="43">
        <v>18</v>
      </c>
      <c r="T128" s="43">
        <v>19</v>
      </c>
      <c r="U128" s="43">
        <v>20</v>
      </c>
      <c r="V128" s="43">
        <v>21</v>
      </c>
      <c r="W128" s="43">
        <v>22</v>
      </c>
      <c r="X128" s="43">
        <v>23</v>
      </c>
      <c r="Y128" s="43">
        <v>24</v>
      </c>
      <c r="Z128" s="43">
        <v>25</v>
      </c>
      <c r="AA128" s="43">
        <v>26</v>
      </c>
      <c r="AB128" s="43">
        <v>27</v>
      </c>
      <c r="AC128" s="43">
        <v>28</v>
      </c>
      <c r="AD128" s="43">
        <v>29</v>
      </c>
      <c r="AE128" s="43">
        <v>30</v>
      </c>
      <c r="AF128" s="43"/>
      <c r="AG128" s="44"/>
      <c r="AI128" s="45" t="s">
        <v>48</v>
      </c>
      <c r="AJ128" s="46" t="s">
        <v>49</v>
      </c>
      <c r="AT128" s="47" t="s">
        <v>48</v>
      </c>
      <c r="AU128" s="47" t="s">
        <v>51</v>
      </c>
      <c r="AV128" s="69"/>
      <c r="AW128" s="69"/>
      <c r="AY128" s="48"/>
      <c r="AZ128" s="75"/>
      <c r="BA128" s="72"/>
    </row>
    <row r="129" spans="1:53" s="52" customFormat="1" x14ac:dyDescent="0.25">
      <c r="A129" s="49" t="s">
        <v>54</v>
      </c>
      <c r="B129" s="50" t="s">
        <v>60</v>
      </c>
      <c r="C129" s="50" t="s">
        <v>84</v>
      </c>
      <c r="D129" s="50" t="s">
        <v>55</v>
      </c>
      <c r="E129" s="50" t="s">
        <v>56</v>
      </c>
      <c r="F129" s="50" t="s">
        <v>57</v>
      </c>
      <c r="G129" s="50" t="s">
        <v>58</v>
      </c>
      <c r="H129" s="50" t="s">
        <v>59</v>
      </c>
      <c r="I129" s="50" t="s">
        <v>60</v>
      </c>
      <c r="J129" s="50" t="s">
        <v>84</v>
      </c>
      <c r="K129" s="50" t="s">
        <v>55</v>
      </c>
      <c r="L129" s="50" t="s">
        <v>56</v>
      </c>
      <c r="M129" s="50" t="s">
        <v>57</v>
      </c>
      <c r="N129" s="50" t="s">
        <v>58</v>
      </c>
      <c r="O129" s="50" t="s">
        <v>59</v>
      </c>
      <c r="P129" s="50" t="s">
        <v>60</v>
      </c>
      <c r="Q129" s="50" t="s">
        <v>84</v>
      </c>
      <c r="R129" s="50" t="s">
        <v>55</v>
      </c>
      <c r="S129" s="50" t="s">
        <v>56</v>
      </c>
      <c r="T129" s="50" t="s">
        <v>57</v>
      </c>
      <c r="U129" s="50" t="s">
        <v>58</v>
      </c>
      <c r="V129" s="50" t="s">
        <v>59</v>
      </c>
      <c r="W129" s="50" t="s">
        <v>60</v>
      </c>
      <c r="X129" s="50" t="s">
        <v>84</v>
      </c>
      <c r="Y129" s="50" t="s">
        <v>55</v>
      </c>
      <c r="Z129" s="50" t="s">
        <v>56</v>
      </c>
      <c r="AA129" s="50" t="s">
        <v>57</v>
      </c>
      <c r="AB129" s="50" t="s">
        <v>58</v>
      </c>
      <c r="AC129" s="50" t="s">
        <v>59</v>
      </c>
      <c r="AD129" s="50" t="s">
        <v>60</v>
      </c>
      <c r="AE129" s="50" t="s">
        <v>84</v>
      </c>
      <c r="AF129" s="50"/>
      <c r="AG129" s="51"/>
      <c r="AI129" s="53"/>
      <c r="AJ129" s="54"/>
      <c r="AT129" s="55"/>
      <c r="AU129" s="55"/>
      <c r="AV129" s="56">
        <f t="shared" ref="AV129:AW152" si="55">+AI129-AT129</f>
        <v>0</v>
      </c>
      <c r="AW129" s="56">
        <f t="shared" si="55"/>
        <v>0</v>
      </c>
      <c r="AY129" s="57"/>
      <c r="AZ129" s="58"/>
      <c r="BA129" s="72"/>
    </row>
    <row r="130" spans="1:53" x14ac:dyDescent="0.25">
      <c r="A130" s="59" t="s">
        <v>62</v>
      </c>
      <c r="B130" s="61"/>
      <c r="C130" s="61"/>
      <c r="D130" s="61"/>
      <c r="E130" s="61"/>
      <c r="F130" s="61"/>
      <c r="G130" s="61"/>
      <c r="H130" s="63">
        <v>8</v>
      </c>
      <c r="I130" s="62">
        <v>8</v>
      </c>
      <c r="J130" s="62">
        <v>8</v>
      </c>
      <c r="K130" s="62">
        <v>8</v>
      </c>
      <c r="L130" s="62">
        <v>8</v>
      </c>
      <c r="M130" s="130">
        <v>8</v>
      </c>
      <c r="N130" s="61"/>
      <c r="O130" s="61"/>
      <c r="P130" s="62">
        <v>8</v>
      </c>
      <c r="Q130" s="62">
        <v>8</v>
      </c>
      <c r="R130" s="62">
        <v>8</v>
      </c>
      <c r="S130" s="62">
        <v>8</v>
      </c>
      <c r="T130" s="62">
        <v>8</v>
      </c>
      <c r="U130" s="61"/>
      <c r="V130" s="61"/>
      <c r="W130" s="62">
        <v>8</v>
      </c>
      <c r="X130" s="62">
        <v>8</v>
      </c>
      <c r="Y130" s="73">
        <v>8</v>
      </c>
      <c r="Z130" s="61"/>
      <c r="AA130" s="62">
        <v>8</v>
      </c>
      <c r="AB130" s="63"/>
      <c r="AC130" s="63"/>
      <c r="AD130" s="62"/>
      <c r="AE130" s="62"/>
      <c r="AF130" s="62"/>
      <c r="AG130" s="65"/>
      <c r="AI130" s="66">
        <f t="shared" ref="AI130:AI133" si="56">COUNTA(B130:AF130)</f>
        <v>15</v>
      </c>
      <c r="AJ130" s="67">
        <f>+AI130*AK130</f>
        <v>120</v>
      </c>
      <c r="AK130" s="35">
        <v>8</v>
      </c>
      <c r="AT130" s="68">
        <v>19</v>
      </c>
      <c r="AU130" s="68">
        <v>152</v>
      </c>
      <c r="AV130" s="69">
        <f t="shared" si="55"/>
        <v>-4</v>
      </c>
      <c r="AW130" s="69">
        <f t="shared" si="55"/>
        <v>-32</v>
      </c>
      <c r="AY130" s="70"/>
      <c r="AZ130" s="71"/>
      <c r="BA130" s="72"/>
    </row>
    <row r="131" spans="1:53" x14ac:dyDescent="0.25">
      <c r="A131" s="59" t="s">
        <v>64</v>
      </c>
      <c r="B131" s="62">
        <v>8</v>
      </c>
      <c r="C131" s="62">
        <v>8</v>
      </c>
      <c r="D131" s="62">
        <v>8</v>
      </c>
      <c r="E131" s="61"/>
      <c r="F131" s="61"/>
      <c r="G131" s="63">
        <v>8</v>
      </c>
      <c r="H131" s="61"/>
      <c r="I131" s="61"/>
      <c r="J131" s="61"/>
      <c r="K131" s="62">
        <v>8</v>
      </c>
      <c r="L131" s="62">
        <v>8</v>
      </c>
      <c r="M131" s="62">
        <v>8</v>
      </c>
      <c r="N131" s="63">
        <v>8</v>
      </c>
      <c r="O131" s="63">
        <v>8</v>
      </c>
      <c r="P131" s="60"/>
      <c r="Q131" s="60"/>
      <c r="R131" s="61"/>
      <c r="S131" s="61"/>
      <c r="T131" s="62">
        <v>8</v>
      </c>
      <c r="U131" s="63">
        <v>8</v>
      </c>
      <c r="V131" s="63">
        <v>8</v>
      </c>
      <c r="W131" s="62">
        <v>8</v>
      </c>
      <c r="X131" s="62">
        <v>8</v>
      </c>
      <c r="Y131" s="73">
        <v>8</v>
      </c>
      <c r="Z131" s="62">
        <v>8</v>
      </c>
      <c r="AA131" s="61"/>
      <c r="AB131" s="61"/>
      <c r="AC131" s="61"/>
      <c r="AD131" s="61"/>
      <c r="AE131" s="60"/>
      <c r="AF131" s="74"/>
      <c r="AG131" s="65"/>
      <c r="AI131" s="66">
        <f t="shared" si="56"/>
        <v>16</v>
      </c>
      <c r="AJ131" s="67">
        <f t="shared" ref="AJ131:AJ134" si="57">+AI131*AK131</f>
        <v>128</v>
      </c>
      <c r="AK131" s="35">
        <v>8</v>
      </c>
      <c r="AT131" s="68">
        <v>16</v>
      </c>
      <c r="AU131" s="68">
        <v>128</v>
      </c>
      <c r="AV131" s="69">
        <f t="shared" si="55"/>
        <v>0</v>
      </c>
      <c r="AW131" s="69">
        <f t="shared" si="55"/>
        <v>0</v>
      </c>
      <c r="AY131" s="70"/>
      <c r="AZ131" s="71"/>
      <c r="BA131" s="72"/>
    </row>
    <row r="132" spans="1:53" x14ac:dyDescent="0.25">
      <c r="A132" s="59" t="s">
        <v>65</v>
      </c>
      <c r="B132" s="62" t="s">
        <v>70</v>
      </c>
      <c r="C132" s="62" t="s">
        <v>70</v>
      </c>
      <c r="D132" s="62" t="s">
        <v>70</v>
      </c>
      <c r="E132" s="62" t="s">
        <v>70</v>
      </c>
      <c r="F132" s="62" t="s">
        <v>70</v>
      </c>
      <c r="G132" s="61"/>
      <c r="H132" s="61"/>
      <c r="I132" s="62" t="s">
        <v>70</v>
      </c>
      <c r="J132" s="62" t="s">
        <v>70</v>
      </c>
      <c r="K132" s="62" t="s">
        <v>70</v>
      </c>
      <c r="L132" s="62" t="s">
        <v>70</v>
      </c>
      <c r="M132" s="62" t="s">
        <v>70</v>
      </c>
      <c r="N132" s="63" t="s">
        <v>70</v>
      </c>
      <c r="O132" s="63" t="s">
        <v>70</v>
      </c>
      <c r="P132" s="61"/>
      <c r="Q132" s="61"/>
      <c r="R132" s="62" t="s">
        <v>70</v>
      </c>
      <c r="S132" s="62" t="s">
        <v>70</v>
      </c>
      <c r="T132" s="62" t="s">
        <v>70</v>
      </c>
      <c r="U132" s="63">
        <v>8</v>
      </c>
      <c r="V132" s="63">
        <v>8</v>
      </c>
      <c r="W132" s="61"/>
      <c r="X132" s="61"/>
      <c r="Y132" s="61"/>
      <c r="Z132" s="61"/>
      <c r="AA132" s="61"/>
      <c r="AB132" s="63">
        <v>8</v>
      </c>
      <c r="AC132" s="63">
        <v>8</v>
      </c>
      <c r="AD132" s="62">
        <v>8</v>
      </c>
      <c r="AE132" s="62">
        <v>8</v>
      </c>
      <c r="AF132" s="74"/>
      <c r="AG132" s="65"/>
      <c r="AI132" s="66">
        <f t="shared" si="56"/>
        <v>21</v>
      </c>
      <c r="AJ132" s="67">
        <f t="shared" si="57"/>
        <v>168</v>
      </c>
      <c r="AK132" s="35">
        <v>8</v>
      </c>
      <c r="AT132" s="68">
        <v>21</v>
      </c>
      <c r="AU132" s="68">
        <v>168</v>
      </c>
      <c r="AV132" s="69">
        <f t="shared" si="55"/>
        <v>0</v>
      </c>
      <c r="AW132" s="69">
        <f t="shared" si="55"/>
        <v>0</v>
      </c>
      <c r="AY132" s="70"/>
      <c r="AZ132" s="71"/>
      <c r="BA132" s="72"/>
    </row>
    <row r="133" spans="1:53" x14ac:dyDescent="0.25">
      <c r="A133" s="59" t="s">
        <v>66</v>
      </c>
      <c r="B133" s="61"/>
      <c r="C133" s="61"/>
      <c r="D133" s="62">
        <v>8</v>
      </c>
      <c r="E133" s="62">
        <v>8</v>
      </c>
      <c r="F133" s="62">
        <v>8</v>
      </c>
      <c r="G133" s="63">
        <v>8</v>
      </c>
      <c r="H133" s="63">
        <v>8</v>
      </c>
      <c r="I133" s="62">
        <v>8</v>
      </c>
      <c r="J133" s="62">
        <v>8</v>
      </c>
      <c r="K133" s="61"/>
      <c r="L133" s="61"/>
      <c r="M133" s="61"/>
      <c r="N133" s="63">
        <v>8</v>
      </c>
      <c r="O133" s="63">
        <v>8</v>
      </c>
      <c r="P133" s="62">
        <v>8</v>
      </c>
      <c r="Q133" s="62">
        <v>8</v>
      </c>
      <c r="R133" s="62">
        <v>8</v>
      </c>
      <c r="S133" s="62">
        <v>8</v>
      </c>
      <c r="T133" s="60"/>
      <c r="U133" s="61"/>
      <c r="V133" s="61"/>
      <c r="W133" s="60"/>
      <c r="X133" s="60"/>
      <c r="Y133" s="73">
        <v>8</v>
      </c>
      <c r="Z133" s="62">
        <v>8</v>
      </c>
      <c r="AA133" s="62">
        <v>8</v>
      </c>
      <c r="AB133" s="61"/>
      <c r="AC133" s="61"/>
      <c r="AD133" s="61"/>
      <c r="AE133" s="61"/>
      <c r="AF133" s="62"/>
      <c r="AG133" s="65"/>
      <c r="AI133" s="66">
        <f t="shared" si="56"/>
        <v>16</v>
      </c>
      <c r="AJ133" s="67">
        <f t="shared" si="57"/>
        <v>128</v>
      </c>
      <c r="AK133" s="35">
        <v>8</v>
      </c>
      <c r="AT133" s="68">
        <v>16</v>
      </c>
      <c r="AU133" s="68">
        <v>128</v>
      </c>
      <c r="AV133" s="69">
        <f t="shared" si="55"/>
        <v>0</v>
      </c>
      <c r="AW133" s="69">
        <f t="shared" si="55"/>
        <v>0</v>
      </c>
      <c r="AY133" s="70"/>
      <c r="AZ133" s="71"/>
      <c r="BA133" s="72"/>
    </row>
    <row r="134" spans="1:53" x14ac:dyDescent="0.25">
      <c r="A134" s="59"/>
      <c r="B134" s="74"/>
      <c r="C134" s="74"/>
      <c r="D134" s="74"/>
      <c r="E134" s="74"/>
      <c r="F134" s="74"/>
      <c r="G134" s="74"/>
      <c r="H134" s="74"/>
      <c r="I134" s="74"/>
      <c r="J134" s="74"/>
      <c r="K134" s="74"/>
      <c r="L134" s="74"/>
      <c r="M134" s="74"/>
      <c r="N134" s="74"/>
      <c r="O134" s="74"/>
      <c r="P134" s="74"/>
      <c r="Q134" s="74"/>
      <c r="R134" s="74"/>
      <c r="S134" s="74"/>
      <c r="T134" s="74"/>
      <c r="U134" s="74"/>
      <c r="V134" s="74"/>
      <c r="W134" s="74"/>
      <c r="X134" s="74"/>
      <c r="Y134" s="74"/>
      <c r="Z134" s="74"/>
      <c r="AA134" s="74"/>
      <c r="AB134" s="74"/>
      <c r="AC134" s="74"/>
      <c r="AD134" s="74"/>
      <c r="AE134" s="74"/>
      <c r="AF134" s="74"/>
      <c r="AG134" s="65"/>
      <c r="AI134" s="66"/>
      <c r="AJ134" s="67">
        <f t="shared" si="57"/>
        <v>0</v>
      </c>
      <c r="AK134" s="35">
        <v>8</v>
      </c>
      <c r="AM134" s="36"/>
      <c r="AN134" s="36"/>
      <c r="AO134" s="36"/>
      <c r="AP134" s="36"/>
      <c r="AQ134" s="35"/>
      <c r="AT134" s="68"/>
      <c r="AU134" s="68"/>
      <c r="AV134" s="69">
        <f t="shared" si="55"/>
        <v>0</v>
      </c>
      <c r="AW134" s="69">
        <f t="shared" si="55"/>
        <v>0</v>
      </c>
      <c r="AY134" s="48"/>
      <c r="AZ134" s="75"/>
      <c r="BA134" s="72"/>
    </row>
    <row r="135" spans="1:53" s="52" customFormat="1" x14ac:dyDescent="0.25">
      <c r="A135" s="49" t="s">
        <v>67</v>
      </c>
      <c r="B135" s="50"/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  <c r="AA135" s="50"/>
      <c r="AB135" s="50"/>
      <c r="AC135" s="50"/>
      <c r="AD135" s="50"/>
      <c r="AE135" s="50"/>
      <c r="AF135" s="50"/>
      <c r="AG135" s="51"/>
      <c r="AI135" s="53"/>
      <c r="AJ135" s="54"/>
      <c r="AT135" s="55"/>
      <c r="AU135" s="55"/>
      <c r="AV135" s="56">
        <f t="shared" si="55"/>
        <v>0</v>
      </c>
      <c r="AW135" s="56">
        <f t="shared" si="55"/>
        <v>0</v>
      </c>
      <c r="AY135" s="57"/>
      <c r="AZ135" s="58"/>
      <c r="BA135" s="72"/>
    </row>
    <row r="136" spans="1:53" x14ac:dyDescent="0.25">
      <c r="A136" s="59" t="s">
        <v>68</v>
      </c>
      <c r="B136" s="62">
        <v>8</v>
      </c>
      <c r="C136" s="62">
        <v>8</v>
      </c>
      <c r="D136" s="61"/>
      <c r="E136" s="61"/>
      <c r="F136" s="62">
        <v>8</v>
      </c>
      <c r="G136" s="63">
        <v>8</v>
      </c>
      <c r="H136" s="63">
        <v>8</v>
      </c>
      <c r="I136" s="62">
        <v>8</v>
      </c>
      <c r="J136" s="62">
        <v>8</v>
      </c>
      <c r="K136" s="62">
        <v>8</v>
      </c>
      <c r="L136" s="62">
        <v>8</v>
      </c>
      <c r="M136" s="62">
        <v>8</v>
      </c>
      <c r="N136" s="61"/>
      <c r="O136" s="61"/>
      <c r="P136" s="61"/>
      <c r="Q136" s="61"/>
      <c r="R136" s="62">
        <v>8</v>
      </c>
      <c r="S136" s="62">
        <v>8</v>
      </c>
      <c r="T136" s="62">
        <v>8</v>
      </c>
      <c r="U136" s="63">
        <v>8</v>
      </c>
      <c r="V136" s="63">
        <v>8</v>
      </c>
      <c r="W136" s="61"/>
      <c r="X136" s="61"/>
      <c r="Y136" s="73">
        <v>8</v>
      </c>
      <c r="Z136" s="62">
        <v>8</v>
      </c>
      <c r="AA136" s="62">
        <v>8</v>
      </c>
      <c r="AB136" s="63">
        <v>8</v>
      </c>
      <c r="AC136" s="63">
        <v>8</v>
      </c>
      <c r="AD136" s="62">
        <v>8</v>
      </c>
      <c r="AE136" s="62">
        <v>8</v>
      </c>
      <c r="AF136" s="74"/>
      <c r="AG136" s="65"/>
      <c r="AI136" s="66">
        <f t="shared" ref="AI136:AI140" si="58">COUNTA(B136:AF136)</f>
        <v>22</v>
      </c>
      <c r="AJ136" s="67">
        <f t="shared" ref="AJ136:AJ140" si="59">+AI136*AK136</f>
        <v>176</v>
      </c>
      <c r="AK136" s="35">
        <v>8</v>
      </c>
      <c r="AT136" s="68">
        <v>22</v>
      </c>
      <c r="AU136" s="68">
        <v>176</v>
      </c>
      <c r="AV136" s="69">
        <f t="shared" si="55"/>
        <v>0</v>
      </c>
      <c r="AW136" s="69">
        <f t="shared" si="55"/>
        <v>0</v>
      </c>
      <c r="AY136" s="70"/>
      <c r="AZ136" s="71"/>
      <c r="BA136" s="72"/>
    </row>
    <row r="137" spans="1:53" x14ac:dyDescent="0.25">
      <c r="A137" s="59" t="s">
        <v>69</v>
      </c>
      <c r="B137" s="62" t="s">
        <v>92</v>
      </c>
      <c r="C137" s="62" t="s">
        <v>92</v>
      </c>
      <c r="D137" s="62" t="s">
        <v>92</v>
      </c>
      <c r="E137" s="62" t="s">
        <v>92</v>
      </c>
      <c r="F137" s="62" t="s">
        <v>92</v>
      </c>
      <c r="G137" s="61"/>
      <c r="H137" s="61"/>
      <c r="I137" s="62">
        <v>8</v>
      </c>
      <c r="J137" s="62">
        <v>8</v>
      </c>
      <c r="K137" s="62">
        <v>8</v>
      </c>
      <c r="L137" s="62">
        <v>8</v>
      </c>
      <c r="M137" s="62">
        <v>8</v>
      </c>
      <c r="N137" s="63">
        <v>8</v>
      </c>
      <c r="O137" s="63">
        <v>8</v>
      </c>
      <c r="P137" s="62">
        <v>8</v>
      </c>
      <c r="Q137" s="62">
        <v>8</v>
      </c>
      <c r="R137" s="61"/>
      <c r="S137" s="61"/>
      <c r="T137" s="61"/>
      <c r="U137" s="63">
        <v>8</v>
      </c>
      <c r="V137" s="63">
        <v>8</v>
      </c>
      <c r="W137" s="62">
        <v>8</v>
      </c>
      <c r="X137" s="62">
        <v>8</v>
      </c>
      <c r="Y137" s="73">
        <v>8</v>
      </c>
      <c r="Z137" s="62">
        <v>8</v>
      </c>
      <c r="AA137" s="62">
        <v>8</v>
      </c>
      <c r="AB137" s="61"/>
      <c r="AC137" s="61"/>
      <c r="AD137" s="61"/>
      <c r="AE137" s="61"/>
      <c r="AF137" s="74"/>
      <c r="AG137" s="65"/>
      <c r="AI137" s="66">
        <f t="shared" si="58"/>
        <v>21</v>
      </c>
      <c r="AJ137" s="67">
        <f t="shared" si="59"/>
        <v>168</v>
      </c>
      <c r="AK137" s="35">
        <v>8</v>
      </c>
      <c r="AT137" s="68">
        <v>21</v>
      </c>
      <c r="AU137" s="68">
        <v>168</v>
      </c>
      <c r="AV137" s="69">
        <f t="shared" si="55"/>
        <v>0</v>
      </c>
      <c r="AW137" s="69">
        <f t="shared" si="55"/>
        <v>0</v>
      </c>
      <c r="AY137" s="70"/>
      <c r="AZ137" s="71"/>
      <c r="BA137" s="72"/>
    </row>
    <row r="138" spans="1:53" x14ac:dyDescent="0.25">
      <c r="A138" s="59" t="s">
        <v>71</v>
      </c>
      <c r="B138" s="61"/>
      <c r="C138" s="61"/>
      <c r="D138" s="62">
        <v>8</v>
      </c>
      <c r="E138" s="62">
        <v>8</v>
      </c>
      <c r="F138" s="61"/>
      <c r="G138" s="61"/>
      <c r="H138" s="61"/>
      <c r="I138" s="62">
        <v>8</v>
      </c>
      <c r="J138" s="62">
        <v>8</v>
      </c>
      <c r="K138" s="62">
        <v>8</v>
      </c>
      <c r="L138" s="62">
        <v>8</v>
      </c>
      <c r="M138" s="62">
        <v>8</v>
      </c>
      <c r="N138" s="61"/>
      <c r="O138" s="61"/>
      <c r="P138" s="61"/>
      <c r="Q138" s="61"/>
      <c r="R138" s="60"/>
      <c r="S138" s="60"/>
      <c r="T138" s="60"/>
      <c r="U138" s="60"/>
      <c r="V138" s="60"/>
      <c r="W138" s="60"/>
      <c r="X138" s="60"/>
      <c r="Y138" s="61"/>
      <c r="Z138" s="61"/>
      <c r="AA138" s="61"/>
      <c r="AB138" s="63" t="s">
        <v>92</v>
      </c>
      <c r="AC138" s="63" t="s">
        <v>92</v>
      </c>
      <c r="AD138" s="62" t="s">
        <v>92</v>
      </c>
      <c r="AE138" s="62" t="s">
        <v>92</v>
      </c>
      <c r="AF138" s="74"/>
      <c r="AG138" s="65"/>
      <c r="AI138" s="66">
        <f t="shared" si="58"/>
        <v>11</v>
      </c>
      <c r="AJ138" s="67">
        <f t="shared" si="59"/>
        <v>88</v>
      </c>
      <c r="AK138" s="35">
        <v>8</v>
      </c>
      <c r="AT138" s="68">
        <v>11</v>
      </c>
      <c r="AU138" s="68">
        <v>88</v>
      </c>
      <c r="AV138" s="69">
        <f t="shared" si="55"/>
        <v>0</v>
      </c>
      <c r="AW138" s="69">
        <f t="shared" si="55"/>
        <v>0</v>
      </c>
      <c r="AY138" s="70"/>
      <c r="AZ138" s="71"/>
      <c r="BA138" s="72"/>
    </row>
    <row r="139" spans="1:53" x14ac:dyDescent="0.25">
      <c r="A139" s="59" t="s">
        <v>72</v>
      </c>
      <c r="B139" s="62">
        <v>8</v>
      </c>
      <c r="C139" s="62">
        <v>8</v>
      </c>
      <c r="D139" s="62">
        <v>8</v>
      </c>
      <c r="E139" s="62">
        <v>8</v>
      </c>
      <c r="F139" s="62">
        <v>8</v>
      </c>
      <c r="G139" s="63">
        <v>8</v>
      </c>
      <c r="H139" s="63">
        <v>8</v>
      </c>
      <c r="I139" s="61"/>
      <c r="J139" s="61"/>
      <c r="K139" s="61"/>
      <c r="L139" s="61"/>
      <c r="M139" s="61"/>
      <c r="N139" s="63">
        <v>8</v>
      </c>
      <c r="O139" s="63">
        <v>8</v>
      </c>
      <c r="P139" s="62">
        <v>8</v>
      </c>
      <c r="Q139" s="62">
        <v>8</v>
      </c>
      <c r="R139" s="62">
        <v>8</v>
      </c>
      <c r="S139" s="62">
        <v>8</v>
      </c>
      <c r="T139" s="62">
        <v>8</v>
      </c>
      <c r="U139" s="61"/>
      <c r="V139" s="61"/>
      <c r="W139" s="62">
        <v>8</v>
      </c>
      <c r="X139" s="62">
        <v>8</v>
      </c>
      <c r="Y139" s="73">
        <v>8</v>
      </c>
      <c r="Z139" s="62">
        <v>8</v>
      </c>
      <c r="AA139" s="62">
        <v>8</v>
      </c>
      <c r="AB139" s="61"/>
      <c r="AC139" s="61"/>
      <c r="AD139" s="61"/>
      <c r="AE139" s="61"/>
      <c r="AF139" s="74"/>
      <c r="AG139" s="65"/>
      <c r="AI139" s="66">
        <f t="shared" si="58"/>
        <v>19</v>
      </c>
      <c r="AJ139" s="67">
        <f t="shared" si="59"/>
        <v>152</v>
      </c>
      <c r="AK139" s="35">
        <v>8</v>
      </c>
      <c r="AT139" s="68">
        <v>19</v>
      </c>
      <c r="AU139" s="68">
        <v>152</v>
      </c>
      <c r="AV139" s="69">
        <f t="shared" si="55"/>
        <v>0</v>
      </c>
      <c r="AW139" s="69">
        <f t="shared" si="55"/>
        <v>0</v>
      </c>
      <c r="AY139" s="70"/>
      <c r="AZ139" s="71"/>
      <c r="BA139" s="72"/>
    </row>
    <row r="140" spans="1:53" x14ac:dyDescent="0.25">
      <c r="A140" s="59" t="s">
        <v>93</v>
      </c>
      <c r="B140" s="62"/>
      <c r="C140" s="62"/>
      <c r="D140" s="62"/>
      <c r="E140" s="62"/>
      <c r="F140" s="62"/>
      <c r="G140" s="63"/>
      <c r="H140" s="63"/>
      <c r="I140" s="62"/>
      <c r="J140" s="62"/>
      <c r="K140" s="62"/>
      <c r="L140" s="62"/>
      <c r="M140" s="62"/>
      <c r="N140" s="63"/>
      <c r="O140" s="63"/>
      <c r="P140" s="62"/>
      <c r="Q140" s="62"/>
      <c r="R140" s="62"/>
      <c r="S140" s="62"/>
      <c r="T140" s="62"/>
      <c r="U140" s="63"/>
      <c r="V140" s="63"/>
      <c r="W140" s="62"/>
      <c r="X140" s="62"/>
      <c r="Y140" s="73"/>
      <c r="Z140" s="62"/>
      <c r="AA140" s="62"/>
      <c r="AB140" s="63">
        <v>8</v>
      </c>
      <c r="AC140" s="63">
        <v>8</v>
      </c>
      <c r="AD140" s="62">
        <v>8</v>
      </c>
      <c r="AE140" s="62">
        <v>8</v>
      </c>
      <c r="AF140" s="74"/>
      <c r="AG140" s="65"/>
      <c r="AI140" s="66">
        <f t="shared" si="58"/>
        <v>4</v>
      </c>
      <c r="AJ140" s="67">
        <f t="shared" si="59"/>
        <v>32</v>
      </c>
      <c r="AK140" s="35">
        <v>8</v>
      </c>
      <c r="AM140" s="36"/>
      <c r="AN140" s="36"/>
      <c r="AO140" s="36"/>
      <c r="AP140" s="36"/>
      <c r="AQ140" s="35"/>
      <c r="AT140" s="68"/>
      <c r="AU140" s="68"/>
      <c r="AV140" s="69">
        <f t="shared" si="55"/>
        <v>4</v>
      </c>
      <c r="AW140" s="69">
        <f t="shared" si="55"/>
        <v>32</v>
      </c>
      <c r="AY140" s="48"/>
      <c r="AZ140" s="75"/>
      <c r="BA140" s="72"/>
    </row>
    <row r="141" spans="1:53" s="52" customFormat="1" x14ac:dyDescent="0.25">
      <c r="A141" s="49" t="s">
        <v>73</v>
      </c>
      <c r="B141" s="50"/>
      <c r="C141" s="50"/>
      <c r="D141" s="50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  <c r="S141" s="50"/>
      <c r="T141" s="50"/>
      <c r="U141" s="50"/>
      <c r="V141" s="50"/>
      <c r="W141" s="50"/>
      <c r="X141" s="50"/>
      <c r="Y141" s="50"/>
      <c r="Z141" s="50"/>
      <c r="AA141" s="50"/>
      <c r="AB141" s="50"/>
      <c r="AC141" s="50"/>
      <c r="AD141" s="50"/>
      <c r="AE141" s="50"/>
      <c r="AF141" s="50"/>
      <c r="AG141" s="51"/>
      <c r="AI141" s="53"/>
      <c r="AJ141" s="54"/>
      <c r="AT141" s="55"/>
      <c r="AU141" s="55"/>
      <c r="AV141" s="56">
        <f t="shared" si="55"/>
        <v>0</v>
      </c>
      <c r="AW141" s="56">
        <f t="shared" si="55"/>
        <v>0</v>
      </c>
      <c r="AY141" s="57"/>
      <c r="AZ141" s="58"/>
      <c r="BA141" s="72"/>
    </row>
    <row r="142" spans="1:53" x14ac:dyDescent="0.25">
      <c r="A142" s="59" t="s">
        <v>94</v>
      </c>
      <c r="B142" s="62"/>
      <c r="C142" s="62"/>
      <c r="D142" s="62"/>
      <c r="E142" s="62">
        <v>7.5</v>
      </c>
      <c r="F142" s="62">
        <v>7.5</v>
      </c>
      <c r="G142" s="63">
        <v>7.5</v>
      </c>
      <c r="H142" s="63">
        <v>7.5</v>
      </c>
      <c r="I142" s="62">
        <v>7.5</v>
      </c>
      <c r="J142" s="62"/>
      <c r="K142" s="62"/>
      <c r="L142" s="62">
        <v>7.5</v>
      </c>
      <c r="M142" s="62">
        <v>7.5</v>
      </c>
      <c r="N142" s="63">
        <v>7.5</v>
      </c>
      <c r="O142" s="63">
        <v>7.5</v>
      </c>
      <c r="P142" s="62">
        <v>7.5</v>
      </c>
      <c r="Q142" s="62"/>
      <c r="R142" s="62"/>
      <c r="S142" s="62">
        <v>7.5</v>
      </c>
      <c r="T142" s="62">
        <v>7.5</v>
      </c>
      <c r="U142" s="63">
        <v>7.5</v>
      </c>
      <c r="V142" s="63">
        <v>7.5</v>
      </c>
      <c r="W142" s="62">
        <v>7.5</v>
      </c>
      <c r="X142" s="62"/>
      <c r="Y142" s="73"/>
      <c r="Z142" s="62">
        <v>7.5</v>
      </c>
      <c r="AA142" s="62">
        <v>7.5</v>
      </c>
      <c r="AB142" s="63">
        <v>7.5</v>
      </c>
      <c r="AC142" s="63">
        <v>7.5</v>
      </c>
      <c r="AD142" s="62">
        <v>7.5</v>
      </c>
      <c r="AE142" s="62"/>
      <c r="AF142" s="62"/>
      <c r="AG142" s="80"/>
      <c r="AI142" s="66">
        <f>COUNTA(B142:AF142)</f>
        <v>20</v>
      </c>
      <c r="AJ142" s="67">
        <f t="shared" ref="AJ142:AJ143" si="60">+AI142*AK142</f>
        <v>150</v>
      </c>
      <c r="AK142" s="35">
        <v>7.5</v>
      </c>
      <c r="AT142" s="68">
        <v>20</v>
      </c>
      <c r="AU142" s="68">
        <v>160</v>
      </c>
      <c r="AV142" s="69">
        <f t="shared" si="55"/>
        <v>0</v>
      </c>
      <c r="AW142" s="69">
        <f t="shared" si="55"/>
        <v>-10</v>
      </c>
      <c r="AY142" s="70"/>
      <c r="AZ142" s="71"/>
      <c r="BA142" s="72"/>
    </row>
    <row r="143" spans="1:53" x14ac:dyDescent="0.25">
      <c r="A143" s="59"/>
      <c r="B143" s="74"/>
      <c r="C143" s="74"/>
      <c r="D143" s="74"/>
      <c r="E143" s="74"/>
      <c r="F143" s="74"/>
      <c r="G143" s="74"/>
      <c r="H143" s="74"/>
      <c r="I143" s="74"/>
      <c r="J143" s="74"/>
      <c r="K143" s="74"/>
      <c r="L143" s="74"/>
      <c r="M143" s="74"/>
      <c r="N143" s="74"/>
      <c r="O143" s="74"/>
      <c r="P143" s="74"/>
      <c r="Q143" s="74"/>
      <c r="R143" s="74"/>
      <c r="S143" s="74"/>
      <c r="T143" s="74"/>
      <c r="U143" s="74"/>
      <c r="V143" s="74"/>
      <c r="W143" s="74"/>
      <c r="X143" s="74"/>
      <c r="Y143" s="74"/>
      <c r="Z143" s="74"/>
      <c r="AA143" s="74"/>
      <c r="AB143" s="74"/>
      <c r="AC143" s="74"/>
      <c r="AD143" s="74"/>
      <c r="AE143" s="74"/>
      <c r="AF143" s="74"/>
      <c r="AG143" s="65"/>
      <c r="AI143" s="66">
        <f t="shared" ref="AI143" si="61">COUNTA(B143:AF143)</f>
        <v>0</v>
      </c>
      <c r="AJ143" s="67">
        <f t="shared" si="60"/>
        <v>0</v>
      </c>
      <c r="AK143" s="35">
        <v>7.5</v>
      </c>
      <c r="AM143" s="36"/>
      <c r="AN143" s="36"/>
      <c r="AO143" s="36"/>
      <c r="AP143" s="36"/>
      <c r="AQ143" s="35"/>
      <c r="AT143" s="68"/>
      <c r="AU143" s="68"/>
      <c r="AV143" s="69">
        <f t="shared" si="55"/>
        <v>0</v>
      </c>
      <c r="AW143" s="69">
        <f t="shared" si="55"/>
        <v>0</v>
      </c>
      <c r="AY143" s="48"/>
      <c r="AZ143" s="75"/>
      <c r="BA143" s="72"/>
    </row>
    <row r="144" spans="1:53" s="52" customFormat="1" x14ac:dyDescent="0.25">
      <c r="A144" s="49" t="s">
        <v>74</v>
      </c>
      <c r="B144" s="50"/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  <c r="AA144" s="50"/>
      <c r="AB144" s="50"/>
      <c r="AC144" s="50"/>
      <c r="AD144" s="50"/>
      <c r="AE144" s="50"/>
      <c r="AF144" s="50"/>
      <c r="AG144" s="51"/>
      <c r="AI144" s="53"/>
      <c r="AJ144" s="54"/>
      <c r="AT144" s="55"/>
      <c r="AU144" s="55"/>
      <c r="AV144" s="56">
        <f t="shared" si="55"/>
        <v>0</v>
      </c>
      <c r="AW144" s="56">
        <f t="shared" si="55"/>
        <v>0</v>
      </c>
      <c r="AY144" s="57"/>
      <c r="AZ144" s="58"/>
      <c r="BA144" s="72"/>
    </row>
    <row r="145" spans="1:53" x14ac:dyDescent="0.25">
      <c r="A145" s="59" t="s">
        <v>75</v>
      </c>
      <c r="B145" s="62">
        <v>8</v>
      </c>
      <c r="C145" s="62">
        <v>8</v>
      </c>
      <c r="D145" s="61"/>
      <c r="E145" s="61"/>
      <c r="F145" s="61"/>
      <c r="G145" s="63">
        <v>8</v>
      </c>
      <c r="H145" s="63">
        <v>8</v>
      </c>
      <c r="I145" s="62">
        <v>8</v>
      </c>
      <c r="J145" s="62">
        <v>8</v>
      </c>
      <c r="K145" s="62">
        <v>8</v>
      </c>
      <c r="L145" s="62">
        <v>8</v>
      </c>
      <c r="M145" s="62">
        <v>8</v>
      </c>
      <c r="N145" s="61"/>
      <c r="O145" s="61"/>
      <c r="P145" s="62">
        <v>8</v>
      </c>
      <c r="Q145" s="62">
        <v>8</v>
      </c>
      <c r="R145" s="62">
        <v>8</v>
      </c>
      <c r="S145" s="62">
        <v>8</v>
      </c>
      <c r="T145" s="62">
        <v>8</v>
      </c>
      <c r="U145" s="61"/>
      <c r="V145" s="61"/>
      <c r="W145" s="61"/>
      <c r="X145" s="61"/>
      <c r="Y145" s="73">
        <v>8</v>
      </c>
      <c r="Z145" s="62">
        <v>8</v>
      </c>
      <c r="AA145" s="62">
        <v>8</v>
      </c>
      <c r="AB145" s="63">
        <v>8</v>
      </c>
      <c r="AC145" s="63">
        <v>8</v>
      </c>
      <c r="AD145" s="62">
        <v>8</v>
      </c>
      <c r="AE145" s="62">
        <v>8</v>
      </c>
      <c r="AF145" s="74"/>
      <c r="AG145" s="65"/>
      <c r="AI145" s="66">
        <f t="shared" ref="AI145:AI147" si="62">COUNTA(B145:AF145)</f>
        <v>21</v>
      </c>
      <c r="AJ145" s="67">
        <f t="shared" ref="AJ145:AJ147" si="63">+AI145*AK145</f>
        <v>168</v>
      </c>
      <c r="AK145" s="35">
        <v>8</v>
      </c>
      <c r="AT145" s="68">
        <v>21</v>
      </c>
      <c r="AU145" s="68">
        <v>168</v>
      </c>
      <c r="AV145" s="69">
        <f t="shared" si="55"/>
        <v>0</v>
      </c>
      <c r="AW145" s="69">
        <f t="shared" si="55"/>
        <v>0</v>
      </c>
      <c r="AY145" s="70"/>
      <c r="AZ145" s="71"/>
      <c r="BA145" s="72"/>
    </row>
    <row r="146" spans="1:53" x14ac:dyDescent="0.25">
      <c r="A146" s="59" t="s">
        <v>76</v>
      </c>
      <c r="B146" s="62">
        <v>8</v>
      </c>
      <c r="C146" s="62">
        <v>8</v>
      </c>
      <c r="D146" s="62">
        <v>8</v>
      </c>
      <c r="E146" s="62">
        <v>8</v>
      </c>
      <c r="F146" s="62">
        <v>8</v>
      </c>
      <c r="G146" s="61"/>
      <c r="H146" s="61"/>
      <c r="I146" s="61"/>
      <c r="J146" s="61"/>
      <c r="K146" s="62">
        <v>8</v>
      </c>
      <c r="L146" s="62">
        <v>8</v>
      </c>
      <c r="M146" s="62">
        <v>8</v>
      </c>
      <c r="N146" s="63">
        <v>8</v>
      </c>
      <c r="O146" s="63">
        <v>8</v>
      </c>
      <c r="P146" s="62">
        <v>8</v>
      </c>
      <c r="Q146" s="62">
        <v>8</v>
      </c>
      <c r="R146" s="61"/>
      <c r="S146" s="61"/>
      <c r="T146" s="61"/>
      <c r="U146" s="63">
        <v>8</v>
      </c>
      <c r="V146" s="63">
        <v>8</v>
      </c>
      <c r="W146" s="62">
        <v>8</v>
      </c>
      <c r="X146" s="62">
        <v>8</v>
      </c>
      <c r="Y146" s="73">
        <v>8</v>
      </c>
      <c r="Z146" s="62">
        <v>8</v>
      </c>
      <c r="AA146" s="62">
        <v>8</v>
      </c>
      <c r="AB146" s="61"/>
      <c r="AC146" s="61"/>
      <c r="AD146" s="62">
        <v>8</v>
      </c>
      <c r="AE146" s="62">
        <v>8</v>
      </c>
      <c r="AF146" s="74"/>
      <c r="AG146" s="65"/>
      <c r="AI146" s="66">
        <f t="shared" si="62"/>
        <v>21</v>
      </c>
      <c r="AJ146" s="67">
        <f t="shared" si="63"/>
        <v>168</v>
      </c>
      <c r="AK146" s="35">
        <v>8</v>
      </c>
      <c r="AN146" s="16">
        <v>12</v>
      </c>
      <c r="AO146" s="146">
        <f>SUM(AN3:AN146)</f>
        <v>21</v>
      </c>
      <c r="AR146" s="36">
        <f>+AO146*8</f>
        <v>168</v>
      </c>
      <c r="AT146" s="68">
        <v>21</v>
      </c>
      <c r="AU146" s="68">
        <v>168</v>
      </c>
      <c r="AV146" s="69">
        <f t="shared" si="55"/>
        <v>0</v>
      </c>
      <c r="AW146" s="69">
        <f t="shared" si="55"/>
        <v>0</v>
      </c>
      <c r="AY146" s="70"/>
      <c r="AZ146" s="71"/>
      <c r="BA146" s="72"/>
    </row>
    <row r="147" spans="1:53" x14ac:dyDescent="0.25">
      <c r="A147" s="59"/>
      <c r="B147" s="74"/>
      <c r="C147" s="74"/>
      <c r="D147" s="74"/>
      <c r="E147" s="74"/>
      <c r="F147" s="74"/>
      <c r="G147" s="74"/>
      <c r="H147" s="74"/>
      <c r="I147" s="74"/>
      <c r="J147" s="74"/>
      <c r="K147" s="74"/>
      <c r="L147" s="74"/>
      <c r="M147" s="74"/>
      <c r="N147" s="74"/>
      <c r="O147" s="74"/>
      <c r="P147" s="74"/>
      <c r="Q147" s="74"/>
      <c r="R147" s="74"/>
      <c r="S147" s="74"/>
      <c r="T147" s="74"/>
      <c r="U147" s="74"/>
      <c r="V147" s="74"/>
      <c r="W147" s="74"/>
      <c r="X147" s="74"/>
      <c r="Y147" s="74"/>
      <c r="Z147" s="74"/>
      <c r="AA147" s="74"/>
      <c r="AB147" s="74"/>
      <c r="AC147" s="74"/>
      <c r="AD147" s="74"/>
      <c r="AE147" s="74"/>
      <c r="AF147" s="74"/>
      <c r="AG147" s="65"/>
      <c r="AI147" s="66">
        <f t="shared" si="62"/>
        <v>0</v>
      </c>
      <c r="AJ147" s="67">
        <f t="shared" si="63"/>
        <v>0</v>
      </c>
      <c r="AK147" s="35">
        <v>8</v>
      </c>
      <c r="AM147" s="36"/>
      <c r="AN147" s="36"/>
      <c r="AO147" s="36"/>
      <c r="AP147" s="36"/>
      <c r="AQ147" s="35"/>
      <c r="AT147" s="68"/>
      <c r="AU147" s="68"/>
      <c r="AV147" s="69">
        <f t="shared" si="55"/>
        <v>0</v>
      </c>
      <c r="AW147" s="69">
        <f t="shared" si="55"/>
        <v>0</v>
      </c>
      <c r="AY147" s="48"/>
      <c r="AZ147" s="75"/>
      <c r="BA147" s="72"/>
    </row>
    <row r="148" spans="1:53" s="52" customFormat="1" x14ac:dyDescent="0.25">
      <c r="A148" s="49" t="s">
        <v>78</v>
      </c>
      <c r="B148" s="50"/>
      <c r="C148" s="50"/>
      <c r="D148" s="50"/>
      <c r="E148" s="50"/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0"/>
      <c r="S148" s="50"/>
      <c r="T148" s="50"/>
      <c r="U148" s="50"/>
      <c r="V148" s="50"/>
      <c r="W148" s="50"/>
      <c r="X148" s="50"/>
      <c r="Y148" s="50"/>
      <c r="Z148" s="50"/>
      <c r="AA148" s="50"/>
      <c r="AB148" s="50"/>
      <c r="AC148" s="50"/>
      <c r="AD148" s="50"/>
      <c r="AE148" s="50"/>
      <c r="AF148" s="50"/>
      <c r="AG148" s="51"/>
      <c r="AI148" s="53"/>
      <c r="AJ148" s="54"/>
      <c r="AT148" s="55"/>
      <c r="AU148" s="55"/>
      <c r="AV148" s="56">
        <f t="shared" si="55"/>
        <v>0</v>
      </c>
      <c r="AW148" s="56">
        <f t="shared" si="55"/>
        <v>0</v>
      </c>
      <c r="AY148" s="57"/>
      <c r="AZ148" s="58"/>
      <c r="BA148" s="72"/>
    </row>
    <row r="149" spans="1:53" x14ac:dyDescent="0.25">
      <c r="A149" s="59" t="s">
        <v>79</v>
      </c>
      <c r="B149" s="62">
        <v>8</v>
      </c>
      <c r="C149" s="62">
        <v>8</v>
      </c>
      <c r="D149" s="62">
        <v>8</v>
      </c>
      <c r="E149" s="62">
        <v>8</v>
      </c>
      <c r="F149" s="61"/>
      <c r="G149" s="61"/>
      <c r="H149" s="63">
        <v>8</v>
      </c>
      <c r="I149" s="62">
        <v>8</v>
      </c>
      <c r="J149" s="62">
        <v>8</v>
      </c>
      <c r="K149" s="62">
        <v>8</v>
      </c>
      <c r="L149" s="62">
        <v>8</v>
      </c>
      <c r="M149" s="61"/>
      <c r="N149" s="61"/>
      <c r="O149" s="63">
        <v>8</v>
      </c>
      <c r="P149" s="62">
        <v>8</v>
      </c>
      <c r="Q149" s="62">
        <v>8</v>
      </c>
      <c r="R149" s="61"/>
      <c r="S149" s="61"/>
      <c r="T149" s="61"/>
      <c r="U149" s="61"/>
      <c r="V149" s="60"/>
      <c r="W149" s="60"/>
      <c r="X149" s="60"/>
      <c r="Y149" s="60"/>
      <c r="Z149" s="60"/>
      <c r="AA149" s="61"/>
      <c r="AB149" s="61"/>
      <c r="AC149" s="129">
        <v>8</v>
      </c>
      <c r="AD149" s="62">
        <v>8</v>
      </c>
      <c r="AE149" s="62">
        <v>8</v>
      </c>
      <c r="AF149" s="62"/>
      <c r="AG149" s="80"/>
      <c r="AI149" s="66">
        <f t="shared" ref="AI149:AI151" si="64">COUNTA(B149:AF149)</f>
        <v>15</v>
      </c>
      <c r="AJ149" s="67">
        <f t="shared" ref="AJ149:AJ151" si="65">+AI149*AK149</f>
        <v>120</v>
      </c>
      <c r="AK149" s="35">
        <v>8</v>
      </c>
      <c r="AT149" s="68">
        <v>15</v>
      </c>
      <c r="AU149" s="68">
        <v>120</v>
      </c>
      <c r="AV149" s="69">
        <f t="shared" si="55"/>
        <v>0</v>
      </c>
      <c r="AW149" s="69">
        <f t="shared" si="55"/>
        <v>0</v>
      </c>
      <c r="AY149" s="70"/>
      <c r="AZ149" s="71"/>
      <c r="BA149" s="72"/>
    </row>
    <row r="150" spans="1:53" x14ac:dyDescent="0.25">
      <c r="A150" s="59" t="s">
        <v>80</v>
      </c>
      <c r="B150" s="61"/>
      <c r="C150" s="62">
        <v>8</v>
      </c>
      <c r="D150" s="62">
        <v>8</v>
      </c>
      <c r="E150" s="62">
        <v>8</v>
      </c>
      <c r="F150" s="62">
        <v>8</v>
      </c>
      <c r="G150" s="63">
        <v>8</v>
      </c>
      <c r="H150" s="61"/>
      <c r="I150" s="61"/>
      <c r="J150" s="62">
        <v>8</v>
      </c>
      <c r="K150" s="62">
        <v>8</v>
      </c>
      <c r="L150" s="62">
        <v>8</v>
      </c>
      <c r="M150" s="62">
        <v>8</v>
      </c>
      <c r="N150" s="63">
        <v>8</v>
      </c>
      <c r="O150" s="61"/>
      <c r="P150" s="61"/>
      <c r="Q150" s="62">
        <v>8</v>
      </c>
      <c r="R150" s="62">
        <v>8</v>
      </c>
      <c r="S150" s="62">
        <v>8</v>
      </c>
      <c r="T150" s="62">
        <v>8</v>
      </c>
      <c r="U150" s="63">
        <v>8</v>
      </c>
      <c r="V150" s="61"/>
      <c r="W150" s="61"/>
      <c r="X150" s="62">
        <v>8</v>
      </c>
      <c r="Y150" s="73">
        <v>8</v>
      </c>
      <c r="Z150" s="62">
        <v>8</v>
      </c>
      <c r="AA150" s="62">
        <v>8</v>
      </c>
      <c r="AB150" s="63">
        <v>8</v>
      </c>
      <c r="AC150" s="61"/>
      <c r="AD150" s="61"/>
      <c r="AE150" s="62">
        <v>8</v>
      </c>
      <c r="AF150" s="62"/>
      <c r="AG150" s="147"/>
      <c r="AI150" s="66">
        <f t="shared" si="64"/>
        <v>21</v>
      </c>
      <c r="AJ150" s="67">
        <f t="shared" si="65"/>
        <v>168</v>
      </c>
      <c r="AK150" s="35">
        <v>8</v>
      </c>
      <c r="AT150" s="68">
        <v>21</v>
      </c>
      <c r="AU150" s="68">
        <v>168</v>
      </c>
      <c r="AV150" s="69">
        <f t="shared" si="55"/>
        <v>0</v>
      </c>
      <c r="AW150" s="69">
        <f t="shared" si="55"/>
        <v>0</v>
      </c>
      <c r="AY150" s="70"/>
      <c r="AZ150" s="71"/>
      <c r="BA150" s="72"/>
    </row>
    <row r="151" spans="1:53" ht="15.75" thickBot="1" x14ac:dyDescent="0.3">
      <c r="A151" s="81" t="s">
        <v>82</v>
      </c>
      <c r="B151" s="83">
        <v>8</v>
      </c>
      <c r="C151" s="83">
        <v>8</v>
      </c>
      <c r="D151" s="83">
        <v>8</v>
      </c>
      <c r="E151" s="83">
        <v>8</v>
      </c>
      <c r="F151" s="83">
        <v>8</v>
      </c>
      <c r="G151" s="84"/>
      <c r="H151" s="84"/>
      <c r="I151" s="83">
        <v>8</v>
      </c>
      <c r="J151" s="83">
        <v>8</v>
      </c>
      <c r="K151" s="83">
        <v>8</v>
      </c>
      <c r="L151" s="83">
        <v>8</v>
      </c>
      <c r="M151" s="83">
        <v>8</v>
      </c>
      <c r="N151" s="84"/>
      <c r="O151" s="84"/>
      <c r="P151" s="83">
        <v>8</v>
      </c>
      <c r="Q151" s="83">
        <v>8</v>
      </c>
      <c r="R151" s="83">
        <v>8</v>
      </c>
      <c r="S151" s="83">
        <v>8</v>
      </c>
      <c r="T151" s="84"/>
      <c r="U151" s="84"/>
      <c r="V151" s="83">
        <v>8</v>
      </c>
      <c r="W151" s="83">
        <v>8</v>
      </c>
      <c r="X151" s="83">
        <v>8</v>
      </c>
      <c r="Y151" s="84"/>
      <c r="Z151" s="83">
        <v>8</v>
      </c>
      <c r="AA151" s="83">
        <v>8</v>
      </c>
      <c r="AB151" s="84"/>
      <c r="AC151" s="84"/>
      <c r="AD151" s="83">
        <v>8</v>
      </c>
      <c r="AE151" s="83">
        <v>8</v>
      </c>
      <c r="AF151" s="148"/>
      <c r="AG151" s="144"/>
      <c r="AI151" s="87">
        <f t="shared" si="64"/>
        <v>21</v>
      </c>
      <c r="AJ151" s="145">
        <f t="shared" si="65"/>
        <v>168</v>
      </c>
      <c r="AK151" s="35">
        <v>8</v>
      </c>
      <c r="AT151" s="68">
        <v>21</v>
      </c>
      <c r="AU151" s="68">
        <v>168</v>
      </c>
      <c r="AV151" s="69">
        <f t="shared" si="55"/>
        <v>0</v>
      </c>
      <c r="AW151" s="69">
        <f t="shared" si="55"/>
        <v>0</v>
      </c>
      <c r="AY151" s="70"/>
      <c r="AZ151" s="71"/>
      <c r="BA151" s="72"/>
    </row>
    <row r="152" spans="1:53" ht="15.75" thickBot="1" x14ac:dyDescent="0.3">
      <c r="B152" s="88"/>
      <c r="C152" s="88"/>
      <c r="D152" s="88"/>
      <c r="E152" s="88"/>
      <c r="F152" s="88"/>
      <c r="G152" s="88"/>
      <c r="H152" s="88"/>
      <c r="I152" s="88"/>
      <c r="J152" s="88"/>
      <c r="K152" s="88"/>
      <c r="L152" s="88"/>
      <c r="M152" s="88"/>
      <c r="N152" s="88"/>
      <c r="O152" s="88"/>
      <c r="P152" s="88"/>
      <c r="Q152" s="88"/>
      <c r="R152" s="88"/>
      <c r="S152" s="88"/>
      <c r="T152" s="88"/>
      <c r="U152" s="88"/>
      <c r="V152" s="88"/>
      <c r="W152" s="88"/>
      <c r="X152" s="88"/>
      <c r="Y152" s="88"/>
      <c r="Z152" s="88"/>
      <c r="AA152" s="88"/>
      <c r="AB152" s="88"/>
      <c r="AC152" s="88"/>
      <c r="AD152" s="88"/>
      <c r="AE152" s="88"/>
      <c r="AV152" s="69">
        <f t="shared" si="55"/>
        <v>0</v>
      </c>
      <c r="AW152" s="69">
        <f t="shared" si="55"/>
        <v>0</v>
      </c>
      <c r="AY152" s="70"/>
      <c r="AZ152" s="71"/>
      <c r="BA152" s="72"/>
    </row>
    <row r="153" spans="1:53" s="35" customFormat="1" x14ac:dyDescent="0.25">
      <c r="A153" s="42" t="s">
        <v>95</v>
      </c>
      <c r="B153" s="43">
        <v>1</v>
      </c>
      <c r="C153" s="43">
        <v>2</v>
      </c>
      <c r="D153" s="43">
        <v>3</v>
      </c>
      <c r="E153" s="43">
        <v>4</v>
      </c>
      <c r="F153" s="43">
        <v>5</v>
      </c>
      <c r="G153" s="43">
        <v>6</v>
      </c>
      <c r="H153" s="43">
        <v>7</v>
      </c>
      <c r="I153" s="43">
        <v>8</v>
      </c>
      <c r="J153" s="43">
        <v>9</v>
      </c>
      <c r="K153" s="43">
        <v>10</v>
      </c>
      <c r="L153" s="43">
        <v>11</v>
      </c>
      <c r="M153" s="43">
        <v>12</v>
      </c>
      <c r="N153" s="43">
        <v>13</v>
      </c>
      <c r="O153" s="43">
        <v>14</v>
      </c>
      <c r="P153" s="43">
        <v>15</v>
      </c>
      <c r="Q153" s="43">
        <v>16</v>
      </c>
      <c r="R153" s="43">
        <v>17</v>
      </c>
      <c r="S153" s="43">
        <v>18</v>
      </c>
      <c r="T153" s="43">
        <v>19</v>
      </c>
      <c r="U153" s="43">
        <v>20</v>
      </c>
      <c r="V153" s="43">
        <v>21</v>
      </c>
      <c r="W153" s="43">
        <v>22</v>
      </c>
      <c r="X153" s="43">
        <v>23</v>
      </c>
      <c r="Y153" s="43">
        <v>24</v>
      </c>
      <c r="Z153" s="43">
        <v>25</v>
      </c>
      <c r="AA153" s="43">
        <v>26</v>
      </c>
      <c r="AB153" s="43">
        <v>27</v>
      </c>
      <c r="AC153" s="43">
        <v>28</v>
      </c>
      <c r="AD153" s="43">
        <v>29</v>
      </c>
      <c r="AE153" s="43">
        <v>30</v>
      </c>
      <c r="AF153" s="43">
        <v>31</v>
      </c>
      <c r="AG153" s="44"/>
      <c r="AI153" s="45" t="s">
        <v>48</v>
      </c>
      <c r="AJ153" s="46" t="s">
        <v>49</v>
      </c>
      <c r="AT153" s="47" t="s">
        <v>48</v>
      </c>
      <c r="AU153" s="47" t="s">
        <v>51</v>
      </c>
      <c r="AV153" s="69"/>
      <c r="AW153" s="69"/>
      <c r="AY153" s="48"/>
      <c r="AZ153" s="75"/>
      <c r="BA153" s="72"/>
    </row>
    <row r="154" spans="1:53" s="52" customFormat="1" x14ac:dyDescent="0.25">
      <c r="A154" s="49" t="s">
        <v>54</v>
      </c>
      <c r="B154" s="50" t="s">
        <v>55</v>
      </c>
      <c r="C154" s="50" t="s">
        <v>56</v>
      </c>
      <c r="D154" s="50" t="s">
        <v>57</v>
      </c>
      <c r="E154" s="50" t="s">
        <v>58</v>
      </c>
      <c r="F154" s="50" t="s">
        <v>59</v>
      </c>
      <c r="G154" s="50" t="s">
        <v>60</v>
      </c>
      <c r="H154" s="50" t="s">
        <v>84</v>
      </c>
      <c r="I154" s="50" t="s">
        <v>55</v>
      </c>
      <c r="J154" s="50" t="s">
        <v>56</v>
      </c>
      <c r="K154" s="50" t="s">
        <v>57</v>
      </c>
      <c r="L154" s="50" t="s">
        <v>58</v>
      </c>
      <c r="M154" s="50" t="s">
        <v>59</v>
      </c>
      <c r="N154" s="50" t="s">
        <v>60</v>
      </c>
      <c r="O154" s="50" t="s">
        <v>84</v>
      </c>
      <c r="P154" s="50" t="s">
        <v>55</v>
      </c>
      <c r="Q154" s="50" t="s">
        <v>56</v>
      </c>
      <c r="R154" s="50" t="s">
        <v>57</v>
      </c>
      <c r="S154" s="50" t="s">
        <v>58</v>
      </c>
      <c r="T154" s="50" t="s">
        <v>59</v>
      </c>
      <c r="U154" s="50" t="s">
        <v>60</v>
      </c>
      <c r="V154" s="50" t="s">
        <v>84</v>
      </c>
      <c r="W154" s="50" t="s">
        <v>55</v>
      </c>
      <c r="X154" s="50" t="s">
        <v>56</v>
      </c>
      <c r="Y154" s="50" t="s">
        <v>57</v>
      </c>
      <c r="Z154" s="50" t="s">
        <v>58</v>
      </c>
      <c r="AA154" s="50" t="s">
        <v>59</v>
      </c>
      <c r="AB154" s="50" t="s">
        <v>60</v>
      </c>
      <c r="AC154" s="50" t="s">
        <v>84</v>
      </c>
      <c r="AD154" s="50" t="s">
        <v>55</v>
      </c>
      <c r="AE154" s="50" t="s">
        <v>56</v>
      </c>
      <c r="AF154" s="50" t="s">
        <v>57</v>
      </c>
      <c r="AG154" s="51"/>
      <c r="AI154" s="53"/>
      <c r="AJ154" s="54"/>
      <c r="AT154" s="55"/>
      <c r="AU154" s="55"/>
      <c r="AV154" s="56">
        <f t="shared" ref="AV154:AW177" si="66">+AI154-AT154</f>
        <v>0</v>
      </c>
      <c r="AW154" s="56">
        <f t="shared" si="66"/>
        <v>0</v>
      </c>
      <c r="AY154" s="57"/>
      <c r="AZ154" s="58"/>
      <c r="BA154" s="72"/>
    </row>
    <row r="155" spans="1:53" x14ac:dyDescent="0.25">
      <c r="A155" s="59" t="s">
        <v>65</v>
      </c>
      <c r="B155" s="62">
        <v>8</v>
      </c>
      <c r="C155" s="61"/>
      <c r="D155" s="61"/>
      <c r="E155" s="63">
        <v>8</v>
      </c>
      <c r="F155" s="63">
        <v>8</v>
      </c>
      <c r="G155" s="62">
        <v>8</v>
      </c>
      <c r="H155" s="62">
        <v>8</v>
      </c>
      <c r="I155" s="62">
        <v>8</v>
      </c>
      <c r="J155" s="62">
        <v>8</v>
      </c>
      <c r="K155" s="61"/>
      <c r="L155" s="61"/>
      <c r="M155" s="90"/>
      <c r="N155" s="61"/>
      <c r="O155" s="62">
        <v>8</v>
      </c>
      <c r="P155" s="62">
        <v>8</v>
      </c>
      <c r="Q155" s="62">
        <v>8</v>
      </c>
      <c r="R155" s="62">
        <v>8</v>
      </c>
      <c r="S155" s="61"/>
      <c r="T155" s="61"/>
      <c r="U155" s="61"/>
      <c r="V155" s="61"/>
      <c r="W155" s="62">
        <v>8</v>
      </c>
      <c r="X155" s="62">
        <v>8</v>
      </c>
      <c r="Y155" s="62">
        <v>8</v>
      </c>
      <c r="Z155" s="63">
        <v>8</v>
      </c>
      <c r="AA155" s="63">
        <v>8</v>
      </c>
      <c r="AB155" s="62">
        <v>8</v>
      </c>
      <c r="AC155" s="61"/>
      <c r="AD155" s="61"/>
      <c r="AE155" s="61"/>
      <c r="AF155" s="61"/>
      <c r="AG155" s="80"/>
      <c r="AI155" s="66">
        <f t="shared" ref="AI155:AI158" si="67">COUNTA(B155:AF155)</f>
        <v>17</v>
      </c>
      <c r="AJ155" s="67">
        <f>+AI155*AK155</f>
        <v>136</v>
      </c>
      <c r="AK155" s="35">
        <v>8</v>
      </c>
      <c r="AT155" s="68">
        <v>17</v>
      </c>
      <c r="AU155" s="68">
        <v>136</v>
      </c>
      <c r="AV155" s="69">
        <f t="shared" si="66"/>
        <v>0</v>
      </c>
      <c r="AW155" s="69">
        <f t="shared" si="66"/>
        <v>0</v>
      </c>
      <c r="AY155" s="70"/>
      <c r="AZ155" s="71"/>
      <c r="BA155" s="72"/>
    </row>
    <row r="156" spans="1:53" x14ac:dyDescent="0.25">
      <c r="A156" s="59" t="s">
        <v>64</v>
      </c>
      <c r="B156" s="60"/>
      <c r="C156" s="60"/>
      <c r="D156" s="60"/>
      <c r="E156" s="61"/>
      <c r="F156" s="61"/>
      <c r="G156" s="61"/>
      <c r="H156" s="61"/>
      <c r="I156" s="60"/>
      <c r="J156" s="60"/>
      <c r="K156" s="62">
        <v>8</v>
      </c>
      <c r="L156" s="63">
        <v>8</v>
      </c>
      <c r="M156" s="63">
        <v>8</v>
      </c>
      <c r="N156" s="62">
        <v>8</v>
      </c>
      <c r="O156" s="62">
        <v>8</v>
      </c>
      <c r="P156" s="61"/>
      <c r="Q156" s="61"/>
      <c r="R156" s="61"/>
      <c r="S156" s="63">
        <v>8</v>
      </c>
      <c r="T156" s="63">
        <v>8</v>
      </c>
      <c r="U156" s="62">
        <v>8</v>
      </c>
      <c r="V156" s="62">
        <v>8</v>
      </c>
      <c r="W156" s="62">
        <v>8</v>
      </c>
      <c r="X156" s="62">
        <v>8</v>
      </c>
      <c r="Y156" s="61"/>
      <c r="Z156" s="61"/>
      <c r="AA156" s="61"/>
      <c r="AB156" s="62">
        <v>8</v>
      </c>
      <c r="AC156" s="62">
        <v>8</v>
      </c>
      <c r="AD156" s="62">
        <v>8</v>
      </c>
      <c r="AE156" s="62">
        <v>8</v>
      </c>
      <c r="AF156" s="62">
        <v>8</v>
      </c>
      <c r="AG156" s="65"/>
      <c r="AI156" s="66">
        <f t="shared" si="67"/>
        <v>16</v>
      </c>
      <c r="AJ156" s="67">
        <f t="shared" ref="AJ156:AJ159" si="68">+AI156*AK156</f>
        <v>128</v>
      </c>
      <c r="AK156" s="35">
        <v>8</v>
      </c>
      <c r="AT156" s="68">
        <v>16</v>
      </c>
      <c r="AU156" s="68">
        <v>128</v>
      </c>
      <c r="AV156" s="69">
        <f t="shared" si="66"/>
        <v>0</v>
      </c>
      <c r="AW156" s="69">
        <f t="shared" si="66"/>
        <v>0</v>
      </c>
      <c r="AY156" s="70"/>
      <c r="AZ156" s="71"/>
      <c r="BA156" s="72"/>
    </row>
    <row r="157" spans="1:53" x14ac:dyDescent="0.25">
      <c r="A157" s="59" t="s">
        <v>71</v>
      </c>
      <c r="B157" s="61"/>
      <c r="C157" s="62">
        <v>8</v>
      </c>
      <c r="D157" s="62">
        <v>8</v>
      </c>
      <c r="E157" s="61"/>
      <c r="F157" s="61"/>
      <c r="G157" s="61"/>
      <c r="H157" s="62">
        <v>8</v>
      </c>
      <c r="I157" s="62">
        <v>8</v>
      </c>
      <c r="J157" s="62">
        <v>8</v>
      </c>
      <c r="K157" s="62">
        <v>8</v>
      </c>
      <c r="L157" s="61"/>
      <c r="M157" s="61"/>
      <c r="N157" s="61"/>
      <c r="O157" s="61"/>
      <c r="P157" s="62">
        <v>8</v>
      </c>
      <c r="Q157" s="62">
        <v>8</v>
      </c>
      <c r="R157" s="62">
        <v>8</v>
      </c>
      <c r="S157" s="63">
        <v>8</v>
      </c>
      <c r="T157" s="63">
        <v>8</v>
      </c>
      <c r="U157" s="62">
        <v>8</v>
      </c>
      <c r="V157" s="61"/>
      <c r="W157" s="61"/>
      <c r="X157" s="61"/>
      <c r="Y157" s="61"/>
      <c r="Z157" s="63">
        <v>8</v>
      </c>
      <c r="AA157" s="63">
        <v>8</v>
      </c>
      <c r="AB157" s="62">
        <v>8</v>
      </c>
      <c r="AC157" s="62">
        <v>8</v>
      </c>
      <c r="AD157" s="62">
        <v>8</v>
      </c>
      <c r="AE157" s="62">
        <v>8</v>
      </c>
      <c r="AF157" s="62">
        <v>8</v>
      </c>
      <c r="AG157" s="65"/>
      <c r="AI157" s="66">
        <f t="shared" si="67"/>
        <v>19</v>
      </c>
      <c r="AJ157" s="67">
        <f t="shared" si="68"/>
        <v>152</v>
      </c>
      <c r="AK157" s="35">
        <v>8</v>
      </c>
      <c r="AT157" s="68">
        <v>19</v>
      </c>
      <c r="AU157" s="68">
        <v>152</v>
      </c>
      <c r="AV157" s="69">
        <f t="shared" si="66"/>
        <v>0</v>
      </c>
      <c r="AW157" s="69">
        <f t="shared" si="66"/>
        <v>0</v>
      </c>
      <c r="AY157" s="70"/>
      <c r="AZ157" s="71"/>
      <c r="BA157" s="72"/>
    </row>
    <row r="158" spans="1:53" x14ac:dyDescent="0.25">
      <c r="A158" s="59" t="s">
        <v>66</v>
      </c>
      <c r="B158" s="62">
        <v>8</v>
      </c>
      <c r="C158" s="62">
        <v>8</v>
      </c>
      <c r="D158" s="62">
        <v>8</v>
      </c>
      <c r="E158" s="63">
        <v>8</v>
      </c>
      <c r="F158" s="63">
        <v>8</v>
      </c>
      <c r="G158" s="62">
        <v>8</v>
      </c>
      <c r="H158" s="62">
        <v>8</v>
      </c>
      <c r="I158" s="61"/>
      <c r="J158" s="61"/>
      <c r="K158" s="61"/>
      <c r="L158" s="63">
        <v>8</v>
      </c>
      <c r="M158" s="63">
        <v>8</v>
      </c>
      <c r="N158" s="62">
        <v>8</v>
      </c>
      <c r="O158" s="62">
        <v>8</v>
      </c>
      <c r="P158" s="149">
        <v>8</v>
      </c>
      <c r="Q158" s="149">
        <v>8</v>
      </c>
      <c r="R158" s="149">
        <v>8</v>
      </c>
      <c r="S158" s="61"/>
      <c r="T158" s="61"/>
      <c r="U158" s="62">
        <v>8</v>
      </c>
      <c r="V158" s="62">
        <v>8</v>
      </c>
      <c r="W158" s="62">
        <v>8</v>
      </c>
      <c r="X158" s="62">
        <v>8</v>
      </c>
      <c r="Y158" s="62" t="s">
        <v>96</v>
      </c>
      <c r="Z158" s="61"/>
      <c r="AA158" s="61"/>
      <c r="AB158" s="61"/>
      <c r="AC158" s="61"/>
      <c r="AD158" s="62">
        <v>8</v>
      </c>
      <c r="AE158" s="62">
        <v>8</v>
      </c>
      <c r="AF158" s="62">
        <v>8</v>
      </c>
      <c r="AG158" s="80"/>
      <c r="AI158" s="66">
        <f t="shared" si="67"/>
        <v>22</v>
      </c>
      <c r="AJ158" s="67">
        <f t="shared" si="68"/>
        <v>176</v>
      </c>
      <c r="AK158" s="35">
        <v>8</v>
      </c>
      <c r="AT158" s="68">
        <v>19</v>
      </c>
      <c r="AU158" s="68">
        <v>152</v>
      </c>
      <c r="AV158" s="69">
        <f t="shared" si="66"/>
        <v>3</v>
      </c>
      <c r="AW158" s="69">
        <f t="shared" si="66"/>
        <v>24</v>
      </c>
      <c r="AY158" s="70"/>
      <c r="AZ158" s="71"/>
      <c r="BA158" s="72"/>
    </row>
    <row r="159" spans="1:53" x14ac:dyDescent="0.25">
      <c r="A159" s="59"/>
      <c r="B159" s="74"/>
      <c r="C159" s="74"/>
      <c r="D159" s="74"/>
      <c r="E159" s="74"/>
      <c r="F159" s="74"/>
      <c r="G159" s="74"/>
      <c r="H159" s="74"/>
      <c r="I159" s="74"/>
      <c r="J159" s="74"/>
      <c r="K159" s="74"/>
      <c r="L159" s="74"/>
      <c r="M159" s="74"/>
      <c r="N159" s="74"/>
      <c r="O159" s="74"/>
      <c r="P159" s="74"/>
      <c r="Q159" s="74"/>
      <c r="R159" s="74"/>
      <c r="S159" s="74"/>
      <c r="T159" s="74"/>
      <c r="U159" s="74"/>
      <c r="V159" s="74"/>
      <c r="W159" s="74"/>
      <c r="X159" s="74"/>
      <c r="Y159" s="74"/>
      <c r="Z159" s="74"/>
      <c r="AA159" s="74"/>
      <c r="AB159" s="74"/>
      <c r="AC159" s="74"/>
      <c r="AD159" s="74"/>
      <c r="AE159" s="74"/>
      <c r="AF159" s="74"/>
      <c r="AG159" s="65"/>
      <c r="AI159" s="66"/>
      <c r="AJ159" s="67">
        <f t="shared" si="68"/>
        <v>0</v>
      </c>
      <c r="AK159" s="35">
        <v>8</v>
      </c>
      <c r="AM159" s="36"/>
      <c r="AN159" s="36"/>
      <c r="AO159" s="36"/>
      <c r="AP159" s="36"/>
      <c r="AQ159" s="35"/>
      <c r="AT159" s="68"/>
      <c r="AU159" s="68"/>
      <c r="AV159" s="69">
        <f t="shared" si="66"/>
        <v>0</v>
      </c>
      <c r="AW159" s="69">
        <f t="shared" si="66"/>
        <v>0</v>
      </c>
      <c r="AY159" s="48"/>
      <c r="AZ159" s="75"/>
      <c r="BA159" s="72"/>
    </row>
    <row r="160" spans="1:53" s="52" customFormat="1" x14ac:dyDescent="0.25">
      <c r="A160" s="49" t="s">
        <v>67</v>
      </c>
      <c r="B160" s="50"/>
      <c r="C160" s="50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50"/>
      <c r="AA160" s="50"/>
      <c r="AB160" s="50"/>
      <c r="AC160" s="50"/>
      <c r="AD160" s="50"/>
      <c r="AE160" s="50"/>
      <c r="AF160" s="50"/>
      <c r="AG160" s="51"/>
      <c r="AI160" s="53"/>
      <c r="AJ160" s="54"/>
      <c r="AT160" s="55">
        <v>0</v>
      </c>
      <c r="AU160" s="55">
        <v>0</v>
      </c>
      <c r="AV160" s="56">
        <f t="shared" si="66"/>
        <v>0</v>
      </c>
      <c r="AW160" s="56">
        <f t="shared" si="66"/>
        <v>0</v>
      </c>
      <c r="AY160" s="57"/>
      <c r="AZ160" s="58"/>
      <c r="BA160" s="72"/>
    </row>
    <row r="161" spans="1:53" x14ac:dyDescent="0.25">
      <c r="A161" s="59" t="s">
        <v>68</v>
      </c>
      <c r="B161" s="61"/>
      <c r="C161" s="61"/>
      <c r="D161" s="61"/>
      <c r="E161" s="63">
        <v>8</v>
      </c>
      <c r="F161" s="63">
        <v>8</v>
      </c>
      <c r="G161" s="62">
        <v>8</v>
      </c>
      <c r="H161" s="62">
        <v>8</v>
      </c>
      <c r="I161" s="62">
        <v>8</v>
      </c>
      <c r="J161" s="62">
        <v>8</v>
      </c>
      <c r="K161" s="62">
        <v>8</v>
      </c>
      <c r="L161" s="61"/>
      <c r="M161" s="61"/>
      <c r="N161" s="62">
        <v>8</v>
      </c>
      <c r="O161" s="62">
        <v>8</v>
      </c>
      <c r="P161" s="62">
        <v>8</v>
      </c>
      <c r="Q161" s="62">
        <v>8</v>
      </c>
      <c r="R161" s="62">
        <v>8</v>
      </c>
      <c r="S161" s="63">
        <v>8</v>
      </c>
      <c r="T161" s="63">
        <v>8</v>
      </c>
      <c r="U161" s="61"/>
      <c r="V161" s="61"/>
      <c r="W161" s="62">
        <v>8</v>
      </c>
      <c r="X161" s="62">
        <v>8</v>
      </c>
      <c r="Y161" s="62">
        <v>8</v>
      </c>
      <c r="Z161" s="63">
        <v>8</v>
      </c>
      <c r="AA161" s="63">
        <v>8</v>
      </c>
      <c r="AB161" s="62">
        <v>8</v>
      </c>
      <c r="AC161" s="61"/>
      <c r="AD161" s="61"/>
      <c r="AE161" s="61"/>
      <c r="AF161" s="61"/>
      <c r="AG161" s="65"/>
      <c r="AI161" s="66">
        <f t="shared" ref="AI161:AI165" si="69">COUNTA(B161:AF161)</f>
        <v>20</v>
      </c>
      <c r="AJ161" s="67">
        <f t="shared" ref="AJ161:AJ165" si="70">+AI161*AK161</f>
        <v>160</v>
      </c>
      <c r="AK161" s="35">
        <v>8</v>
      </c>
      <c r="AT161" s="68">
        <v>20</v>
      </c>
      <c r="AU161" s="68">
        <v>160</v>
      </c>
      <c r="AV161" s="69">
        <f t="shared" si="66"/>
        <v>0</v>
      </c>
      <c r="AW161" s="69">
        <f t="shared" si="66"/>
        <v>0</v>
      </c>
      <c r="AY161" s="70"/>
      <c r="AZ161" s="71"/>
      <c r="BA161" s="72"/>
    </row>
    <row r="162" spans="1:53" x14ac:dyDescent="0.25">
      <c r="A162" s="59" t="s">
        <v>69</v>
      </c>
      <c r="B162" s="62">
        <v>8</v>
      </c>
      <c r="C162" s="62">
        <v>8</v>
      </c>
      <c r="D162" s="62">
        <v>8</v>
      </c>
      <c r="E162" s="61"/>
      <c r="F162" s="61"/>
      <c r="G162" s="61"/>
      <c r="H162" s="61"/>
      <c r="I162" s="60"/>
      <c r="J162" s="60"/>
      <c r="K162" s="60"/>
      <c r="L162" s="60"/>
      <c r="M162" s="60"/>
      <c r="N162" s="60"/>
      <c r="O162" s="60"/>
      <c r="P162" s="61"/>
      <c r="Q162" s="61"/>
      <c r="R162" s="61"/>
      <c r="S162" s="60"/>
      <c r="T162" s="60"/>
      <c r="U162" s="60"/>
      <c r="V162" s="60"/>
      <c r="W162" s="60"/>
      <c r="X162" s="60"/>
      <c r="Y162" s="60"/>
      <c r="Z162" s="61"/>
      <c r="AA162" s="61"/>
      <c r="AB162" s="61"/>
      <c r="AC162" s="62">
        <v>8</v>
      </c>
      <c r="AD162" s="62" t="s">
        <v>70</v>
      </c>
      <c r="AE162" s="62" t="s">
        <v>70</v>
      </c>
      <c r="AF162" s="62" t="s">
        <v>70</v>
      </c>
      <c r="AG162" s="65"/>
      <c r="AI162" s="66">
        <f t="shared" si="69"/>
        <v>7</v>
      </c>
      <c r="AJ162" s="67">
        <f t="shared" si="70"/>
        <v>56</v>
      </c>
      <c r="AK162" s="35">
        <v>8</v>
      </c>
      <c r="AT162" s="68">
        <v>7</v>
      </c>
      <c r="AU162" s="68">
        <v>56</v>
      </c>
      <c r="AV162" s="69">
        <f t="shared" si="66"/>
        <v>0</v>
      </c>
      <c r="AW162" s="69">
        <f t="shared" si="66"/>
        <v>0</v>
      </c>
      <c r="AY162" s="70"/>
      <c r="AZ162" s="71"/>
      <c r="BA162" s="72"/>
    </row>
    <row r="163" spans="1:53" x14ac:dyDescent="0.25">
      <c r="A163" s="59" t="s">
        <v>93</v>
      </c>
      <c r="B163" s="62">
        <v>8</v>
      </c>
      <c r="C163" s="62">
        <v>8</v>
      </c>
      <c r="D163" s="62">
        <v>8</v>
      </c>
      <c r="E163" s="61"/>
      <c r="F163" s="61"/>
      <c r="G163" s="61"/>
      <c r="H163" s="61"/>
      <c r="I163" s="62">
        <v>8</v>
      </c>
      <c r="J163" s="62">
        <v>8</v>
      </c>
      <c r="K163" s="62">
        <v>8</v>
      </c>
      <c r="L163" s="63">
        <v>8</v>
      </c>
      <c r="M163" s="63">
        <v>8</v>
      </c>
      <c r="N163" s="132"/>
      <c r="O163" s="61"/>
      <c r="P163" s="62">
        <v>8</v>
      </c>
      <c r="Q163" s="62">
        <v>8</v>
      </c>
      <c r="R163" s="62">
        <v>8</v>
      </c>
      <c r="S163" s="63">
        <v>8</v>
      </c>
      <c r="T163" s="63">
        <v>8</v>
      </c>
      <c r="U163" s="62">
        <v>8</v>
      </c>
      <c r="V163" s="62">
        <v>8</v>
      </c>
      <c r="W163" s="61"/>
      <c r="X163" s="61"/>
      <c r="Y163" s="61"/>
      <c r="Z163" s="63">
        <v>8</v>
      </c>
      <c r="AA163" s="63">
        <v>8</v>
      </c>
      <c r="AB163" s="62">
        <v>8</v>
      </c>
      <c r="AC163" s="62">
        <v>8</v>
      </c>
      <c r="AD163" s="62">
        <v>8</v>
      </c>
      <c r="AE163" s="62">
        <v>8</v>
      </c>
      <c r="AF163" s="62">
        <v>8</v>
      </c>
      <c r="AG163" s="65"/>
      <c r="AI163" s="66">
        <f t="shared" si="69"/>
        <v>22</v>
      </c>
      <c r="AJ163" s="67">
        <f t="shared" si="70"/>
        <v>176</v>
      </c>
      <c r="AK163" s="35">
        <v>8</v>
      </c>
      <c r="AT163" s="68">
        <v>22</v>
      </c>
      <c r="AU163" s="68">
        <v>176</v>
      </c>
      <c r="AV163" s="69">
        <f t="shared" si="66"/>
        <v>0</v>
      </c>
      <c r="AW163" s="69">
        <f t="shared" si="66"/>
        <v>0</v>
      </c>
      <c r="AY163" s="70"/>
      <c r="AZ163" s="71"/>
      <c r="BA163" s="72"/>
    </row>
    <row r="164" spans="1:53" x14ac:dyDescent="0.25">
      <c r="A164" s="59" t="s">
        <v>72</v>
      </c>
      <c r="B164" s="62">
        <v>8</v>
      </c>
      <c r="C164" s="62">
        <v>8</v>
      </c>
      <c r="D164" s="62">
        <v>8</v>
      </c>
      <c r="E164" s="63">
        <v>8</v>
      </c>
      <c r="F164" s="63">
        <v>8</v>
      </c>
      <c r="G164" s="62">
        <v>8</v>
      </c>
      <c r="H164" s="62">
        <v>8</v>
      </c>
      <c r="I164" s="61"/>
      <c r="J164" s="61"/>
      <c r="K164" s="61"/>
      <c r="L164" s="63">
        <v>8</v>
      </c>
      <c r="M164" s="63">
        <v>8</v>
      </c>
      <c r="N164" s="62">
        <v>8</v>
      </c>
      <c r="O164" s="62">
        <v>8</v>
      </c>
      <c r="P164" s="62" t="s">
        <v>88</v>
      </c>
      <c r="Q164" s="62" t="s">
        <v>88</v>
      </c>
      <c r="R164" s="62" t="s">
        <v>88</v>
      </c>
      <c r="S164" s="61"/>
      <c r="T164" s="61"/>
      <c r="U164" s="62">
        <v>8</v>
      </c>
      <c r="V164" s="62">
        <v>8</v>
      </c>
      <c r="W164" s="62">
        <v>8</v>
      </c>
      <c r="X164" s="62">
        <v>8</v>
      </c>
      <c r="Y164" s="62" t="s">
        <v>92</v>
      </c>
      <c r="Z164" s="61"/>
      <c r="AA164" s="61"/>
      <c r="AB164" s="150"/>
      <c r="AC164" s="150"/>
      <c r="AD164" s="60"/>
      <c r="AE164" s="60"/>
      <c r="AF164" s="60"/>
      <c r="AG164" s="65"/>
      <c r="AI164" s="66">
        <f t="shared" si="69"/>
        <v>19</v>
      </c>
      <c r="AJ164" s="67">
        <f t="shared" si="70"/>
        <v>152</v>
      </c>
      <c r="AK164" s="35">
        <v>8</v>
      </c>
      <c r="AT164" s="68">
        <v>19</v>
      </c>
      <c r="AU164" s="68">
        <v>152</v>
      </c>
      <c r="AV164" s="69">
        <f t="shared" si="66"/>
        <v>0</v>
      </c>
      <c r="AW164" s="69">
        <f t="shared" si="66"/>
        <v>0</v>
      </c>
      <c r="AY164" s="70"/>
      <c r="AZ164" s="71"/>
      <c r="BA164" s="72"/>
    </row>
    <row r="165" spans="1:53" x14ac:dyDescent="0.25">
      <c r="A165" s="59"/>
      <c r="B165" s="74"/>
      <c r="C165" s="74"/>
      <c r="D165" s="74"/>
      <c r="E165" s="74"/>
      <c r="F165" s="74"/>
      <c r="G165" s="74"/>
      <c r="H165" s="74"/>
      <c r="I165" s="74"/>
      <c r="J165" s="74"/>
      <c r="K165" s="74"/>
      <c r="L165" s="74"/>
      <c r="M165" s="74"/>
      <c r="N165" s="74"/>
      <c r="O165" s="74"/>
      <c r="P165" s="74"/>
      <c r="Q165" s="74"/>
      <c r="R165" s="74"/>
      <c r="S165" s="74"/>
      <c r="T165" s="74"/>
      <c r="U165" s="74"/>
      <c r="V165" s="74"/>
      <c r="W165" s="74"/>
      <c r="X165" s="74"/>
      <c r="Y165" s="74"/>
      <c r="Z165" s="74"/>
      <c r="AA165" s="74"/>
      <c r="AB165" s="151"/>
      <c r="AC165" s="151"/>
      <c r="AD165" s="74"/>
      <c r="AE165" s="74"/>
      <c r="AF165" s="74"/>
      <c r="AG165" s="65"/>
      <c r="AI165" s="66">
        <f t="shared" si="69"/>
        <v>0</v>
      </c>
      <c r="AJ165" s="67">
        <f t="shared" si="70"/>
        <v>0</v>
      </c>
      <c r="AK165" s="35">
        <v>8</v>
      </c>
      <c r="AM165" s="36"/>
      <c r="AN165" s="36"/>
      <c r="AO165" s="36"/>
      <c r="AP165" s="36"/>
      <c r="AQ165" s="35"/>
      <c r="AT165" s="68"/>
      <c r="AU165" s="68"/>
      <c r="AV165" s="69">
        <f t="shared" si="66"/>
        <v>0</v>
      </c>
      <c r="AW165" s="69">
        <f t="shared" si="66"/>
        <v>0</v>
      </c>
      <c r="AY165" s="48"/>
      <c r="AZ165" s="75"/>
      <c r="BA165" s="72"/>
    </row>
    <row r="166" spans="1:53" s="52" customFormat="1" x14ac:dyDescent="0.25">
      <c r="A166" s="49" t="s">
        <v>73</v>
      </c>
      <c r="B166" s="50"/>
      <c r="C166" s="50"/>
      <c r="D166" s="50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50"/>
      <c r="AA166" s="50"/>
      <c r="AB166" s="50"/>
      <c r="AC166" s="50"/>
      <c r="AD166" s="50"/>
      <c r="AE166" s="50"/>
      <c r="AF166" s="50"/>
      <c r="AG166" s="51"/>
      <c r="AI166" s="53"/>
      <c r="AJ166" s="54"/>
      <c r="AT166" s="55"/>
      <c r="AU166" s="55"/>
      <c r="AV166" s="56">
        <f t="shared" si="66"/>
        <v>0</v>
      </c>
      <c r="AW166" s="56">
        <f t="shared" si="66"/>
        <v>0</v>
      </c>
      <c r="AY166" s="57"/>
      <c r="AZ166" s="58"/>
      <c r="BA166" s="72"/>
    </row>
    <row r="167" spans="1:53" x14ac:dyDescent="0.25">
      <c r="A167" s="59" t="s">
        <v>94</v>
      </c>
      <c r="B167" s="62">
        <v>7</v>
      </c>
      <c r="C167" s="62">
        <v>7.5</v>
      </c>
      <c r="D167" s="62">
        <v>7.5</v>
      </c>
      <c r="E167" s="63">
        <v>7.5</v>
      </c>
      <c r="F167" s="63">
        <v>7.5</v>
      </c>
      <c r="G167" s="62">
        <v>7.5</v>
      </c>
      <c r="H167" s="62"/>
      <c r="I167" s="62"/>
      <c r="J167" s="62">
        <v>7.5</v>
      </c>
      <c r="K167" s="62">
        <v>7.5</v>
      </c>
      <c r="L167" s="63">
        <v>7.5</v>
      </c>
      <c r="M167" s="63">
        <v>7.5</v>
      </c>
      <c r="N167" s="62">
        <v>7.5</v>
      </c>
      <c r="O167" s="62"/>
      <c r="P167" s="62"/>
      <c r="Q167" s="62">
        <v>7.5</v>
      </c>
      <c r="R167" s="62">
        <v>7.5</v>
      </c>
      <c r="S167" s="63">
        <v>7.5</v>
      </c>
      <c r="T167" s="63">
        <v>7.5</v>
      </c>
      <c r="U167" s="62">
        <v>7.5</v>
      </c>
      <c r="V167" s="62"/>
      <c r="W167" s="62"/>
      <c r="X167" s="62">
        <v>7.5</v>
      </c>
      <c r="Y167" s="62">
        <v>7.5</v>
      </c>
      <c r="Z167" s="63">
        <v>7.5</v>
      </c>
      <c r="AA167" s="63">
        <v>7.5</v>
      </c>
      <c r="AB167" s="62">
        <v>7.5</v>
      </c>
      <c r="AC167" s="62"/>
      <c r="AD167" s="62"/>
      <c r="AE167" s="62">
        <v>7.5</v>
      </c>
      <c r="AF167" s="62">
        <v>7.5</v>
      </c>
      <c r="AG167" s="80"/>
      <c r="AI167" s="66">
        <f t="shared" ref="AI167:AI168" si="71">COUNTA(B167:AF167)</f>
        <v>23</v>
      </c>
      <c r="AJ167" s="67">
        <f t="shared" ref="AJ167:AJ168" si="72">+AI167*AK167</f>
        <v>172.5</v>
      </c>
      <c r="AK167" s="35">
        <v>7.5</v>
      </c>
      <c r="AT167" s="68">
        <v>20</v>
      </c>
      <c r="AU167" s="68">
        <v>160</v>
      </c>
      <c r="AV167" s="69">
        <f t="shared" si="66"/>
        <v>3</v>
      </c>
      <c r="AW167" s="69">
        <f t="shared" si="66"/>
        <v>12.5</v>
      </c>
      <c r="AY167" s="70"/>
      <c r="AZ167" s="71"/>
      <c r="BA167" s="72"/>
    </row>
    <row r="168" spans="1:53" x14ac:dyDescent="0.25">
      <c r="A168" s="59"/>
      <c r="B168" s="74"/>
      <c r="C168" s="74"/>
      <c r="D168" s="74"/>
      <c r="E168" s="74"/>
      <c r="F168" s="74"/>
      <c r="G168" s="74"/>
      <c r="H168" s="74"/>
      <c r="I168" s="74"/>
      <c r="J168" s="74"/>
      <c r="K168" s="74"/>
      <c r="L168" s="74"/>
      <c r="M168" s="74"/>
      <c r="N168" s="74"/>
      <c r="O168" s="74"/>
      <c r="P168" s="74"/>
      <c r="Q168" s="74"/>
      <c r="R168" s="74"/>
      <c r="S168" s="74"/>
      <c r="T168" s="74"/>
      <c r="U168" s="74"/>
      <c r="V168" s="74"/>
      <c r="W168" s="74"/>
      <c r="X168" s="74"/>
      <c r="Y168" s="74"/>
      <c r="Z168" s="74"/>
      <c r="AA168" s="74"/>
      <c r="AB168" s="74"/>
      <c r="AC168" s="74"/>
      <c r="AD168" s="74"/>
      <c r="AE168" s="74"/>
      <c r="AF168" s="74"/>
      <c r="AG168" s="65"/>
      <c r="AI168" s="66">
        <f t="shared" si="71"/>
        <v>0</v>
      </c>
      <c r="AJ168" s="67">
        <f t="shared" si="72"/>
        <v>0</v>
      </c>
      <c r="AK168" s="35">
        <v>7.5</v>
      </c>
      <c r="AM168" s="36"/>
      <c r="AN168" s="36"/>
      <c r="AO168" s="36"/>
      <c r="AP168" s="36"/>
      <c r="AQ168" s="35"/>
      <c r="AT168" s="68"/>
      <c r="AU168" s="68"/>
      <c r="AV168" s="69">
        <f t="shared" si="66"/>
        <v>0</v>
      </c>
      <c r="AW168" s="69">
        <f t="shared" si="66"/>
        <v>0</v>
      </c>
      <c r="AY168" s="48"/>
      <c r="AZ168" s="75"/>
      <c r="BA168" s="72"/>
    </row>
    <row r="169" spans="1:53" s="52" customFormat="1" x14ac:dyDescent="0.25">
      <c r="A169" s="49" t="s">
        <v>74</v>
      </c>
      <c r="B169" s="50"/>
      <c r="C169" s="50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50"/>
      <c r="Z169" s="50"/>
      <c r="AA169" s="50"/>
      <c r="AB169" s="50"/>
      <c r="AC169" s="50"/>
      <c r="AD169" s="50"/>
      <c r="AE169" s="50"/>
      <c r="AF169" s="50"/>
      <c r="AG169" s="51"/>
      <c r="AI169" s="53"/>
      <c r="AJ169" s="54"/>
      <c r="AT169" s="55"/>
      <c r="AU169" s="55"/>
      <c r="AV169" s="56">
        <f t="shared" si="66"/>
        <v>0</v>
      </c>
      <c r="AW169" s="56">
        <f t="shared" si="66"/>
        <v>0</v>
      </c>
      <c r="AY169" s="57"/>
      <c r="AZ169" s="58"/>
      <c r="BA169" s="72"/>
    </row>
    <row r="170" spans="1:53" x14ac:dyDescent="0.25">
      <c r="A170" s="59" t="s">
        <v>75</v>
      </c>
      <c r="B170" s="61"/>
      <c r="C170" s="61"/>
      <c r="D170" s="61"/>
      <c r="E170" s="63">
        <v>8</v>
      </c>
      <c r="F170" s="63">
        <v>8</v>
      </c>
      <c r="G170" s="62">
        <v>8</v>
      </c>
      <c r="H170" s="62">
        <v>8</v>
      </c>
      <c r="I170" s="62">
        <v>8</v>
      </c>
      <c r="J170" s="62">
        <v>8</v>
      </c>
      <c r="K170" s="62">
        <v>8</v>
      </c>
      <c r="L170" s="61"/>
      <c r="M170" s="61"/>
      <c r="N170" s="60"/>
      <c r="O170" s="60"/>
      <c r="P170" s="60"/>
      <c r="Q170" s="60"/>
      <c r="R170" s="60"/>
      <c r="S170" s="61"/>
      <c r="T170" s="61"/>
      <c r="U170" s="61"/>
      <c r="V170" s="61"/>
      <c r="W170" s="62">
        <v>8</v>
      </c>
      <c r="X170" s="62">
        <v>8</v>
      </c>
      <c r="Y170" s="88">
        <v>8</v>
      </c>
      <c r="Z170" s="63">
        <v>8</v>
      </c>
      <c r="AA170" s="63">
        <v>8</v>
      </c>
      <c r="AB170" s="62">
        <v>8</v>
      </c>
      <c r="AC170" s="62">
        <v>8</v>
      </c>
      <c r="AD170" s="61"/>
      <c r="AE170" s="61"/>
      <c r="AF170" s="61"/>
      <c r="AG170" s="65"/>
      <c r="AI170" s="66">
        <f t="shared" ref="AI170:AI172" si="73">COUNTA(B170:AF170)</f>
        <v>14</v>
      </c>
      <c r="AJ170" s="67">
        <f t="shared" ref="AJ170:AJ172" si="74">+AI170*AK170</f>
        <v>112</v>
      </c>
      <c r="AK170" s="35">
        <v>8</v>
      </c>
      <c r="AT170" s="68">
        <v>14</v>
      </c>
      <c r="AU170" s="68">
        <v>112</v>
      </c>
      <c r="AV170" s="69">
        <f t="shared" si="66"/>
        <v>0</v>
      </c>
      <c r="AW170" s="69">
        <f t="shared" si="66"/>
        <v>0</v>
      </c>
      <c r="AY170" s="70"/>
      <c r="AZ170" s="71"/>
      <c r="BA170" s="72"/>
    </row>
    <row r="171" spans="1:53" x14ac:dyDescent="0.25">
      <c r="A171" s="59" t="s">
        <v>76</v>
      </c>
      <c r="B171" s="62">
        <v>8</v>
      </c>
      <c r="C171" s="62">
        <v>8</v>
      </c>
      <c r="D171" s="62">
        <v>8</v>
      </c>
      <c r="E171" s="61"/>
      <c r="F171" s="61"/>
      <c r="G171" s="61"/>
      <c r="H171" s="61"/>
      <c r="I171" s="62">
        <v>8</v>
      </c>
      <c r="J171" s="62">
        <v>8</v>
      </c>
      <c r="K171" s="62">
        <v>8</v>
      </c>
      <c r="L171" s="63">
        <v>8</v>
      </c>
      <c r="M171" s="63">
        <v>8</v>
      </c>
      <c r="N171" s="62">
        <v>8</v>
      </c>
      <c r="O171" s="62">
        <v>8</v>
      </c>
      <c r="P171" s="61"/>
      <c r="Q171" s="61"/>
      <c r="R171" s="61"/>
      <c r="S171" s="63">
        <v>8</v>
      </c>
      <c r="T171" s="63">
        <v>8</v>
      </c>
      <c r="U171" s="62">
        <v>8</v>
      </c>
      <c r="V171" s="62">
        <v>8</v>
      </c>
      <c r="W171" s="62">
        <v>8</v>
      </c>
      <c r="X171" s="62">
        <v>8</v>
      </c>
      <c r="Y171" s="62">
        <v>8</v>
      </c>
      <c r="Z171" s="61"/>
      <c r="AA171" s="61"/>
      <c r="AB171" s="62">
        <v>8</v>
      </c>
      <c r="AC171" s="62">
        <v>8</v>
      </c>
      <c r="AD171" s="62">
        <v>8</v>
      </c>
      <c r="AE171" s="62">
        <v>8</v>
      </c>
      <c r="AF171" s="62">
        <v>8</v>
      </c>
      <c r="AG171" s="65"/>
      <c r="AI171" s="66">
        <f t="shared" si="73"/>
        <v>22</v>
      </c>
      <c r="AJ171" s="67">
        <f t="shared" si="74"/>
        <v>176</v>
      </c>
      <c r="AK171" s="35">
        <v>8</v>
      </c>
      <c r="AN171" s="16">
        <v>8</v>
      </c>
      <c r="AT171" s="68">
        <v>22</v>
      </c>
      <c r="AU171" s="68">
        <v>176</v>
      </c>
      <c r="AV171" s="69">
        <f t="shared" si="66"/>
        <v>0</v>
      </c>
      <c r="AW171" s="69">
        <f t="shared" si="66"/>
        <v>0</v>
      </c>
      <c r="AY171" s="70"/>
      <c r="AZ171" s="71"/>
      <c r="BA171" s="72"/>
    </row>
    <row r="172" spans="1:53" x14ac:dyDescent="0.25">
      <c r="A172" s="59"/>
      <c r="B172" s="74"/>
      <c r="C172" s="74"/>
      <c r="D172" s="74"/>
      <c r="E172" s="74"/>
      <c r="F172" s="74"/>
      <c r="G172" s="74"/>
      <c r="H172" s="74"/>
      <c r="I172" s="74"/>
      <c r="J172" s="74"/>
      <c r="K172" s="74"/>
      <c r="L172" s="74"/>
      <c r="M172" s="74"/>
      <c r="N172" s="74"/>
      <c r="O172" s="74"/>
      <c r="P172" s="74"/>
      <c r="Q172" s="74"/>
      <c r="R172" s="74"/>
      <c r="S172" s="74"/>
      <c r="T172" s="74"/>
      <c r="U172" s="74"/>
      <c r="V172" s="74"/>
      <c r="W172" s="74"/>
      <c r="X172" s="74"/>
      <c r="Y172" s="74"/>
      <c r="Z172" s="74"/>
      <c r="AA172" s="74"/>
      <c r="AB172" s="151"/>
      <c r="AC172" s="151"/>
      <c r="AD172" s="74"/>
      <c r="AE172" s="74"/>
      <c r="AF172" s="74"/>
      <c r="AG172" s="65"/>
      <c r="AI172" s="66">
        <f t="shared" si="73"/>
        <v>0</v>
      </c>
      <c r="AJ172" s="67">
        <f t="shared" si="74"/>
        <v>0</v>
      </c>
      <c r="AK172" s="35">
        <v>8</v>
      </c>
      <c r="AM172" s="36"/>
      <c r="AN172" s="36"/>
      <c r="AO172" s="36"/>
      <c r="AP172" s="36"/>
      <c r="AQ172" s="35"/>
      <c r="AT172" s="68"/>
      <c r="AU172" s="68"/>
      <c r="AV172" s="69">
        <f t="shared" si="66"/>
        <v>0</v>
      </c>
      <c r="AW172" s="69">
        <f t="shared" si="66"/>
        <v>0</v>
      </c>
      <c r="AY172" s="48"/>
      <c r="AZ172" s="75"/>
      <c r="BA172" s="72"/>
    </row>
    <row r="173" spans="1:53" s="52" customFormat="1" x14ac:dyDescent="0.25">
      <c r="A173" s="49" t="s">
        <v>78</v>
      </c>
      <c r="B173" s="50"/>
      <c r="C173" s="50"/>
      <c r="D173" s="50"/>
      <c r="E173" s="50"/>
      <c r="F173" s="50"/>
      <c r="G173" s="50"/>
      <c r="H173" s="50"/>
      <c r="I173" s="50"/>
      <c r="J173" s="50"/>
      <c r="K173" s="50"/>
      <c r="L173" s="50"/>
      <c r="M173" s="50"/>
      <c r="N173" s="50"/>
      <c r="O173" s="50"/>
      <c r="P173" s="50"/>
      <c r="Q173" s="50"/>
      <c r="R173" s="50"/>
      <c r="S173" s="50"/>
      <c r="T173" s="50"/>
      <c r="U173" s="50"/>
      <c r="V173" s="50"/>
      <c r="W173" s="50"/>
      <c r="X173" s="50"/>
      <c r="Y173" s="50"/>
      <c r="Z173" s="50"/>
      <c r="AA173" s="50"/>
      <c r="AB173" s="50"/>
      <c r="AC173" s="50"/>
      <c r="AD173" s="50"/>
      <c r="AE173" s="50"/>
      <c r="AF173" s="50"/>
      <c r="AG173" s="51"/>
      <c r="AI173" s="53"/>
      <c r="AJ173" s="54"/>
      <c r="AT173" s="55"/>
      <c r="AU173" s="55"/>
      <c r="AV173" s="56">
        <f t="shared" si="66"/>
        <v>0</v>
      </c>
      <c r="AW173" s="56">
        <f t="shared" si="66"/>
        <v>0</v>
      </c>
      <c r="AY173" s="57"/>
      <c r="AZ173" s="58"/>
      <c r="BA173" s="72"/>
    </row>
    <row r="174" spans="1:53" x14ac:dyDescent="0.25">
      <c r="A174" s="59" t="s">
        <v>79</v>
      </c>
      <c r="B174" s="116">
        <v>8</v>
      </c>
      <c r="C174" s="116">
        <v>8</v>
      </c>
      <c r="D174" s="61"/>
      <c r="E174" s="61"/>
      <c r="F174" s="63">
        <v>8</v>
      </c>
      <c r="G174" s="62">
        <v>8</v>
      </c>
      <c r="H174" s="62">
        <v>8</v>
      </c>
      <c r="I174" s="61"/>
      <c r="J174" s="61"/>
      <c r="K174" s="61"/>
      <c r="L174" s="61"/>
      <c r="M174" s="63">
        <v>8</v>
      </c>
      <c r="N174" s="62">
        <v>8</v>
      </c>
      <c r="O174" s="62">
        <v>8</v>
      </c>
      <c r="P174" s="62">
        <v>8</v>
      </c>
      <c r="Q174" s="62">
        <v>8</v>
      </c>
      <c r="R174" s="61"/>
      <c r="S174" s="61"/>
      <c r="T174" s="63">
        <v>8</v>
      </c>
      <c r="U174" s="62">
        <v>8</v>
      </c>
      <c r="V174" s="62">
        <v>8</v>
      </c>
      <c r="W174" s="62">
        <v>8</v>
      </c>
      <c r="X174" s="61"/>
      <c r="Y174" s="61"/>
      <c r="Z174" s="63">
        <v>8</v>
      </c>
      <c r="AA174" s="63">
        <v>8</v>
      </c>
      <c r="AB174" s="62">
        <v>8</v>
      </c>
      <c r="AC174" s="62">
        <v>8</v>
      </c>
      <c r="AD174" s="62">
        <v>8</v>
      </c>
      <c r="AE174" s="62">
        <v>8</v>
      </c>
      <c r="AF174" s="61"/>
      <c r="AG174" s="80"/>
      <c r="AI174" s="66">
        <f t="shared" ref="AI174:AI176" si="75">COUNTA(B174:AF174)</f>
        <v>20</v>
      </c>
      <c r="AJ174" s="67">
        <f t="shared" ref="AJ174:AJ176" si="76">+AI174*AK174</f>
        <v>160</v>
      </c>
      <c r="AK174" s="35">
        <v>8</v>
      </c>
      <c r="AT174" s="68">
        <v>18</v>
      </c>
      <c r="AU174" s="68">
        <v>144</v>
      </c>
      <c r="AV174" s="69">
        <f t="shared" si="66"/>
        <v>2</v>
      </c>
      <c r="AW174" s="69">
        <f t="shared" si="66"/>
        <v>16</v>
      </c>
      <c r="AY174" s="70"/>
      <c r="AZ174" s="71"/>
      <c r="BA174" s="72"/>
    </row>
    <row r="175" spans="1:53" x14ac:dyDescent="0.25">
      <c r="A175" s="59" t="s">
        <v>80</v>
      </c>
      <c r="B175" s="62">
        <v>8</v>
      </c>
      <c r="C175" s="62">
        <v>8</v>
      </c>
      <c r="D175" s="62">
        <v>8</v>
      </c>
      <c r="E175" s="63">
        <v>8</v>
      </c>
      <c r="F175" s="61"/>
      <c r="G175" s="61"/>
      <c r="H175" s="152"/>
      <c r="I175" s="62">
        <v>8</v>
      </c>
      <c r="J175" s="62">
        <v>8</v>
      </c>
      <c r="K175" s="62">
        <v>8</v>
      </c>
      <c r="L175" s="63">
        <v>8</v>
      </c>
      <c r="M175" s="61"/>
      <c r="N175" s="61"/>
      <c r="O175" s="61"/>
      <c r="P175" s="60"/>
      <c r="Q175" s="60"/>
      <c r="R175" s="60"/>
      <c r="S175" s="60"/>
      <c r="T175" s="61"/>
      <c r="U175" s="61"/>
      <c r="V175" s="61"/>
      <c r="W175" s="60"/>
      <c r="X175" s="60"/>
      <c r="Y175" s="60"/>
      <c r="Z175" s="60"/>
      <c r="AA175" s="61"/>
      <c r="AB175" s="61"/>
      <c r="AC175" s="61"/>
      <c r="AD175" s="61"/>
      <c r="AE175" s="152"/>
      <c r="AF175" s="62">
        <v>8</v>
      </c>
      <c r="AG175" s="80"/>
      <c r="AI175" s="66">
        <f t="shared" si="75"/>
        <v>9</v>
      </c>
      <c r="AJ175" s="67">
        <f t="shared" si="76"/>
        <v>72</v>
      </c>
      <c r="AK175" s="35">
        <v>8</v>
      </c>
      <c r="AT175" s="68">
        <v>11</v>
      </c>
      <c r="AU175" s="68">
        <v>88</v>
      </c>
      <c r="AV175" s="69">
        <f t="shared" si="66"/>
        <v>-2</v>
      </c>
      <c r="AW175" s="69">
        <f t="shared" si="66"/>
        <v>-16</v>
      </c>
      <c r="AY175" s="70"/>
      <c r="AZ175" s="71"/>
      <c r="BA175" s="72"/>
    </row>
    <row r="176" spans="1:53" ht="15.75" thickBot="1" x14ac:dyDescent="0.3">
      <c r="A176" s="81" t="s">
        <v>82</v>
      </c>
      <c r="B176" s="83">
        <v>8</v>
      </c>
      <c r="C176" s="83">
        <v>8</v>
      </c>
      <c r="D176" s="83">
        <v>8</v>
      </c>
      <c r="E176" s="84"/>
      <c r="F176" s="84"/>
      <c r="G176" s="83">
        <v>8</v>
      </c>
      <c r="H176" s="83">
        <v>8</v>
      </c>
      <c r="I176" s="83">
        <v>8</v>
      </c>
      <c r="J176" s="83">
        <v>8</v>
      </c>
      <c r="K176" s="83">
        <v>8</v>
      </c>
      <c r="L176" s="84"/>
      <c r="M176" s="84"/>
      <c r="N176" s="83">
        <v>8</v>
      </c>
      <c r="O176" s="83">
        <v>8</v>
      </c>
      <c r="P176" s="83">
        <v>8</v>
      </c>
      <c r="Q176" s="83">
        <v>8</v>
      </c>
      <c r="R176" s="83">
        <v>8</v>
      </c>
      <c r="S176" s="153">
        <v>8</v>
      </c>
      <c r="T176" s="84"/>
      <c r="U176" s="83">
        <v>8</v>
      </c>
      <c r="V176" s="83">
        <v>8</v>
      </c>
      <c r="W176" s="83">
        <v>8</v>
      </c>
      <c r="X176" s="83">
        <v>8</v>
      </c>
      <c r="Y176" s="83">
        <v>8</v>
      </c>
      <c r="Z176" s="84"/>
      <c r="AA176" s="84"/>
      <c r="AB176" s="154"/>
      <c r="AC176" s="154"/>
      <c r="AD176" s="154"/>
      <c r="AE176" s="154"/>
      <c r="AF176" s="154"/>
      <c r="AG176" s="128"/>
      <c r="AI176" s="87">
        <f t="shared" si="75"/>
        <v>19</v>
      </c>
      <c r="AJ176" s="145">
        <f t="shared" si="76"/>
        <v>152</v>
      </c>
      <c r="AK176" s="35">
        <v>8</v>
      </c>
      <c r="AT176" s="68">
        <v>19</v>
      </c>
      <c r="AU176" s="68">
        <v>152</v>
      </c>
      <c r="AV176" s="69">
        <f t="shared" si="66"/>
        <v>0</v>
      </c>
      <c r="AW176" s="69">
        <f t="shared" si="66"/>
        <v>0</v>
      </c>
      <c r="AY176" s="70"/>
      <c r="AZ176" s="71"/>
      <c r="BA176" s="72"/>
    </row>
    <row r="177" spans="1:53" ht="15.75" thickBot="1" x14ac:dyDescent="0.3">
      <c r="AV177" s="69">
        <f t="shared" si="66"/>
        <v>0</v>
      </c>
      <c r="AW177" s="69">
        <f t="shared" si="66"/>
        <v>0</v>
      </c>
      <c r="AY177" s="70"/>
      <c r="AZ177" s="71"/>
      <c r="BA177" s="72"/>
    </row>
    <row r="178" spans="1:53" s="35" customFormat="1" x14ac:dyDescent="0.25">
      <c r="A178" s="42" t="s">
        <v>97</v>
      </c>
      <c r="B178" s="43">
        <v>1</v>
      </c>
      <c r="C178" s="43">
        <v>2</v>
      </c>
      <c r="D178" s="43">
        <v>3</v>
      </c>
      <c r="E178" s="43">
        <v>4</v>
      </c>
      <c r="F178" s="43">
        <v>5</v>
      </c>
      <c r="G178" s="43">
        <v>6</v>
      </c>
      <c r="H178" s="43">
        <v>7</v>
      </c>
      <c r="I178" s="43">
        <v>8</v>
      </c>
      <c r="J178" s="43">
        <v>9</v>
      </c>
      <c r="K178" s="43">
        <v>10</v>
      </c>
      <c r="L178" s="43">
        <v>11</v>
      </c>
      <c r="M178" s="43">
        <v>12</v>
      </c>
      <c r="N178" s="43">
        <v>13</v>
      </c>
      <c r="O178" s="43">
        <v>14</v>
      </c>
      <c r="P178" s="43">
        <v>15</v>
      </c>
      <c r="Q178" s="43">
        <v>16</v>
      </c>
      <c r="R178" s="43">
        <v>17</v>
      </c>
      <c r="S178" s="43">
        <v>18</v>
      </c>
      <c r="T178" s="43">
        <v>19</v>
      </c>
      <c r="U178" s="43">
        <v>20</v>
      </c>
      <c r="V178" s="43">
        <v>21</v>
      </c>
      <c r="W178" s="43">
        <v>22</v>
      </c>
      <c r="X178" s="43">
        <v>23</v>
      </c>
      <c r="Y178" s="43">
        <v>24</v>
      </c>
      <c r="Z178" s="43">
        <v>25</v>
      </c>
      <c r="AA178" s="43">
        <v>26</v>
      </c>
      <c r="AB178" s="43">
        <v>27</v>
      </c>
      <c r="AC178" s="43">
        <v>28</v>
      </c>
      <c r="AD178" s="43">
        <v>29</v>
      </c>
      <c r="AE178" s="43">
        <v>30</v>
      </c>
      <c r="AF178" s="43">
        <v>31</v>
      </c>
      <c r="AG178" s="44"/>
      <c r="AI178" s="45" t="s">
        <v>48</v>
      </c>
      <c r="AJ178" s="46" t="s">
        <v>49</v>
      </c>
      <c r="AT178" s="47" t="s">
        <v>48</v>
      </c>
      <c r="AU178" s="47" t="s">
        <v>51</v>
      </c>
      <c r="AV178" s="69"/>
      <c r="AW178" s="69"/>
      <c r="AY178" s="48"/>
      <c r="AZ178" s="75"/>
      <c r="BA178" s="72"/>
    </row>
    <row r="179" spans="1:53" s="52" customFormat="1" x14ac:dyDescent="0.25">
      <c r="A179" s="49" t="s">
        <v>54</v>
      </c>
      <c r="B179" s="50" t="s">
        <v>58</v>
      </c>
      <c r="C179" s="50" t="s">
        <v>59</v>
      </c>
      <c r="D179" s="50" t="s">
        <v>60</v>
      </c>
      <c r="E179" s="50" t="s">
        <v>84</v>
      </c>
      <c r="F179" s="50" t="s">
        <v>55</v>
      </c>
      <c r="G179" s="50" t="s">
        <v>56</v>
      </c>
      <c r="H179" s="50" t="s">
        <v>57</v>
      </c>
      <c r="I179" s="50" t="s">
        <v>58</v>
      </c>
      <c r="J179" s="50" t="s">
        <v>59</v>
      </c>
      <c r="K179" s="50" t="s">
        <v>60</v>
      </c>
      <c r="L179" s="50" t="s">
        <v>84</v>
      </c>
      <c r="M179" s="50" t="s">
        <v>55</v>
      </c>
      <c r="N179" s="50" t="s">
        <v>56</v>
      </c>
      <c r="O179" s="50" t="s">
        <v>57</v>
      </c>
      <c r="P179" s="50" t="s">
        <v>58</v>
      </c>
      <c r="Q179" s="50" t="s">
        <v>59</v>
      </c>
      <c r="R179" s="50" t="s">
        <v>60</v>
      </c>
      <c r="S179" s="50" t="s">
        <v>84</v>
      </c>
      <c r="T179" s="50" t="s">
        <v>55</v>
      </c>
      <c r="U179" s="50" t="s">
        <v>56</v>
      </c>
      <c r="V179" s="50" t="s">
        <v>57</v>
      </c>
      <c r="W179" s="50" t="s">
        <v>58</v>
      </c>
      <c r="X179" s="50" t="s">
        <v>59</v>
      </c>
      <c r="Y179" s="50" t="s">
        <v>60</v>
      </c>
      <c r="Z179" s="50" t="s">
        <v>84</v>
      </c>
      <c r="AA179" s="50" t="s">
        <v>55</v>
      </c>
      <c r="AB179" s="50" t="s">
        <v>56</v>
      </c>
      <c r="AC179" s="50" t="s">
        <v>57</v>
      </c>
      <c r="AD179" s="50" t="s">
        <v>58</v>
      </c>
      <c r="AE179" s="50" t="s">
        <v>59</v>
      </c>
      <c r="AF179" s="50" t="s">
        <v>60</v>
      </c>
      <c r="AG179" s="51"/>
      <c r="AI179" s="53"/>
      <c r="AJ179" s="54"/>
      <c r="AT179" s="55"/>
      <c r="AU179" s="55"/>
      <c r="AV179" s="56">
        <f t="shared" ref="AV179:AW202" si="77">+AI179-AT179</f>
        <v>0</v>
      </c>
      <c r="AW179" s="56">
        <f t="shared" si="77"/>
        <v>0</v>
      </c>
      <c r="AY179" s="57"/>
      <c r="AZ179" s="58"/>
      <c r="BA179" s="72"/>
    </row>
    <row r="180" spans="1:53" x14ac:dyDescent="0.25">
      <c r="A180" s="59" t="s">
        <v>65</v>
      </c>
      <c r="B180" s="63">
        <v>8</v>
      </c>
      <c r="C180" s="63">
        <v>8</v>
      </c>
      <c r="D180" s="62">
        <v>8</v>
      </c>
      <c r="E180" s="62">
        <v>8</v>
      </c>
      <c r="F180" s="62">
        <v>8</v>
      </c>
      <c r="G180" s="62">
        <v>8</v>
      </c>
      <c r="H180" s="62">
        <v>8</v>
      </c>
      <c r="I180" s="61"/>
      <c r="J180" s="61"/>
      <c r="K180" s="62">
        <v>8</v>
      </c>
      <c r="L180" s="62">
        <v>8</v>
      </c>
      <c r="M180" s="130">
        <v>8</v>
      </c>
      <c r="N180" s="62">
        <v>8</v>
      </c>
      <c r="O180" s="62">
        <v>8</v>
      </c>
      <c r="P180" s="63">
        <v>8</v>
      </c>
      <c r="Q180" s="63">
        <v>8</v>
      </c>
      <c r="R180" s="132"/>
      <c r="S180" s="61"/>
      <c r="T180" s="62">
        <v>8</v>
      </c>
      <c r="U180" s="62">
        <v>8</v>
      </c>
      <c r="V180" s="62">
        <v>8</v>
      </c>
      <c r="W180" s="63">
        <v>8</v>
      </c>
      <c r="X180" s="63">
        <v>8</v>
      </c>
      <c r="Y180" s="62">
        <v>8</v>
      </c>
      <c r="Z180" s="62">
        <v>8</v>
      </c>
      <c r="AA180" s="61"/>
      <c r="AB180" s="61"/>
      <c r="AC180" s="61"/>
      <c r="AD180" s="63">
        <v>8</v>
      </c>
      <c r="AE180" s="63">
        <v>8</v>
      </c>
      <c r="AF180" s="62">
        <v>8</v>
      </c>
      <c r="AG180" s="65"/>
      <c r="AI180" s="66">
        <f t="shared" ref="AI180:AI184" si="78">COUNTA(B180:AF180)</f>
        <v>24</v>
      </c>
      <c r="AJ180" s="67">
        <f>+AI180*AK180</f>
        <v>192</v>
      </c>
      <c r="AK180" s="35">
        <v>8</v>
      </c>
      <c r="AT180" s="68">
        <v>24</v>
      </c>
      <c r="AU180" s="68">
        <v>192</v>
      </c>
      <c r="AV180" s="69">
        <f t="shared" si="77"/>
        <v>0</v>
      </c>
      <c r="AW180" s="69">
        <f t="shared" si="77"/>
        <v>0</v>
      </c>
      <c r="AY180" s="70"/>
      <c r="AZ180" s="71"/>
      <c r="BA180" s="72"/>
    </row>
    <row r="181" spans="1:53" x14ac:dyDescent="0.25">
      <c r="A181" s="59" t="s">
        <v>64</v>
      </c>
      <c r="B181" s="61"/>
      <c r="C181" s="61"/>
      <c r="D181" s="61"/>
      <c r="E181" s="61"/>
      <c r="F181" s="60"/>
      <c r="G181" s="60"/>
      <c r="H181" s="60"/>
      <c r="I181" s="60"/>
      <c r="J181" s="60"/>
      <c r="K181" s="61"/>
      <c r="L181" s="61"/>
      <c r="M181" s="61"/>
      <c r="N181" s="61"/>
      <c r="O181" s="61"/>
      <c r="P181" s="73">
        <v>8</v>
      </c>
      <c r="Q181" s="63">
        <v>8</v>
      </c>
      <c r="R181" s="62" t="s">
        <v>70</v>
      </c>
      <c r="S181" s="62" t="s">
        <v>70</v>
      </c>
      <c r="T181" s="62" t="s">
        <v>70</v>
      </c>
      <c r="U181" s="62" t="s">
        <v>70</v>
      </c>
      <c r="V181" s="62" t="s">
        <v>70</v>
      </c>
      <c r="W181" s="61"/>
      <c r="X181" s="61"/>
      <c r="Y181" s="62">
        <v>8</v>
      </c>
      <c r="Z181" s="62">
        <v>8</v>
      </c>
      <c r="AA181" s="62">
        <v>8</v>
      </c>
      <c r="AB181" s="62">
        <v>8</v>
      </c>
      <c r="AC181" s="62">
        <v>8</v>
      </c>
      <c r="AD181" s="63">
        <v>8</v>
      </c>
      <c r="AE181" s="63">
        <v>8</v>
      </c>
      <c r="AF181" s="61"/>
      <c r="AG181" s="65"/>
      <c r="AI181" s="66">
        <f t="shared" si="78"/>
        <v>14</v>
      </c>
      <c r="AJ181" s="67">
        <f t="shared" ref="AJ181:AJ184" si="79">+AI181*AK181</f>
        <v>112</v>
      </c>
      <c r="AK181" s="35">
        <v>8</v>
      </c>
      <c r="AT181" s="68">
        <v>14</v>
      </c>
      <c r="AU181" s="68">
        <v>112</v>
      </c>
      <c r="AV181" s="69">
        <f t="shared" si="77"/>
        <v>0</v>
      </c>
      <c r="AW181" s="69">
        <f t="shared" si="77"/>
        <v>0</v>
      </c>
      <c r="AY181" s="70"/>
      <c r="AZ181" s="71"/>
      <c r="BA181" s="72"/>
    </row>
    <row r="182" spans="1:53" x14ac:dyDescent="0.25">
      <c r="A182" s="59" t="s">
        <v>71</v>
      </c>
      <c r="B182" s="61"/>
      <c r="C182" s="61"/>
      <c r="D182" s="62">
        <v>8</v>
      </c>
      <c r="E182" s="62">
        <v>8</v>
      </c>
      <c r="F182" s="62">
        <v>8</v>
      </c>
      <c r="G182" s="62">
        <v>8</v>
      </c>
      <c r="H182" s="62">
        <v>8</v>
      </c>
      <c r="I182" s="63">
        <v>8</v>
      </c>
      <c r="J182" s="63">
        <v>8</v>
      </c>
      <c r="K182" s="61"/>
      <c r="L182" s="61"/>
      <c r="M182" s="60"/>
      <c r="N182" s="60"/>
      <c r="O182" s="60"/>
      <c r="P182" s="60"/>
      <c r="Q182" s="60"/>
      <c r="R182" s="60"/>
      <c r="S182" s="60"/>
      <c r="T182" s="61"/>
      <c r="U182" s="61"/>
      <c r="V182" s="61"/>
      <c r="W182" s="60"/>
      <c r="X182" s="60"/>
      <c r="Y182" s="60"/>
      <c r="Z182" s="60"/>
      <c r="AA182" s="60"/>
      <c r="AB182" s="60"/>
      <c r="AC182" s="60"/>
      <c r="AD182" s="61"/>
      <c r="AE182" s="61"/>
      <c r="AF182" s="62">
        <v>8</v>
      </c>
      <c r="AG182" s="65"/>
      <c r="AI182" s="66">
        <f t="shared" si="78"/>
        <v>8</v>
      </c>
      <c r="AJ182" s="67">
        <f t="shared" si="79"/>
        <v>64</v>
      </c>
      <c r="AK182" s="35">
        <v>8</v>
      </c>
      <c r="AT182" s="68">
        <v>8</v>
      </c>
      <c r="AU182" s="68">
        <v>64</v>
      </c>
      <c r="AV182" s="69">
        <f t="shared" si="77"/>
        <v>0</v>
      </c>
      <c r="AW182" s="69">
        <f t="shared" si="77"/>
        <v>0</v>
      </c>
      <c r="AY182" s="70"/>
      <c r="AZ182" s="71"/>
      <c r="BA182" s="72"/>
    </row>
    <row r="183" spans="1:53" x14ac:dyDescent="0.25">
      <c r="A183" s="59" t="s">
        <v>66</v>
      </c>
      <c r="B183" s="63">
        <v>8</v>
      </c>
      <c r="C183" s="63">
        <v>8</v>
      </c>
      <c r="D183" s="62" t="s">
        <v>88</v>
      </c>
      <c r="E183" s="62" t="s">
        <v>88</v>
      </c>
      <c r="F183" s="61"/>
      <c r="G183" s="61"/>
      <c r="H183" s="61"/>
      <c r="I183" s="63">
        <v>8</v>
      </c>
      <c r="J183" s="63">
        <v>8</v>
      </c>
      <c r="K183" s="62">
        <v>8</v>
      </c>
      <c r="L183" s="62">
        <v>8</v>
      </c>
      <c r="M183" s="62">
        <v>8</v>
      </c>
      <c r="N183" s="62">
        <v>8</v>
      </c>
      <c r="O183" s="62">
        <v>8</v>
      </c>
      <c r="P183" s="61"/>
      <c r="Q183" s="61"/>
      <c r="R183" s="62">
        <v>8</v>
      </c>
      <c r="S183" s="62">
        <v>8</v>
      </c>
      <c r="T183" s="62">
        <v>8</v>
      </c>
      <c r="U183" s="62">
        <v>8</v>
      </c>
      <c r="V183" s="62">
        <v>8</v>
      </c>
      <c r="W183" s="63">
        <v>8</v>
      </c>
      <c r="X183" s="63">
        <v>8</v>
      </c>
      <c r="Y183" s="61"/>
      <c r="Z183" s="61"/>
      <c r="AA183" s="152"/>
      <c r="AB183" s="152"/>
      <c r="AC183" s="152"/>
      <c r="AD183" s="155"/>
      <c r="AE183" s="155"/>
      <c r="AF183" s="156"/>
      <c r="AG183" s="65"/>
      <c r="AI183" s="66">
        <f t="shared" si="78"/>
        <v>18</v>
      </c>
      <c r="AJ183" s="67">
        <f t="shared" si="79"/>
        <v>144</v>
      </c>
      <c r="AK183" s="35">
        <v>8</v>
      </c>
      <c r="AT183" s="68">
        <v>24</v>
      </c>
      <c r="AU183" s="68">
        <v>192</v>
      </c>
      <c r="AV183" s="69">
        <f t="shared" si="77"/>
        <v>-6</v>
      </c>
      <c r="AW183" s="69">
        <f t="shared" si="77"/>
        <v>-48</v>
      </c>
      <c r="AY183" s="70"/>
      <c r="AZ183" s="71"/>
      <c r="BA183" s="72"/>
    </row>
    <row r="184" spans="1:53" x14ac:dyDescent="0.25">
      <c r="A184" s="59"/>
      <c r="B184" s="74"/>
      <c r="C184" s="74"/>
      <c r="D184" s="74"/>
      <c r="E184" s="74"/>
      <c r="F184" s="74"/>
      <c r="G184" s="74"/>
      <c r="H184" s="74"/>
      <c r="I184" s="74"/>
      <c r="J184" s="74"/>
      <c r="K184" s="74"/>
      <c r="L184" s="74"/>
      <c r="M184" s="74"/>
      <c r="N184" s="74"/>
      <c r="O184" s="74"/>
      <c r="P184" s="74"/>
      <c r="Q184" s="74"/>
      <c r="R184" s="74"/>
      <c r="S184" s="74"/>
      <c r="T184" s="74"/>
      <c r="U184" s="74"/>
      <c r="V184" s="74"/>
      <c r="W184" s="74"/>
      <c r="X184" s="74"/>
      <c r="Y184" s="74"/>
      <c r="Z184" s="74"/>
      <c r="AA184" s="74"/>
      <c r="AB184" s="151"/>
      <c r="AC184" s="151"/>
      <c r="AD184" s="74"/>
      <c r="AE184" s="74"/>
      <c r="AF184" s="74"/>
      <c r="AG184" s="65"/>
      <c r="AI184" s="66">
        <f t="shared" si="78"/>
        <v>0</v>
      </c>
      <c r="AJ184" s="67">
        <f t="shared" si="79"/>
        <v>0</v>
      </c>
      <c r="AK184" s="35">
        <v>8</v>
      </c>
      <c r="AM184" s="36"/>
      <c r="AN184" s="36"/>
      <c r="AO184" s="36"/>
      <c r="AP184" s="36"/>
      <c r="AQ184" s="35"/>
      <c r="AT184" s="68"/>
      <c r="AU184" s="68"/>
      <c r="AV184" s="69">
        <f t="shared" si="77"/>
        <v>0</v>
      </c>
      <c r="AW184" s="69">
        <f t="shared" si="77"/>
        <v>0</v>
      </c>
      <c r="AY184" s="48"/>
      <c r="AZ184" s="75"/>
      <c r="BA184" s="72"/>
    </row>
    <row r="185" spans="1:53" s="52" customFormat="1" x14ac:dyDescent="0.25">
      <c r="A185" s="49" t="s">
        <v>67</v>
      </c>
      <c r="B185" s="50"/>
      <c r="C185" s="50"/>
      <c r="D185" s="50"/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0"/>
      <c r="T185" s="50"/>
      <c r="U185" s="50"/>
      <c r="V185" s="50"/>
      <c r="W185" s="50"/>
      <c r="X185" s="50"/>
      <c r="Y185" s="50"/>
      <c r="Z185" s="50"/>
      <c r="AA185" s="50"/>
      <c r="AB185" s="50"/>
      <c r="AC185" s="50"/>
      <c r="AD185" s="50"/>
      <c r="AE185" s="50"/>
      <c r="AF185" s="50"/>
      <c r="AG185" s="51"/>
      <c r="AI185" s="53"/>
      <c r="AJ185" s="54"/>
      <c r="AT185" s="55"/>
      <c r="AU185" s="55"/>
      <c r="AV185" s="56">
        <f t="shared" si="77"/>
        <v>0</v>
      </c>
      <c r="AW185" s="56">
        <f t="shared" si="77"/>
        <v>0</v>
      </c>
      <c r="AY185" s="57"/>
      <c r="AZ185" s="58"/>
      <c r="BA185" s="72"/>
    </row>
    <row r="186" spans="1:53" x14ac:dyDescent="0.25">
      <c r="A186" s="59" t="s">
        <v>68</v>
      </c>
      <c r="B186" s="63">
        <v>8</v>
      </c>
      <c r="C186" s="63">
        <v>8</v>
      </c>
      <c r="D186" s="62">
        <v>8</v>
      </c>
      <c r="E186" s="62">
        <v>8</v>
      </c>
      <c r="F186" s="62">
        <v>8</v>
      </c>
      <c r="G186" s="62">
        <v>8</v>
      </c>
      <c r="H186" s="62">
        <v>8</v>
      </c>
      <c r="I186" s="61"/>
      <c r="J186" s="61"/>
      <c r="K186" s="60"/>
      <c r="L186" s="62">
        <v>8</v>
      </c>
      <c r="M186" s="62">
        <v>8</v>
      </c>
      <c r="N186" s="62">
        <v>8</v>
      </c>
      <c r="O186" s="62">
        <v>8</v>
      </c>
      <c r="P186" s="133">
        <v>8</v>
      </c>
      <c r="Q186" s="63">
        <v>8</v>
      </c>
      <c r="R186" s="61"/>
      <c r="S186" s="61"/>
      <c r="T186" s="61"/>
      <c r="U186" s="61"/>
      <c r="V186" s="62">
        <v>8</v>
      </c>
      <c r="W186" s="63">
        <v>8</v>
      </c>
      <c r="X186" s="63">
        <v>8</v>
      </c>
      <c r="Y186" s="62">
        <v>8</v>
      </c>
      <c r="Z186" s="62">
        <v>8</v>
      </c>
      <c r="AA186" s="61"/>
      <c r="AB186" s="61"/>
      <c r="AC186" s="61"/>
      <c r="AD186" s="63">
        <v>8</v>
      </c>
      <c r="AE186" s="63">
        <v>8</v>
      </c>
      <c r="AF186" s="62">
        <v>8</v>
      </c>
      <c r="AG186" s="65"/>
      <c r="AI186" s="66">
        <f t="shared" ref="AI186:AI190" si="80">COUNTA(B186:AF186)</f>
        <v>21</v>
      </c>
      <c r="AJ186" s="67">
        <f t="shared" ref="AJ186:AJ190" si="81">+AI186*AK186</f>
        <v>168</v>
      </c>
      <c r="AK186" s="35">
        <v>8</v>
      </c>
      <c r="AT186" s="68">
        <v>21</v>
      </c>
      <c r="AU186" s="68">
        <v>168</v>
      </c>
      <c r="AV186" s="69">
        <f t="shared" si="77"/>
        <v>0</v>
      </c>
      <c r="AW186" s="69">
        <f t="shared" si="77"/>
        <v>0</v>
      </c>
      <c r="AY186" s="70"/>
      <c r="AZ186" s="71"/>
      <c r="BA186" s="72"/>
    </row>
    <row r="187" spans="1:53" x14ac:dyDescent="0.25">
      <c r="A187" s="59" t="s">
        <v>69</v>
      </c>
      <c r="B187" s="61"/>
      <c r="C187" s="61"/>
      <c r="D187" s="61"/>
      <c r="E187" s="61"/>
      <c r="F187" s="62">
        <v>8</v>
      </c>
      <c r="G187" s="62">
        <v>8</v>
      </c>
      <c r="H187" s="62">
        <v>8</v>
      </c>
      <c r="I187" s="63" t="s">
        <v>70</v>
      </c>
      <c r="J187" s="63" t="s">
        <v>70</v>
      </c>
      <c r="K187" s="62" t="s">
        <v>70</v>
      </c>
      <c r="L187" s="62" t="s">
        <v>70</v>
      </c>
      <c r="M187" s="61"/>
      <c r="N187" s="61"/>
      <c r="O187" s="61"/>
      <c r="P187" s="73" t="s">
        <v>70</v>
      </c>
      <c r="Q187" s="63" t="s">
        <v>70</v>
      </c>
      <c r="R187" s="62" t="s">
        <v>70</v>
      </c>
      <c r="S187" s="62" t="s">
        <v>70</v>
      </c>
      <c r="T187" s="62" t="s">
        <v>70</v>
      </c>
      <c r="U187" s="62" t="s">
        <v>70</v>
      </c>
      <c r="V187" s="62" t="s">
        <v>70</v>
      </c>
      <c r="W187" s="61"/>
      <c r="X187" s="61"/>
      <c r="Y187" s="62" t="s">
        <v>70</v>
      </c>
      <c r="Z187" s="62" t="s">
        <v>70</v>
      </c>
      <c r="AA187" s="62" t="s">
        <v>70</v>
      </c>
      <c r="AB187" s="62" t="s">
        <v>70</v>
      </c>
      <c r="AC187" s="62" t="s">
        <v>70</v>
      </c>
      <c r="AD187" s="61"/>
      <c r="AE187" s="61"/>
      <c r="AF187" s="61"/>
      <c r="AG187" s="65"/>
      <c r="AI187" s="66">
        <f t="shared" si="80"/>
        <v>19</v>
      </c>
      <c r="AJ187" s="67">
        <f t="shared" si="81"/>
        <v>152</v>
      </c>
      <c r="AK187" s="35">
        <v>8</v>
      </c>
      <c r="AT187" s="68">
        <v>19</v>
      </c>
      <c r="AU187" s="68">
        <v>152</v>
      </c>
      <c r="AV187" s="69">
        <f t="shared" si="77"/>
        <v>0</v>
      </c>
      <c r="AW187" s="69">
        <f t="shared" si="77"/>
        <v>0</v>
      </c>
      <c r="AY187" s="70"/>
      <c r="AZ187" s="71"/>
      <c r="BA187" s="72"/>
    </row>
    <row r="188" spans="1:53" x14ac:dyDescent="0.25">
      <c r="A188" s="59" t="s">
        <v>93</v>
      </c>
      <c r="B188" s="61"/>
      <c r="C188" s="61"/>
      <c r="D188" s="62">
        <v>8</v>
      </c>
      <c r="E188" s="62">
        <v>8</v>
      </c>
      <c r="F188" s="62">
        <v>8</v>
      </c>
      <c r="G188" s="62">
        <v>8</v>
      </c>
      <c r="H188" s="62">
        <v>8</v>
      </c>
      <c r="I188" s="61"/>
      <c r="J188" s="61"/>
      <c r="K188" s="61"/>
      <c r="L188" s="61"/>
      <c r="M188" s="62">
        <v>8</v>
      </c>
      <c r="N188" s="62" t="s">
        <v>70</v>
      </c>
      <c r="O188" s="62" t="s">
        <v>70</v>
      </c>
      <c r="P188" s="73" t="s">
        <v>70</v>
      </c>
      <c r="Q188" s="63" t="s">
        <v>70</v>
      </c>
      <c r="R188" s="62">
        <v>8</v>
      </c>
      <c r="S188" s="62">
        <v>8</v>
      </c>
      <c r="T188" s="61"/>
      <c r="U188" s="61"/>
      <c r="V188" s="61"/>
      <c r="W188" s="63">
        <v>8</v>
      </c>
      <c r="X188" s="63">
        <v>8</v>
      </c>
      <c r="Y188" s="62">
        <v>8</v>
      </c>
      <c r="Z188" s="62">
        <v>8</v>
      </c>
      <c r="AA188" s="62">
        <v>8</v>
      </c>
      <c r="AB188" s="62">
        <v>8</v>
      </c>
      <c r="AC188" s="62">
        <v>8</v>
      </c>
      <c r="AD188" s="61"/>
      <c r="AE188" s="61"/>
      <c r="AF188" s="62">
        <v>8</v>
      </c>
      <c r="AG188" s="65"/>
      <c r="AI188" s="66">
        <f t="shared" si="80"/>
        <v>20</v>
      </c>
      <c r="AJ188" s="67">
        <f t="shared" si="81"/>
        <v>160</v>
      </c>
      <c r="AK188" s="35">
        <v>8</v>
      </c>
      <c r="AT188" s="68">
        <v>20</v>
      </c>
      <c r="AU188" s="68">
        <v>160</v>
      </c>
      <c r="AV188" s="69">
        <f t="shared" si="77"/>
        <v>0</v>
      </c>
      <c r="AW188" s="69">
        <f t="shared" si="77"/>
        <v>0</v>
      </c>
      <c r="AY188" s="70"/>
      <c r="AZ188" s="71"/>
      <c r="BA188" s="72"/>
    </row>
    <row r="189" spans="1:53" x14ac:dyDescent="0.25">
      <c r="A189" s="59" t="s">
        <v>72</v>
      </c>
      <c r="B189" s="63">
        <v>8</v>
      </c>
      <c r="C189" s="63">
        <v>8</v>
      </c>
      <c r="D189" s="62">
        <v>8</v>
      </c>
      <c r="E189" s="62">
        <v>8</v>
      </c>
      <c r="F189" s="61"/>
      <c r="G189" s="61"/>
      <c r="H189" s="61"/>
      <c r="I189" s="63">
        <v>8</v>
      </c>
      <c r="J189" s="63">
        <v>8</v>
      </c>
      <c r="K189" s="62">
        <v>8</v>
      </c>
      <c r="L189" s="62">
        <v>8</v>
      </c>
      <c r="M189" s="62">
        <v>8</v>
      </c>
      <c r="N189" s="62">
        <v>8</v>
      </c>
      <c r="O189" s="62">
        <v>8</v>
      </c>
      <c r="P189" s="61"/>
      <c r="Q189" s="61"/>
      <c r="R189" s="62">
        <v>8</v>
      </c>
      <c r="S189" s="62">
        <v>8</v>
      </c>
      <c r="T189" s="62">
        <v>8</v>
      </c>
      <c r="U189" s="62">
        <v>8</v>
      </c>
      <c r="V189" s="62">
        <v>8</v>
      </c>
      <c r="W189" s="61"/>
      <c r="X189" s="61"/>
      <c r="Y189" s="61"/>
      <c r="Z189" s="61"/>
      <c r="AA189" s="62" t="s">
        <v>92</v>
      </c>
      <c r="AB189" s="62" t="s">
        <v>92</v>
      </c>
      <c r="AC189" s="62" t="s">
        <v>92</v>
      </c>
      <c r="AD189" s="63">
        <v>8</v>
      </c>
      <c r="AE189" s="63">
        <v>8</v>
      </c>
      <c r="AF189" s="62">
        <v>8</v>
      </c>
      <c r="AG189" s="65"/>
      <c r="AI189" s="66">
        <v>22</v>
      </c>
      <c r="AJ189" s="67">
        <f t="shared" si="81"/>
        <v>176</v>
      </c>
      <c r="AK189" s="35">
        <v>8</v>
      </c>
      <c r="AT189" s="68">
        <v>22</v>
      </c>
      <c r="AU189" s="68">
        <v>176</v>
      </c>
      <c r="AV189" s="69">
        <f t="shared" si="77"/>
        <v>0</v>
      </c>
      <c r="AW189" s="69">
        <f t="shared" si="77"/>
        <v>0</v>
      </c>
      <c r="AY189" s="70"/>
      <c r="AZ189" s="71"/>
      <c r="BA189" s="72"/>
    </row>
    <row r="190" spans="1:53" x14ac:dyDescent="0.25">
      <c r="A190" s="59"/>
      <c r="B190" s="74"/>
      <c r="C190" s="74"/>
      <c r="D190" s="74"/>
      <c r="E190" s="74"/>
      <c r="F190" s="74"/>
      <c r="G190" s="74"/>
      <c r="H190" s="74"/>
      <c r="I190" s="74"/>
      <c r="J190" s="74"/>
      <c r="K190" s="74"/>
      <c r="L190" s="74"/>
      <c r="M190" s="74"/>
      <c r="N190" s="74"/>
      <c r="O190" s="74"/>
      <c r="P190" s="74"/>
      <c r="Q190" s="74"/>
      <c r="R190" s="74"/>
      <c r="S190" s="74"/>
      <c r="T190" s="74"/>
      <c r="U190" s="74"/>
      <c r="V190" s="74"/>
      <c r="W190" s="74"/>
      <c r="X190" s="74"/>
      <c r="Y190" s="74"/>
      <c r="Z190" s="74"/>
      <c r="AA190" s="74"/>
      <c r="AB190" s="151"/>
      <c r="AC190" s="151"/>
      <c r="AD190" s="74"/>
      <c r="AE190" s="74"/>
      <c r="AF190" s="74"/>
      <c r="AG190" s="65"/>
      <c r="AI190" s="66">
        <f t="shared" si="80"/>
        <v>0</v>
      </c>
      <c r="AJ190" s="67">
        <f t="shared" si="81"/>
        <v>0</v>
      </c>
      <c r="AK190" s="35">
        <v>8</v>
      </c>
      <c r="AM190" s="36"/>
      <c r="AN190" s="36"/>
      <c r="AO190" s="36"/>
      <c r="AP190" s="36"/>
      <c r="AQ190" s="35"/>
      <c r="AT190" s="68"/>
      <c r="AU190" s="68"/>
      <c r="AV190" s="69">
        <f t="shared" si="77"/>
        <v>0</v>
      </c>
      <c r="AW190" s="69">
        <f t="shared" si="77"/>
        <v>0</v>
      </c>
      <c r="AY190" s="48"/>
      <c r="AZ190" s="75"/>
      <c r="BA190" s="72"/>
    </row>
    <row r="191" spans="1:53" s="52" customFormat="1" x14ac:dyDescent="0.25">
      <c r="A191" s="49" t="s">
        <v>73</v>
      </c>
      <c r="B191" s="50"/>
      <c r="C191" s="50"/>
      <c r="D191" s="50"/>
      <c r="E191" s="50"/>
      <c r="F191" s="50"/>
      <c r="G191" s="50"/>
      <c r="H191" s="50"/>
      <c r="I191" s="50"/>
      <c r="J191" s="50"/>
      <c r="K191" s="50"/>
      <c r="L191" s="50"/>
      <c r="M191" s="50"/>
      <c r="N191" s="50"/>
      <c r="O191" s="50"/>
      <c r="P191" s="50"/>
      <c r="Q191" s="50"/>
      <c r="R191" s="50"/>
      <c r="S191" s="50"/>
      <c r="T191" s="50"/>
      <c r="U191" s="50"/>
      <c r="V191" s="50"/>
      <c r="W191" s="50"/>
      <c r="X191" s="50"/>
      <c r="Y191" s="50"/>
      <c r="Z191" s="50"/>
      <c r="AA191" s="50"/>
      <c r="AB191" s="50"/>
      <c r="AC191" s="50"/>
      <c r="AD191" s="50"/>
      <c r="AE191" s="50"/>
      <c r="AF191" s="50"/>
      <c r="AG191" s="51"/>
      <c r="AI191" s="53"/>
      <c r="AJ191" s="54"/>
      <c r="AT191" s="55"/>
      <c r="AU191" s="55"/>
      <c r="AV191" s="56">
        <f t="shared" si="77"/>
        <v>0</v>
      </c>
      <c r="AW191" s="56">
        <f t="shared" si="77"/>
        <v>0</v>
      </c>
      <c r="AY191" s="57"/>
      <c r="AZ191" s="58"/>
      <c r="BA191" s="72"/>
    </row>
    <row r="192" spans="1:53" x14ac:dyDescent="0.25">
      <c r="A192" s="59" t="s">
        <v>94</v>
      </c>
      <c r="B192" s="63">
        <v>7.5</v>
      </c>
      <c r="C192" s="63">
        <v>7.5</v>
      </c>
      <c r="D192" s="62">
        <v>7.5</v>
      </c>
      <c r="E192" s="62"/>
      <c r="F192" s="62"/>
      <c r="G192" s="62">
        <v>7.5</v>
      </c>
      <c r="H192" s="62">
        <v>7.5</v>
      </c>
      <c r="I192" s="63">
        <v>7.5</v>
      </c>
      <c r="J192" s="63">
        <v>7.5</v>
      </c>
      <c r="K192" s="62">
        <v>7.5</v>
      </c>
      <c r="L192" s="62"/>
      <c r="M192" s="62"/>
      <c r="N192" s="62">
        <v>7.5</v>
      </c>
      <c r="O192" s="62">
        <v>7.5</v>
      </c>
      <c r="P192" s="73" t="s">
        <v>96</v>
      </c>
      <c r="Q192" s="63" t="s">
        <v>96</v>
      </c>
      <c r="R192" s="62">
        <v>7.5</v>
      </c>
      <c r="S192" s="62" t="s">
        <v>92</v>
      </c>
      <c r="T192" s="62"/>
      <c r="U192" s="62">
        <v>7.5</v>
      </c>
      <c r="V192" s="62">
        <v>7.5</v>
      </c>
      <c r="W192" s="63">
        <v>7.5</v>
      </c>
      <c r="X192" s="63">
        <v>7.5</v>
      </c>
      <c r="Y192" s="62"/>
      <c r="Z192" s="62"/>
      <c r="AA192" s="62"/>
      <c r="AB192" s="62">
        <v>7.5</v>
      </c>
      <c r="AC192" s="62">
        <v>7.5</v>
      </c>
      <c r="AD192" s="63">
        <v>7.5</v>
      </c>
      <c r="AE192" s="63">
        <v>7.5</v>
      </c>
      <c r="AF192" s="62">
        <v>7.5</v>
      </c>
      <c r="AG192" s="65"/>
      <c r="AI192" s="66">
        <f t="shared" ref="AI192:AI193" si="82">COUNTA(B192:AF192)</f>
        <v>23</v>
      </c>
      <c r="AJ192" s="67">
        <f t="shared" ref="AJ192:AJ193" si="83">+AI192*AK192</f>
        <v>172.5</v>
      </c>
      <c r="AK192" s="35">
        <v>7.5</v>
      </c>
      <c r="AT192" s="68">
        <v>10</v>
      </c>
      <c r="AU192" s="68">
        <v>100</v>
      </c>
      <c r="AV192" s="69">
        <f t="shared" si="77"/>
        <v>13</v>
      </c>
      <c r="AW192" s="69">
        <f t="shared" si="77"/>
        <v>72.5</v>
      </c>
      <c r="AY192" s="70"/>
      <c r="AZ192" s="71"/>
      <c r="BA192" s="72"/>
    </row>
    <row r="193" spans="1:53" x14ac:dyDescent="0.25">
      <c r="A193" s="59"/>
      <c r="B193" s="74"/>
      <c r="C193" s="74"/>
      <c r="D193" s="74"/>
      <c r="E193" s="74"/>
      <c r="F193" s="74"/>
      <c r="G193" s="74"/>
      <c r="H193" s="74"/>
      <c r="I193" s="74"/>
      <c r="J193" s="74"/>
      <c r="K193" s="74"/>
      <c r="L193" s="74"/>
      <c r="M193" s="74"/>
      <c r="N193" s="74"/>
      <c r="O193" s="74"/>
      <c r="P193" s="74"/>
      <c r="Q193" s="74"/>
      <c r="R193" s="74"/>
      <c r="S193" s="74"/>
      <c r="T193" s="74"/>
      <c r="U193" s="74"/>
      <c r="V193" s="74"/>
      <c r="W193" s="74"/>
      <c r="X193" s="74"/>
      <c r="Y193" s="74"/>
      <c r="Z193" s="74"/>
      <c r="AA193" s="74"/>
      <c r="AB193" s="151"/>
      <c r="AC193" s="151"/>
      <c r="AD193" s="74"/>
      <c r="AE193" s="74"/>
      <c r="AF193" s="74"/>
      <c r="AG193" s="65"/>
      <c r="AI193" s="66">
        <f t="shared" si="82"/>
        <v>0</v>
      </c>
      <c r="AJ193" s="67">
        <f t="shared" si="83"/>
        <v>0</v>
      </c>
      <c r="AK193" s="35">
        <v>7.5</v>
      </c>
      <c r="AM193" s="36"/>
      <c r="AN193" s="36"/>
      <c r="AO193" s="36"/>
      <c r="AP193" s="36"/>
      <c r="AQ193" s="35"/>
      <c r="AT193" s="68"/>
      <c r="AU193" s="68"/>
      <c r="AV193" s="69">
        <f t="shared" si="77"/>
        <v>0</v>
      </c>
      <c r="AW193" s="69">
        <f t="shared" si="77"/>
        <v>0</v>
      </c>
      <c r="AY193" s="48"/>
      <c r="AZ193" s="75"/>
      <c r="BA193" s="72"/>
    </row>
    <row r="194" spans="1:53" s="52" customFormat="1" x14ac:dyDescent="0.25">
      <c r="A194" s="49" t="s">
        <v>74</v>
      </c>
      <c r="B194" s="50"/>
      <c r="C194" s="50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50"/>
      <c r="T194" s="50"/>
      <c r="U194" s="50"/>
      <c r="V194" s="50"/>
      <c r="W194" s="50"/>
      <c r="X194" s="50"/>
      <c r="Y194" s="50"/>
      <c r="Z194" s="50"/>
      <c r="AA194" s="50"/>
      <c r="AB194" s="50"/>
      <c r="AC194" s="50"/>
      <c r="AD194" s="50"/>
      <c r="AE194" s="50"/>
      <c r="AF194" s="50"/>
      <c r="AG194" s="51"/>
      <c r="AI194" s="53"/>
      <c r="AJ194" s="54"/>
      <c r="AT194" s="55"/>
      <c r="AU194" s="55"/>
      <c r="AV194" s="56">
        <f t="shared" si="77"/>
        <v>0</v>
      </c>
      <c r="AW194" s="56">
        <f t="shared" si="77"/>
        <v>0</v>
      </c>
      <c r="AY194" s="57"/>
      <c r="AZ194" s="58"/>
      <c r="BA194" s="72"/>
    </row>
    <row r="195" spans="1:53" x14ac:dyDescent="0.25">
      <c r="A195" s="59" t="s">
        <v>75</v>
      </c>
      <c r="B195" s="63">
        <v>8</v>
      </c>
      <c r="C195" s="63">
        <v>8</v>
      </c>
      <c r="D195" s="60"/>
      <c r="E195" s="60"/>
      <c r="F195" s="60"/>
      <c r="G195" s="60"/>
      <c r="H195" s="60"/>
      <c r="I195" s="61"/>
      <c r="J195" s="61"/>
      <c r="K195" s="60"/>
      <c r="L195" s="61"/>
      <c r="M195" s="62">
        <v>8</v>
      </c>
      <c r="N195" s="62">
        <v>8</v>
      </c>
      <c r="O195" s="62">
        <v>8</v>
      </c>
      <c r="P195" s="61"/>
      <c r="Q195" s="61"/>
      <c r="R195" s="61"/>
      <c r="S195" s="61"/>
      <c r="T195" s="62">
        <v>8</v>
      </c>
      <c r="U195" s="62">
        <v>8</v>
      </c>
      <c r="V195" s="62">
        <v>8</v>
      </c>
      <c r="W195" s="63">
        <v>8</v>
      </c>
      <c r="X195" s="63">
        <v>8</v>
      </c>
      <c r="Y195" s="62">
        <v>8</v>
      </c>
      <c r="Z195" s="62">
        <v>8</v>
      </c>
      <c r="AA195" s="61"/>
      <c r="AB195" s="61"/>
      <c r="AC195" s="61"/>
      <c r="AD195" s="63">
        <v>8</v>
      </c>
      <c r="AE195" s="63">
        <v>8</v>
      </c>
      <c r="AF195" s="62">
        <v>8</v>
      </c>
      <c r="AG195" s="80"/>
      <c r="AI195" s="66">
        <f t="shared" ref="AI195:AI197" si="84">COUNTA(B195:AF195)</f>
        <v>15</v>
      </c>
      <c r="AJ195" s="67">
        <f t="shared" ref="AJ195:AJ197" si="85">+AI195*AK195</f>
        <v>120</v>
      </c>
      <c r="AK195" s="35">
        <v>8</v>
      </c>
      <c r="AT195" s="68">
        <v>15</v>
      </c>
      <c r="AU195" s="68">
        <v>120</v>
      </c>
      <c r="AV195" s="69">
        <f t="shared" si="77"/>
        <v>0</v>
      </c>
      <c r="AW195" s="69">
        <f t="shared" si="77"/>
        <v>0</v>
      </c>
      <c r="AY195" s="70"/>
      <c r="AZ195" s="71"/>
      <c r="BA195" s="72"/>
    </row>
    <row r="196" spans="1:53" x14ac:dyDescent="0.25">
      <c r="A196" s="59" t="s">
        <v>76</v>
      </c>
      <c r="B196" s="61"/>
      <c r="C196" s="61"/>
      <c r="D196" s="61"/>
      <c r="E196" s="61"/>
      <c r="F196" s="62">
        <v>8</v>
      </c>
      <c r="G196" s="62">
        <v>8</v>
      </c>
      <c r="H196" s="62">
        <v>8</v>
      </c>
      <c r="I196" s="63">
        <v>8</v>
      </c>
      <c r="J196" s="63">
        <v>8</v>
      </c>
      <c r="K196" s="62">
        <v>8</v>
      </c>
      <c r="L196" s="62">
        <v>8</v>
      </c>
      <c r="M196" s="61"/>
      <c r="N196" s="61"/>
      <c r="O196" s="61"/>
      <c r="P196" s="73">
        <v>8</v>
      </c>
      <c r="Q196" s="63">
        <v>8</v>
      </c>
      <c r="R196" s="62">
        <v>8</v>
      </c>
      <c r="S196" s="62">
        <v>8</v>
      </c>
      <c r="T196" s="62">
        <v>8</v>
      </c>
      <c r="U196" s="61"/>
      <c r="V196" s="61"/>
      <c r="W196" s="61"/>
      <c r="X196" s="61"/>
      <c r="Y196" s="62">
        <v>8</v>
      </c>
      <c r="Z196" s="62">
        <v>8</v>
      </c>
      <c r="AA196" s="62">
        <v>8</v>
      </c>
      <c r="AB196" s="62">
        <v>8</v>
      </c>
      <c r="AC196" s="62">
        <v>8</v>
      </c>
      <c r="AD196" s="61"/>
      <c r="AE196" s="61"/>
      <c r="AF196" s="61"/>
      <c r="AG196" s="80"/>
      <c r="AI196" s="66">
        <f t="shared" si="84"/>
        <v>17</v>
      </c>
      <c r="AJ196" s="67">
        <f t="shared" si="85"/>
        <v>136</v>
      </c>
      <c r="AK196" s="35">
        <v>8</v>
      </c>
      <c r="AT196" s="68">
        <v>17</v>
      </c>
      <c r="AU196" s="68">
        <v>136</v>
      </c>
      <c r="AV196" s="69">
        <f t="shared" si="77"/>
        <v>0</v>
      </c>
      <c r="AW196" s="69">
        <f t="shared" si="77"/>
        <v>0</v>
      </c>
      <c r="AY196" s="70"/>
      <c r="AZ196" s="71"/>
      <c r="BA196" s="72"/>
    </row>
    <row r="197" spans="1:53" x14ac:dyDescent="0.25">
      <c r="A197" s="59"/>
      <c r="B197" s="74"/>
      <c r="C197" s="74"/>
      <c r="D197" s="74"/>
      <c r="E197" s="74"/>
      <c r="F197" s="74"/>
      <c r="G197" s="74"/>
      <c r="H197" s="74"/>
      <c r="I197" s="74"/>
      <c r="J197" s="74"/>
      <c r="K197" s="74"/>
      <c r="L197" s="74"/>
      <c r="M197" s="74"/>
      <c r="N197" s="74"/>
      <c r="O197" s="74"/>
      <c r="P197" s="74"/>
      <c r="Q197" s="74"/>
      <c r="R197" s="74"/>
      <c r="S197" s="74"/>
      <c r="T197" s="74"/>
      <c r="U197" s="74"/>
      <c r="V197" s="74"/>
      <c r="W197" s="74"/>
      <c r="X197" s="74"/>
      <c r="Y197" s="74"/>
      <c r="Z197" s="74"/>
      <c r="AA197" s="74"/>
      <c r="AB197" s="151"/>
      <c r="AC197" s="151"/>
      <c r="AD197" s="74"/>
      <c r="AE197" s="74"/>
      <c r="AF197" s="74"/>
      <c r="AG197" s="65"/>
      <c r="AI197" s="66">
        <f t="shared" si="84"/>
        <v>0</v>
      </c>
      <c r="AJ197" s="67">
        <f t="shared" si="85"/>
        <v>0</v>
      </c>
      <c r="AK197" s="35">
        <v>8</v>
      </c>
      <c r="AM197" s="36"/>
      <c r="AN197" s="36">
        <v>3</v>
      </c>
      <c r="AO197" s="36"/>
      <c r="AP197" s="36"/>
      <c r="AQ197" s="35"/>
      <c r="AT197" s="68"/>
      <c r="AU197" s="68"/>
      <c r="AV197" s="69">
        <f t="shared" si="77"/>
        <v>0</v>
      </c>
      <c r="AW197" s="69">
        <f t="shared" si="77"/>
        <v>0</v>
      </c>
      <c r="AY197" s="48"/>
      <c r="AZ197" s="75"/>
      <c r="BA197" s="72"/>
    </row>
    <row r="198" spans="1:53" s="52" customFormat="1" x14ac:dyDescent="0.25">
      <c r="A198" s="49" t="s">
        <v>78</v>
      </c>
      <c r="B198" s="50"/>
      <c r="C198" s="50"/>
      <c r="D198" s="50"/>
      <c r="E198" s="50"/>
      <c r="F198" s="50"/>
      <c r="G198" s="50"/>
      <c r="H198" s="50"/>
      <c r="I198" s="50"/>
      <c r="J198" s="50"/>
      <c r="K198" s="50"/>
      <c r="L198" s="50"/>
      <c r="M198" s="50"/>
      <c r="N198" s="50"/>
      <c r="O198" s="50"/>
      <c r="P198" s="50"/>
      <c r="Q198" s="50"/>
      <c r="R198" s="50"/>
      <c r="S198" s="50"/>
      <c r="T198" s="50"/>
      <c r="U198" s="50"/>
      <c r="V198" s="50"/>
      <c r="W198" s="50"/>
      <c r="X198" s="50"/>
      <c r="Y198" s="50"/>
      <c r="Z198" s="50"/>
      <c r="AA198" s="50"/>
      <c r="AB198" s="50"/>
      <c r="AC198" s="50"/>
      <c r="AD198" s="50"/>
      <c r="AE198" s="50"/>
      <c r="AF198" s="50"/>
      <c r="AG198" s="51"/>
      <c r="AI198" s="53"/>
      <c r="AJ198" s="54"/>
      <c r="AT198" s="55"/>
      <c r="AU198" s="55"/>
      <c r="AV198" s="56">
        <f t="shared" si="77"/>
        <v>0</v>
      </c>
      <c r="AW198" s="56">
        <f t="shared" si="77"/>
        <v>0</v>
      </c>
      <c r="AY198" s="57"/>
      <c r="AZ198" s="58"/>
      <c r="BA198" s="72"/>
    </row>
    <row r="199" spans="1:53" x14ac:dyDescent="0.25">
      <c r="A199" s="59" t="s">
        <v>79</v>
      </c>
      <c r="B199" s="61"/>
      <c r="C199" s="63">
        <v>8</v>
      </c>
      <c r="D199" s="62">
        <v>8</v>
      </c>
      <c r="E199" s="62">
        <v>8</v>
      </c>
      <c r="F199" s="62">
        <v>8</v>
      </c>
      <c r="G199" s="62">
        <v>8</v>
      </c>
      <c r="H199" s="61"/>
      <c r="I199" s="61"/>
      <c r="J199" s="63">
        <v>8</v>
      </c>
      <c r="K199" s="62">
        <v>8</v>
      </c>
      <c r="L199" s="62">
        <v>8</v>
      </c>
      <c r="M199" s="62">
        <v>8</v>
      </c>
      <c r="N199" s="62">
        <v>8</v>
      </c>
      <c r="O199" s="61"/>
      <c r="P199" s="61"/>
      <c r="Q199" s="60"/>
      <c r="R199" s="60"/>
      <c r="S199" s="60"/>
      <c r="T199" s="61"/>
      <c r="U199" s="61"/>
      <c r="V199" s="61"/>
      <c r="W199" s="61"/>
      <c r="X199" s="60"/>
      <c r="Y199" s="60"/>
      <c r="Z199" s="60"/>
      <c r="AA199" s="61"/>
      <c r="AB199" s="61"/>
      <c r="AC199" s="61"/>
      <c r="AD199" s="61"/>
      <c r="AE199" s="60"/>
      <c r="AF199" s="60"/>
      <c r="AG199" s="65"/>
      <c r="AI199" s="66">
        <f t="shared" ref="AI199:AI201" si="86">COUNTA(B199:AF199)</f>
        <v>10</v>
      </c>
      <c r="AJ199" s="67">
        <f t="shared" ref="AJ199:AJ201" si="87">+AI199*AK199</f>
        <v>80</v>
      </c>
      <c r="AK199" s="35">
        <v>8</v>
      </c>
      <c r="AT199" s="68">
        <v>10</v>
      </c>
      <c r="AU199" s="68">
        <v>80</v>
      </c>
      <c r="AV199" s="69">
        <f t="shared" si="77"/>
        <v>0</v>
      </c>
      <c r="AW199" s="69">
        <f t="shared" si="77"/>
        <v>0</v>
      </c>
      <c r="AY199" s="70"/>
      <c r="AZ199" s="71"/>
      <c r="BA199" s="72"/>
    </row>
    <row r="200" spans="1:53" x14ac:dyDescent="0.25">
      <c r="A200" s="59" t="s">
        <v>80</v>
      </c>
      <c r="B200" s="63">
        <v>8</v>
      </c>
      <c r="C200" s="61"/>
      <c r="D200" s="61"/>
      <c r="E200" s="62">
        <v>8</v>
      </c>
      <c r="F200" s="62">
        <v>8</v>
      </c>
      <c r="G200" s="62">
        <v>8</v>
      </c>
      <c r="H200" s="62">
        <v>8</v>
      </c>
      <c r="I200" s="63">
        <v>8</v>
      </c>
      <c r="J200" s="61"/>
      <c r="K200" s="61"/>
      <c r="L200" s="62">
        <v>8</v>
      </c>
      <c r="M200" s="62">
        <v>8</v>
      </c>
      <c r="N200" s="62">
        <v>8</v>
      </c>
      <c r="O200" s="62">
        <v>8</v>
      </c>
      <c r="P200" s="73">
        <v>8</v>
      </c>
      <c r="Q200" s="63">
        <v>8</v>
      </c>
      <c r="R200" s="61"/>
      <c r="S200" s="61"/>
      <c r="T200" s="62">
        <v>8</v>
      </c>
      <c r="U200" s="62">
        <v>8</v>
      </c>
      <c r="V200" s="62">
        <v>8</v>
      </c>
      <c r="W200" s="63">
        <v>8</v>
      </c>
      <c r="X200" s="61"/>
      <c r="Y200" s="61"/>
      <c r="Z200" s="62">
        <v>8</v>
      </c>
      <c r="AA200" s="62">
        <v>8</v>
      </c>
      <c r="AB200" s="62">
        <v>8</v>
      </c>
      <c r="AC200" s="62">
        <v>8</v>
      </c>
      <c r="AD200" s="63">
        <v>8</v>
      </c>
      <c r="AE200" s="61"/>
      <c r="AF200" s="61"/>
      <c r="AG200" s="65"/>
      <c r="AI200" s="66">
        <f t="shared" si="86"/>
        <v>21</v>
      </c>
      <c r="AJ200" s="67">
        <f t="shared" si="87"/>
        <v>168</v>
      </c>
      <c r="AK200" s="35">
        <v>8</v>
      </c>
      <c r="AT200" s="68">
        <v>21</v>
      </c>
      <c r="AU200" s="68">
        <v>168</v>
      </c>
      <c r="AV200" s="69">
        <f t="shared" si="77"/>
        <v>0</v>
      </c>
      <c r="AW200" s="69">
        <f t="shared" si="77"/>
        <v>0</v>
      </c>
      <c r="AY200" s="70"/>
      <c r="AZ200" s="71"/>
      <c r="BA200" s="72"/>
    </row>
    <row r="201" spans="1:53" ht="15.75" thickBot="1" x14ac:dyDescent="0.3">
      <c r="A201" s="81" t="s">
        <v>82</v>
      </c>
      <c r="B201" s="84"/>
      <c r="C201" s="84"/>
      <c r="D201" s="154"/>
      <c r="E201" s="154"/>
      <c r="F201" s="154"/>
      <c r="G201" s="154"/>
      <c r="H201" s="154"/>
      <c r="I201" s="84"/>
      <c r="J201" s="84"/>
      <c r="K201" s="154"/>
      <c r="L201" s="154"/>
      <c r="M201" s="154"/>
      <c r="N201" s="154"/>
      <c r="O201" s="154"/>
      <c r="P201" s="84"/>
      <c r="Q201" s="84"/>
      <c r="R201" s="83">
        <v>8</v>
      </c>
      <c r="S201" s="83">
        <v>8</v>
      </c>
      <c r="T201" s="83">
        <v>8</v>
      </c>
      <c r="U201" s="83">
        <v>8</v>
      </c>
      <c r="V201" s="84"/>
      <c r="W201" s="84"/>
      <c r="X201" s="153">
        <v>8</v>
      </c>
      <c r="Y201" s="83">
        <v>8</v>
      </c>
      <c r="Z201" s="83">
        <v>8</v>
      </c>
      <c r="AA201" s="83">
        <v>8</v>
      </c>
      <c r="AB201" s="83">
        <v>8</v>
      </c>
      <c r="AC201" s="84"/>
      <c r="AD201" s="84"/>
      <c r="AE201" s="153">
        <v>8</v>
      </c>
      <c r="AF201" s="83">
        <v>8</v>
      </c>
      <c r="AG201" s="120"/>
      <c r="AI201" s="87">
        <f t="shared" si="86"/>
        <v>11</v>
      </c>
      <c r="AJ201" s="145">
        <f t="shared" si="87"/>
        <v>88</v>
      </c>
      <c r="AK201" s="35">
        <v>8</v>
      </c>
      <c r="AT201" s="68">
        <v>11</v>
      </c>
      <c r="AU201" s="68">
        <v>88</v>
      </c>
      <c r="AV201" s="69">
        <f t="shared" si="77"/>
        <v>0</v>
      </c>
      <c r="AW201" s="69">
        <f t="shared" si="77"/>
        <v>0</v>
      </c>
      <c r="AY201" s="70"/>
      <c r="AZ201" s="71"/>
      <c r="BA201" s="72"/>
    </row>
    <row r="202" spans="1:53" ht="15.75" thickBot="1" x14ac:dyDescent="0.3">
      <c r="AV202" s="69">
        <f t="shared" si="77"/>
        <v>0</v>
      </c>
      <c r="AW202" s="69">
        <f t="shared" si="77"/>
        <v>0</v>
      </c>
      <c r="AY202" s="70"/>
      <c r="AZ202" s="71"/>
      <c r="BA202" s="72"/>
    </row>
    <row r="203" spans="1:53" s="35" customFormat="1" x14ac:dyDescent="0.25">
      <c r="A203" s="42" t="s">
        <v>98</v>
      </c>
      <c r="B203" s="43">
        <v>1</v>
      </c>
      <c r="C203" s="43">
        <v>2</v>
      </c>
      <c r="D203" s="43">
        <v>3</v>
      </c>
      <c r="E203" s="43">
        <v>4</v>
      </c>
      <c r="F203" s="43">
        <v>5</v>
      </c>
      <c r="G203" s="43">
        <v>6</v>
      </c>
      <c r="H203" s="43">
        <v>7</v>
      </c>
      <c r="I203" s="43">
        <v>8</v>
      </c>
      <c r="J203" s="43">
        <v>9</v>
      </c>
      <c r="K203" s="43">
        <v>10</v>
      </c>
      <c r="L203" s="43">
        <v>11</v>
      </c>
      <c r="M203" s="43">
        <v>12</v>
      </c>
      <c r="N203" s="43">
        <v>13</v>
      </c>
      <c r="O203" s="43">
        <v>14</v>
      </c>
      <c r="P203" s="43">
        <v>15</v>
      </c>
      <c r="Q203" s="43">
        <v>16</v>
      </c>
      <c r="R203" s="43">
        <v>17</v>
      </c>
      <c r="S203" s="43">
        <v>18</v>
      </c>
      <c r="T203" s="43">
        <v>19</v>
      </c>
      <c r="U203" s="43">
        <v>20</v>
      </c>
      <c r="V203" s="43">
        <v>21</v>
      </c>
      <c r="W203" s="43">
        <v>22</v>
      </c>
      <c r="X203" s="43">
        <v>23</v>
      </c>
      <c r="Y203" s="43">
        <v>24</v>
      </c>
      <c r="Z203" s="43">
        <v>25</v>
      </c>
      <c r="AA203" s="43">
        <v>26</v>
      </c>
      <c r="AB203" s="43">
        <v>27</v>
      </c>
      <c r="AC203" s="43">
        <v>28</v>
      </c>
      <c r="AD203" s="43">
        <v>29</v>
      </c>
      <c r="AE203" s="43">
        <v>30</v>
      </c>
      <c r="AF203" s="43"/>
      <c r="AG203" s="44"/>
      <c r="AI203" s="45" t="s">
        <v>48</v>
      </c>
      <c r="AJ203" s="46" t="s">
        <v>49</v>
      </c>
      <c r="AT203" s="47" t="s">
        <v>48</v>
      </c>
      <c r="AU203" s="47" t="s">
        <v>51</v>
      </c>
      <c r="AV203" s="69"/>
      <c r="AW203" s="69"/>
      <c r="AY203" s="48"/>
      <c r="AZ203" s="75"/>
      <c r="BA203" s="72"/>
    </row>
    <row r="204" spans="1:53" s="52" customFormat="1" x14ac:dyDescent="0.25">
      <c r="A204" s="49" t="s">
        <v>54</v>
      </c>
      <c r="B204" s="50" t="s">
        <v>84</v>
      </c>
      <c r="C204" s="50" t="s">
        <v>55</v>
      </c>
      <c r="D204" s="50" t="s">
        <v>56</v>
      </c>
      <c r="E204" s="50" t="s">
        <v>57</v>
      </c>
      <c r="F204" s="50" t="s">
        <v>58</v>
      </c>
      <c r="G204" s="50" t="s">
        <v>59</v>
      </c>
      <c r="H204" s="50" t="s">
        <v>60</v>
      </c>
      <c r="I204" s="50" t="s">
        <v>84</v>
      </c>
      <c r="J204" s="50" t="s">
        <v>55</v>
      </c>
      <c r="K204" s="50" t="s">
        <v>56</v>
      </c>
      <c r="L204" s="50" t="s">
        <v>57</v>
      </c>
      <c r="M204" s="50" t="s">
        <v>58</v>
      </c>
      <c r="N204" s="50" t="s">
        <v>59</v>
      </c>
      <c r="O204" s="50" t="s">
        <v>60</v>
      </c>
      <c r="P204" s="50" t="s">
        <v>84</v>
      </c>
      <c r="Q204" s="50" t="s">
        <v>55</v>
      </c>
      <c r="R204" s="50" t="s">
        <v>56</v>
      </c>
      <c r="S204" s="50" t="s">
        <v>57</v>
      </c>
      <c r="T204" s="50" t="s">
        <v>58</v>
      </c>
      <c r="U204" s="50" t="s">
        <v>59</v>
      </c>
      <c r="V204" s="50" t="s">
        <v>60</v>
      </c>
      <c r="W204" s="50" t="s">
        <v>84</v>
      </c>
      <c r="X204" s="50" t="s">
        <v>55</v>
      </c>
      <c r="Y204" s="50" t="s">
        <v>56</v>
      </c>
      <c r="Z204" s="50" t="s">
        <v>57</v>
      </c>
      <c r="AA204" s="50" t="s">
        <v>58</v>
      </c>
      <c r="AB204" s="50" t="s">
        <v>59</v>
      </c>
      <c r="AC204" s="50" t="s">
        <v>60</v>
      </c>
      <c r="AD204" s="50" t="s">
        <v>84</v>
      </c>
      <c r="AE204" s="50" t="s">
        <v>55</v>
      </c>
      <c r="AF204" s="50"/>
      <c r="AG204" s="51"/>
      <c r="AI204" s="53"/>
      <c r="AJ204" s="54"/>
      <c r="AT204" s="55"/>
      <c r="AU204" s="55"/>
      <c r="AV204" s="56">
        <f t="shared" ref="AV204:AW227" si="88">+AI204-AT204</f>
        <v>0</v>
      </c>
      <c r="AW204" s="56">
        <f t="shared" si="88"/>
        <v>0</v>
      </c>
      <c r="AY204" s="57"/>
      <c r="AZ204" s="58"/>
      <c r="BA204" s="72"/>
    </row>
    <row r="205" spans="1:53" x14ac:dyDescent="0.25">
      <c r="A205" s="59" t="s">
        <v>65</v>
      </c>
      <c r="B205" s="62">
        <v>8</v>
      </c>
      <c r="C205" s="62">
        <v>8</v>
      </c>
      <c r="D205" s="62">
        <v>8</v>
      </c>
      <c r="E205" s="62">
        <v>8</v>
      </c>
      <c r="F205" s="61"/>
      <c r="G205" s="61"/>
      <c r="H205" s="62" t="s">
        <v>99</v>
      </c>
      <c r="I205" s="62" t="s">
        <v>99</v>
      </c>
      <c r="J205" s="62" t="s">
        <v>99</v>
      </c>
      <c r="K205" s="62" t="s">
        <v>99</v>
      </c>
      <c r="L205" s="73" t="s">
        <v>99</v>
      </c>
      <c r="M205" s="64" t="s">
        <v>99</v>
      </c>
      <c r="N205" s="157"/>
      <c r="O205" s="61"/>
      <c r="P205" s="61"/>
      <c r="Q205" s="156"/>
      <c r="R205" s="158"/>
      <c r="S205" s="158"/>
      <c r="T205" s="157"/>
      <c r="U205" s="157"/>
      <c r="V205" s="156"/>
      <c r="W205" s="156"/>
      <c r="X205" s="61"/>
      <c r="Y205" s="61"/>
      <c r="Z205" s="61"/>
      <c r="AA205" s="63">
        <v>8</v>
      </c>
      <c r="AB205" s="63">
        <v>8</v>
      </c>
      <c r="AC205" s="62">
        <v>8</v>
      </c>
      <c r="AD205" s="62">
        <v>8</v>
      </c>
      <c r="AE205" s="62">
        <v>8</v>
      </c>
      <c r="AF205" s="62"/>
      <c r="AG205" s="65"/>
      <c r="AI205" s="66">
        <f t="shared" ref="AI205:AI209" si="89">COUNTA(B205:AF205)</f>
        <v>15</v>
      </c>
      <c r="AJ205" s="67">
        <f>+AI205*AK205</f>
        <v>120</v>
      </c>
      <c r="AK205" s="35">
        <v>8</v>
      </c>
      <c r="AT205" s="68">
        <v>23</v>
      </c>
      <c r="AU205" s="68">
        <v>184</v>
      </c>
      <c r="AV205" s="69">
        <f t="shared" si="88"/>
        <v>-8</v>
      </c>
      <c r="AW205" s="69">
        <f t="shared" si="88"/>
        <v>-64</v>
      </c>
      <c r="AY205" s="70"/>
      <c r="AZ205" s="71"/>
      <c r="BA205" s="72"/>
    </row>
    <row r="206" spans="1:53" x14ac:dyDescent="0.25">
      <c r="A206" s="59" t="s">
        <v>64</v>
      </c>
      <c r="B206" s="61"/>
      <c r="C206" s="62">
        <v>8</v>
      </c>
      <c r="D206" s="62">
        <v>8</v>
      </c>
      <c r="E206" s="62">
        <v>8</v>
      </c>
      <c r="F206" s="63">
        <v>8</v>
      </c>
      <c r="G206" s="63">
        <v>8</v>
      </c>
      <c r="H206" s="62">
        <v>8</v>
      </c>
      <c r="I206" s="62">
        <v>8</v>
      </c>
      <c r="J206" s="61"/>
      <c r="K206" s="61"/>
      <c r="L206" s="61"/>
      <c r="M206" s="60"/>
      <c r="N206" s="60"/>
      <c r="O206" s="60"/>
      <c r="P206" s="60"/>
      <c r="Q206" s="60"/>
      <c r="R206" s="60"/>
      <c r="S206" s="61"/>
      <c r="T206" s="61"/>
      <c r="U206" s="61"/>
      <c r="V206" s="61"/>
      <c r="W206" s="61"/>
      <c r="X206" s="62">
        <v>8</v>
      </c>
      <c r="Y206" s="62">
        <v>8</v>
      </c>
      <c r="Z206" s="62">
        <v>8</v>
      </c>
      <c r="AA206" s="61"/>
      <c r="AB206" s="61"/>
      <c r="AC206" s="61"/>
      <c r="AD206" s="61"/>
      <c r="AE206" s="62">
        <v>8</v>
      </c>
      <c r="AF206" s="74"/>
      <c r="AG206" s="65"/>
      <c r="AI206" s="66">
        <f t="shared" si="89"/>
        <v>11</v>
      </c>
      <c r="AJ206" s="67">
        <f t="shared" ref="AJ206:AJ209" si="90">+AI206*AK206</f>
        <v>88</v>
      </c>
      <c r="AK206" s="35">
        <v>8</v>
      </c>
      <c r="AT206" s="68">
        <v>11</v>
      </c>
      <c r="AU206" s="68">
        <v>88</v>
      </c>
      <c r="AV206" s="69">
        <f t="shared" si="88"/>
        <v>0</v>
      </c>
      <c r="AW206" s="69">
        <f t="shared" si="88"/>
        <v>0</v>
      </c>
      <c r="AY206" s="70"/>
      <c r="AZ206" s="71"/>
      <c r="BA206" s="72"/>
    </row>
    <row r="207" spans="1:53" x14ac:dyDescent="0.25">
      <c r="A207" s="59" t="s">
        <v>71</v>
      </c>
      <c r="B207" s="62">
        <v>8</v>
      </c>
      <c r="C207" s="62">
        <v>8</v>
      </c>
      <c r="D207" s="61"/>
      <c r="E207" s="61"/>
      <c r="F207" s="61"/>
      <c r="G207" s="61"/>
      <c r="H207" s="61"/>
      <c r="I207" s="61"/>
      <c r="J207" s="62">
        <v>8</v>
      </c>
      <c r="K207" s="62">
        <v>8</v>
      </c>
      <c r="L207" s="73">
        <v>8</v>
      </c>
      <c r="M207" s="63">
        <v>8</v>
      </c>
      <c r="N207" s="63">
        <v>8</v>
      </c>
      <c r="O207" s="62">
        <v>8</v>
      </c>
      <c r="P207" s="62">
        <v>8</v>
      </c>
      <c r="Q207" s="61"/>
      <c r="R207" s="61"/>
      <c r="S207" s="61"/>
      <c r="T207" s="63">
        <v>8</v>
      </c>
      <c r="U207" s="63">
        <v>8</v>
      </c>
      <c r="V207" s="62">
        <v>8</v>
      </c>
      <c r="W207" s="62">
        <v>8</v>
      </c>
      <c r="X207" s="62">
        <v>8</v>
      </c>
      <c r="Y207" s="62">
        <v>8</v>
      </c>
      <c r="Z207" s="61"/>
      <c r="AA207" s="61"/>
      <c r="AB207" s="61"/>
      <c r="AC207" s="62">
        <v>8</v>
      </c>
      <c r="AD207" s="62">
        <v>8</v>
      </c>
      <c r="AE207" s="62">
        <v>8</v>
      </c>
      <c r="AF207" s="74"/>
      <c r="AG207" s="65"/>
      <c r="AI207" s="66">
        <f t="shared" si="89"/>
        <v>18</v>
      </c>
      <c r="AJ207" s="67">
        <f t="shared" si="90"/>
        <v>144</v>
      </c>
      <c r="AK207" s="35">
        <v>8</v>
      </c>
      <c r="AT207" s="68">
        <v>18</v>
      </c>
      <c r="AU207" s="68">
        <v>144</v>
      </c>
      <c r="AV207" s="69">
        <f t="shared" si="88"/>
        <v>0</v>
      </c>
      <c r="AW207" s="69">
        <f t="shared" si="88"/>
        <v>0</v>
      </c>
      <c r="AY207" s="70"/>
      <c r="AZ207" s="71"/>
      <c r="BA207" s="72"/>
    </row>
    <row r="208" spans="1:53" x14ac:dyDescent="0.25">
      <c r="A208" s="59" t="s">
        <v>66</v>
      </c>
      <c r="B208" s="62">
        <v>8</v>
      </c>
      <c r="C208" s="61"/>
      <c r="D208" s="61"/>
      <c r="E208" s="61"/>
      <c r="F208" s="63">
        <v>8</v>
      </c>
      <c r="G208" s="63">
        <v>8</v>
      </c>
      <c r="H208" s="62">
        <v>8</v>
      </c>
      <c r="I208" s="62">
        <v>8</v>
      </c>
      <c r="J208" s="62" t="s">
        <v>88</v>
      </c>
      <c r="K208" s="62" t="s">
        <v>88</v>
      </c>
      <c r="L208" s="73" t="s">
        <v>88</v>
      </c>
      <c r="M208" s="61"/>
      <c r="N208" s="61"/>
      <c r="O208" s="62">
        <v>8</v>
      </c>
      <c r="P208" s="62">
        <v>8</v>
      </c>
      <c r="Q208" s="62">
        <v>8</v>
      </c>
      <c r="R208" s="62">
        <v>8</v>
      </c>
      <c r="S208" s="62">
        <v>8</v>
      </c>
      <c r="T208" s="61"/>
      <c r="U208" s="61"/>
      <c r="V208" s="61"/>
      <c r="W208" s="62">
        <v>8</v>
      </c>
      <c r="X208" s="62">
        <v>8</v>
      </c>
      <c r="Y208" s="62">
        <v>8</v>
      </c>
      <c r="Z208" s="62">
        <v>8</v>
      </c>
      <c r="AA208" s="63">
        <v>8</v>
      </c>
      <c r="AB208" s="63">
        <v>8</v>
      </c>
      <c r="AC208" s="62">
        <v>8</v>
      </c>
      <c r="AD208" s="152"/>
      <c r="AE208" s="61"/>
      <c r="AF208" s="62"/>
      <c r="AG208" s="65"/>
      <c r="AI208" s="66">
        <f t="shared" si="89"/>
        <v>20</v>
      </c>
      <c r="AJ208" s="67">
        <f t="shared" si="90"/>
        <v>160</v>
      </c>
      <c r="AK208" s="35">
        <v>8</v>
      </c>
      <c r="AT208" s="68">
        <v>21</v>
      </c>
      <c r="AU208" s="68">
        <v>168</v>
      </c>
      <c r="AV208" s="69">
        <f t="shared" si="88"/>
        <v>-1</v>
      </c>
      <c r="AW208" s="69">
        <f t="shared" si="88"/>
        <v>-8</v>
      </c>
      <c r="AY208" s="70"/>
      <c r="AZ208" s="71"/>
      <c r="BA208" s="72"/>
    </row>
    <row r="209" spans="1:53" x14ac:dyDescent="0.25">
      <c r="A209" s="59" t="s">
        <v>100</v>
      </c>
      <c r="B209" s="74"/>
      <c r="C209" s="74"/>
      <c r="D209" s="74"/>
      <c r="E209" s="74"/>
      <c r="F209" s="74"/>
      <c r="G209" s="74"/>
      <c r="H209" s="124"/>
      <c r="I209" s="124"/>
      <c r="J209" s="74">
        <v>8</v>
      </c>
      <c r="K209" s="74">
        <v>8</v>
      </c>
      <c r="L209" s="74">
        <v>8</v>
      </c>
      <c r="M209" s="74">
        <v>8</v>
      </c>
      <c r="N209" s="74">
        <v>8</v>
      </c>
      <c r="O209" s="124"/>
      <c r="P209" s="124"/>
      <c r="Q209" s="74">
        <v>8</v>
      </c>
      <c r="R209" s="74">
        <v>8</v>
      </c>
      <c r="S209" s="74">
        <v>8</v>
      </c>
      <c r="T209" s="74">
        <v>8</v>
      </c>
      <c r="U209" s="74">
        <v>8</v>
      </c>
      <c r="V209" s="74">
        <v>8</v>
      </c>
      <c r="W209" s="74">
        <v>8</v>
      </c>
      <c r="X209" s="124"/>
      <c r="Y209" s="124"/>
      <c r="Z209" s="124"/>
      <c r="AA209" s="74">
        <v>8</v>
      </c>
      <c r="AB209" s="151">
        <v>8</v>
      </c>
      <c r="AC209" s="151">
        <v>8</v>
      </c>
      <c r="AD209" s="124"/>
      <c r="AE209" s="124"/>
      <c r="AF209" s="74"/>
      <c r="AG209" s="65"/>
      <c r="AI209" s="66">
        <f t="shared" si="89"/>
        <v>15</v>
      </c>
      <c r="AJ209" s="67">
        <f t="shared" si="90"/>
        <v>120</v>
      </c>
      <c r="AK209" s="35">
        <v>8</v>
      </c>
      <c r="AM209" s="36"/>
      <c r="AN209" s="36"/>
      <c r="AO209" s="36"/>
      <c r="AP209" s="36"/>
      <c r="AQ209" s="35"/>
      <c r="AT209" s="68"/>
      <c r="AU209" s="68"/>
      <c r="AV209" s="69">
        <f t="shared" si="88"/>
        <v>15</v>
      </c>
      <c r="AW209" s="69">
        <f t="shared" si="88"/>
        <v>120</v>
      </c>
      <c r="AY209" s="48"/>
      <c r="AZ209" s="75"/>
      <c r="BA209" s="72"/>
    </row>
    <row r="210" spans="1:53" s="52" customFormat="1" x14ac:dyDescent="0.25">
      <c r="A210" s="49" t="s">
        <v>67</v>
      </c>
      <c r="B210" s="50"/>
      <c r="C210" s="50"/>
      <c r="D210" s="50"/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  <c r="Z210" s="50"/>
      <c r="AA210" s="50"/>
      <c r="AB210" s="50"/>
      <c r="AC210" s="50"/>
      <c r="AD210" s="50"/>
      <c r="AE210" s="50"/>
      <c r="AF210" s="50"/>
      <c r="AG210" s="51"/>
      <c r="AI210" s="53"/>
      <c r="AJ210" s="54"/>
      <c r="AT210" s="55"/>
      <c r="AU210" s="55"/>
      <c r="AV210" s="56">
        <f t="shared" si="88"/>
        <v>0</v>
      </c>
      <c r="AW210" s="56">
        <f t="shared" si="88"/>
        <v>0</v>
      </c>
      <c r="AY210" s="57"/>
      <c r="AZ210" s="58"/>
      <c r="BA210" s="72"/>
    </row>
    <row r="211" spans="1:53" x14ac:dyDescent="0.25">
      <c r="A211" s="59" t="s">
        <v>68</v>
      </c>
      <c r="B211" s="62">
        <v>8</v>
      </c>
      <c r="C211" s="62">
        <v>8</v>
      </c>
      <c r="D211" s="62">
        <v>8</v>
      </c>
      <c r="E211" s="62">
        <v>8</v>
      </c>
      <c r="F211" s="61"/>
      <c r="G211" s="61"/>
      <c r="H211" s="62">
        <v>8</v>
      </c>
      <c r="I211" s="62">
        <v>8</v>
      </c>
      <c r="J211" s="62">
        <v>8</v>
      </c>
      <c r="K211" s="62">
        <v>8</v>
      </c>
      <c r="L211" s="73">
        <v>8</v>
      </c>
      <c r="M211" s="61"/>
      <c r="N211" s="61"/>
      <c r="O211" s="61"/>
      <c r="P211" s="61"/>
      <c r="Q211" s="60"/>
      <c r="R211" s="60"/>
      <c r="S211" s="60"/>
      <c r="T211" s="60"/>
      <c r="U211" s="60"/>
      <c r="V211" s="60"/>
      <c r="W211" s="60"/>
      <c r="X211" s="61"/>
      <c r="Y211" s="61"/>
      <c r="Z211" s="61"/>
      <c r="AA211" s="60"/>
      <c r="AB211" s="60"/>
      <c r="AC211" s="60"/>
      <c r="AD211" s="60"/>
      <c r="AE211" s="60"/>
      <c r="AF211" s="62"/>
      <c r="AG211" s="65"/>
      <c r="AI211" s="66">
        <f t="shared" ref="AI211:AI215" si="91">COUNTA(B211:AF211)</f>
        <v>9</v>
      </c>
      <c r="AJ211" s="67">
        <f t="shared" ref="AJ211:AJ215" si="92">+AI211*AK211</f>
        <v>72</v>
      </c>
      <c r="AK211" s="35">
        <v>8</v>
      </c>
      <c r="AT211" s="68">
        <v>9</v>
      </c>
      <c r="AU211" s="68">
        <v>72</v>
      </c>
      <c r="AV211" s="69">
        <f t="shared" si="88"/>
        <v>0</v>
      </c>
      <c r="AW211" s="69">
        <f t="shared" si="88"/>
        <v>0</v>
      </c>
      <c r="AY211" s="70"/>
      <c r="AZ211" s="71"/>
      <c r="BA211" s="72"/>
    </row>
    <row r="212" spans="1:53" x14ac:dyDescent="0.25">
      <c r="A212" s="59" t="s">
        <v>69</v>
      </c>
      <c r="B212" s="61"/>
      <c r="C212" s="60"/>
      <c r="D212" s="60"/>
      <c r="E212" s="60"/>
      <c r="F212" s="60"/>
      <c r="G212" s="60"/>
      <c r="H212" s="60"/>
      <c r="I212" s="60"/>
      <c r="J212" s="61"/>
      <c r="K212" s="61"/>
      <c r="L212" s="61"/>
      <c r="M212" s="60"/>
      <c r="N212" s="60"/>
      <c r="O212" s="62" t="s">
        <v>70</v>
      </c>
      <c r="P212" s="62" t="s">
        <v>70</v>
      </c>
      <c r="Q212" s="62">
        <v>8</v>
      </c>
      <c r="R212" s="62">
        <v>8</v>
      </c>
      <c r="S212" s="62">
        <v>8</v>
      </c>
      <c r="T212" s="61"/>
      <c r="U212" s="61"/>
      <c r="V212" s="62">
        <v>8</v>
      </c>
      <c r="W212" s="62">
        <v>8</v>
      </c>
      <c r="X212" s="62">
        <v>8</v>
      </c>
      <c r="Y212" s="62">
        <v>8</v>
      </c>
      <c r="Z212" s="62">
        <v>8</v>
      </c>
      <c r="AA212" s="63">
        <v>8</v>
      </c>
      <c r="AB212" s="63">
        <v>8</v>
      </c>
      <c r="AC212" s="61"/>
      <c r="AD212" s="61"/>
      <c r="AE212" s="62">
        <v>8</v>
      </c>
      <c r="AF212" s="62"/>
      <c r="AG212" s="65"/>
      <c r="AI212" s="66">
        <f t="shared" si="91"/>
        <v>13</v>
      </c>
      <c r="AJ212" s="67">
        <f t="shared" si="92"/>
        <v>104</v>
      </c>
      <c r="AK212" s="35">
        <v>8</v>
      </c>
      <c r="AT212" s="68">
        <v>13</v>
      </c>
      <c r="AU212" s="68">
        <v>104</v>
      </c>
      <c r="AV212" s="69">
        <f t="shared" si="88"/>
        <v>0</v>
      </c>
      <c r="AW212" s="69">
        <f t="shared" si="88"/>
        <v>0</v>
      </c>
      <c r="AY212" s="70"/>
      <c r="AZ212" s="71"/>
      <c r="BA212" s="72"/>
    </row>
    <row r="213" spans="1:53" x14ac:dyDescent="0.25">
      <c r="A213" s="59" t="s">
        <v>93</v>
      </c>
      <c r="B213" s="62">
        <v>8</v>
      </c>
      <c r="C213" s="62">
        <v>8</v>
      </c>
      <c r="D213" s="62">
        <v>8</v>
      </c>
      <c r="E213" s="62">
        <v>8</v>
      </c>
      <c r="F213" s="63">
        <v>8</v>
      </c>
      <c r="G213" s="63">
        <v>8</v>
      </c>
      <c r="H213" s="61"/>
      <c r="I213" s="61"/>
      <c r="J213" s="62">
        <v>8</v>
      </c>
      <c r="K213" s="62">
        <v>8</v>
      </c>
      <c r="L213" s="73">
        <v>8</v>
      </c>
      <c r="M213" s="63">
        <v>8</v>
      </c>
      <c r="N213" s="63">
        <v>8</v>
      </c>
      <c r="O213" s="61"/>
      <c r="P213" s="61"/>
      <c r="Q213" s="61"/>
      <c r="R213" s="61"/>
      <c r="S213" s="61"/>
      <c r="T213" s="63">
        <v>8</v>
      </c>
      <c r="U213" s="63">
        <v>8</v>
      </c>
      <c r="V213" s="62">
        <v>8</v>
      </c>
      <c r="W213" s="62">
        <v>8</v>
      </c>
      <c r="X213" s="62">
        <v>8</v>
      </c>
      <c r="Y213" s="62">
        <v>8</v>
      </c>
      <c r="Z213" s="61"/>
      <c r="AA213" s="61"/>
      <c r="AB213" s="61"/>
      <c r="AC213" s="62">
        <v>8</v>
      </c>
      <c r="AD213" s="62">
        <v>8</v>
      </c>
      <c r="AE213" s="62">
        <v>8</v>
      </c>
      <c r="AF213" s="62"/>
      <c r="AG213" s="65"/>
      <c r="AI213" s="66">
        <f t="shared" si="91"/>
        <v>20</v>
      </c>
      <c r="AJ213" s="67">
        <f t="shared" si="92"/>
        <v>160</v>
      </c>
      <c r="AK213" s="35">
        <v>8</v>
      </c>
      <c r="AT213" s="68">
        <v>20</v>
      </c>
      <c r="AU213" s="68">
        <v>160</v>
      </c>
      <c r="AV213" s="69">
        <f t="shared" si="88"/>
        <v>0</v>
      </c>
      <c r="AW213" s="69">
        <f t="shared" si="88"/>
        <v>0</v>
      </c>
      <c r="AY213" s="70"/>
      <c r="AZ213" s="71"/>
      <c r="BA213" s="72"/>
    </row>
    <row r="214" spans="1:53" x14ac:dyDescent="0.25">
      <c r="A214" s="59" t="s">
        <v>72</v>
      </c>
      <c r="B214" s="62">
        <v>8</v>
      </c>
      <c r="C214" s="61"/>
      <c r="D214" s="61"/>
      <c r="E214" s="61"/>
      <c r="F214" s="63">
        <v>8</v>
      </c>
      <c r="G214" s="63">
        <v>8</v>
      </c>
      <c r="H214" s="62">
        <v>8</v>
      </c>
      <c r="I214" s="62">
        <v>8</v>
      </c>
      <c r="J214" s="61"/>
      <c r="K214" s="61"/>
      <c r="L214" s="73">
        <v>8</v>
      </c>
      <c r="M214" s="63">
        <v>8</v>
      </c>
      <c r="N214" s="63">
        <v>8</v>
      </c>
      <c r="O214" s="62">
        <v>8</v>
      </c>
      <c r="P214" s="62">
        <v>8</v>
      </c>
      <c r="Q214" s="62">
        <v>8</v>
      </c>
      <c r="R214" s="152"/>
      <c r="S214" s="152"/>
      <c r="T214" s="63" t="s">
        <v>88</v>
      </c>
      <c r="U214" s="63" t="s">
        <v>88</v>
      </c>
      <c r="V214" s="61"/>
      <c r="W214" s="61"/>
      <c r="X214" s="61"/>
      <c r="Y214" s="61"/>
      <c r="Z214" s="62">
        <v>8</v>
      </c>
      <c r="AA214" s="63">
        <v>8</v>
      </c>
      <c r="AB214" s="63">
        <v>8</v>
      </c>
      <c r="AC214" s="62">
        <v>8</v>
      </c>
      <c r="AD214" s="62">
        <v>8</v>
      </c>
      <c r="AE214" s="61"/>
      <c r="AF214" s="62"/>
      <c r="AG214" s="65"/>
      <c r="AI214" s="66">
        <f t="shared" si="91"/>
        <v>18</v>
      </c>
      <c r="AJ214" s="67">
        <f t="shared" si="92"/>
        <v>144</v>
      </c>
      <c r="AK214" s="35">
        <v>8</v>
      </c>
      <c r="AT214" s="68">
        <v>20</v>
      </c>
      <c r="AU214" s="68">
        <v>160</v>
      </c>
      <c r="AV214" s="69">
        <f t="shared" si="88"/>
        <v>-2</v>
      </c>
      <c r="AW214" s="69">
        <f t="shared" si="88"/>
        <v>-16</v>
      </c>
      <c r="AY214" s="70"/>
      <c r="AZ214" s="71"/>
      <c r="BA214" s="72"/>
    </row>
    <row r="215" spans="1:53" x14ac:dyDescent="0.25">
      <c r="A215" s="59" t="s">
        <v>101</v>
      </c>
      <c r="B215" s="74"/>
      <c r="C215" s="74"/>
      <c r="D215" s="74"/>
      <c r="E215" s="74"/>
      <c r="F215" s="74"/>
      <c r="G215" s="74"/>
      <c r="H215" s="74"/>
      <c r="I215" s="74"/>
      <c r="J215" s="74"/>
      <c r="K215" s="74"/>
      <c r="L215" s="74"/>
      <c r="M215" s="74"/>
      <c r="N215" s="74"/>
      <c r="O215" s="124"/>
      <c r="P215" s="124"/>
      <c r="Q215" s="74">
        <v>8</v>
      </c>
      <c r="R215" s="74">
        <v>8</v>
      </c>
      <c r="S215" s="74">
        <v>8</v>
      </c>
      <c r="T215" s="124"/>
      <c r="U215" s="124"/>
      <c r="V215" s="74">
        <v>8</v>
      </c>
      <c r="W215" s="74">
        <v>8</v>
      </c>
      <c r="X215" s="74">
        <v>8</v>
      </c>
      <c r="Y215" s="74">
        <v>8</v>
      </c>
      <c r="Z215" s="74">
        <v>8</v>
      </c>
      <c r="AA215" s="74">
        <v>8</v>
      </c>
      <c r="AB215" s="151">
        <v>8</v>
      </c>
      <c r="AC215" s="151"/>
      <c r="AD215" s="74"/>
      <c r="AE215" s="74"/>
      <c r="AF215" s="74"/>
      <c r="AG215" s="65"/>
      <c r="AI215" s="66">
        <f t="shared" si="91"/>
        <v>10</v>
      </c>
      <c r="AJ215" s="67">
        <f t="shared" si="92"/>
        <v>80</v>
      </c>
      <c r="AK215" s="35">
        <v>8</v>
      </c>
      <c r="AM215" s="36"/>
      <c r="AN215" s="36"/>
      <c r="AO215" s="36"/>
      <c r="AP215" s="36"/>
      <c r="AQ215" s="35"/>
      <c r="AT215" s="68"/>
      <c r="AU215" s="68"/>
      <c r="AV215" s="69">
        <f t="shared" si="88"/>
        <v>10</v>
      </c>
      <c r="AW215" s="69">
        <f t="shared" si="88"/>
        <v>80</v>
      </c>
      <c r="AY215" s="48"/>
      <c r="AZ215" s="75"/>
      <c r="BA215" s="72"/>
    </row>
    <row r="216" spans="1:53" s="52" customFormat="1" x14ac:dyDescent="0.25">
      <c r="A216" s="49" t="s">
        <v>73</v>
      </c>
      <c r="B216" s="50"/>
      <c r="C216" s="50"/>
      <c r="D216" s="50"/>
      <c r="E216" s="50"/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50"/>
      <c r="T216" s="50"/>
      <c r="U216" s="50"/>
      <c r="V216" s="50"/>
      <c r="W216" s="50"/>
      <c r="X216" s="50"/>
      <c r="Y216" s="50"/>
      <c r="Z216" s="50"/>
      <c r="AA216" s="50"/>
      <c r="AB216" s="50"/>
      <c r="AC216" s="50"/>
      <c r="AD216" s="50"/>
      <c r="AE216" s="50"/>
      <c r="AF216" s="50"/>
      <c r="AG216" s="51"/>
      <c r="AI216" s="53"/>
      <c r="AJ216" s="54"/>
      <c r="AT216" s="55"/>
      <c r="AU216" s="55"/>
      <c r="AV216" s="56">
        <f t="shared" si="88"/>
        <v>0</v>
      </c>
      <c r="AW216" s="56">
        <f t="shared" si="88"/>
        <v>0</v>
      </c>
      <c r="AY216" s="57"/>
      <c r="AZ216" s="58"/>
      <c r="BA216" s="72"/>
    </row>
    <row r="217" spans="1:53" x14ac:dyDescent="0.25">
      <c r="A217" s="59" t="s">
        <v>102</v>
      </c>
      <c r="B217" s="62"/>
      <c r="C217" s="62"/>
      <c r="D217" s="62">
        <v>7.5</v>
      </c>
      <c r="E217" s="62">
        <v>7.5</v>
      </c>
      <c r="F217" s="63">
        <v>7.5</v>
      </c>
      <c r="G217" s="63">
        <v>7.5</v>
      </c>
      <c r="H217" s="62"/>
      <c r="I217" s="62"/>
      <c r="J217" s="62"/>
      <c r="K217" s="62"/>
      <c r="L217" s="73"/>
      <c r="M217" s="63"/>
      <c r="N217" s="63"/>
      <c r="O217" s="62"/>
      <c r="P217" s="62"/>
      <c r="Q217" s="62"/>
      <c r="R217" s="62"/>
      <c r="S217" s="62"/>
      <c r="T217" s="63"/>
      <c r="U217" s="63"/>
      <c r="V217" s="62"/>
      <c r="W217" s="62"/>
      <c r="X217" s="62"/>
      <c r="Y217" s="62"/>
      <c r="Z217" s="62"/>
      <c r="AA217" s="63"/>
      <c r="AB217" s="63"/>
      <c r="AC217" s="62"/>
      <c r="AD217" s="62"/>
      <c r="AE217" s="62"/>
      <c r="AF217" s="62"/>
      <c r="AG217" s="80"/>
      <c r="AI217" s="66">
        <f t="shared" ref="AI217:AI218" si="93">COUNTA(B217:AF217)</f>
        <v>4</v>
      </c>
      <c r="AJ217" s="67">
        <f t="shared" ref="AJ217:AJ218" si="94">+AI217*AK217</f>
        <v>30</v>
      </c>
      <c r="AK217" s="35">
        <v>7.5</v>
      </c>
      <c r="AT217" s="68">
        <v>9</v>
      </c>
      <c r="AU217" s="68">
        <v>90</v>
      </c>
      <c r="AV217" s="69">
        <f t="shared" si="88"/>
        <v>-5</v>
      </c>
      <c r="AW217" s="69">
        <f t="shared" si="88"/>
        <v>-60</v>
      </c>
      <c r="AY217" s="70"/>
      <c r="AZ217" s="71"/>
      <c r="BA217" s="72"/>
    </row>
    <row r="218" spans="1:53" x14ac:dyDescent="0.25">
      <c r="A218" s="59"/>
      <c r="B218" s="74"/>
      <c r="C218" s="74"/>
      <c r="D218" s="74"/>
      <c r="E218" s="74"/>
      <c r="F218" s="74"/>
      <c r="G218" s="74"/>
      <c r="H218" s="74"/>
      <c r="I218" s="74"/>
      <c r="J218" s="74"/>
      <c r="K218" s="74"/>
      <c r="L218" s="74"/>
      <c r="M218" s="74"/>
      <c r="N218" s="74"/>
      <c r="O218" s="74"/>
      <c r="P218" s="74"/>
      <c r="Q218" s="74"/>
      <c r="R218" s="74"/>
      <c r="S218" s="74"/>
      <c r="T218" s="74"/>
      <c r="U218" s="74"/>
      <c r="V218" s="74"/>
      <c r="W218" s="74"/>
      <c r="X218" s="74"/>
      <c r="Y218" s="74"/>
      <c r="Z218" s="74"/>
      <c r="AA218" s="74"/>
      <c r="AB218" s="151"/>
      <c r="AC218" s="151"/>
      <c r="AD218" s="74"/>
      <c r="AE218" s="74"/>
      <c r="AF218" s="74"/>
      <c r="AG218" s="65"/>
      <c r="AI218" s="66">
        <f t="shared" si="93"/>
        <v>0</v>
      </c>
      <c r="AJ218" s="67">
        <f t="shared" si="94"/>
        <v>0</v>
      </c>
      <c r="AK218" s="35">
        <v>7.5</v>
      </c>
      <c r="AM218" s="36"/>
      <c r="AN218" s="36"/>
      <c r="AO218" s="36"/>
      <c r="AP218" s="36"/>
      <c r="AQ218" s="35"/>
      <c r="AT218" s="68"/>
      <c r="AU218" s="68"/>
      <c r="AV218" s="69">
        <f t="shared" si="88"/>
        <v>0</v>
      </c>
      <c r="AW218" s="69">
        <f t="shared" si="88"/>
        <v>0</v>
      </c>
      <c r="AY218" s="48"/>
      <c r="AZ218" s="75"/>
      <c r="BA218" s="72"/>
    </row>
    <row r="219" spans="1:53" s="52" customFormat="1" x14ac:dyDescent="0.25">
      <c r="A219" s="49" t="s">
        <v>74</v>
      </c>
      <c r="B219" s="50"/>
      <c r="C219" s="50"/>
      <c r="D219" s="50"/>
      <c r="E219" s="50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  <c r="S219" s="50"/>
      <c r="T219" s="50"/>
      <c r="U219" s="50"/>
      <c r="V219" s="50"/>
      <c r="W219" s="50"/>
      <c r="X219" s="50"/>
      <c r="Y219" s="50"/>
      <c r="Z219" s="50"/>
      <c r="AA219" s="50"/>
      <c r="AB219" s="50"/>
      <c r="AC219" s="50"/>
      <c r="AD219" s="50"/>
      <c r="AE219" s="50"/>
      <c r="AF219" s="50"/>
      <c r="AG219" s="51"/>
      <c r="AI219" s="53"/>
      <c r="AJ219" s="54"/>
      <c r="AT219" s="55"/>
      <c r="AU219" s="55"/>
      <c r="AV219" s="56">
        <f t="shared" si="88"/>
        <v>0</v>
      </c>
      <c r="AW219" s="56">
        <f t="shared" si="88"/>
        <v>0</v>
      </c>
      <c r="AY219" s="57"/>
      <c r="AZ219" s="58"/>
      <c r="BA219" s="72"/>
    </row>
    <row r="220" spans="1:53" x14ac:dyDescent="0.25">
      <c r="A220" s="59" t="s">
        <v>75</v>
      </c>
      <c r="B220" s="62">
        <v>8</v>
      </c>
      <c r="C220" s="62">
        <v>8</v>
      </c>
      <c r="D220" s="62">
        <v>8</v>
      </c>
      <c r="E220" s="62">
        <v>8</v>
      </c>
      <c r="F220" s="61"/>
      <c r="G220" s="61"/>
      <c r="H220" s="60"/>
      <c r="I220" s="60"/>
      <c r="J220" s="60"/>
      <c r="K220" s="60"/>
      <c r="L220" s="159"/>
      <c r="M220" s="61"/>
      <c r="N220" s="61"/>
      <c r="O220" s="61"/>
      <c r="P220" s="61"/>
      <c r="Q220" s="60"/>
      <c r="R220" s="60"/>
      <c r="S220" s="60"/>
      <c r="T220" s="60"/>
      <c r="U220" s="60"/>
      <c r="V220" s="60"/>
      <c r="W220" s="60"/>
      <c r="X220" s="61"/>
      <c r="Y220" s="61"/>
      <c r="Z220" s="61"/>
      <c r="AA220" s="63">
        <v>8</v>
      </c>
      <c r="AB220" s="63">
        <v>8</v>
      </c>
      <c r="AC220" s="62">
        <v>8</v>
      </c>
      <c r="AD220" s="62">
        <v>8</v>
      </c>
      <c r="AE220" s="62">
        <v>8</v>
      </c>
      <c r="AF220" s="62"/>
      <c r="AG220" s="65"/>
      <c r="AI220" s="66">
        <f t="shared" ref="AI220:AI222" si="95">COUNTA(B220:AF220)</f>
        <v>9</v>
      </c>
      <c r="AJ220" s="67">
        <f t="shared" ref="AJ220:AJ222" si="96">+AI220*AK220</f>
        <v>72</v>
      </c>
      <c r="AK220" s="35">
        <v>8</v>
      </c>
      <c r="AT220" s="68">
        <v>9</v>
      </c>
      <c r="AU220" s="68">
        <v>72</v>
      </c>
      <c r="AV220" s="69">
        <f t="shared" si="88"/>
        <v>0</v>
      </c>
      <c r="AW220" s="69">
        <f t="shared" si="88"/>
        <v>0</v>
      </c>
      <c r="AY220" s="70"/>
      <c r="AZ220" s="71"/>
      <c r="BA220" s="72"/>
    </row>
    <row r="221" spans="1:53" x14ac:dyDescent="0.25">
      <c r="A221" s="59" t="s">
        <v>76</v>
      </c>
      <c r="B221" s="61"/>
      <c r="C221" s="62">
        <v>8</v>
      </c>
      <c r="D221" s="62">
        <v>8</v>
      </c>
      <c r="E221" s="62">
        <v>8</v>
      </c>
      <c r="F221" s="63">
        <v>8</v>
      </c>
      <c r="G221" s="63">
        <v>8</v>
      </c>
      <c r="H221" s="62">
        <v>8</v>
      </c>
      <c r="I221" s="62">
        <v>8</v>
      </c>
      <c r="J221" s="61"/>
      <c r="K221" s="61"/>
      <c r="L221" s="61"/>
      <c r="M221" s="63">
        <v>8</v>
      </c>
      <c r="N221" s="63">
        <v>8</v>
      </c>
      <c r="O221" s="62">
        <v>8</v>
      </c>
      <c r="P221" s="62">
        <v>8</v>
      </c>
      <c r="Q221" s="62">
        <v>8</v>
      </c>
      <c r="R221" s="62">
        <v>8</v>
      </c>
      <c r="S221" s="62">
        <v>8</v>
      </c>
      <c r="T221" s="61"/>
      <c r="U221" s="61"/>
      <c r="V221" s="62">
        <v>8</v>
      </c>
      <c r="W221" s="62">
        <v>8</v>
      </c>
      <c r="X221" s="62">
        <v>8</v>
      </c>
      <c r="Y221" s="62">
        <v>8</v>
      </c>
      <c r="Z221" s="62">
        <v>8</v>
      </c>
      <c r="AA221" s="61"/>
      <c r="AB221" s="61"/>
      <c r="AC221" s="61"/>
      <c r="AD221" s="61"/>
      <c r="AE221" s="62">
        <v>8</v>
      </c>
      <c r="AF221" s="62"/>
      <c r="AG221" s="65"/>
      <c r="AI221" s="66">
        <f t="shared" si="95"/>
        <v>20</v>
      </c>
      <c r="AJ221" s="67">
        <f t="shared" si="96"/>
        <v>160</v>
      </c>
      <c r="AK221" s="35">
        <v>8</v>
      </c>
      <c r="AN221" s="16">
        <v>4</v>
      </c>
      <c r="AT221" s="68">
        <v>20</v>
      </c>
      <c r="AU221" s="68">
        <v>160</v>
      </c>
      <c r="AV221" s="69">
        <f t="shared" si="88"/>
        <v>0</v>
      </c>
      <c r="AW221" s="69">
        <f t="shared" si="88"/>
        <v>0</v>
      </c>
      <c r="AY221" s="70"/>
      <c r="AZ221" s="71"/>
      <c r="BA221" s="72"/>
    </row>
    <row r="222" spans="1:53" x14ac:dyDescent="0.25">
      <c r="A222" s="59"/>
      <c r="B222" s="74"/>
      <c r="C222" s="74"/>
      <c r="D222" s="74"/>
      <c r="E222" s="74"/>
      <c r="F222" s="74"/>
      <c r="G222" s="74"/>
      <c r="H222" s="74"/>
      <c r="I222" s="74"/>
      <c r="J222" s="74"/>
      <c r="K222" s="74"/>
      <c r="L222" s="74"/>
      <c r="M222" s="74"/>
      <c r="N222" s="74"/>
      <c r="O222" s="74"/>
      <c r="P222" s="74"/>
      <c r="Q222" s="74"/>
      <c r="R222" s="74"/>
      <c r="S222" s="74"/>
      <c r="T222" s="74"/>
      <c r="U222" s="74"/>
      <c r="V222" s="74"/>
      <c r="W222" s="74"/>
      <c r="X222" s="74"/>
      <c r="Y222" s="74"/>
      <c r="Z222" s="74"/>
      <c r="AA222" s="74"/>
      <c r="AB222" s="151"/>
      <c r="AC222" s="151"/>
      <c r="AD222" s="74"/>
      <c r="AE222" s="74"/>
      <c r="AF222" s="74"/>
      <c r="AG222" s="65"/>
      <c r="AI222" s="66">
        <f t="shared" si="95"/>
        <v>0</v>
      </c>
      <c r="AJ222" s="67">
        <f t="shared" si="96"/>
        <v>0</v>
      </c>
      <c r="AK222" s="35">
        <v>8</v>
      </c>
      <c r="AM222" s="36"/>
      <c r="AN222" s="36"/>
      <c r="AO222" s="36"/>
      <c r="AP222" s="36"/>
      <c r="AQ222" s="35"/>
      <c r="AT222" s="68"/>
      <c r="AU222" s="68"/>
      <c r="AV222" s="69">
        <f t="shared" si="88"/>
        <v>0</v>
      </c>
      <c r="AW222" s="69">
        <f t="shared" si="88"/>
        <v>0</v>
      </c>
      <c r="AY222" s="48"/>
      <c r="AZ222" s="75"/>
      <c r="BA222" s="72"/>
    </row>
    <row r="223" spans="1:53" s="52" customFormat="1" x14ac:dyDescent="0.25">
      <c r="A223" s="49" t="s">
        <v>78</v>
      </c>
      <c r="B223" s="50"/>
      <c r="C223" s="50"/>
      <c r="D223" s="50"/>
      <c r="E223" s="50"/>
      <c r="F223" s="50"/>
      <c r="G223" s="50"/>
      <c r="H223" s="50"/>
      <c r="I223" s="50"/>
      <c r="J223" s="50"/>
      <c r="K223" s="50"/>
      <c r="L223" s="50"/>
      <c r="M223" s="50"/>
      <c r="N223" s="50"/>
      <c r="O223" s="50"/>
      <c r="P223" s="50"/>
      <c r="Q223" s="50"/>
      <c r="R223" s="50"/>
      <c r="S223" s="50"/>
      <c r="T223" s="50"/>
      <c r="U223" s="50"/>
      <c r="V223" s="50"/>
      <c r="W223" s="50"/>
      <c r="X223" s="50"/>
      <c r="Y223" s="50"/>
      <c r="Z223" s="50"/>
      <c r="AA223" s="50"/>
      <c r="AB223" s="50"/>
      <c r="AC223" s="50"/>
      <c r="AD223" s="50"/>
      <c r="AE223" s="50"/>
      <c r="AF223" s="50"/>
      <c r="AG223" s="51"/>
      <c r="AI223" s="53"/>
      <c r="AJ223" s="54"/>
      <c r="AT223" s="55"/>
      <c r="AU223" s="55"/>
      <c r="AV223" s="56">
        <f t="shared" si="88"/>
        <v>0</v>
      </c>
      <c r="AW223" s="56">
        <f t="shared" si="88"/>
        <v>0</v>
      </c>
      <c r="AY223" s="57"/>
      <c r="AZ223" s="58"/>
      <c r="BA223" s="72"/>
    </row>
    <row r="224" spans="1:53" x14ac:dyDescent="0.25">
      <c r="A224" s="59" t="s">
        <v>79</v>
      </c>
      <c r="B224" s="60"/>
      <c r="C224" s="60"/>
      <c r="D224" s="61"/>
      <c r="E224" s="61"/>
      <c r="F224" s="61"/>
      <c r="G224" s="60"/>
      <c r="H224" s="60"/>
      <c r="I224" s="60"/>
      <c r="J224" s="60"/>
      <c r="K224" s="61"/>
      <c r="L224" s="61"/>
      <c r="M224" s="61"/>
      <c r="N224" s="63">
        <v>7.5</v>
      </c>
      <c r="O224" s="62">
        <v>7.5</v>
      </c>
      <c r="P224" s="62">
        <v>7.5</v>
      </c>
      <c r="Q224" s="62">
        <v>7.5</v>
      </c>
      <c r="R224" s="62">
        <v>7.5</v>
      </c>
      <c r="S224" s="61"/>
      <c r="T224" s="61"/>
      <c r="U224" s="63">
        <v>7.5</v>
      </c>
      <c r="V224" s="62">
        <v>7.5</v>
      </c>
      <c r="W224" s="62">
        <v>7.5</v>
      </c>
      <c r="X224" s="62">
        <v>7.5</v>
      </c>
      <c r="Y224" s="62">
        <v>7.5</v>
      </c>
      <c r="Z224" s="61"/>
      <c r="AA224" s="61"/>
      <c r="AB224" s="63">
        <v>7.5</v>
      </c>
      <c r="AC224" s="62">
        <v>7.5</v>
      </c>
      <c r="AD224" s="62">
        <v>7.5</v>
      </c>
      <c r="AE224" s="62">
        <v>7.5</v>
      </c>
      <c r="AF224" s="62"/>
      <c r="AG224" s="80"/>
      <c r="AI224" s="66">
        <f t="shared" ref="AI224:AI226" si="97">COUNTA(B224:AF224)</f>
        <v>14</v>
      </c>
      <c r="AJ224" s="67">
        <f t="shared" ref="AJ224:AJ226" si="98">+AI224*AK224</f>
        <v>105</v>
      </c>
      <c r="AK224" s="35">
        <v>7.5</v>
      </c>
      <c r="AT224" s="68">
        <v>14</v>
      </c>
      <c r="AU224" s="68">
        <v>112</v>
      </c>
      <c r="AV224" s="69">
        <f t="shared" si="88"/>
        <v>0</v>
      </c>
      <c r="AW224" s="69">
        <f t="shared" si="88"/>
        <v>-7</v>
      </c>
      <c r="AY224" s="70"/>
      <c r="AZ224" s="71"/>
      <c r="BA224" s="72"/>
    </row>
    <row r="225" spans="1:53" x14ac:dyDescent="0.25">
      <c r="A225" s="59" t="s">
        <v>80</v>
      </c>
      <c r="B225" s="62">
        <v>7.5</v>
      </c>
      <c r="C225" s="62">
        <v>7.5</v>
      </c>
      <c r="D225" s="62">
        <v>7.5</v>
      </c>
      <c r="E225" s="62">
        <v>7.5</v>
      </c>
      <c r="F225" s="63">
        <v>7.5</v>
      </c>
      <c r="G225" s="61"/>
      <c r="H225" s="61"/>
      <c r="I225" s="62">
        <v>7.5</v>
      </c>
      <c r="J225" s="62">
        <v>7.5</v>
      </c>
      <c r="K225" s="62">
        <v>7.5</v>
      </c>
      <c r="L225" s="73">
        <v>7.5</v>
      </c>
      <c r="M225" s="63">
        <v>7.5</v>
      </c>
      <c r="N225" s="61"/>
      <c r="O225" s="61"/>
      <c r="P225" s="60"/>
      <c r="Q225" s="60"/>
      <c r="R225" s="60"/>
      <c r="S225" s="60"/>
      <c r="T225" s="60"/>
      <c r="U225" s="61"/>
      <c r="V225" s="61"/>
      <c r="W225" s="149">
        <v>7.5</v>
      </c>
      <c r="X225" s="149">
        <v>7.5</v>
      </c>
      <c r="Y225" s="62">
        <v>7.5</v>
      </c>
      <c r="Z225" s="62">
        <v>7.5</v>
      </c>
      <c r="AA225" s="63">
        <v>7.5</v>
      </c>
      <c r="AB225" s="61"/>
      <c r="AC225" s="61"/>
      <c r="AD225" s="62">
        <v>7.5</v>
      </c>
      <c r="AE225" s="62">
        <v>7.5</v>
      </c>
      <c r="AF225" s="62"/>
      <c r="AG225" s="80"/>
      <c r="AI225" s="66">
        <f t="shared" si="97"/>
        <v>17</v>
      </c>
      <c r="AJ225" s="67">
        <f t="shared" si="98"/>
        <v>127.5</v>
      </c>
      <c r="AK225" s="35">
        <v>7.5</v>
      </c>
      <c r="AT225" s="68">
        <v>15</v>
      </c>
      <c r="AU225" s="68">
        <v>120</v>
      </c>
      <c r="AV225" s="69">
        <f t="shared" si="88"/>
        <v>2</v>
      </c>
      <c r="AW225" s="69">
        <f t="shared" si="88"/>
        <v>7.5</v>
      </c>
      <c r="AY225" s="70"/>
      <c r="AZ225" s="71"/>
      <c r="BA225" s="72"/>
    </row>
    <row r="226" spans="1:53" ht="15.75" thickBot="1" x14ac:dyDescent="0.3">
      <c r="A226" s="81" t="s">
        <v>82</v>
      </c>
      <c r="B226" s="83">
        <v>7.5</v>
      </c>
      <c r="C226" s="83">
        <v>7.5</v>
      </c>
      <c r="D226" s="160">
        <v>7.5</v>
      </c>
      <c r="E226" s="84"/>
      <c r="F226" s="84"/>
      <c r="G226" s="153">
        <v>7.5</v>
      </c>
      <c r="H226" s="83">
        <v>7.5</v>
      </c>
      <c r="I226" s="83">
        <v>7.5</v>
      </c>
      <c r="J226" s="83">
        <v>7.5</v>
      </c>
      <c r="K226" s="160">
        <v>7.5</v>
      </c>
      <c r="L226" s="84"/>
      <c r="M226" s="84"/>
      <c r="N226" s="84"/>
      <c r="O226" s="83">
        <v>7.5</v>
      </c>
      <c r="P226" s="83">
        <v>7.5</v>
      </c>
      <c r="Q226" s="83">
        <v>7.5</v>
      </c>
      <c r="R226" s="83">
        <v>7.5</v>
      </c>
      <c r="S226" s="83">
        <v>7.5</v>
      </c>
      <c r="T226" s="153">
        <v>7.5</v>
      </c>
      <c r="U226" s="84"/>
      <c r="V226" s="84"/>
      <c r="W226" s="83">
        <v>7.5</v>
      </c>
      <c r="X226" s="83">
        <v>7.5</v>
      </c>
      <c r="Y226" s="83">
        <v>7.5</v>
      </c>
      <c r="Z226" s="84"/>
      <c r="AA226" s="84"/>
      <c r="AB226" s="84"/>
      <c r="AC226" s="83">
        <v>7.5</v>
      </c>
      <c r="AD226" s="83">
        <v>7.5</v>
      </c>
      <c r="AE226" s="83">
        <v>7.5</v>
      </c>
      <c r="AF226" s="83"/>
      <c r="AG226" s="128"/>
      <c r="AI226" s="87">
        <f t="shared" si="97"/>
        <v>20</v>
      </c>
      <c r="AJ226" s="145">
        <f t="shared" si="98"/>
        <v>150</v>
      </c>
      <c r="AK226" s="35">
        <v>7.5</v>
      </c>
      <c r="AT226" s="68">
        <v>18</v>
      </c>
      <c r="AU226" s="68">
        <v>144</v>
      </c>
      <c r="AV226" s="69">
        <f t="shared" si="88"/>
        <v>2</v>
      </c>
      <c r="AW226" s="69">
        <f t="shared" si="88"/>
        <v>6</v>
      </c>
      <c r="AY226" s="70"/>
      <c r="AZ226" s="71"/>
      <c r="BA226" s="72"/>
    </row>
    <row r="227" spans="1:53" ht="15.75" thickBot="1" x14ac:dyDescent="0.3">
      <c r="B227" s="88"/>
      <c r="C227" s="88"/>
      <c r="D227" s="88"/>
      <c r="E227" s="88"/>
      <c r="F227" s="88"/>
      <c r="G227" s="88"/>
      <c r="H227" s="88"/>
      <c r="I227" s="88"/>
      <c r="J227" s="88"/>
      <c r="K227" s="88"/>
      <c r="L227" s="88"/>
      <c r="M227" s="88"/>
      <c r="N227" s="88"/>
      <c r="O227" s="88"/>
      <c r="P227" s="88"/>
      <c r="Q227" s="88"/>
      <c r="R227" s="88"/>
      <c r="S227" s="88"/>
      <c r="T227" s="88"/>
      <c r="U227" s="88"/>
      <c r="V227" s="88"/>
      <c r="W227" s="88"/>
      <c r="X227" s="88"/>
      <c r="Y227" s="88"/>
      <c r="Z227" s="88"/>
      <c r="AA227" s="88"/>
      <c r="AB227" s="88"/>
      <c r="AC227" s="88"/>
      <c r="AD227" s="88"/>
      <c r="AE227" s="88"/>
      <c r="AV227" s="69">
        <f t="shared" si="88"/>
        <v>0</v>
      </c>
      <c r="AW227" s="69">
        <f t="shared" si="88"/>
        <v>0</v>
      </c>
      <c r="AY227" s="70"/>
      <c r="AZ227" s="71"/>
      <c r="BA227" s="72"/>
    </row>
    <row r="228" spans="1:53" s="35" customFormat="1" x14ac:dyDescent="0.25">
      <c r="A228" s="42" t="s">
        <v>103</v>
      </c>
      <c r="B228" s="43">
        <v>1</v>
      </c>
      <c r="C228" s="43">
        <v>2</v>
      </c>
      <c r="D228" s="43">
        <v>3</v>
      </c>
      <c r="E228" s="43">
        <v>4</v>
      </c>
      <c r="F228" s="43">
        <v>5</v>
      </c>
      <c r="G228" s="43">
        <v>6</v>
      </c>
      <c r="H228" s="43">
        <v>7</v>
      </c>
      <c r="I228" s="43">
        <v>8</v>
      </c>
      <c r="J228" s="43">
        <v>9</v>
      </c>
      <c r="K228" s="43">
        <v>10</v>
      </c>
      <c r="L228" s="43">
        <v>11</v>
      </c>
      <c r="M228" s="43">
        <v>12</v>
      </c>
      <c r="N228" s="43">
        <v>13</v>
      </c>
      <c r="O228" s="43">
        <v>14</v>
      </c>
      <c r="P228" s="43">
        <v>15</v>
      </c>
      <c r="Q228" s="43">
        <v>16</v>
      </c>
      <c r="R228" s="43">
        <v>17</v>
      </c>
      <c r="S228" s="43">
        <v>18</v>
      </c>
      <c r="T228" s="43">
        <v>19</v>
      </c>
      <c r="U228" s="43">
        <v>20</v>
      </c>
      <c r="V228" s="43">
        <v>21</v>
      </c>
      <c r="W228" s="43">
        <v>22</v>
      </c>
      <c r="X228" s="43">
        <v>23</v>
      </c>
      <c r="Y228" s="43">
        <v>24</v>
      </c>
      <c r="Z228" s="43">
        <v>25</v>
      </c>
      <c r="AA228" s="43">
        <v>26</v>
      </c>
      <c r="AB228" s="43">
        <v>27</v>
      </c>
      <c r="AC228" s="43">
        <v>28</v>
      </c>
      <c r="AD228" s="43">
        <v>29</v>
      </c>
      <c r="AE228" s="43">
        <v>30</v>
      </c>
      <c r="AF228" s="43">
        <v>31</v>
      </c>
      <c r="AG228" s="44"/>
      <c r="AI228" s="45" t="s">
        <v>48</v>
      </c>
      <c r="AJ228" s="46" t="s">
        <v>49</v>
      </c>
      <c r="AT228" s="47" t="s">
        <v>48</v>
      </c>
      <c r="AU228" s="47" t="s">
        <v>51</v>
      </c>
      <c r="AV228" s="69"/>
      <c r="AW228" s="69"/>
      <c r="AY228" s="48"/>
      <c r="AZ228" s="75"/>
      <c r="BA228" s="72"/>
    </row>
    <row r="229" spans="1:53" s="52" customFormat="1" x14ac:dyDescent="0.25">
      <c r="A229" s="49" t="s">
        <v>54</v>
      </c>
      <c r="B229" s="50" t="s">
        <v>56</v>
      </c>
      <c r="C229" s="50" t="s">
        <v>57</v>
      </c>
      <c r="D229" s="50" t="s">
        <v>58</v>
      </c>
      <c r="E229" s="50" t="s">
        <v>59</v>
      </c>
      <c r="F229" s="50" t="s">
        <v>60</v>
      </c>
      <c r="G229" s="50" t="s">
        <v>84</v>
      </c>
      <c r="H229" s="50" t="s">
        <v>55</v>
      </c>
      <c r="I229" s="50" t="s">
        <v>56</v>
      </c>
      <c r="J229" s="50" t="s">
        <v>57</v>
      </c>
      <c r="K229" s="50" t="s">
        <v>58</v>
      </c>
      <c r="L229" s="50" t="s">
        <v>59</v>
      </c>
      <c r="M229" s="50" t="s">
        <v>60</v>
      </c>
      <c r="N229" s="50" t="s">
        <v>84</v>
      </c>
      <c r="O229" s="50" t="s">
        <v>55</v>
      </c>
      <c r="P229" s="50" t="s">
        <v>56</v>
      </c>
      <c r="Q229" s="50" t="s">
        <v>57</v>
      </c>
      <c r="R229" s="50" t="s">
        <v>58</v>
      </c>
      <c r="S229" s="50" t="s">
        <v>59</v>
      </c>
      <c r="T229" s="50" t="s">
        <v>60</v>
      </c>
      <c r="U229" s="50" t="s">
        <v>84</v>
      </c>
      <c r="V229" s="50" t="s">
        <v>55</v>
      </c>
      <c r="W229" s="50" t="s">
        <v>56</v>
      </c>
      <c r="X229" s="50" t="s">
        <v>57</v>
      </c>
      <c r="Y229" s="50" t="s">
        <v>58</v>
      </c>
      <c r="Z229" s="50" t="s">
        <v>59</v>
      </c>
      <c r="AA229" s="50" t="s">
        <v>60</v>
      </c>
      <c r="AB229" s="50" t="s">
        <v>84</v>
      </c>
      <c r="AC229" s="50" t="s">
        <v>55</v>
      </c>
      <c r="AD229" s="50" t="s">
        <v>56</v>
      </c>
      <c r="AE229" s="50" t="s">
        <v>57</v>
      </c>
      <c r="AF229" s="50" t="s">
        <v>58</v>
      </c>
      <c r="AG229" s="51"/>
      <c r="AI229" s="53"/>
      <c r="AJ229" s="54"/>
      <c r="AT229" s="55"/>
      <c r="AU229" s="55"/>
      <c r="AV229" s="56">
        <f t="shared" ref="AV229:AW252" si="99">+AI229-AT229</f>
        <v>0</v>
      </c>
      <c r="AW229" s="56">
        <f t="shared" si="99"/>
        <v>0</v>
      </c>
      <c r="AY229" s="57"/>
      <c r="AZ229" s="58"/>
      <c r="BA229" s="72"/>
    </row>
    <row r="230" spans="1:53" x14ac:dyDescent="0.25">
      <c r="A230" s="59" t="s">
        <v>65</v>
      </c>
      <c r="B230" s="61"/>
      <c r="C230" s="61"/>
      <c r="D230" s="61"/>
      <c r="E230" s="61"/>
      <c r="F230" s="62" t="s">
        <v>99</v>
      </c>
      <c r="G230" s="62" t="s">
        <v>99</v>
      </c>
      <c r="H230" s="62" t="s">
        <v>99</v>
      </c>
      <c r="I230" s="62" t="s">
        <v>99</v>
      </c>
      <c r="J230" s="62" t="s">
        <v>99</v>
      </c>
      <c r="K230" s="61"/>
      <c r="L230" s="61"/>
      <c r="M230" s="90"/>
      <c r="N230" s="61"/>
      <c r="O230" s="62" t="s">
        <v>99</v>
      </c>
      <c r="P230" s="62" t="s">
        <v>99</v>
      </c>
      <c r="Q230" s="62" t="s">
        <v>99</v>
      </c>
      <c r="R230" s="63" t="s">
        <v>99</v>
      </c>
      <c r="S230" s="63" t="s">
        <v>99</v>
      </c>
      <c r="T230" s="62" t="s">
        <v>99</v>
      </c>
      <c r="U230" s="62" t="s">
        <v>99</v>
      </c>
      <c r="V230" s="61"/>
      <c r="W230" s="61"/>
      <c r="X230" s="61"/>
      <c r="Y230" s="63" t="s">
        <v>99</v>
      </c>
      <c r="Z230" s="63" t="s">
        <v>99</v>
      </c>
      <c r="AA230" s="62" t="s">
        <v>99</v>
      </c>
      <c r="AB230" s="62" t="s">
        <v>99</v>
      </c>
      <c r="AC230" s="62" t="s">
        <v>99</v>
      </c>
      <c r="AD230" s="62" t="s">
        <v>99</v>
      </c>
      <c r="AE230" s="62" t="s">
        <v>99</v>
      </c>
      <c r="AF230" s="61"/>
      <c r="AG230" s="65"/>
      <c r="AI230" s="66">
        <f t="shared" ref="AI230:AI234" si="100">COUNTA(B230:AF230)</f>
        <v>19</v>
      </c>
      <c r="AJ230" s="67">
        <f>+AI230*AK230</f>
        <v>152</v>
      </c>
      <c r="AK230" s="35">
        <v>8</v>
      </c>
      <c r="AT230" s="68">
        <v>19</v>
      </c>
      <c r="AU230" s="68">
        <v>152</v>
      </c>
      <c r="AV230" s="69">
        <f t="shared" si="99"/>
        <v>0</v>
      </c>
      <c r="AW230" s="69">
        <f t="shared" si="99"/>
        <v>0</v>
      </c>
      <c r="AY230" s="70"/>
      <c r="AZ230" s="71"/>
      <c r="BA230" s="72"/>
    </row>
    <row r="231" spans="1:53" x14ac:dyDescent="0.25">
      <c r="A231" s="59" t="s">
        <v>64</v>
      </c>
      <c r="B231" s="62">
        <v>8</v>
      </c>
      <c r="C231" s="62">
        <v>8</v>
      </c>
      <c r="D231" s="63">
        <v>8</v>
      </c>
      <c r="E231" s="63">
        <v>8</v>
      </c>
      <c r="F231" s="62">
        <v>8</v>
      </c>
      <c r="G231" s="62">
        <v>8</v>
      </c>
      <c r="H231" s="61"/>
      <c r="I231" s="61"/>
      <c r="J231" s="61"/>
      <c r="K231" s="63">
        <v>8</v>
      </c>
      <c r="L231" s="63">
        <v>8</v>
      </c>
      <c r="M231" s="73">
        <v>8</v>
      </c>
      <c r="N231" s="62">
        <v>8</v>
      </c>
      <c r="O231" s="62">
        <v>8</v>
      </c>
      <c r="P231" s="62">
        <v>8</v>
      </c>
      <c r="Q231" s="62">
        <v>8</v>
      </c>
      <c r="R231" s="61"/>
      <c r="S231" s="61"/>
      <c r="T231" s="61"/>
      <c r="U231" s="62">
        <v>8</v>
      </c>
      <c r="V231" s="62">
        <v>8</v>
      </c>
      <c r="W231" s="62">
        <v>8</v>
      </c>
      <c r="X231" s="62">
        <v>8</v>
      </c>
      <c r="Y231" s="61"/>
      <c r="Z231" s="61"/>
      <c r="AA231" s="61"/>
      <c r="AB231" s="61"/>
      <c r="AC231" s="62">
        <v>8</v>
      </c>
      <c r="AD231" s="62">
        <v>8</v>
      </c>
      <c r="AE231" s="62">
        <v>8</v>
      </c>
      <c r="AF231" s="63">
        <v>8</v>
      </c>
      <c r="AG231" s="65"/>
      <c r="AI231" s="66">
        <f t="shared" si="100"/>
        <v>21</v>
      </c>
      <c r="AJ231" s="67">
        <f t="shared" ref="AJ231:AJ234" si="101">+AI231*AK231</f>
        <v>168</v>
      </c>
      <c r="AK231" s="35">
        <v>8</v>
      </c>
      <c r="AT231" s="68">
        <v>21</v>
      </c>
      <c r="AU231" s="68">
        <v>168</v>
      </c>
      <c r="AV231" s="69">
        <f t="shared" si="99"/>
        <v>0</v>
      </c>
      <c r="AW231" s="69">
        <f t="shared" si="99"/>
        <v>0</v>
      </c>
      <c r="AY231" s="70"/>
      <c r="AZ231" s="71"/>
      <c r="BA231" s="72"/>
    </row>
    <row r="232" spans="1:53" x14ac:dyDescent="0.25">
      <c r="A232" s="59" t="s">
        <v>71</v>
      </c>
      <c r="B232" s="62">
        <v>8</v>
      </c>
      <c r="C232" s="62">
        <v>8</v>
      </c>
      <c r="D232" s="61"/>
      <c r="E232" s="61"/>
      <c r="F232" s="61"/>
      <c r="G232" s="61"/>
      <c r="H232" s="62">
        <v>8</v>
      </c>
      <c r="I232" s="62">
        <v>8</v>
      </c>
      <c r="J232" s="62">
        <v>8</v>
      </c>
      <c r="K232" s="161"/>
      <c r="L232" s="161"/>
      <c r="M232" s="73">
        <v>8</v>
      </c>
      <c r="N232" s="62">
        <v>8</v>
      </c>
      <c r="O232" s="116">
        <v>8</v>
      </c>
      <c r="P232" s="116">
        <v>8</v>
      </c>
      <c r="Q232" s="61"/>
      <c r="R232" s="63">
        <v>8</v>
      </c>
      <c r="S232" s="63">
        <v>8</v>
      </c>
      <c r="T232" s="62">
        <v>8</v>
      </c>
      <c r="U232" s="62">
        <v>8</v>
      </c>
      <c r="V232" s="62" t="s">
        <v>96</v>
      </c>
      <c r="W232" s="62" t="s">
        <v>96</v>
      </c>
      <c r="X232" s="62" t="s">
        <v>96</v>
      </c>
      <c r="Y232" s="61"/>
      <c r="Z232" s="61"/>
      <c r="AA232" s="62">
        <v>8</v>
      </c>
      <c r="AB232" s="62">
        <v>8</v>
      </c>
      <c r="AC232" s="62">
        <v>8</v>
      </c>
      <c r="AD232" s="62">
        <v>8</v>
      </c>
      <c r="AE232" s="62">
        <v>8</v>
      </c>
      <c r="AF232" s="61"/>
      <c r="AG232" s="65"/>
      <c r="AI232" s="66">
        <f t="shared" si="100"/>
        <v>21</v>
      </c>
      <c r="AJ232" s="67">
        <f t="shared" si="101"/>
        <v>168</v>
      </c>
      <c r="AK232" s="35">
        <v>8</v>
      </c>
      <c r="AT232" s="68">
        <v>21</v>
      </c>
      <c r="AU232" s="68">
        <v>168</v>
      </c>
      <c r="AV232" s="69">
        <f t="shared" si="99"/>
        <v>0</v>
      </c>
      <c r="AW232" s="69">
        <f t="shared" si="99"/>
        <v>0</v>
      </c>
      <c r="AY232" s="70"/>
      <c r="AZ232" s="71"/>
      <c r="BA232" s="72"/>
    </row>
    <row r="233" spans="1:53" x14ac:dyDescent="0.25">
      <c r="A233" s="59" t="s">
        <v>66</v>
      </c>
      <c r="B233" s="61"/>
      <c r="C233" s="61"/>
      <c r="D233" s="63">
        <v>8</v>
      </c>
      <c r="E233" s="63">
        <v>8</v>
      </c>
      <c r="F233" s="62">
        <v>8</v>
      </c>
      <c r="G233" s="62">
        <v>8</v>
      </c>
      <c r="H233" s="60"/>
      <c r="I233" s="60"/>
      <c r="J233" s="60"/>
      <c r="K233" s="61"/>
      <c r="L233" s="61"/>
      <c r="M233" s="60"/>
      <c r="N233" s="60"/>
      <c r="O233" s="60"/>
      <c r="P233" s="60"/>
      <c r="Q233" s="60"/>
      <c r="R233" s="61"/>
      <c r="S233" s="61"/>
      <c r="T233" s="61"/>
      <c r="U233" s="61"/>
      <c r="V233" s="62">
        <v>8</v>
      </c>
      <c r="W233" s="62">
        <v>8</v>
      </c>
      <c r="X233" s="62">
        <v>8</v>
      </c>
      <c r="Y233" s="63">
        <v>8</v>
      </c>
      <c r="Z233" s="63">
        <v>8</v>
      </c>
      <c r="AA233" s="61"/>
      <c r="AB233" s="61"/>
      <c r="AC233" s="61"/>
      <c r="AD233" s="61"/>
      <c r="AE233" s="61"/>
      <c r="AF233" s="63">
        <v>8</v>
      </c>
      <c r="AG233" s="65"/>
      <c r="AI233" s="66">
        <f t="shared" si="100"/>
        <v>10</v>
      </c>
      <c r="AJ233" s="67">
        <f t="shared" si="101"/>
        <v>80</v>
      </c>
      <c r="AK233" s="35">
        <v>8</v>
      </c>
      <c r="AT233" s="68">
        <v>10</v>
      </c>
      <c r="AU233" s="68">
        <v>80</v>
      </c>
      <c r="AV233" s="69">
        <f t="shared" si="99"/>
        <v>0</v>
      </c>
      <c r="AW233" s="69">
        <f t="shared" si="99"/>
        <v>0</v>
      </c>
      <c r="AY233" s="70"/>
      <c r="AZ233" s="71"/>
      <c r="BA233" s="72"/>
    </row>
    <row r="234" spans="1:53" x14ac:dyDescent="0.25">
      <c r="A234" s="59" t="s">
        <v>100</v>
      </c>
      <c r="B234" s="162">
        <v>8</v>
      </c>
      <c r="C234" s="162">
        <v>8</v>
      </c>
      <c r="D234" s="124"/>
      <c r="E234" s="124"/>
      <c r="F234" s="163"/>
      <c r="G234" s="74">
        <v>8</v>
      </c>
      <c r="H234" s="74">
        <v>8</v>
      </c>
      <c r="I234" s="74">
        <v>8</v>
      </c>
      <c r="J234" s="74">
        <v>8</v>
      </c>
      <c r="K234" s="164">
        <v>8</v>
      </c>
      <c r="L234" s="164">
        <v>8</v>
      </c>
      <c r="M234" s="124"/>
      <c r="N234" s="124"/>
      <c r="O234" s="124"/>
      <c r="P234" s="124"/>
      <c r="Q234" s="74">
        <v>8</v>
      </c>
      <c r="R234" s="74">
        <v>8</v>
      </c>
      <c r="S234" s="74">
        <v>8</v>
      </c>
      <c r="T234" s="74">
        <v>8</v>
      </c>
      <c r="U234" s="74">
        <v>8</v>
      </c>
      <c r="V234" s="124"/>
      <c r="W234" s="124"/>
      <c r="X234" s="124"/>
      <c r="Y234" s="74">
        <v>8</v>
      </c>
      <c r="Z234" s="74">
        <v>8</v>
      </c>
      <c r="AA234" s="74">
        <v>8</v>
      </c>
      <c r="AB234" s="74">
        <v>8</v>
      </c>
      <c r="AC234" s="74">
        <v>8</v>
      </c>
      <c r="AD234" s="74">
        <v>8</v>
      </c>
      <c r="AE234" s="74">
        <v>8</v>
      </c>
      <c r="AF234" s="124"/>
      <c r="AG234" s="65"/>
      <c r="AI234" s="66">
        <f t="shared" si="100"/>
        <v>20</v>
      </c>
      <c r="AJ234" s="67">
        <f t="shared" si="101"/>
        <v>160</v>
      </c>
      <c r="AK234" s="35">
        <v>8</v>
      </c>
      <c r="AM234" s="36"/>
      <c r="AN234" s="36"/>
      <c r="AO234" s="36"/>
      <c r="AP234" s="36"/>
      <c r="AQ234" s="35"/>
      <c r="AT234" s="68"/>
      <c r="AU234" s="68"/>
      <c r="AV234" s="69">
        <f t="shared" si="99"/>
        <v>20</v>
      </c>
      <c r="AW234" s="69">
        <f t="shared" si="99"/>
        <v>160</v>
      </c>
      <c r="AY234" s="48"/>
      <c r="AZ234" s="75"/>
      <c r="BA234" s="72"/>
    </row>
    <row r="235" spans="1:53" s="52" customFormat="1" x14ac:dyDescent="0.25">
      <c r="A235" s="49" t="s">
        <v>67</v>
      </c>
      <c r="B235" s="50"/>
      <c r="C235" s="50"/>
      <c r="D235" s="50"/>
      <c r="E235" s="50"/>
      <c r="F235" s="50"/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/>
      <c r="T235" s="50"/>
      <c r="U235" s="50"/>
      <c r="V235" s="50"/>
      <c r="W235" s="50"/>
      <c r="X235" s="50"/>
      <c r="Y235" s="50"/>
      <c r="Z235" s="50"/>
      <c r="AA235" s="50"/>
      <c r="AB235" s="50"/>
      <c r="AC235" s="50"/>
      <c r="AD235" s="50"/>
      <c r="AE235" s="50"/>
      <c r="AF235" s="50"/>
      <c r="AG235" s="51"/>
      <c r="AI235" s="53"/>
      <c r="AJ235" s="54"/>
      <c r="AT235" s="55"/>
      <c r="AU235" s="55"/>
      <c r="AV235" s="56">
        <f t="shared" si="99"/>
        <v>0</v>
      </c>
      <c r="AW235" s="56">
        <f t="shared" si="99"/>
        <v>0</v>
      </c>
      <c r="AY235" s="57"/>
      <c r="AZ235" s="58"/>
      <c r="BA235" s="72"/>
    </row>
    <row r="236" spans="1:53" x14ac:dyDescent="0.25">
      <c r="A236" s="59" t="s">
        <v>68</v>
      </c>
      <c r="B236" s="62">
        <v>8</v>
      </c>
      <c r="C236" s="62">
        <v>8</v>
      </c>
      <c r="D236" s="61"/>
      <c r="E236" s="61"/>
      <c r="F236" s="62">
        <v>8</v>
      </c>
      <c r="G236" s="62">
        <v>8</v>
      </c>
      <c r="H236" s="62">
        <v>8</v>
      </c>
      <c r="I236" s="62">
        <v>8</v>
      </c>
      <c r="J236" s="62">
        <v>8</v>
      </c>
      <c r="K236" s="61"/>
      <c r="L236" s="61"/>
      <c r="M236" s="61"/>
      <c r="N236" s="61"/>
      <c r="O236" s="62">
        <v>8</v>
      </c>
      <c r="P236" s="62">
        <v>8</v>
      </c>
      <c r="Q236" s="62">
        <v>8</v>
      </c>
      <c r="R236" s="63">
        <v>8</v>
      </c>
      <c r="S236" s="63">
        <v>8</v>
      </c>
      <c r="T236" s="62">
        <v>8</v>
      </c>
      <c r="U236" s="62">
        <v>8</v>
      </c>
      <c r="V236" s="61"/>
      <c r="W236" s="61"/>
      <c r="X236" s="61"/>
      <c r="Y236" s="63">
        <v>8</v>
      </c>
      <c r="Z236" s="63">
        <v>8</v>
      </c>
      <c r="AA236" s="62">
        <v>8</v>
      </c>
      <c r="AB236" s="62">
        <v>8</v>
      </c>
      <c r="AC236" s="62">
        <v>8</v>
      </c>
      <c r="AD236" s="62">
        <v>8</v>
      </c>
      <c r="AE236" s="61"/>
      <c r="AF236" s="61"/>
      <c r="AG236" s="65"/>
      <c r="AI236" s="66">
        <f>COUNTA(B236:AF236)</f>
        <v>20</v>
      </c>
      <c r="AJ236" s="67">
        <f t="shared" ref="AJ236:AJ240" si="102">+AI236*AK236</f>
        <v>160</v>
      </c>
      <c r="AK236" s="35">
        <v>8</v>
      </c>
      <c r="AT236" s="68">
        <v>20</v>
      </c>
      <c r="AU236" s="68">
        <v>160</v>
      </c>
      <c r="AV236" s="69">
        <f t="shared" si="99"/>
        <v>0</v>
      </c>
      <c r="AW236" s="69">
        <f t="shared" si="99"/>
        <v>0</v>
      </c>
      <c r="AY236" s="70"/>
      <c r="AZ236" s="71"/>
      <c r="BA236" s="72"/>
    </row>
    <row r="237" spans="1:53" x14ac:dyDescent="0.25">
      <c r="A237" s="59" t="s">
        <v>69</v>
      </c>
      <c r="B237" s="62">
        <v>8</v>
      </c>
      <c r="C237" s="62">
        <v>8</v>
      </c>
      <c r="D237" s="63">
        <v>8</v>
      </c>
      <c r="E237" s="63">
        <v>8</v>
      </c>
      <c r="F237" s="62" t="s">
        <v>99</v>
      </c>
      <c r="G237" s="62" t="s">
        <v>99</v>
      </c>
      <c r="H237" s="61"/>
      <c r="I237" s="61"/>
      <c r="J237" s="61"/>
      <c r="K237" s="63" t="s">
        <v>99</v>
      </c>
      <c r="L237" s="63" t="s">
        <v>99</v>
      </c>
      <c r="M237" s="73" t="s">
        <v>99</v>
      </c>
      <c r="N237" s="62" t="s">
        <v>99</v>
      </c>
      <c r="O237" s="62" t="s">
        <v>99</v>
      </c>
      <c r="P237" s="62" t="s">
        <v>99</v>
      </c>
      <c r="Q237" s="61"/>
      <c r="R237" s="61"/>
      <c r="S237" s="61"/>
      <c r="T237" s="62" t="s">
        <v>99</v>
      </c>
      <c r="U237" s="62" t="s">
        <v>99</v>
      </c>
      <c r="V237" s="62" t="s">
        <v>99</v>
      </c>
      <c r="W237" s="62" t="s">
        <v>99</v>
      </c>
      <c r="X237" s="62" t="s">
        <v>99</v>
      </c>
      <c r="Y237" s="61"/>
      <c r="Z237" s="61"/>
      <c r="AA237" s="61"/>
      <c r="AB237" s="61"/>
      <c r="AC237" s="62" t="s">
        <v>99</v>
      </c>
      <c r="AD237" s="62" t="s">
        <v>99</v>
      </c>
      <c r="AE237" s="62" t="s">
        <v>99</v>
      </c>
      <c r="AF237" s="63" t="s">
        <v>99</v>
      </c>
      <c r="AG237" s="65"/>
      <c r="AI237" s="66">
        <f t="shared" ref="AI237:AI240" si="103">COUNTA(B237:AF237)</f>
        <v>21</v>
      </c>
      <c r="AJ237" s="67">
        <f t="shared" si="102"/>
        <v>168</v>
      </c>
      <c r="AK237" s="35">
        <v>8</v>
      </c>
      <c r="AT237" s="68">
        <v>21</v>
      </c>
      <c r="AU237" s="68">
        <v>168</v>
      </c>
      <c r="AV237" s="69">
        <f t="shared" si="99"/>
        <v>0</v>
      </c>
      <c r="AW237" s="69">
        <f t="shared" si="99"/>
        <v>0</v>
      </c>
      <c r="AY237" s="70"/>
      <c r="AZ237" s="71"/>
      <c r="BA237" s="72"/>
    </row>
    <row r="238" spans="1:53" x14ac:dyDescent="0.25">
      <c r="A238" s="59" t="s">
        <v>93</v>
      </c>
      <c r="B238" s="62">
        <v>8</v>
      </c>
      <c r="C238" s="62">
        <v>8</v>
      </c>
      <c r="D238" s="61"/>
      <c r="E238" s="61"/>
      <c r="F238" s="61"/>
      <c r="G238" s="61"/>
      <c r="H238" s="62">
        <v>8</v>
      </c>
      <c r="I238" s="62">
        <v>8</v>
      </c>
      <c r="J238" s="62">
        <v>8</v>
      </c>
      <c r="K238" s="63">
        <v>8</v>
      </c>
      <c r="L238" s="63">
        <v>8</v>
      </c>
      <c r="M238" s="73">
        <v>8</v>
      </c>
      <c r="N238" s="61"/>
      <c r="O238" s="61"/>
      <c r="P238" s="61"/>
      <c r="Q238" s="61"/>
      <c r="R238" s="60"/>
      <c r="S238" s="60"/>
      <c r="T238" s="60"/>
      <c r="U238" s="60"/>
      <c r="V238" s="60"/>
      <c r="W238" s="60"/>
      <c r="X238" s="60"/>
      <c r="Y238" s="61"/>
      <c r="Z238" s="61"/>
      <c r="AA238" s="61"/>
      <c r="AB238" s="61"/>
      <c r="AC238" s="60"/>
      <c r="AD238" s="60"/>
      <c r="AE238" s="60"/>
      <c r="AF238" s="61"/>
      <c r="AG238" s="65"/>
      <c r="AI238" s="66">
        <f t="shared" si="103"/>
        <v>8</v>
      </c>
      <c r="AJ238" s="67">
        <f t="shared" si="102"/>
        <v>64</v>
      </c>
      <c r="AK238" s="35">
        <v>8</v>
      </c>
      <c r="AT238" s="68">
        <v>8</v>
      </c>
      <c r="AU238" s="68">
        <v>64</v>
      </c>
      <c r="AV238" s="69">
        <f t="shared" si="99"/>
        <v>0</v>
      </c>
      <c r="AW238" s="69">
        <f t="shared" si="99"/>
        <v>0</v>
      </c>
      <c r="AY238" s="70"/>
      <c r="AZ238" s="71"/>
      <c r="BA238" s="72"/>
    </row>
    <row r="239" spans="1:53" x14ac:dyDescent="0.25">
      <c r="A239" s="59" t="s">
        <v>72</v>
      </c>
      <c r="B239" s="61"/>
      <c r="C239" s="61"/>
      <c r="D239" s="63">
        <v>8</v>
      </c>
      <c r="E239" s="63">
        <v>8</v>
      </c>
      <c r="F239" s="62">
        <v>8</v>
      </c>
      <c r="G239" s="62">
        <v>8</v>
      </c>
      <c r="H239" s="62">
        <v>8</v>
      </c>
      <c r="I239" s="62">
        <v>8</v>
      </c>
      <c r="J239" s="61"/>
      <c r="K239" s="61"/>
      <c r="L239" s="61"/>
      <c r="M239" s="61"/>
      <c r="N239" s="62">
        <v>8</v>
      </c>
      <c r="O239" s="62">
        <v>8</v>
      </c>
      <c r="P239" s="62">
        <v>8</v>
      </c>
      <c r="Q239" s="62">
        <v>8</v>
      </c>
      <c r="R239" s="63">
        <v>8</v>
      </c>
      <c r="S239" s="63">
        <v>8</v>
      </c>
      <c r="T239" s="61"/>
      <c r="U239" s="61"/>
      <c r="V239" s="62" t="s">
        <v>88</v>
      </c>
      <c r="W239" s="62" t="s">
        <v>88</v>
      </c>
      <c r="X239" s="62" t="s">
        <v>88</v>
      </c>
      <c r="Y239" s="161"/>
      <c r="Z239" s="161"/>
      <c r="AA239" s="62">
        <v>8</v>
      </c>
      <c r="AB239" s="62">
        <v>8</v>
      </c>
      <c r="AC239" s="61"/>
      <c r="AD239" s="61"/>
      <c r="AE239" s="61"/>
      <c r="AF239" s="63">
        <v>8</v>
      </c>
      <c r="AG239" s="65"/>
      <c r="AI239" s="66">
        <f t="shared" si="103"/>
        <v>18</v>
      </c>
      <c r="AJ239" s="67">
        <f t="shared" si="102"/>
        <v>144</v>
      </c>
      <c r="AK239" s="35">
        <v>8</v>
      </c>
      <c r="AT239" s="68">
        <v>20</v>
      </c>
      <c r="AU239" s="68">
        <v>160</v>
      </c>
      <c r="AV239" s="69">
        <f t="shared" si="99"/>
        <v>-2</v>
      </c>
      <c r="AW239" s="69">
        <f t="shared" si="99"/>
        <v>-16</v>
      </c>
      <c r="AY239" s="70"/>
      <c r="AZ239" s="71"/>
      <c r="BA239" s="72"/>
    </row>
    <row r="240" spans="1:53" x14ac:dyDescent="0.25">
      <c r="A240" s="59" t="s">
        <v>104</v>
      </c>
      <c r="B240" s="74"/>
      <c r="C240" s="74"/>
      <c r="D240" s="74"/>
      <c r="E240" s="74"/>
      <c r="F240" s="74"/>
      <c r="G240" s="74"/>
      <c r="H240" s="74"/>
      <c r="I240" s="74"/>
      <c r="J240" s="74">
        <v>8</v>
      </c>
      <c r="K240" s="74">
        <v>8</v>
      </c>
      <c r="L240" s="74">
        <v>8</v>
      </c>
      <c r="M240" s="74">
        <v>8</v>
      </c>
      <c r="N240" s="74">
        <v>8</v>
      </c>
      <c r="O240" s="74">
        <v>8</v>
      </c>
      <c r="P240" s="74">
        <v>8</v>
      </c>
      <c r="Q240" s="124"/>
      <c r="R240" s="124"/>
      <c r="S240" s="124"/>
      <c r="T240" s="74">
        <v>8</v>
      </c>
      <c r="U240" s="74">
        <v>8</v>
      </c>
      <c r="V240" s="74">
        <v>8</v>
      </c>
      <c r="W240" s="74">
        <v>8</v>
      </c>
      <c r="X240" s="74">
        <v>8</v>
      </c>
      <c r="Y240" s="74">
        <v>8</v>
      </c>
      <c r="Z240" s="74">
        <v>8</v>
      </c>
      <c r="AA240" s="124"/>
      <c r="AB240" s="124"/>
      <c r="AC240" s="74">
        <v>8</v>
      </c>
      <c r="AD240" s="74">
        <v>8</v>
      </c>
      <c r="AE240" s="74">
        <v>8</v>
      </c>
      <c r="AF240" s="164">
        <v>8</v>
      </c>
      <c r="AG240" s="65"/>
      <c r="AI240" s="66">
        <f t="shared" si="103"/>
        <v>18</v>
      </c>
      <c r="AJ240" s="67">
        <f t="shared" si="102"/>
        <v>144</v>
      </c>
      <c r="AK240" s="35">
        <v>8</v>
      </c>
      <c r="AM240" s="36"/>
      <c r="AN240" s="36"/>
      <c r="AO240" s="36"/>
      <c r="AP240" s="36"/>
      <c r="AQ240" s="35"/>
      <c r="AT240" s="68"/>
      <c r="AU240" s="68"/>
      <c r="AV240" s="69">
        <f t="shared" si="99"/>
        <v>18</v>
      </c>
      <c r="AW240" s="69">
        <f t="shared" si="99"/>
        <v>144</v>
      </c>
      <c r="AY240" s="48"/>
      <c r="AZ240" s="75"/>
      <c r="BA240" s="72"/>
    </row>
    <row r="241" spans="1:53" s="52" customFormat="1" x14ac:dyDescent="0.25">
      <c r="A241" s="49" t="s">
        <v>73</v>
      </c>
      <c r="B241" s="50"/>
      <c r="C241" s="50"/>
      <c r="D241" s="50"/>
      <c r="E241" s="50"/>
      <c r="F241" s="50"/>
      <c r="G241" s="50"/>
      <c r="H241" s="50"/>
      <c r="I241" s="50"/>
      <c r="J241" s="50"/>
      <c r="K241" s="50"/>
      <c r="L241" s="50"/>
      <c r="M241" s="50"/>
      <c r="N241" s="50"/>
      <c r="O241" s="50"/>
      <c r="P241" s="50"/>
      <c r="Q241" s="50"/>
      <c r="R241" s="50"/>
      <c r="S241" s="50"/>
      <c r="T241" s="50"/>
      <c r="U241" s="50"/>
      <c r="V241" s="50"/>
      <c r="W241" s="50"/>
      <c r="X241" s="50"/>
      <c r="Y241" s="50"/>
      <c r="Z241" s="50"/>
      <c r="AA241" s="50"/>
      <c r="AB241" s="50"/>
      <c r="AC241" s="50"/>
      <c r="AD241" s="50"/>
      <c r="AE241" s="50"/>
      <c r="AF241" s="50"/>
      <c r="AG241" s="51"/>
      <c r="AI241" s="53"/>
      <c r="AJ241" s="54"/>
      <c r="AT241" s="55"/>
      <c r="AU241" s="55"/>
      <c r="AV241" s="56">
        <f t="shared" si="99"/>
        <v>0</v>
      </c>
      <c r="AW241" s="56">
        <f t="shared" si="99"/>
        <v>0</v>
      </c>
      <c r="AY241" s="57"/>
      <c r="AZ241" s="58"/>
      <c r="BA241" s="72"/>
    </row>
    <row r="242" spans="1:53" x14ac:dyDescent="0.25">
      <c r="A242" s="59"/>
      <c r="B242" s="62"/>
      <c r="C242" s="62"/>
      <c r="D242" s="165"/>
      <c r="E242" s="165"/>
      <c r="F242" s="62"/>
      <c r="G242" s="62"/>
      <c r="H242" s="62"/>
      <c r="I242" s="62"/>
      <c r="J242" s="62"/>
      <c r="K242" s="62"/>
      <c r="L242" s="62"/>
      <c r="M242" s="62"/>
      <c r="N242" s="62"/>
      <c r="O242" s="62"/>
      <c r="P242" s="62"/>
      <c r="Q242" s="62"/>
      <c r="R242" s="62"/>
      <c r="S242" s="62"/>
      <c r="T242" s="62"/>
      <c r="U242" s="62"/>
      <c r="V242" s="62"/>
      <c r="W242" s="62"/>
      <c r="X242" s="62"/>
      <c r="Y242" s="62"/>
      <c r="Z242" s="62"/>
      <c r="AA242" s="62"/>
      <c r="AB242" s="62"/>
      <c r="AC242" s="62"/>
      <c r="AD242" s="62"/>
      <c r="AE242" s="62"/>
      <c r="AF242" s="62"/>
      <c r="AG242" s="65"/>
      <c r="AI242" s="66">
        <f>COUNTA(B242:AF242)</f>
        <v>0</v>
      </c>
      <c r="AJ242" s="67">
        <f t="shared" ref="AJ242:AJ243" si="104">+AI242*AK242</f>
        <v>0</v>
      </c>
      <c r="AK242" s="35">
        <v>7.5</v>
      </c>
      <c r="AT242" s="68">
        <v>10</v>
      </c>
      <c r="AU242" s="68">
        <v>100</v>
      </c>
      <c r="AV242" s="69">
        <f t="shared" si="99"/>
        <v>-10</v>
      </c>
      <c r="AW242" s="69">
        <f t="shared" si="99"/>
        <v>-100</v>
      </c>
      <c r="AY242" s="70"/>
      <c r="AZ242" s="71"/>
      <c r="BA242" s="72"/>
    </row>
    <row r="243" spans="1:53" x14ac:dyDescent="0.25">
      <c r="A243" s="59"/>
      <c r="B243" s="74"/>
      <c r="C243" s="74"/>
      <c r="D243" s="74"/>
      <c r="E243" s="74"/>
      <c r="F243" s="74"/>
      <c r="G243" s="74"/>
      <c r="H243" s="74"/>
      <c r="I243" s="74"/>
      <c r="J243" s="74"/>
      <c r="K243" s="74"/>
      <c r="L243" s="74"/>
      <c r="M243" s="74"/>
      <c r="N243" s="74"/>
      <c r="O243" s="74"/>
      <c r="P243" s="74"/>
      <c r="Q243" s="74"/>
      <c r="R243" s="74"/>
      <c r="S243" s="74"/>
      <c r="T243" s="74"/>
      <c r="U243" s="74"/>
      <c r="V243" s="74"/>
      <c r="W243" s="74"/>
      <c r="X243" s="74"/>
      <c r="Y243" s="74"/>
      <c r="Z243" s="74"/>
      <c r="AA243" s="74"/>
      <c r="AB243" s="74"/>
      <c r="AC243" s="74"/>
      <c r="AD243" s="74"/>
      <c r="AE243" s="74"/>
      <c r="AF243" s="74"/>
      <c r="AG243" s="65"/>
      <c r="AI243" s="66">
        <f t="shared" ref="AI243" si="105">COUNTA(B243:AF243)</f>
        <v>0</v>
      </c>
      <c r="AJ243" s="67">
        <f t="shared" si="104"/>
        <v>0</v>
      </c>
      <c r="AK243" s="35">
        <v>7.5</v>
      </c>
      <c r="AM243" s="36"/>
      <c r="AN243" s="36"/>
      <c r="AO243" s="36"/>
      <c r="AP243" s="36"/>
      <c r="AQ243" s="35"/>
      <c r="AT243" s="68"/>
      <c r="AU243" s="68"/>
      <c r="AV243" s="69">
        <f t="shared" si="99"/>
        <v>0</v>
      </c>
      <c r="AW243" s="69">
        <f t="shared" si="99"/>
        <v>0</v>
      </c>
      <c r="AY243" s="48"/>
      <c r="AZ243" s="75"/>
      <c r="BA243" s="72"/>
    </row>
    <row r="244" spans="1:53" s="52" customFormat="1" x14ac:dyDescent="0.25">
      <c r="A244" s="49" t="s">
        <v>74</v>
      </c>
      <c r="B244" s="50"/>
      <c r="C244" s="50"/>
      <c r="D244" s="50"/>
      <c r="E244" s="50"/>
      <c r="F244" s="50"/>
      <c r="G244" s="50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50"/>
      <c r="T244" s="50"/>
      <c r="U244" s="50"/>
      <c r="V244" s="50"/>
      <c r="W244" s="50"/>
      <c r="X244" s="50"/>
      <c r="Y244" s="50"/>
      <c r="Z244" s="50"/>
      <c r="AA244" s="50"/>
      <c r="AB244" s="50"/>
      <c r="AC244" s="50"/>
      <c r="AD244" s="50"/>
      <c r="AE244" s="50"/>
      <c r="AF244" s="50"/>
      <c r="AG244" s="51"/>
      <c r="AI244" s="53"/>
      <c r="AJ244" s="54"/>
      <c r="AT244" s="55"/>
      <c r="AU244" s="55"/>
      <c r="AV244" s="56">
        <f t="shared" si="99"/>
        <v>0</v>
      </c>
      <c r="AW244" s="56">
        <f t="shared" si="99"/>
        <v>0</v>
      </c>
      <c r="AY244" s="57"/>
      <c r="AZ244" s="58"/>
      <c r="BA244" s="72"/>
    </row>
    <row r="245" spans="1:53" x14ac:dyDescent="0.25">
      <c r="A245" s="59" t="s">
        <v>75</v>
      </c>
      <c r="B245" s="62">
        <v>8</v>
      </c>
      <c r="C245" s="62">
        <v>8</v>
      </c>
      <c r="D245" s="61"/>
      <c r="E245" s="61"/>
      <c r="F245" s="62">
        <v>8</v>
      </c>
      <c r="G245" s="62">
        <v>8</v>
      </c>
      <c r="H245" s="62">
        <v>8</v>
      </c>
      <c r="I245" s="62">
        <v>8</v>
      </c>
      <c r="J245" s="62">
        <v>8</v>
      </c>
      <c r="K245" s="61"/>
      <c r="L245" s="61"/>
      <c r="M245" s="61"/>
      <c r="N245" s="61"/>
      <c r="O245" s="62">
        <v>8</v>
      </c>
      <c r="P245" s="62">
        <v>8</v>
      </c>
      <c r="Q245" s="62">
        <v>8</v>
      </c>
      <c r="R245" s="63">
        <v>8</v>
      </c>
      <c r="S245" s="63">
        <v>8</v>
      </c>
      <c r="T245" s="62">
        <v>8</v>
      </c>
      <c r="U245" s="62">
        <v>8</v>
      </c>
      <c r="V245" s="61"/>
      <c r="W245" s="61"/>
      <c r="X245" s="61"/>
      <c r="Y245" s="63">
        <v>8</v>
      </c>
      <c r="Z245" s="63">
        <v>8</v>
      </c>
      <c r="AA245" s="62">
        <v>8</v>
      </c>
      <c r="AB245" s="62">
        <v>8</v>
      </c>
      <c r="AC245" s="62">
        <v>8</v>
      </c>
      <c r="AD245" s="62">
        <v>8</v>
      </c>
      <c r="AE245" s="62">
        <v>8</v>
      </c>
      <c r="AF245" s="61"/>
      <c r="AG245" s="80"/>
      <c r="AI245" s="66">
        <f t="shared" ref="AI245:AI247" si="106">COUNTA(B245:AF245)</f>
        <v>21</v>
      </c>
      <c r="AJ245" s="67">
        <f t="shared" ref="AJ245:AJ247" si="107">+AI245*AK245</f>
        <v>168</v>
      </c>
      <c r="AK245" s="35">
        <v>8</v>
      </c>
      <c r="AT245" s="68">
        <v>21</v>
      </c>
      <c r="AU245" s="68">
        <v>168</v>
      </c>
      <c r="AV245" s="69">
        <f t="shared" si="99"/>
        <v>0</v>
      </c>
      <c r="AW245" s="69">
        <f t="shared" si="99"/>
        <v>0</v>
      </c>
      <c r="AY245" s="70"/>
      <c r="AZ245" s="71"/>
      <c r="BA245" s="72"/>
    </row>
    <row r="246" spans="1:53" x14ac:dyDescent="0.25">
      <c r="A246" s="59" t="s">
        <v>76</v>
      </c>
      <c r="B246" s="62">
        <v>8</v>
      </c>
      <c r="C246" s="62">
        <v>8</v>
      </c>
      <c r="D246" s="63">
        <v>8</v>
      </c>
      <c r="E246" s="63">
        <v>8</v>
      </c>
      <c r="F246" s="62">
        <v>8</v>
      </c>
      <c r="G246" s="62">
        <v>8</v>
      </c>
      <c r="H246" s="61"/>
      <c r="I246" s="61"/>
      <c r="J246" s="61"/>
      <c r="K246" s="63">
        <v>8</v>
      </c>
      <c r="L246" s="63">
        <v>8</v>
      </c>
      <c r="M246" s="73">
        <v>8</v>
      </c>
      <c r="N246" s="62">
        <v>8</v>
      </c>
      <c r="O246" s="62">
        <v>8</v>
      </c>
      <c r="P246" s="62">
        <v>8</v>
      </c>
      <c r="Q246" s="62">
        <v>8</v>
      </c>
      <c r="R246" s="61"/>
      <c r="S246" s="61"/>
      <c r="T246" s="60"/>
      <c r="U246" s="60"/>
      <c r="V246" s="60"/>
      <c r="W246" s="60"/>
      <c r="X246" s="60"/>
      <c r="Y246" s="61"/>
      <c r="Z246" s="61"/>
      <c r="AA246" s="61"/>
      <c r="AB246" s="61"/>
      <c r="AC246" s="62">
        <v>8</v>
      </c>
      <c r="AD246" s="62">
        <v>8</v>
      </c>
      <c r="AE246" s="62">
        <v>8</v>
      </c>
      <c r="AF246" s="63">
        <v>8</v>
      </c>
      <c r="AG246" s="80"/>
      <c r="AI246" s="66">
        <f t="shared" si="106"/>
        <v>17</v>
      </c>
      <c r="AJ246" s="67">
        <f t="shared" si="107"/>
        <v>136</v>
      </c>
      <c r="AK246" s="35">
        <v>8</v>
      </c>
      <c r="AN246" s="16">
        <v>10</v>
      </c>
      <c r="AT246" s="68">
        <v>17</v>
      </c>
      <c r="AU246" s="68">
        <v>136</v>
      </c>
      <c r="AV246" s="69">
        <f t="shared" si="99"/>
        <v>0</v>
      </c>
      <c r="AW246" s="69">
        <f t="shared" si="99"/>
        <v>0</v>
      </c>
      <c r="AY246" s="70"/>
      <c r="AZ246" s="71"/>
      <c r="BA246" s="72"/>
    </row>
    <row r="247" spans="1:53" x14ac:dyDescent="0.25">
      <c r="A247" s="59"/>
      <c r="B247" s="74"/>
      <c r="C247" s="74"/>
      <c r="D247" s="74"/>
      <c r="E247" s="74"/>
      <c r="F247" s="74"/>
      <c r="G247" s="74"/>
      <c r="H247" s="74"/>
      <c r="I247" s="74"/>
      <c r="J247" s="74"/>
      <c r="K247" s="74"/>
      <c r="L247" s="74"/>
      <c r="M247" s="74"/>
      <c r="N247" s="74"/>
      <c r="O247" s="74"/>
      <c r="P247" s="74"/>
      <c r="Q247" s="74"/>
      <c r="R247" s="74"/>
      <c r="S247" s="74"/>
      <c r="T247" s="74"/>
      <c r="U247" s="74"/>
      <c r="V247" s="74"/>
      <c r="W247" s="74"/>
      <c r="X247" s="74"/>
      <c r="Y247" s="74"/>
      <c r="Z247" s="74"/>
      <c r="AA247" s="74"/>
      <c r="AB247" s="74"/>
      <c r="AC247" s="74"/>
      <c r="AD247" s="74"/>
      <c r="AE247" s="74"/>
      <c r="AF247" s="74"/>
      <c r="AG247" s="65"/>
      <c r="AI247" s="66">
        <f t="shared" si="106"/>
        <v>0</v>
      </c>
      <c r="AJ247" s="67">
        <f t="shared" si="107"/>
        <v>0</v>
      </c>
      <c r="AK247" s="35">
        <v>8</v>
      </c>
      <c r="AM247" s="36"/>
      <c r="AN247" s="36"/>
      <c r="AO247" s="36"/>
      <c r="AP247" s="36"/>
      <c r="AQ247" s="35"/>
      <c r="AT247" s="68"/>
      <c r="AU247" s="68"/>
      <c r="AV247" s="69">
        <f t="shared" si="99"/>
        <v>0</v>
      </c>
      <c r="AW247" s="69">
        <f t="shared" si="99"/>
        <v>0</v>
      </c>
      <c r="AY247" s="48"/>
      <c r="AZ247" s="75"/>
      <c r="BA247" s="72"/>
    </row>
    <row r="248" spans="1:53" s="52" customFormat="1" x14ac:dyDescent="0.25">
      <c r="A248" s="49" t="s">
        <v>78</v>
      </c>
      <c r="B248" s="50"/>
      <c r="C248" s="50"/>
      <c r="D248" s="50"/>
      <c r="E248" s="50"/>
      <c r="F248" s="50"/>
      <c r="G248" s="50"/>
      <c r="H248" s="50"/>
      <c r="I248" s="50"/>
      <c r="J248" s="50"/>
      <c r="K248" s="50"/>
      <c r="L248" s="50"/>
      <c r="M248" s="50"/>
      <c r="N248" s="50"/>
      <c r="O248" s="50"/>
      <c r="P248" s="50"/>
      <c r="Q248" s="50"/>
      <c r="R248" s="50"/>
      <c r="S248" s="50"/>
      <c r="T248" s="50"/>
      <c r="U248" s="50"/>
      <c r="V248" s="50"/>
      <c r="W248" s="50"/>
      <c r="X248" s="50"/>
      <c r="Y248" s="50"/>
      <c r="Z248" s="50"/>
      <c r="AA248" s="50"/>
      <c r="AB248" s="50"/>
      <c r="AC248" s="50"/>
      <c r="AD248" s="50"/>
      <c r="AE248" s="50"/>
      <c r="AF248" s="50"/>
      <c r="AG248" s="51"/>
      <c r="AI248" s="53"/>
      <c r="AJ248" s="54"/>
      <c r="AT248" s="55"/>
      <c r="AU248" s="55"/>
      <c r="AV248" s="56">
        <f t="shared" si="99"/>
        <v>0</v>
      </c>
      <c r="AW248" s="56">
        <f t="shared" si="99"/>
        <v>0</v>
      </c>
      <c r="AY248" s="57"/>
      <c r="AZ248" s="58"/>
      <c r="BA248" s="72"/>
    </row>
    <row r="249" spans="1:53" x14ac:dyDescent="0.25">
      <c r="A249" s="59" t="s">
        <v>79</v>
      </c>
      <c r="B249" s="62">
        <v>8</v>
      </c>
      <c r="C249" s="61"/>
      <c r="D249" s="61"/>
      <c r="E249" s="63">
        <v>8</v>
      </c>
      <c r="F249" s="62">
        <v>8</v>
      </c>
      <c r="G249" s="62">
        <v>8</v>
      </c>
      <c r="H249" s="62">
        <v>8</v>
      </c>
      <c r="I249" s="62">
        <v>8</v>
      </c>
      <c r="J249" s="61"/>
      <c r="K249" s="61"/>
      <c r="L249" s="63">
        <v>8</v>
      </c>
      <c r="M249" s="73">
        <v>8</v>
      </c>
      <c r="N249" s="62">
        <v>8</v>
      </c>
      <c r="O249" s="62">
        <v>8</v>
      </c>
      <c r="P249" s="62">
        <v>8</v>
      </c>
      <c r="Q249" s="61"/>
      <c r="R249" s="61"/>
      <c r="S249" s="63">
        <v>8</v>
      </c>
      <c r="T249" s="62">
        <v>8</v>
      </c>
      <c r="U249" s="62">
        <v>8</v>
      </c>
      <c r="V249" s="62">
        <v>8</v>
      </c>
      <c r="W249" s="62">
        <v>8</v>
      </c>
      <c r="X249" s="61"/>
      <c r="Y249" s="61"/>
      <c r="Z249" s="63">
        <v>8</v>
      </c>
      <c r="AA249" s="62">
        <v>8</v>
      </c>
      <c r="AB249" s="62">
        <v>8</v>
      </c>
      <c r="AC249" s="62">
        <v>8</v>
      </c>
      <c r="AD249" s="62">
        <v>8</v>
      </c>
      <c r="AE249" s="61"/>
      <c r="AF249" s="61"/>
      <c r="AG249" s="65"/>
      <c r="AI249" s="66">
        <f t="shared" ref="AI249:AI251" si="108">COUNTA(B249:AF249)</f>
        <v>21</v>
      </c>
      <c r="AJ249" s="67">
        <f t="shared" ref="AJ249:AJ251" si="109">+AI249*AK249</f>
        <v>168</v>
      </c>
      <c r="AK249" s="35">
        <v>8</v>
      </c>
      <c r="AT249" s="68">
        <v>21</v>
      </c>
      <c r="AU249" s="68">
        <v>168</v>
      </c>
      <c r="AV249" s="69">
        <f t="shared" si="99"/>
        <v>0</v>
      </c>
      <c r="AW249" s="69">
        <f t="shared" si="99"/>
        <v>0</v>
      </c>
      <c r="AY249" s="70"/>
      <c r="AZ249" s="71"/>
      <c r="BA249" s="72"/>
    </row>
    <row r="250" spans="1:53" x14ac:dyDescent="0.25">
      <c r="A250" s="59" t="s">
        <v>80</v>
      </c>
      <c r="B250" s="62">
        <v>8</v>
      </c>
      <c r="C250" s="62">
        <v>8</v>
      </c>
      <c r="D250" s="63">
        <v>8</v>
      </c>
      <c r="E250" s="61"/>
      <c r="F250" s="61"/>
      <c r="G250" s="116">
        <v>8</v>
      </c>
      <c r="H250" s="62">
        <v>8</v>
      </c>
      <c r="I250" s="62">
        <v>8</v>
      </c>
      <c r="J250" s="62">
        <v>8</v>
      </c>
      <c r="K250" s="63">
        <v>8</v>
      </c>
      <c r="L250" s="61"/>
      <c r="M250" s="61"/>
      <c r="N250" s="116">
        <v>8</v>
      </c>
      <c r="O250" s="62">
        <v>8</v>
      </c>
      <c r="P250" s="62">
        <v>8</v>
      </c>
      <c r="Q250" s="62">
        <v>8</v>
      </c>
      <c r="R250" s="63">
        <v>8</v>
      </c>
      <c r="S250" s="61"/>
      <c r="T250" s="61"/>
      <c r="U250" s="116">
        <v>8</v>
      </c>
      <c r="V250" s="62">
        <v>8</v>
      </c>
      <c r="W250" s="62">
        <v>8</v>
      </c>
      <c r="X250" s="62">
        <v>8</v>
      </c>
      <c r="Y250" s="63">
        <v>8</v>
      </c>
      <c r="Z250" s="61"/>
      <c r="AA250" s="61"/>
      <c r="AB250" s="116">
        <v>8</v>
      </c>
      <c r="AC250" s="62">
        <v>8</v>
      </c>
      <c r="AD250" s="74">
        <v>8</v>
      </c>
      <c r="AE250" s="74">
        <v>8</v>
      </c>
      <c r="AF250" s="63">
        <v>8</v>
      </c>
      <c r="AG250" s="65"/>
      <c r="AI250" s="66">
        <f t="shared" si="108"/>
        <v>23</v>
      </c>
      <c r="AJ250" s="67">
        <f t="shared" si="109"/>
        <v>184</v>
      </c>
      <c r="AK250" s="35">
        <v>8</v>
      </c>
      <c r="AT250" s="68">
        <v>19</v>
      </c>
      <c r="AU250" s="68">
        <v>152</v>
      </c>
      <c r="AV250" s="69">
        <f t="shared" si="99"/>
        <v>4</v>
      </c>
      <c r="AW250" s="69">
        <f t="shared" si="99"/>
        <v>32</v>
      </c>
      <c r="AY250" s="70"/>
      <c r="AZ250" s="71"/>
      <c r="BA250" s="72"/>
    </row>
    <row r="251" spans="1:53" ht="15.75" thickBot="1" x14ac:dyDescent="0.3">
      <c r="A251" s="81" t="s">
        <v>82</v>
      </c>
      <c r="B251" s="83">
        <v>8</v>
      </c>
      <c r="C251" s="160">
        <v>8</v>
      </c>
      <c r="D251" s="84"/>
      <c r="E251" s="84"/>
      <c r="F251" s="83">
        <v>8</v>
      </c>
      <c r="G251" s="83">
        <v>8</v>
      </c>
      <c r="H251" s="83">
        <v>8</v>
      </c>
      <c r="I251" s="83">
        <v>8</v>
      </c>
      <c r="J251" s="84"/>
      <c r="K251" s="84"/>
      <c r="L251" s="84"/>
      <c r="M251" s="84"/>
      <c r="N251" s="83">
        <v>8</v>
      </c>
      <c r="O251" s="83">
        <v>8</v>
      </c>
      <c r="P251" s="83">
        <v>8</v>
      </c>
      <c r="Q251" s="160">
        <v>8</v>
      </c>
      <c r="R251" s="84"/>
      <c r="S251" s="84"/>
      <c r="T251" s="83">
        <v>8</v>
      </c>
      <c r="U251" s="83">
        <v>8</v>
      </c>
      <c r="V251" s="83">
        <v>8</v>
      </c>
      <c r="W251" s="83">
        <v>8</v>
      </c>
      <c r="X251" s="84"/>
      <c r="Y251" s="84"/>
      <c r="Z251" s="84"/>
      <c r="AA251" s="83">
        <v>8</v>
      </c>
      <c r="AB251" s="83">
        <v>8</v>
      </c>
      <c r="AC251" s="83">
        <v>8</v>
      </c>
      <c r="AD251" s="85">
        <v>8</v>
      </c>
      <c r="AE251" s="160">
        <v>8</v>
      </c>
      <c r="AF251" s="84"/>
      <c r="AG251" s="120" t="str" cm="1">
        <f t="array" aca="1" ref="AG251" ca="1">A228:AG251</f>
        <v>Octubre T.A.</v>
      </c>
      <c r="AI251" s="87">
        <f t="shared" si="108"/>
        <v>19</v>
      </c>
      <c r="AJ251" s="145">
        <f t="shared" si="109"/>
        <v>152</v>
      </c>
      <c r="AK251" s="35">
        <v>8</v>
      </c>
      <c r="AT251" s="68">
        <v>16</v>
      </c>
      <c r="AU251" s="68">
        <v>128</v>
      </c>
      <c r="AV251" s="69">
        <f t="shared" si="99"/>
        <v>3</v>
      </c>
      <c r="AW251" s="69">
        <f t="shared" si="99"/>
        <v>24</v>
      </c>
      <c r="AY251" s="70"/>
      <c r="AZ251" s="71"/>
      <c r="BA251" s="72"/>
    </row>
    <row r="252" spans="1:53" ht="15.75" thickBot="1" x14ac:dyDescent="0.3">
      <c r="B252" s="88"/>
      <c r="C252" s="88"/>
      <c r="D252" s="88"/>
      <c r="E252" s="88"/>
      <c r="F252" s="88"/>
      <c r="G252" s="88"/>
      <c r="H252" s="88"/>
      <c r="I252" s="88"/>
      <c r="J252" s="88"/>
      <c r="K252" s="88"/>
      <c r="L252" s="88"/>
      <c r="M252" s="88"/>
      <c r="N252" s="88"/>
      <c r="O252" s="88"/>
      <c r="P252" s="88"/>
      <c r="Q252" s="88"/>
      <c r="R252" s="88"/>
      <c r="S252" s="88"/>
      <c r="T252" s="88"/>
      <c r="U252" s="88"/>
      <c r="V252" s="88"/>
      <c r="W252" s="88"/>
      <c r="X252" s="88"/>
      <c r="Y252" s="88"/>
      <c r="Z252" s="88"/>
      <c r="AA252" s="88"/>
      <c r="AB252" s="88"/>
      <c r="AC252" s="88"/>
      <c r="AD252" s="88"/>
      <c r="AE252" s="88"/>
      <c r="AF252" s="88"/>
      <c r="AV252" s="69">
        <f t="shared" si="99"/>
        <v>0</v>
      </c>
      <c r="AW252" s="69">
        <f t="shared" si="99"/>
        <v>0</v>
      </c>
      <c r="AY252" s="70"/>
      <c r="AZ252" s="71"/>
      <c r="BA252" s="72"/>
    </row>
    <row r="253" spans="1:53" s="35" customFormat="1" x14ac:dyDescent="0.25">
      <c r="A253" s="42" t="s">
        <v>105</v>
      </c>
      <c r="B253" s="43">
        <v>1</v>
      </c>
      <c r="C253" s="43">
        <v>2</v>
      </c>
      <c r="D253" s="43">
        <v>3</v>
      </c>
      <c r="E253" s="43">
        <v>4</v>
      </c>
      <c r="F253" s="43">
        <v>5</v>
      </c>
      <c r="G253" s="43">
        <v>6</v>
      </c>
      <c r="H253" s="43">
        <v>7</v>
      </c>
      <c r="I253" s="43">
        <v>8</v>
      </c>
      <c r="J253" s="43">
        <v>9</v>
      </c>
      <c r="K253" s="43">
        <v>10</v>
      </c>
      <c r="L253" s="43">
        <v>11</v>
      </c>
      <c r="M253" s="43">
        <v>12</v>
      </c>
      <c r="N253" s="43">
        <v>13</v>
      </c>
      <c r="O253" s="43">
        <v>14</v>
      </c>
      <c r="P253" s="43">
        <v>15</v>
      </c>
      <c r="Q253" s="43">
        <v>16</v>
      </c>
      <c r="R253" s="43">
        <v>17</v>
      </c>
      <c r="S253" s="43">
        <v>18</v>
      </c>
      <c r="T253" s="43">
        <v>19</v>
      </c>
      <c r="U253" s="43">
        <v>20</v>
      </c>
      <c r="V253" s="43">
        <v>21</v>
      </c>
      <c r="W253" s="43">
        <v>22</v>
      </c>
      <c r="X253" s="43">
        <v>23</v>
      </c>
      <c r="Y253" s="43">
        <v>24</v>
      </c>
      <c r="Z253" s="43">
        <v>25</v>
      </c>
      <c r="AA253" s="43">
        <v>26</v>
      </c>
      <c r="AB253" s="43">
        <v>27</v>
      </c>
      <c r="AC253" s="43">
        <v>28</v>
      </c>
      <c r="AD253" s="43">
        <v>29</v>
      </c>
      <c r="AE253" s="43">
        <v>30</v>
      </c>
      <c r="AF253" s="43"/>
      <c r="AG253" s="44"/>
      <c r="AI253" s="45" t="s">
        <v>48</v>
      </c>
      <c r="AJ253" s="46" t="s">
        <v>49</v>
      </c>
      <c r="AT253" s="47" t="s">
        <v>48</v>
      </c>
      <c r="AU253" s="47" t="s">
        <v>51</v>
      </c>
      <c r="AV253" s="69"/>
      <c r="AW253" s="69"/>
      <c r="AY253" s="48"/>
      <c r="AZ253" s="75"/>
      <c r="BA253" s="72"/>
    </row>
    <row r="254" spans="1:53" s="52" customFormat="1" x14ac:dyDescent="0.25">
      <c r="A254" s="49" t="s">
        <v>54</v>
      </c>
      <c r="B254" s="50" t="s">
        <v>59</v>
      </c>
      <c r="C254" s="50" t="s">
        <v>60</v>
      </c>
      <c r="D254" s="50" t="s">
        <v>84</v>
      </c>
      <c r="E254" s="50" t="s">
        <v>55</v>
      </c>
      <c r="F254" s="50" t="s">
        <v>56</v>
      </c>
      <c r="G254" s="50" t="s">
        <v>57</v>
      </c>
      <c r="H254" s="50" t="s">
        <v>58</v>
      </c>
      <c r="I254" s="50" t="s">
        <v>59</v>
      </c>
      <c r="J254" s="50" t="s">
        <v>60</v>
      </c>
      <c r="K254" s="50" t="s">
        <v>84</v>
      </c>
      <c r="L254" s="50" t="s">
        <v>55</v>
      </c>
      <c r="M254" s="50" t="s">
        <v>56</v>
      </c>
      <c r="N254" s="50" t="s">
        <v>57</v>
      </c>
      <c r="O254" s="50" t="s">
        <v>58</v>
      </c>
      <c r="P254" s="50" t="s">
        <v>59</v>
      </c>
      <c r="Q254" s="50" t="s">
        <v>60</v>
      </c>
      <c r="R254" s="50" t="s">
        <v>84</v>
      </c>
      <c r="S254" s="50" t="s">
        <v>55</v>
      </c>
      <c r="T254" s="50" t="s">
        <v>56</v>
      </c>
      <c r="U254" s="50" t="s">
        <v>57</v>
      </c>
      <c r="V254" s="50" t="s">
        <v>58</v>
      </c>
      <c r="W254" s="50" t="s">
        <v>59</v>
      </c>
      <c r="X254" s="50" t="s">
        <v>60</v>
      </c>
      <c r="Y254" s="50" t="s">
        <v>84</v>
      </c>
      <c r="Z254" s="50" t="s">
        <v>55</v>
      </c>
      <c r="AA254" s="50" t="s">
        <v>56</v>
      </c>
      <c r="AB254" s="50" t="s">
        <v>57</v>
      </c>
      <c r="AC254" s="50" t="s">
        <v>58</v>
      </c>
      <c r="AD254" s="50" t="s">
        <v>59</v>
      </c>
      <c r="AE254" s="50" t="s">
        <v>60</v>
      </c>
      <c r="AF254" s="50"/>
      <c r="AG254" s="51"/>
      <c r="AI254" s="53"/>
      <c r="AJ254" s="54"/>
      <c r="AT254" s="55"/>
      <c r="AU254" s="55"/>
      <c r="AV254" s="56">
        <f t="shared" ref="AV254:AW277" si="110">+AI254-AT254</f>
        <v>0</v>
      </c>
      <c r="AW254" s="56">
        <f t="shared" si="110"/>
        <v>0</v>
      </c>
      <c r="AY254" s="57"/>
      <c r="AZ254" s="58"/>
      <c r="BA254" s="72"/>
    </row>
    <row r="255" spans="1:53" x14ac:dyDescent="0.25">
      <c r="A255" s="59" t="s">
        <v>65</v>
      </c>
      <c r="B255" s="61"/>
      <c r="C255" s="60"/>
      <c r="D255" s="60"/>
      <c r="E255" s="166"/>
      <c r="F255" s="60"/>
      <c r="G255" s="60"/>
      <c r="H255" s="167"/>
      <c r="I255" s="60"/>
      <c r="J255" s="61"/>
      <c r="K255" s="60"/>
      <c r="L255" s="166"/>
      <c r="M255" s="60"/>
      <c r="N255" s="60"/>
      <c r="O255" s="167"/>
      <c r="P255" s="60"/>
      <c r="Q255" s="60"/>
      <c r="R255" s="61"/>
      <c r="S255" s="60"/>
      <c r="T255" s="60"/>
      <c r="U255" s="61"/>
      <c r="V255" s="61"/>
      <c r="W255" s="61"/>
      <c r="X255" s="61"/>
      <c r="Y255" s="60"/>
      <c r="Z255" s="60"/>
      <c r="AA255" s="60"/>
      <c r="AB255" s="61"/>
      <c r="AC255" s="61"/>
      <c r="AD255" s="61"/>
      <c r="AE255" s="61"/>
      <c r="AF255" s="62"/>
      <c r="AG255" s="65"/>
      <c r="AI255" s="66">
        <f t="shared" ref="AI255:AI259" si="111">COUNTA(B255:AF255)</f>
        <v>0</v>
      </c>
      <c r="AJ255" s="67">
        <f>+AI255*AK255</f>
        <v>0</v>
      </c>
      <c r="AK255" s="35">
        <v>8</v>
      </c>
      <c r="AT255" s="68">
        <v>0</v>
      </c>
      <c r="AU255" s="68">
        <v>0</v>
      </c>
      <c r="AV255" s="69">
        <f t="shared" si="110"/>
        <v>0</v>
      </c>
      <c r="AW255" s="69">
        <f t="shared" si="110"/>
        <v>0</v>
      </c>
      <c r="AY255" s="70"/>
      <c r="AZ255" s="71"/>
      <c r="BA255" s="72"/>
    </row>
    <row r="256" spans="1:53" x14ac:dyDescent="0.25">
      <c r="A256" s="59" t="s">
        <v>64</v>
      </c>
      <c r="B256" s="63">
        <v>8</v>
      </c>
      <c r="C256" s="61"/>
      <c r="D256" s="61"/>
      <c r="E256" s="61"/>
      <c r="F256" s="105">
        <v>8</v>
      </c>
      <c r="G256" s="105">
        <v>8</v>
      </c>
      <c r="H256" s="61"/>
      <c r="I256" s="61"/>
      <c r="J256" s="62">
        <v>8</v>
      </c>
      <c r="K256" s="62">
        <v>8</v>
      </c>
      <c r="L256" s="168">
        <v>8</v>
      </c>
      <c r="M256" s="62">
        <v>8</v>
      </c>
      <c r="N256" s="62">
        <v>8</v>
      </c>
      <c r="O256" s="169">
        <v>8</v>
      </c>
      <c r="P256" s="63">
        <v>8</v>
      </c>
      <c r="Q256" s="61"/>
      <c r="R256" s="62">
        <v>8</v>
      </c>
      <c r="S256" s="62">
        <v>8</v>
      </c>
      <c r="T256" s="62">
        <v>8</v>
      </c>
      <c r="U256" s="62">
        <v>8</v>
      </c>
      <c r="V256" s="63">
        <v>8</v>
      </c>
      <c r="W256" s="63">
        <v>8</v>
      </c>
      <c r="X256" s="62">
        <v>8</v>
      </c>
      <c r="Y256" s="61"/>
      <c r="Z256" s="61"/>
      <c r="AA256" s="61"/>
      <c r="AB256" s="62">
        <v>8</v>
      </c>
      <c r="AC256" s="63">
        <v>8</v>
      </c>
      <c r="AD256" s="63">
        <v>8</v>
      </c>
      <c r="AE256" s="62">
        <v>8</v>
      </c>
      <c r="AF256" s="74"/>
      <c r="AG256" s="65"/>
      <c r="AI256" s="66">
        <f t="shared" si="111"/>
        <v>21</v>
      </c>
      <c r="AJ256" s="67">
        <f t="shared" ref="AJ256:AJ259" si="112">+AI256*AK256</f>
        <v>168</v>
      </c>
      <c r="AK256" s="35">
        <v>8</v>
      </c>
      <c r="AT256" s="68">
        <v>21</v>
      </c>
      <c r="AU256" s="68">
        <v>168</v>
      </c>
      <c r="AV256" s="69">
        <f t="shared" si="110"/>
        <v>0</v>
      </c>
      <c r="AW256" s="69">
        <f t="shared" si="110"/>
        <v>0</v>
      </c>
      <c r="AY256" s="70"/>
      <c r="AZ256" s="71"/>
      <c r="BA256" s="72"/>
    </row>
    <row r="257" spans="1:53" x14ac:dyDescent="0.25">
      <c r="A257" s="59" t="s">
        <v>71</v>
      </c>
      <c r="B257" s="61"/>
      <c r="C257" s="62">
        <v>8</v>
      </c>
      <c r="D257" s="62">
        <v>8</v>
      </c>
      <c r="E257" s="62">
        <v>8</v>
      </c>
      <c r="F257" s="62">
        <v>8</v>
      </c>
      <c r="G257" s="62">
        <v>8</v>
      </c>
      <c r="H257" s="63">
        <v>8</v>
      </c>
      <c r="I257" s="63">
        <v>8</v>
      </c>
      <c r="J257" s="61"/>
      <c r="K257" s="62">
        <v>8</v>
      </c>
      <c r="L257" s="62">
        <v>8</v>
      </c>
      <c r="M257" s="105">
        <v>8</v>
      </c>
      <c r="N257" s="105">
        <v>8</v>
      </c>
      <c r="O257" s="62">
        <v>8</v>
      </c>
      <c r="P257" s="62">
        <v>8</v>
      </c>
      <c r="Q257" s="62">
        <v>8</v>
      </c>
      <c r="R257" s="61"/>
      <c r="S257" s="61"/>
      <c r="T257" s="61"/>
      <c r="U257" s="62">
        <v>8</v>
      </c>
      <c r="V257" s="63">
        <v>8</v>
      </c>
      <c r="W257" s="63">
        <v>8</v>
      </c>
      <c r="X257" s="62">
        <v>8</v>
      </c>
      <c r="Y257" s="62">
        <v>8</v>
      </c>
      <c r="Z257" s="62">
        <v>8</v>
      </c>
      <c r="AA257" s="62">
        <v>8</v>
      </c>
      <c r="AB257" s="61"/>
      <c r="AC257" s="61"/>
      <c r="AD257" s="61"/>
      <c r="AE257" s="62">
        <v>8</v>
      </c>
      <c r="AF257" s="74"/>
      <c r="AG257" s="65"/>
      <c r="AI257" s="66">
        <f t="shared" si="111"/>
        <v>22</v>
      </c>
      <c r="AJ257" s="67">
        <f t="shared" si="112"/>
        <v>176</v>
      </c>
      <c r="AK257" s="35">
        <v>8</v>
      </c>
      <c r="AT257" s="68">
        <v>22</v>
      </c>
      <c r="AU257" s="68">
        <v>176</v>
      </c>
      <c r="AV257" s="69">
        <f t="shared" si="110"/>
        <v>0</v>
      </c>
      <c r="AW257" s="69">
        <f t="shared" si="110"/>
        <v>0</v>
      </c>
      <c r="AY257" s="70"/>
      <c r="AZ257" s="71"/>
      <c r="BA257" s="72"/>
    </row>
    <row r="258" spans="1:53" x14ac:dyDescent="0.25">
      <c r="A258" s="59" t="s">
        <v>66</v>
      </c>
      <c r="B258" s="63">
        <v>8</v>
      </c>
      <c r="C258" s="62">
        <v>8</v>
      </c>
      <c r="D258" s="62">
        <v>8</v>
      </c>
      <c r="E258" s="62">
        <v>8</v>
      </c>
      <c r="F258" s="61"/>
      <c r="G258" s="61"/>
      <c r="H258" s="63">
        <v>8</v>
      </c>
      <c r="I258" s="63">
        <v>8</v>
      </c>
      <c r="J258" s="62">
        <v>8</v>
      </c>
      <c r="K258" s="60"/>
      <c r="L258" s="60"/>
      <c r="M258" s="61"/>
      <c r="N258" s="61"/>
      <c r="O258" s="61"/>
      <c r="P258" s="61"/>
      <c r="Q258" s="62">
        <v>8</v>
      </c>
      <c r="R258" s="62">
        <v>8</v>
      </c>
      <c r="S258" s="62">
        <v>8</v>
      </c>
      <c r="T258" s="62">
        <v>8</v>
      </c>
      <c r="U258" s="62">
        <v>8</v>
      </c>
      <c r="V258" s="61"/>
      <c r="W258" s="61"/>
      <c r="X258" s="62">
        <v>8</v>
      </c>
      <c r="Y258" s="62">
        <v>8</v>
      </c>
      <c r="Z258" s="62">
        <v>8</v>
      </c>
      <c r="AA258" s="62">
        <v>8</v>
      </c>
      <c r="AB258" s="62">
        <v>8</v>
      </c>
      <c r="AC258" s="63">
        <v>8</v>
      </c>
      <c r="AD258" s="63">
        <v>8</v>
      </c>
      <c r="AE258" s="61"/>
      <c r="AF258" s="62"/>
      <c r="AG258" s="65"/>
      <c r="AI258" s="66">
        <f t="shared" si="111"/>
        <v>19</v>
      </c>
      <c r="AJ258" s="67">
        <f t="shared" si="112"/>
        <v>152</v>
      </c>
      <c r="AK258" s="35">
        <v>8</v>
      </c>
      <c r="AT258" s="68">
        <v>19</v>
      </c>
      <c r="AU258" s="68">
        <v>152</v>
      </c>
      <c r="AV258" s="69">
        <f t="shared" si="110"/>
        <v>0</v>
      </c>
      <c r="AW258" s="69">
        <f t="shared" si="110"/>
        <v>0</v>
      </c>
      <c r="AY258" s="70"/>
      <c r="AZ258" s="71"/>
      <c r="BA258" s="72"/>
    </row>
    <row r="259" spans="1:53" x14ac:dyDescent="0.25">
      <c r="A259" s="59"/>
      <c r="B259" s="74"/>
      <c r="C259" s="74"/>
      <c r="D259" s="74"/>
      <c r="E259" s="74"/>
      <c r="F259" s="74"/>
      <c r="G259" s="74"/>
      <c r="H259" s="74"/>
      <c r="I259" s="74"/>
      <c r="J259" s="74"/>
      <c r="K259" s="74"/>
      <c r="L259" s="74"/>
      <c r="M259" s="74"/>
      <c r="N259" s="74"/>
      <c r="O259" s="74"/>
      <c r="P259" s="74"/>
      <c r="Q259" s="74"/>
      <c r="R259" s="74"/>
      <c r="S259" s="74"/>
      <c r="T259" s="74"/>
      <c r="U259" s="74"/>
      <c r="V259" s="74"/>
      <c r="W259" s="74"/>
      <c r="X259" s="74"/>
      <c r="Y259" s="74"/>
      <c r="Z259" s="74"/>
      <c r="AA259" s="74"/>
      <c r="AB259" s="74"/>
      <c r="AC259" s="74"/>
      <c r="AD259" s="74"/>
      <c r="AE259" s="74"/>
      <c r="AF259" s="74"/>
      <c r="AG259" s="65"/>
      <c r="AI259" s="66">
        <f t="shared" si="111"/>
        <v>0</v>
      </c>
      <c r="AJ259" s="67">
        <f t="shared" si="112"/>
        <v>0</v>
      </c>
      <c r="AK259" s="35">
        <v>8</v>
      </c>
      <c r="AM259" s="36"/>
      <c r="AN259" s="36"/>
      <c r="AO259" s="36"/>
      <c r="AP259" s="36"/>
      <c r="AQ259" s="35"/>
      <c r="AT259" s="68"/>
      <c r="AU259" s="68"/>
      <c r="AV259" s="69">
        <f t="shared" si="110"/>
        <v>0</v>
      </c>
      <c r="AW259" s="69">
        <f t="shared" si="110"/>
        <v>0</v>
      </c>
      <c r="AY259" s="48"/>
      <c r="AZ259" s="75"/>
      <c r="BA259" s="72"/>
    </row>
    <row r="260" spans="1:53" s="52" customFormat="1" x14ac:dyDescent="0.25">
      <c r="A260" s="49" t="s">
        <v>67</v>
      </c>
      <c r="B260" s="50"/>
      <c r="C260" s="50"/>
      <c r="D260" s="50"/>
      <c r="E260" s="50"/>
      <c r="F260" s="50"/>
      <c r="G260" s="50"/>
      <c r="H260" s="50"/>
      <c r="I260" s="50"/>
      <c r="J260" s="50"/>
      <c r="K260" s="50"/>
      <c r="L260" s="50"/>
      <c r="M260" s="50"/>
      <c r="N260" s="50"/>
      <c r="O260" s="50"/>
      <c r="P260" s="50"/>
      <c r="Q260" s="50"/>
      <c r="R260" s="50"/>
      <c r="S260" s="50"/>
      <c r="T260" s="50"/>
      <c r="U260" s="50"/>
      <c r="V260" s="50"/>
      <c r="W260" s="50"/>
      <c r="X260" s="50"/>
      <c r="Y260" s="50"/>
      <c r="Z260" s="50"/>
      <c r="AA260" s="50"/>
      <c r="AB260" s="50"/>
      <c r="AC260" s="50"/>
      <c r="AD260" s="50"/>
      <c r="AE260" s="50"/>
      <c r="AF260" s="50"/>
      <c r="AG260" s="51"/>
      <c r="AI260" s="53"/>
      <c r="AJ260" s="54"/>
      <c r="AT260" s="55"/>
      <c r="AU260" s="55"/>
      <c r="AV260" s="56">
        <f t="shared" si="110"/>
        <v>0</v>
      </c>
      <c r="AW260" s="56">
        <f t="shared" si="110"/>
        <v>0</v>
      </c>
      <c r="AY260" s="57"/>
      <c r="AZ260" s="58"/>
      <c r="BA260" s="72"/>
    </row>
    <row r="261" spans="1:53" x14ac:dyDescent="0.25">
      <c r="A261" s="59" t="s">
        <v>68</v>
      </c>
      <c r="B261" s="61"/>
      <c r="C261" s="61"/>
      <c r="D261" s="61"/>
      <c r="E261" s="62">
        <v>8</v>
      </c>
      <c r="F261" s="62">
        <v>8</v>
      </c>
      <c r="G261" s="62">
        <v>8</v>
      </c>
      <c r="H261" s="63">
        <v>8</v>
      </c>
      <c r="I261" s="63">
        <v>8</v>
      </c>
      <c r="J261" s="62">
        <v>8</v>
      </c>
      <c r="K261" s="61"/>
      <c r="L261" s="61"/>
      <c r="M261" s="61"/>
      <c r="N261" s="61"/>
      <c r="O261" s="63">
        <v>8</v>
      </c>
      <c r="P261" s="63">
        <v>8</v>
      </c>
      <c r="Q261" s="62">
        <v>8</v>
      </c>
      <c r="R261" s="62">
        <v>8</v>
      </c>
      <c r="S261" s="62">
        <v>8</v>
      </c>
      <c r="T261" s="62">
        <v>8</v>
      </c>
      <c r="U261" s="61"/>
      <c r="V261" s="61"/>
      <c r="W261" s="61"/>
      <c r="X261" s="62">
        <v>8</v>
      </c>
      <c r="Y261" s="62">
        <v>8</v>
      </c>
      <c r="Z261" s="62">
        <v>8</v>
      </c>
      <c r="AA261" s="62">
        <v>8</v>
      </c>
      <c r="AB261" s="62">
        <v>8</v>
      </c>
      <c r="AC261" s="61"/>
      <c r="AD261" s="61"/>
      <c r="AE261" s="61"/>
      <c r="AF261" s="62"/>
      <c r="AG261" s="65"/>
      <c r="AI261" s="66">
        <f t="shared" ref="AI261:AI265" si="113">COUNTA(B261:AF261)</f>
        <v>17</v>
      </c>
      <c r="AJ261" s="67">
        <f t="shared" ref="AJ261:AJ265" si="114">+AI261*AK261</f>
        <v>136</v>
      </c>
      <c r="AK261" s="35">
        <v>8</v>
      </c>
      <c r="AT261" s="68">
        <v>17</v>
      </c>
      <c r="AU261" s="68">
        <v>136</v>
      </c>
      <c r="AV261" s="69">
        <f t="shared" si="110"/>
        <v>0</v>
      </c>
      <c r="AW261" s="69">
        <f t="shared" si="110"/>
        <v>0</v>
      </c>
      <c r="AY261" s="70"/>
      <c r="AZ261" s="71"/>
      <c r="BA261" s="72"/>
    </row>
    <row r="262" spans="1:53" x14ac:dyDescent="0.25">
      <c r="A262" s="59" t="s">
        <v>69</v>
      </c>
      <c r="B262" s="63" t="s">
        <v>99</v>
      </c>
      <c r="C262" s="62" t="s">
        <v>99</v>
      </c>
      <c r="D262" s="62" t="s">
        <v>99</v>
      </c>
      <c r="E262" s="61"/>
      <c r="F262" s="61"/>
      <c r="G262" s="61"/>
      <c r="H262" s="63" t="s">
        <v>99</v>
      </c>
      <c r="I262" s="63" t="s">
        <v>99</v>
      </c>
      <c r="J262" s="62">
        <v>8</v>
      </c>
      <c r="K262" s="116">
        <v>8</v>
      </c>
      <c r="L262" s="116">
        <v>8</v>
      </c>
      <c r="M262" s="62">
        <v>8</v>
      </c>
      <c r="N262" s="62">
        <v>8</v>
      </c>
      <c r="O262" s="61"/>
      <c r="P262" s="61"/>
      <c r="Q262" s="61"/>
      <c r="R262" s="61"/>
      <c r="S262" s="152"/>
      <c r="T262" s="62">
        <v>8</v>
      </c>
      <c r="U262" s="62">
        <v>8</v>
      </c>
      <c r="V262" s="63">
        <v>8</v>
      </c>
      <c r="W262" s="63">
        <v>8</v>
      </c>
      <c r="X262" s="152"/>
      <c r="Y262" s="61"/>
      <c r="Z262" s="61"/>
      <c r="AA262" s="61"/>
      <c r="AB262" s="152"/>
      <c r="AC262" s="63">
        <v>8</v>
      </c>
      <c r="AD262" s="63">
        <v>8</v>
      </c>
      <c r="AE262" s="62">
        <v>8</v>
      </c>
      <c r="AF262" s="62"/>
      <c r="AG262" s="65"/>
      <c r="AI262" s="66">
        <f t="shared" si="113"/>
        <v>17</v>
      </c>
      <c r="AJ262" s="67">
        <f t="shared" si="114"/>
        <v>136</v>
      </c>
      <c r="AK262" s="35">
        <v>8</v>
      </c>
      <c r="AT262" s="68">
        <v>18</v>
      </c>
      <c r="AU262" s="68">
        <v>144</v>
      </c>
      <c r="AV262" s="69">
        <f t="shared" si="110"/>
        <v>-1</v>
      </c>
      <c r="AW262" s="69">
        <f t="shared" si="110"/>
        <v>-8</v>
      </c>
      <c r="AY262" s="70"/>
      <c r="AZ262" s="71"/>
      <c r="BA262" s="72"/>
    </row>
    <row r="263" spans="1:53" x14ac:dyDescent="0.25">
      <c r="A263" s="59" t="s">
        <v>93</v>
      </c>
      <c r="B263" s="61"/>
      <c r="C263" s="60"/>
      <c r="D263" s="60"/>
      <c r="E263" s="62">
        <v>8</v>
      </c>
      <c r="F263" s="62">
        <v>8</v>
      </c>
      <c r="G263" s="61"/>
      <c r="H263" s="61"/>
      <c r="I263" s="61"/>
      <c r="J263" s="61"/>
      <c r="K263" s="62">
        <v>8</v>
      </c>
      <c r="L263" s="62">
        <v>8</v>
      </c>
      <c r="M263" s="62">
        <v>8</v>
      </c>
      <c r="N263" s="62">
        <v>8</v>
      </c>
      <c r="O263" s="63">
        <v>8</v>
      </c>
      <c r="P263" s="63">
        <v>8</v>
      </c>
      <c r="Q263" s="61"/>
      <c r="R263" s="61"/>
      <c r="S263" s="61"/>
      <c r="T263" s="61"/>
      <c r="U263" s="62">
        <v>8</v>
      </c>
      <c r="V263" s="63">
        <v>8</v>
      </c>
      <c r="W263" s="63">
        <v>8</v>
      </c>
      <c r="X263" s="62">
        <v>8</v>
      </c>
      <c r="Y263" s="62">
        <v>8</v>
      </c>
      <c r="Z263" s="62">
        <v>8</v>
      </c>
      <c r="AA263" s="61"/>
      <c r="AB263" s="61"/>
      <c r="AC263" s="61"/>
      <c r="AD263" s="61"/>
      <c r="AE263" s="62">
        <v>8</v>
      </c>
      <c r="AF263" s="62"/>
      <c r="AG263" s="65"/>
      <c r="AI263" s="66">
        <f t="shared" si="113"/>
        <v>15</v>
      </c>
      <c r="AJ263" s="67">
        <f t="shared" si="114"/>
        <v>120</v>
      </c>
      <c r="AK263" s="35">
        <v>8</v>
      </c>
      <c r="AT263" s="68">
        <v>15</v>
      </c>
      <c r="AU263" s="68">
        <v>120</v>
      </c>
      <c r="AV263" s="69">
        <f t="shared" si="110"/>
        <v>0</v>
      </c>
      <c r="AW263" s="69">
        <f t="shared" si="110"/>
        <v>0</v>
      </c>
      <c r="AY263" s="70"/>
      <c r="AZ263" s="71"/>
      <c r="BA263" s="72"/>
    </row>
    <row r="264" spans="1:53" x14ac:dyDescent="0.25">
      <c r="A264" s="59" t="s">
        <v>72</v>
      </c>
      <c r="B264" s="63">
        <v>8</v>
      </c>
      <c r="C264" s="62">
        <v>8</v>
      </c>
      <c r="D264" s="62">
        <v>8</v>
      </c>
      <c r="E264" s="61"/>
      <c r="F264" s="61"/>
      <c r="G264" s="62">
        <v>8</v>
      </c>
      <c r="H264" s="63" t="s">
        <v>88</v>
      </c>
      <c r="I264" s="63" t="s">
        <v>88</v>
      </c>
      <c r="J264" s="62" t="s">
        <v>88</v>
      </c>
      <c r="K264" s="152"/>
      <c r="L264" s="152"/>
      <c r="M264" s="61"/>
      <c r="N264" s="61"/>
      <c r="O264" s="61"/>
      <c r="P264" s="61"/>
      <c r="Q264" s="62">
        <v>8</v>
      </c>
      <c r="R264" s="62">
        <v>8</v>
      </c>
      <c r="S264" s="62">
        <v>8</v>
      </c>
      <c r="T264" s="62">
        <v>8</v>
      </c>
      <c r="U264" s="61"/>
      <c r="V264" s="61"/>
      <c r="W264" s="61"/>
      <c r="X264" s="61"/>
      <c r="Y264" s="62">
        <v>8</v>
      </c>
      <c r="Z264" s="62">
        <v>8</v>
      </c>
      <c r="AA264" s="62">
        <v>8</v>
      </c>
      <c r="AB264" s="62">
        <v>8</v>
      </c>
      <c r="AC264" s="63">
        <v>8</v>
      </c>
      <c r="AD264" s="63">
        <v>8</v>
      </c>
      <c r="AE264" s="61"/>
      <c r="AF264" s="62"/>
      <c r="AG264" s="65"/>
      <c r="AI264" s="66">
        <f t="shared" si="113"/>
        <v>17</v>
      </c>
      <c r="AJ264" s="67">
        <f t="shared" si="114"/>
        <v>136</v>
      </c>
      <c r="AK264" s="35">
        <v>8</v>
      </c>
      <c r="AT264" s="68">
        <v>19</v>
      </c>
      <c r="AU264" s="68">
        <v>152</v>
      </c>
      <c r="AV264" s="69">
        <f t="shared" si="110"/>
        <v>-2</v>
      </c>
      <c r="AW264" s="69">
        <f t="shared" si="110"/>
        <v>-16</v>
      </c>
      <c r="AY264" s="70"/>
      <c r="AZ264" s="71"/>
      <c r="BA264" s="72"/>
    </row>
    <row r="265" spans="1:53" x14ac:dyDescent="0.25">
      <c r="A265" s="59" t="s">
        <v>104</v>
      </c>
      <c r="B265" s="164">
        <v>8</v>
      </c>
      <c r="C265" s="74">
        <v>8</v>
      </c>
      <c r="D265" s="74">
        <v>8</v>
      </c>
      <c r="E265" s="124"/>
      <c r="F265" s="124"/>
      <c r="G265" s="124"/>
      <c r="H265" s="164">
        <v>8</v>
      </c>
      <c r="I265" s="164">
        <v>8</v>
      </c>
      <c r="J265" s="74"/>
      <c r="K265" s="74"/>
      <c r="L265" s="74"/>
      <c r="M265" s="74"/>
      <c r="N265" s="74"/>
      <c r="O265" s="74"/>
      <c r="P265" s="74"/>
      <c r="Q265" s="74"/>
      <c r="R265" s="74"/>
      <c r="S265" s="74"/>
      <c r="T265" s="74"/>
      <c r="U265" s="74"/>
      <c r="V265" s="74"/>
      <c r="W265" s="74"/>
      <c r="X265" s="74"/>
      <c r="Y265" s="74"/>
      <c r="Z265" s="74"/>
      <c r="AA265" s="74"/>
      <c r="AB265" s="74"/>
      <c r="AC265" s="74"/>
      <c r="AD265" s="74"/>
      <c r="AE265" s="74"/>
      <c r="AF265" s="74"/>
      <c r="AG265" s="65"/>
      <c r="AI265" s="66">
        <f t="shared" si="113"/>
        <v>5</v>
      </c>
      <c r="AJ265" s="67">
        <f t="shared" si="114"/>
        <v>40</v>
      </c>
      <c r="AK265" s="35">
        <v>8</v>
      </c>
      <c r="AM265" s="36"/>
      <c r="AN265" s="36"/>
      <c r="AO265" s="36"/>
      <c r="AP265" s="36"/>
      <c r="AQ265" s="35"/>
      <c r="AT265" s="68"/>
      <c r="AU265" s="68"/>
      <c r="AV265" s="69">
        <f t="shared" si="110"/>
        <v>5</v>
      </c>
      <c r="AW265" s="69">
        <f t="shared" si="110"/>
        <v>40</v>
      </c>
      <c r="AY265" s="48"/>
      <c r="AZ265" s="75"/>
      <c r="BA265" s="72"/>
    </row>
    <row r="266" spans="1:53" s="52" customFormat="1" x14ac:dyDescent="0.25">
      <c r="A266" s="49" t="s">
        <v>73</v>
      </c>
      <c r="B266" s="50"/>
      <c r="C266" s="50"/>
      <c r="D266" s="50"/>
      <c r="E266" s="50"/>
      <c r="F266" s="50"/>
      <c r="G266" s="50"/>
      <c r="H266" s="50"/>
      <c r="I266" s="50"/>
      <c r="J266" s="50"/>
      <c r="K266" s="50"/>
      <c r="L266" s="50"/>
      <c r="M266" s="50"/>
      <c r="N266" s="50"/>
      <c r="O266" s="50"/>
      <c r="P266" s="50"/>
      <c r="Q266" s="50"/>
      <c r="R266" s="50"/>
      <c r="S266" s="50"/>
      <c r="T266" s="50"/>
      <c r="U266" s="50"/>
      <c r="V266" s="50"/>
      <c r="W266" s="50"/>
      <c r="X266" s="50"/>
      <c r="Y266" s="50"/>
      <c r="Z266" s="50"/>
      <c r="AA266" s="50"/>
      <c r="AB266" s="50"/>
      <c r="AC266" s="50"/>
      <c r="AD266" s="50"/>
      <c r="AE266" s="50"/>
      <c r="AF266" s="50"/>
      <c r="AG266" s="51"/>
      <c r="AI266" s="53"/>
      <c r="AJ266" s="54"/>
      <c r="AT266" s="55"/>
      <c r="AU266" s="55"/>
      <c r="AV266" s="56">
        <f t="shared" si="110"/>
        <v>0</v>
      </c>
      <c r="AW266" s="56">
        <f t="shared" si="110"/>
        <v>0</v>
      </c>
      <c r="AY266" s="57"/>
      <c r="AZ266" s="58"/>
      <c r="BA266" s="72"/>
    </row>
    <row r="267" spans="1:53" x14ac:dyDescent="0.25">
      <c r="A267" s="59"/>
      <c r="B267" s="165"/>
      <c r="C267" s="170"/>
      <c r="D267" s="170"/>
      <c r="E267" s="170"/>
      <c r="F267" s="170"/>
      <c r="G267" s="170"/>
      <c r="H267" s="165"/>
      <c r="I267" s="165"/>
      <c r="J267" s="170"/>
      <c r="K267" s="170"/>
      <c r="L267" s="170"/>
      <c r="M267" s="170"/>
      <c r="N267" s="170"/>
      <c r="O267" s="165"/>
      <c r="P267" s="165"/>
      <c r="Q267" s="170"/>
      <c r="R267" s="170"/>
      <c r="S267" s="170"/>
      <c r="T267" s="170"/>
      <c r="U267" s="170"/>
      <c r="V267" s="165"/>
      <c r="W267" s="165"/>
      <c r="X267" s="170"/>
      <c r="Y267" s="170"/>
      <c r="Z267" s="170"/>
      <c r="AA267" s="170"/>
      <c r="AB267" s="170"/>
      <c r="AC267" s="165"/>
      <c r="AD267" s="165"/>
      <c r="AE267" s="170"/>
      <c r="AF267" s="62"/>
      <c r="AG267" s="80"/>
      <c r="AI267" s="66">
        <f>COUNTA(B267:AF267)</f>
        <v>0</v>
      </c>
      <c r="AJ267" s="67">
        <f t="shared" ref="AJ267:AJ268" si="115">+AI267*AK267</f>
        <v>0</v>
      </c>
      <c r="AK267" s="35">
        <v>7.5</v>
      </c>
      <c r="AT267" s="68"/>
      <c r="AU267" s="68"/>
      <c r="AV267" s="69">
        <f t="shared" si="110"/>
        <v>0</v>
      </c>
      <c r="AW267" s="69">
        <f t="shared" si="110"/>
        <v>0</v>
      </c>
      <c r="AY267" s="70"/>
      <c r="AZ267" s="71"/>
      <c r="BA267" s="72"/>
    </row>
    <row r="268" spans="1:53" x14ac:dyDescent="0.25">
      <c r="A268" s="59"/>
      <c r="B268" s="74"/>
      <c r="C268" s="74"/>
      <c r="D268" s="74"/>
      <c r="E268" s="74"/>
      <c r="F268" s="74"/>
      <c r="G268" s="74"/>
      <c r="H268" s="74"/>
      <c r="I268" s="74"/>
      <c r="J268" s="74"/>
      <c r="K268" s="74"/>
      <c r="L268" s="74"/>
      <c r="M268" s="74"/>
      <c r="N268" s="74"/>
      <c r="O268" s="74"/>
      <c r="P268" s="74"/>
      <c r="Q268" s="74"/>
      <c r="R268" s="74"/>
      <c r="S268" s="74"/>
      <c r="T268" s="74"/>
      <c r="U268" s="74"/>
      <c r="V268" s="74"/>
      <c r="W268" s="74"/>
      <c r="X268" s="74"/>
      <c r="Y268" s="74"/>
      <c r="Z268" s="74"/>
      <c r="AA268" s="74"/>
      <c r="AB268" s="74"/>
      <c r="AC268" s="74"/>
      <c r="AD268" s="74"/>
      <c r="AE268" s="74"/>
      <c r="AF268" s="74"/>
      <c r="AG268" s="65"/>
      <c r="AI268" s="66">
        <f t="shared" ref="AI268" si="116">COUNTA(B268:AF268)</f>
        <v>0</v>
      </c>
      <c r="AJ268" s="67">
        <f t="shared" si="115"/>
        <v>0</v>
      </c>
      <c r="AK268" s="35">
        <v>7.5</v>
      </c>
      <c r="AM268" s="36"/>
      <c r="AN268" s="36"/>
      <c r="AO268" s="36"/>
      <c r="AP268" s="36"/>
      <c r="AQ268" s="35"/>
      <c r="AT268" s="68"/>
      <c r="AU268" s="68"/>
      <c r="AV268" s="69">
        <f t="shared" si="110"/>
        <v>0</v>
      </c>
      <c r="AW268" s="69">
        <f t="shared" si="110"/>
        <v>0</v>
      </c>
      <c r="AY268" s="48"/>
      <c r="AZ268" s="75"/>
      <c r="BA268" s="72"/>
    </row>
    <row r="269" spans="1:53" s="52" customFormat="1" x14ac:dyDescent="0.25">
      <c r="A269" s="49" t="s">
        <v>74</v>
      </c>
      <c r="B269" s="50"/>
      <c r="C269" s="50"/>
      <c r="D269" s="50"/>
      <c r="E269" s="50"/>
      <c r="F269" s="50"/>
      <c r="G269" s="50"/>
      <c r="H269" s="50"/>
      <c r="I269" s="50"/>
      <c r="J269" s="50"/>
      <c r="K269" s="50"/>
      <c r="L269" s="50"/>
      <c r="M269" s="50"/>
      <c r="N269" s="50"/>
      <c r="O269" s="50"/>
      <c r="P269" s="50"/>
      <c r="Q269" s="50"/>
      <c r="R269" s="50"/>
      <c r="S269" s="50"/>
      <c r="T269" s="50"/>
      <c r="U269" s="50"/>
      <c r="V269" s="50"/>
      <c r="W269" s="50"/>
      <c r="X269" s="50"/>
      <c r="Y269" s="50"/>
      <c r="Z269" s="50"/>
      <c r="AA269" s="50"/>
      <c r="AB269" s="50"/>
      <c r="AC269" s="50"/>
      <c r="AD269" s="50"/>
      <c r="AE269" s="50"/>
      <c r="AF269" s="50"/>
      <c r="AG269" s="51"/>
      <c r="AI269" s="53"/>
      <c r="AJ269" s="54"/>
      <c r="AT269" s="55"/>
      <c r="AU269" s="55"/>
      <c r="AV269" s="56">
        <f t="shared" si="110"/>
        <v>0</v>
      </c>
      <c r="AW269" s="56">
        <f t="shared" si="110"/>
        <v>0</v>
      </c>
      <c r="AY269" s="57"/>
      <c r="AZ269" s="58"/>
      <c r="BA269" s="72"/>
    </row>
    <row r="270" spans="1:53" x14ac:dyDescent="0.25">
      <c r="A270" s="59" t="s">
        <v>75</v>
      </c>
      <c r="B270" s="61"/>
      <c r="C270" s="116">
        <v>8</v>
      </c>
      <c r="D270" s="168">
        <v>8</v>
      </c>
      <c r="E270" s="62">
        <v>8</v>
      </c>
      <c r="F270" s="62">
        <v>8</v>
      </c>
      <c r="G270" s="171">
        <v>8</v>
      </c>
      <c r="H270" s="61"/>
      <c r="I270" s="61"/>
      <c r="J270" s="61"/>
      <c r="K270" s="62">
        <v>8</v>
      </c>
      <c r="L270" s="62">
        <v>8</v>
      </c>
      <c r="M270" s="62">
        <v>8</v>
      </c>
      <c r="N270" s="62">
        <v>8</v>
      </c>
      <c r="O270" s="63">
        <v>8</v>
      </c>
      <c r="P270" s="63">
        <v>8</v>
      </c>
      <c r="Q270" s="61"/>
      <c r="R270" s="61"/>
      <c r="S270" s="61"/>
      <c r="T270" s="61"/>
      <c r="U270" s="62">
        <v>8</v>
      </c>
      <c r="V270" s="63">
        <v>8</v>
      </c>
      <c r="W270" s="63">
        <v>8</v>
      </c>
      <c r="X270" s="62">
        <v>8</v>
      </c>
      <c r="Y270" s="62">
        <v>8</v>
      </c>
      <c r="Z270" s="62">
        <v>8</v>
      </c>
      <c r="AA270" s="61"/>
      <c r="AB270" s="61"/>
      <c r="AC270" s="61"/>
      <c r="AD270" s="61"/>
      <c r="AE270" s="152"/>
      <c r="AF270" s="74"/>
      <c r="AG270" s="65"/>
      <c r="AI270" s="66">
        <f t="shared" ref="AI270:AI272" si="117">COUNTA(B270:AF270)</f>
        <v>17</v>
      </c>
      <c r="AJ270" s="67">
        <f t="shared" ref="AJ270:AJ272" si="118">+AI270*AK270</f>
        <v>136</v>
      </c>
      <c r="AK270" s="35">
        <v>8</v>
      </c>
      <c r="AT270" s="68">
        <v>17</v>
      </c>
      <c r="AU270" s="68">
        <v>136</v>
      </c>
      <c r="AV270" s="69">
        <f t="shared" si="110"/>
        <v>0</v>
      </c>
      <c r="AW270" s="69">
        <f t="shared" si="110"/>
        <v>0</v>
      </c>
      <c r="AY270" s="70"/>
      <c r="AZ270" s="71"/>
      <c r="BA270" s="72"/>
    </row>
    <row r="271" spans="1:53" x14ac:dyDescent="0.25">
      <c r="A271" s="59" t="s">
        <v>76</v>
      </c>
      <c r="B271" s="172">
        <v>8</v>
      </c>
      <c r="C271" s="60"/>
      <c r="D271" s="60"/>
      <c r="E271" s="106"/>
      <c r="F271" s="106"/>
      <c r="G271" s="61"/>
      <c r="H271" s="60"/>
      <c r="I271" s="60"/>
      <c r="J271" s="60"/>
      <c r="K271" s="60"/>
      <c r="L271" s="60"/>
      <c r="M271" s="60"/>
      <c r="N271" s="61"/>
      <c r="O271" s="61"/>
      <c r="P271" s="61"/>
      <c r="Q271" s="62">
        <v>8</v>
      </c>
      <c r="R271" s="62">
        <v>8</v>
      </c>
      <c r="S271" s="62">
        <v>8</v>
      </c>
      <c r="T271" s="62">
        <v>8</v>
      </c>
      <c r="U271" s="62">
        <v>8</v>
      </c>
      <c r="V271" s="61"/>
      <c r="W271" s="61"/>
      <c r="X271" s="61"/>
      <c r="Y271" s="61"/>
      <c r="Z271" s="62">
        <v>8</v>
      </c>
      <c r="AA271" s="62">
        <v>8</v>
      </c>
      <c r="AB271" s="62">
        <v>8</v>
      </c>
      <c r="AC271" s="63">
        <v>8</v>
      </c>
      <c r="AD271" s="63">
        <v>8</v>
      </c>
      <c r="AE271" s="62">
        <v>8</v>
      </c>
      <c r="AF271" s="74"/>
      <c r="AG271" s="65"/>
      <c r="AI271" s="66">
        <f t="shared" si="117"/>
        <v>12</v>
      </c>
      <c r="AJ271" s="67">
        <f t="shared" si="118"/>
        <v>96</v>
      </c>
      <c r="AK271" s="35">
        <v>8</v>
      </c>
      <c r="AN271" s="16">
        <v>2</v>
      </c>
      <c r="AR271" s="215">
        <f>SUM(AN3:AN271)</f>
        <v>48</v>
      </c>
      <c r="AS271" s="36">
        <f>+AR271*8</f>
        <v>384</v>
      </c>
      <c r="AT271" s="68">
        <v>11</v>
      </c>
      <c r="AU271" s="68">
        <v>88</v>
      </c>
      <c r="AV271" s="69">
        <f t="shared" si="110"/>
        <v>1</v>
      </c>
      <c r="AW271" s="69">
        <f t="shared" si="110"/>
        <v>8</v>
      </c>
      <c r="AY271" s="70"/>
      <c r="AZ271" s="71"/>
      <c r="BA271" s="72"/>
    </row>
    <row r="272" spans="1:53" x14ac:dyDescent="0.25">
      <c r="A272" s="59"/>
      <c r="B272" s="74">
        <v>8</v>
      </c>
      <c r="C272" s="74"/>
      <c r="D272" s="74"/>
      <c r="E272" s="74"/>
      <c r="F272" s="74"/>
      <c r="G272" s="74"/>
      <c r="H272" s="74"/>
      <c r="I272" s="74"/>
      <c r="J272" s="74"/>
      <c r="K272" s="74"/>
      <c r="L272" s="74"/>
      <c r="M272" s="74"/>
      <c r="N272" s="74"/>
      <c r="O272" s="74"/>
      <c r="P272" s="74"/>
      <c r="Q272" s="74"/>
      <c r="R272" s="74"/>
      <c r="S272" s="74"/>
      <c r="T272" s="74"/>
      <c r="U272" s="74"/>
      <c r="V272" s="74"/>
      <c r="W272" s="74"/>
      <c r="X272" s="74"/>
      <c r="Y272" s="74"/>
      <c r="Z272" s="74"/>
      <c r="AA272" s="74"/>
      <c r="AB272" s="74"/>
      <c r="AC272" s="74"/>
      <c r="AD272" s="74"/>
      <c r="AE272" s="74"/>
      <c r="AF272" s="74"/>
      <c r="AG272" s="65"/>
      <c r="AI272" s="66">
        <f t="shared" si="117"/>
        <v>1</v>
      </c>
      <c r="AJ272" s="67">
        <f t="shared" si="118"/>
        <v>8</v>
      </c>
      <c r="AK272" s="35">
        <v>8</v>
      </c>
      <c r="AM272" s="36"/>
      <c r="AN272" s="36"/>
      <c r="AO272" s="36"/>
      <c r="AP272" s="36"/>
      <c r="AQ272" s="35"/>
      <c r="AT272" s="68"/>
      <c r="AU272" s="68"/>
      <c r="AV272" s="69">
        <f t="shared" si="110"/>
        <v>1</v>
      </c>
      <c r="AW272" s="69">
        <f t="shared" si="110"/>
        <v>8</v>
      </c>
      <c r="AY272" s="48"/>
      <c r="AZ272" s="75"/>
      <c r="BA272" s="72"/>
    </row>
    <row r="273" spans="1:53" s="52" customFormat="1" x14ac:dyDescent="0.25">
      <c r="A273" s="49" t="s">
        <v>78</v>
      </c>
      <c r="B273" s="50"/>
      <c r="C273" s="50"/>
      <c r="D273" s="50"/>
      <c r="E273" s="50"/>
      <c r="F273" s="50"/>
      <c r="G273" s="50"/>
      <c r="H273" s="50"/>
      <c r="I273" s="50"/>
      <c r="J273" s="50"/>
      <c r="K273" s="50"/>
      <c r="L273" s="50"/>
      <c r="M273" s="50"/>
      <c r="N273" s="50"/>
      <c r="O273" s="50"/>
      <c r="P273" s="50"/>
      <c r="Q273" s="50"/>
      <c r="R273" s="50"/>
      <c r="S273" s="50"/>
      <c r="T273" s="50"/>
      <c r="U273" s="50"/>
      <c r="V273" s="50"/>
      <c r="W273" s="50"/>
      <c r="X273" s="50"/>
      <c r="Y273" s="50"/>
      <c r="Z273" s="50"/>
      <c r="AA273" s="50"/>
      <c r="AB273" s="50"/>
      <c r="AC273" s="50"/>
      <c r="AD273" s="50"/>
      <c r="AE273" s="50"/>
      <c r="AF273" s="50"/>
      <c r="AG273" s="51"/>
      <c r="AI273" s="53"/>
      <c r="AJ273" s="54"/>
      <c r="AT273" s="55"/>
      <c r="AU273" s="55"/>
      <c r="AV273" s="56">
        <f t="shared" si="110"/>
        <v>0</v>
      </c>
      <c r="AW273" s="56">
        <f t="shared" si="110"/>
        <v>0</v>
      </c>
      <c r="AY273" s="57"/>
      <c r="AZ273" s="58"/>
      <c r="BA273" s="72"/>
    </row>
    <row r="274" spans="1:53" x14ac:dyDescent="0.25">
      <c r="A274" s="59" t="s">
        <v>79</v>
      </c>
      <c r="B274" s="63">
        <v>8</v>
      </c>
      <c r="C274" s="62">
        <v>8</v>
      </c>
      <c r="D274" s="62">
        <v>8</v>
      </c>
      <c r="E274" s="62">
        <v>8</v>
      </c>
      <c r="F274" s="62">
        <v>8</v>
      </c>
      <c r="G274" s="61"/>
      <c r="H274" s="61"/>
      <c r="I274" s="63">
        <v>8</v>
      </c>
      <c r="J274" s="62">
        <v>8</v>
      </c>
      <c r="K274" s="62">
        <v>8</v>
      </c>
      <c r="L274" s="62">
        <v>8</v>
      </c>
      <c r="M274" s="152"/>
      <c r="N274" s="116">
        <v>8</v>
      </c>
      <c r="O274" s="61"/>
      <c r="P274" s="63">
        <v>8</v>
      </c>
      <c r="Q274" s="62">
        <v>8</v>
      </c>
      <c r="R274" s="62">
        <v>8</v>
      </c>
      <c r="S274" s="62">
        <v>8</v>
      </c>
      <c r="T274" s="62">
        <v>8</v>
      </c>
      <c r="U274" s="61"/>
      <c r="V274" s="61"/>
      <c r="W274" s="63">
        <v>8</v>
      </c>
      <c r="X274" s="62">
        <v>8</v>
      </c>
      <c r="Y274" s="62">
        <v>8</v>
      </c>
      <c r="Z274" s="62">
        <v>8</v>
      </c>
      <c r="AA274" s="62">
        <v>8</v>
      </c>
      <c r="AB274" s="61"/>
      <c r="AC274" s="61"/>
      <c r="AD274" s="63">
        <v>8</v>
      </c>
      <c r="AE274" s="62">
        <v>8</v>
      </c>
      <c r="AF274" s="62"/>
      <c r="AG274" s="80"/>
      <c r="AI274" s="66">
        <f t="shared" ref="AI274:AI276" si="119">COUNTA(B274:AF274)</f>
        <v>22</v>
      </c>
      <c r="AJ274" s="67">
        <f t="shared" ref="AJ274:AJ276" si="120">+AI274*AK274</f>
        <v>176</v>
      </c>
      <c r="AK274" s="35">
        <v>8</v>
      </c>
      <c r="AT274" s="68">
        <v>22</v>
      </c>
      <c r="AU274" s="68">
        <v>176</v>
      </c>
      <c r="AV274" s="69">
        <f t="shared" si="110"/>
        <v>0</v>
      </c>
      <c r="AW274" s="69">
        <f t="shared" si="110"/>
        <v>0</v>
      </c>
      <c r="AY274" s="70"/>
      <c r="AZ274" s="71"/>
      <c r="BA274" s="72"/>
    </row>
    <row r="275" spans="1:53" x14ac:dyDescent="0.25">
      <c r="A275" s="59" t="s">
        <v>80</v>
      </c>
      <c r="B275" s="61"/>
      <c r="C275" s="61"/>
      <c r="D275" s="116">
        <v>8</v>
      </c>
      <c r="E275" s="62">
        <v>8</v>
      </c>
      <c r="F275" s="62">
        <v>8</v>
      </c>
      <c r="G275" s="62">
        <v>8</v>
      </c>
      <c r="H275" s="63">
        <v>8</v>
      </c>
      <c r="I275" s="61"/>
      <c r="J275" s="61"/>
      <c r="K275" s="116">
        <v>8</v>
      </c>
      <c r="L275" s="62">
        <v>8</v>
      </c>
      <c r="M275" s="62">
        <v>8</v>
      </c>
      <c r="N275" s="62">
        <v>8</v>
      </c>
      <c r="O275" s="63">
        <v>8</v>
      </c>
      <c r="P275" s="61"/>
      <c r="Q275" s="61"/>
      <c r="R275" s="116">
        <v>8</v>
      </c>
      <c r="S275" s="62">
        <v>8</v>
      </c>
      <c r="T275" s="62">
        <v>8</v>
      </c>
      <c r="U275" s="62">
        <v>8</v>
      </c>
      <c r="V275" s="63">
        <v>8</v>
      </c>
      <c r="W275" s="61"/>
      <c r="X275" s="61"/>
      <c r="Y275" s="116">
        <v>8</v>
      </c>
      <c r="Z275" s="62">
        <v>8</v>
      </c>
      <c r="AA275" s="62">
        <v>8</v>
      </c>
      <c r="AB275" s="62">
        <v>8</v>
      </c>
      <c r="AC275" s="63">
        <v>8</v>
      </c>
      <c r="AD275" s="61"/>
      <c r="AE275" s="61"/>
      <c r="AF275" s="62"/>
      <c r="AG275" s="80"/>
      <c r="AI275" s="66">
        <f t="shared" si="119"/>
        <v>20</v>
      </c>
      <c r="AJ275" s="67">
        <f t="shared" si="120"/>
        <v>160</v>
      </c>
      <c r="AK275" s="35">
        <v>8</v>
      </c>
      <c r="AT275" s="68">
        <v>16</v>
      </c>
      <c r="AU275" s="68">
        <v>128</v>
      </c>
      <c r="AV275" s="69">
        <f t="shared" si="110"/>
        <v>4</v>
      </c>
      <c r="AW275" s="69">
        <f t="shared" si="110"/>
        <v>32</v>
      </c>
      <c r="AY275" s="70"/>
      <c r="AZ275" s="71"/>
      <c r="BA275" s="72"/>
    </row>
    <row r="276" spans="1:53" ht="15.75" thickBot="1" x14ac:dyDescent="0.3">
      <c r="A276" s="173" t="s">
        <v>82</v>
      </c>
      <c r="B276" s="84"/>
      <c r="C276" s="83">
        <v>8</v>
      </c>
      <c r="D276" s="83">
        <v>8</v>
      </c>
      <c r="E276" s="83">
        <v>8</v>
      </c>
      <c r="F276" s="174"/>
      <c r="G276" s="160">
        <v>8</v>
      </c>
      <c r="H276" s="84"/>
      <c r="I276" s="84"/>
      <c r="J276" s="83">
        <v>8</v>
      </c>
      <c r="K276" s="83">
        <v>8</v>
      </c>
      <c r="L276" s="83">
        <v>8</v>
      </c>
      <c r="M276" s="174"/>
      <c r="N276" s="160">
        <v>8</v>
      </c>
      <c r="O276" s="84"/>
      <c r="P276" s="84"/>
      <c r="Q276" s="83">
        <v>8</v>
      </c>
      <c r="R276" s="83">
        <v>8</v>
      </c>
      <c r="S276" s="83">
        <v>8</v>
      </c>
      <c r="T276" s="83">
        <v>8</v>
      </c>
      <c r="U276" s="84"/>
      <c r="V276" s="84"/>
      <c r="W276" s="84"/>
      <c r="X276" s="83">
        <v>8</v>
      </c>
      <c r="Y276" s="83">
        <v>8</v>
      </c>
      <c r="Z276" s="83">
        <v>8</v>
      </c>
      <c r="AA276" s="83">
        <v>8</v>
      </c>
      <c r="AB276" s="175">
        <v>8</v>
      </c>
      <c r="AC276" s="84"/>
      <c r="AD276" s="84"/>
      <c r="AE276" s="83">
        <v>8</v>
      </c>
      <c r="AF276" s="83"/>
      <c r="AG276" s="128" t="e" cm="1" vm="1">
        <f t="array" aca="1" ref="AG276" ca="1">+A252:AG276+AH264:AAG276</f>
        <v>#VALUE!</v>
      </c>
      <c r="AI276" s="87">
        <f t="shared" si="119"/>
        <v>18</v>
      </c>
      <c r="AJ276" s="145">
        <f t="shared" si="120"/>
        <v>144</v>
      </c>
      <c r="AK276" s="35">
        <v>8</v>
      </c>
      <c r="AT276" s="68">
        <v>17</v>
      </c>
      <c r="AU276" s="68">
        <v>136</v>
      </c>
      <c r="AV276" s="69">
        <f t="shared" si="110"/>
        <v>1</v>
      </c>
      <c r="AW276" s="69">
        <f t="shared" si="110"/>
        <v>8</v>
      </c>
      <c r="AY276" s="70"/>
      <c r="AZ276" s="71"/>
      <c r="BA276" s="72"/>
    </row>
    <row r="277" spans="1:53" ht="15.75" thickBot="1" x14ac:dyDescent="0.3">
      <c r="AV277" s="69">
        <f t="shared" si="110"/>
        <v>0</v>
      </c>
      <c r="AW277" s="69">
        <f t="shared" si="110"/>
        <v>0</v>
      </c>
      <c r="AY277" s="70"/>
      <c r="AZ277" s="71"/>
      <c r="BA277" s="72"/>
    </row>
    <row r="278" spans="1:53" s="35" customFormat="1" x14ac:dyDescent="0.25">
      <c r="A278" s="42" t="s">
        <v>106</v>
      </c>
      <c r="B278" s="43">
        <v>1</v>
      </c>
      <c r="C278" s="43">
        <v>2</v>
      </c>
      <c r="D278" s="43">
        <v>3</v>
      </c>
      <c r="E278" s="43">
        <v>4</v>
      </c>
      <c r="F278" s="43">
        <v>5</v>
      </c>
      <c r="G278" s="43">
        <v>6</v>
      </c>
      <c r="H278" s="43">
        <v>7</v>
      </c>
      <c r="I278" s="43">
        <v>8</v>
      </c>
      <c r="J278" s="43">
        <v>9</v>
      </c>
      <c r="K278" s="43">
        <v>10</v>
      </c>
      <c r="L278" s="43">
        <v>11</v>
      </c>
      <c r="M278" s="43">
        <v>12</v>
      </c>
      <c r="N278" s="43">
        <v>13</v>
      </c>
      <c r="O278" s="43">
        <v>14</v>
      </c>
      <c r="P278" s="43">
        <v>15</v>
      </c>
      <c r="Q278" s="43">
        <v>16</v>
      </c>
      <c r="R278" s="43">
        <v>17</v>
      </c>
      <c r="S278" s="43">
        <v>18</v>
      </c>
      <c r="T278" s="43">
        <v>19</v>
      </c>
      <c r="U278" s="43">
        <v>20</v>
      </c>
      <c r="V278" s="43">
        <v>21</v>
      </c>
      <c r="W278" s="43">
        <v>22</v>
      </c>
      <c r="X278" s="43">
        <v>23</v>
      </c>
      <c r="Y278" s="43">
        <v>24</v>
      </c>
      <c r="Z278" s="43">
        <v>25</v>
      </c>
      <c r="AA278" s="43">
        <v>26</v>
      </c>
      <c r="AB278" s="43">
        <v>27</v>
      </c>
      <c r="AC278" s="43">
        <v>28</v>
      </c>
      <c r="AD278" s="43">
        <v>29</v>
      </c>
      <c r="AE278" s="43">
        <v>30</v>
      </c>
      <c r="AF278" s="43">
        <v>31</v>
      </c>
      <c r="AG278" s="44"/>
      <c r="AI278" s="45" t="s">
        <v>48</v>
      </c>
      <c r="AJ278" s="46" t="s">
        <v>49</v>
      </c>
      <c r="AT278" s="47" t="s">
        <v>48</v>
      </c>
      <c r="AU278" s="47" t="s">
        <v>51</v>
      </c>
      <c r="AV278" s="69"/>
      <c r="AW278" s="69"/>
      <c r="AY278" s="48"/>
      <c r="AZ278" s="75"/>
      <c r="BA278" s="72"/>
    </row>
    <row r="279" spans="1:53" s="52" customFormat="1" x14ac:dyDescent="0.25">
      <c r="A279" s="49" t="s">
        <v>54</v>
      </c>
      <c r="B279" s="50" t="s">
        <v>84</v>
      </c>
      <c r="C279" s="50" t="s">
        <v>55</v>
      </c>
      <c r="D279" s="50" t="s">
        <v>56</v>
      </c>
      <c r="E279" s="50" t="s">
        <v>57</v>
      </c>
      <c r="F279" s="50" t="s">
        <v>58</v>
      </c>
      <c r="G279" s="50" t="s">
        <v>59</v>
      </c>
      <c r="H279" s="50" t="s">
        <v>60</v>
      </c>
      <c r="I279" s="50" t="s">
        <v>84</v>
      </c>
      <c r="J279" s="50" t="s">
        <v>55</v>
      </c>
      <c r="K279" s="50" t="s">
        <v>56</v>
      </c>
      <c r="L279" s="50" t="s">
        <v>57</v>
      </c>
      <c r="M279" s="50" t="s">
        <v>58</v>
      </c>
      <c r="N279" s="50" t="s">
        <v>59</v>
      </c>
      <c r="O279" s="50" t="s">
        <v>60</v>
      </c>
      <c r="P279" s="50" t="s">
        <v>84</v>
      </c>
      <c r="Q279" s="50" t="s">
        <v>55</v>
      </c>
      <c r="R279" s="50" t="s">
        <v>56</v>
      </c>
      <c r="S279" s="50" t="s">
        <v>57</v>
      </c>
      <c r="T279" s="50" t="s">
        <v>58</v>
      </c>
      <c r="U279" s="50" t="s">
        <v>59</v>
      </c>
      <c r="V279" s="50" t="s">
        <v>60</v>
      </c>
      <c r="W279" s="50" t="s">
        <v>84</v>
      </c>
      <c r="X279" s="50" t="s">
        <v>55</v>
      </c>
      <c r="Y279" s="50" t="s">
        <v>56</v>
      </c>
      <c r="Z279" s="50" t="s">
        <v>57</v>
      </c>
      <c r="AA279" s="50" t="s">
        <v>58</v>
      </c>
      <c r="AB279" s="50" t="s">
        <v>59</v>
      </c>
      <c r="AC279" s="50" t="s">
        <v>60</v>
      </c>
      <c r="AD279" s="50" t="s">
        <v>84</v>
      </c>
      <c r="AE279" s="50" t="s">
        <v>55</v>
      </c>
      <c r="AF279" s="50" t="s">
        <v>56</v>
      </c>
      <c r="AG279" s="51"/>
      <c r="AI279" s="53"/>
      <c r="AJ279" s="54"/>
      <c r="AT279" s="55"/>
      <c r="AU279" s="55"/>
      <c r="AV279" s="56">
        <f t="shared" ref="AV279:AW302" si="121">+AI279-AT279</f>
        <v>0</v>
      </c>
      <c r="AW279" s="56">
        <f t="shared" si="121"/>
        <v>0</v>
      </c>
      <c r="AY279" s="57"/>
      <c r="AZ279" s="58"/>
      <c r="BA279" s="72"/>
    </row>
    <row r="280" spans="1:53" x14ac:dyDescent="0.25">
      <c r="A280" s="59" t="s">
        <v>65</v>
      </c>
      <c r="B280" s="61"/>
      <c r="C280" s="61"/>
      <c r="D280" s="62">
        <v>8</v>
      </c>
      <c r="E280" s="62">
        <v>8</v>
      </c>
      <c r="F280" s="74" t="s">
        <v>99</v>
      </c>
      <c r="G280" s="74" t="s">
        <v>99</v>
      </c>
      <c r="H280" s="74" t="s">
        <v>99</v>
      </c>
      <c r="I280" s="61"/>
      <c r="J280" s="61"/>
      <c r="K280" s="116" t="s">
        <v>99</v>
      </c>
      <c r="L280" s="116" t="s">
        <v>99</v>
      </c>
      <c r="M280" s="64" t="s">
        <v>99</v>
      </c>
      <c r="N280" s="63" t="s">
        <v>99</v>
      </c>
      <c r="O280" s="62" t="s">
        <v>99</v>
      </c>
      <c r="P280" s="62" t="s">
        <v>99</v>
      </c>
      <c r="Q280" s="116" t="s">
        <v>99</v>
      </c>
      <c r="R280" s="61"/>
      <c r="S280" s="61"/>
      <c r="T280" s="63" t="s">
        <v>99</v>
      </c>
      <c r="U280" s="63" t="s">
        <v>99</v>
      </c>
      <c r="V280" s="62" t="s">
        <v>99</v>
      </c>
      <c r="W280" s="62" t="s">
        <v>99</v>
      </c>
      <c r="X280" s="62" t="s">
        <v>99</v>
      </c>
      <c r="Y280" s="62" t="s">
        <v>99</v>
      </c>
      <c r="Z280" s="74" t="s">
        <v>99</v>
      </c>
      <c r="AA280" s="61"/>
      <c r="AB280" s="61"/>
      <c r="AC280" s="61"/>
      <c r="AD280" s="61"/>
      <c r="AE280" s="74">
        <v>8</v>
      </c>
      <c r="AF280" s="74">
        <v>8</v>
      </c>
      <c r="AG280" s="65"/>
      <c r="AI280" s="66">
        <f t="shared" ref="AI280:AI283" si="122">COUNTA(B280:AF280)</f>
        <v>21</v>
      </c>
      <c r="AJ280" s="67">
        <f>+AI280*AK280</f>
        <v>168</v>
      </c>
      <c r="AK280" s="35">
        <v>8</v>
      </c>
      <c r="AT280" s="68">
        <v>12</v>
      </c>
      <c r="AU280" s="68">
        <v>96</v>
      </c>
      <c r="AV280" s="69">
        <f t="shared" si="121"/>
        <v>9</v>
      </c>
      <c r="AW280" s="69">
        <f t="shared" si="121"/>
        <v>72</v>
      </c>
      <c r="AY280" s="70"/>
      <c r="AZ280" s="71"/>
      <c r="BA280" s="72"/>
    </row>
    <row r="281" spans="1:53" x14ac:dyDescent="0.25">
      <c r="A281" s="59" t="s">
        <v>64</v>
      </c>
      <c r="B281" s="62">
        <v>8</v>
      </c>
      <c r="C281" s="62">
        <v>8</v>
      </c>
      <c r="D281" s="61"/>
      <c r="E281" s="61"/>
      <c r="F281" s="63">
        <v>8</v>
      </c>
      <c r="G281" s="63">
        <v>8</v>
      </c>
      <c r="H281" s="62">
        <v>8</v>
      </c>
      <c r="I281" s="73">
        <v>8</v>
      </c>
      <c r="J281" s="62">
        <v>8</v>
      </c>
      <c r="K281" s="114"/>
      <c r="L281" s="114"/>
      <c r="M281" s="61"/>
      <c r="N281" s="61"/>
      <c r="O281" s="61"/>
      <c r="P281" s="61"/>
      <c r="Q281" s="62">
        <v>8</v>
      </c>
      <c r="R281" s="62">
        <v>8</v>
      </c>
      <c r="S281" s="62">
        <v>8</v>
      </c>
      <c r="T281" s="161"/>
      <c r="U281" s="161"/>
      <c r="V281" s="152"/>
      <c r="W281" s="61"/>
      <c r="X281" s="61"/>
      <c r="Y281" s="61"/>
      <c r="Z281" s="61"/>
      <c r="AA281" s="73">
        <v>8</v>
      </c>
      <c r="AB281" s="63">
        <v>8</v>
      </c>
      <c r="AC281" s="62">
        <v>8</v>
      </c>
      <c r="AD281" s="62">
        <v>8</v>
      </c>
      <c r="AE281" s="62">
        <v>8</v>
      </c>
      <c r="AF281" s="62">
        <v>8</v>
      </c>
      <c r="AG281" s="65"/>
      <c r="AI281" s="66">
        <f t="shared" si="122"/>
        <v>16</v>
      </c>
      <c r="AJ281" s="67">
        <f t="shared" ref="AJ281:AJ284" si="123">+AI281*AK281</f>
        <v>128</v>
      </c>
      <c r="AK281" s="35">
        <v>8</v>
      </c>
      <c r="AT281" s="68">
        <v>21</v>
      </c>
      <c r="AU281" s="68">
        <v>168</v>
      </c>
      <c r="AV281" s="69">
        <f t="shared" si="121"/>
        <v>-5</v>
      </c>
      <c r="AW281" s="69">
        <f t="shared" si="121"/>
        <v>-40</v>
      </c>
      <c r="AY281" s="70"/>
      <c r="AZ281" s="71"/>
      <c r="BA281" s="72"/>
    </row>
    <row r="282" spans="1:53" x14ac:dyDescent="0.25">
      <c r="A282" s="59" t="s">
        <v>71</v>
      </c>
      <c r="B282" s="62">
        <v>8</v>
      </c>
      <c r="C282" s="62">
        <v>8</v>
      </c>
      <c r="D282" s="62">
        <v>8</v>
      </c>
      <c r="E282" s="61"/>
      <c r="F282" s="61"/>
      <c r="G282" s="61"/>
      <c r="H282" s="61"/>
      <c r="I282" s="73">
        <v>8</v>
      </c>
      <c r="J282" s="62">
        <v>8</v>
      </c>
      <c r="K282" s="62">
        <v>8</v>
      </c>
      <c r="L282" s="62">
        <v>8</v>
      </c>
      <c r="M282" s="63">
        <v>8</v>
      </c>
      <c r="N282" s="63">
        <v>8</v>
      </c>
      <c r="O282" s="61"/>
      <c r="P282" s="61"/>
      <c r="Q282" s="61"/>
      <c r="R282" s="61"/>
      <c r="S282" s="149">
        <v>8</v>
      </c>
      <c r="T282" s="176">
        <v>8</v>
      </c>
      <c r="U282" s="176">
        <v>8</v>
      </c>
      <c r="V282" s="149">
        <v>8</v>
      </c>
      <c r="W282" s="149">
        <v>8</v>
      </c>
      <c r="X282" s="149">
        <v>8</v>
      </c>
      <c r="Y282" s="61"/>
      <c r="Z282" s="61"/>
      <c r="AA282" s="61"/>
      <c r="AB282" s="61"/>
      <c r="AC282" s="62">
        <v>8</v>
      </c>
      <c r="AD282" s="62">
        <v>8</v>
      </c>
      <c r="AE282" s="62">
        <v>8</v>
      </c>
      <c r="AF282" s="62">
        <v>8</v>
      </c>
      <c r="AG282" s="65"/>
      <c r="AI282" s="66">
        <f t="shared" si="122"/>
        <v>19</v>
      </c>
      <c r="AJ282" s="67">
        <f t="shared" si="123"/>
        <v>152</v>
      </c>
      <c r="AK282" s="35">
        <v>8</v>
      </c>
      <c r="AT282" s="68">
        <v>13</v>
      </c>
      <c r="AU282" s="68">
        <v>104</v>
      </c>
      <c r="AV282" s="69">
        <f t="shared" si="121"/>
        <v>6</v>
      </c>
      <c r="AW282" s="69">
        <f t="shared" si="121"/>
        <v>48</v>
      </c>
      <c r="AY282" s="70"/>
      <c r="AZ282" s="71"/>
      <c r="BA282" s="72"/>
    </row>
    <row r="283" spans="1:53" x14ac:dyDescent="0.25">
      <c r="A283" s="59" t="s">
        <v>66</v>
      </c>
      <c r="B283" s="61"/>
      <c r="C283" s="61"/>
      <c r="D283" s="61"/>
      <c r="E283" s="62">
        <v>8</v>
      </c>
      <c r="F283" s="63">
        <v>8</v>
      </c>
      <c r="G283" s="63">
        <v>8</v>
      </c>
      <c r="H283" s="62">
        <v>8</v>
      </c>
      <c r="I283" s="73">
        <v>8</v>
      </c>
      <c r="J283" s="116">
        <v>8</v>
      </c>
      <c r="K283" s="116">
        <v>8</v>
      </c>
      <c r="L283" s="61"/>
      <c r="M283" s="61"/>
      <c r="N283" s="61"/>
      <c r="O283" s="62">
        <v>8</v>
      </c>
      <c r="P283" s="62">
        <v>8</v>
      </c>
      <c r="Q283" s="62">
        <v>8</v>
      </c>
      <c r="R283" s="62">
        <v>8</v>
      </c>
      <c r="S283" s="62">
        <v>8</v>
      </c>
      <c r="T283" s="61"/>
      <c r="U283" s="61"/>
      <c r="V283" s="61"/>
      <c r="W283" s="62">
        <v>8</v>
      </c>
      <c r="X283" s="62">
        <v>8</v>
      </c>
      <c r="Y283" s="62">
        <v>8</v>
      </c>
      <c r="Z283" s="73">
        <v>8</v>
      </c>
      <c r="AA283" s="73">
        <v>8</v>
      </c>
      <c r="AB283" s="63">
        <v>8</v>
      </c>
      <c r="AC283" s="61"/>
      <c r="AD283" s="61"/>
      <c r="AE283" s="61"/>
      <c r="AF283" s="61"/>
      <c r="AG283" s="65"/>
      <c r="AI283" s="66">
        <f t="shared" si="122"/>
        <v>18</v>
      </c>
      <c r="AJ283" s="67">
        <f t="shared" si="123"/>
        <v>144</v>
      </c>
      <c r="AK283" s="35">
        <v>8</v>
      </c>
      <c r="AT283" s="68">
        <v>16</v>
      </c>
      <c r="AU283" s="68">
        <v>128</v>
      </c>
      <c r="AV283" s="69">
        <f t="shared" si="121"/>
        <v>2</v>
      </c>
      <c r="AW283" s="69">
        <f t="shared" si="121"/>
        <v>16</v>
      </c>
      <c r="AY283" s="70"/>
      <c r="AZ283" s="71"/>
      <c r="BA283" s="72"/>
    </row>
    <row r="284" spans="1:53" x14ac:dyDescent="0.25">
      <c r="A284" s="59"/>
      <c r="B284" s="74"/>
      <c r="C284" s="74"/>
      <c r="D284" s="74"/>
      <c r="E284" s="74"/>
      <c r="F284" s="74"/>
      <c r="G284" s="74"/>
      <c r="H284" s="74"/>
      <c r="I284" s="74"/>
      <c r="J284" s="74"/>
      <c r="K284" s="74"/>
      <c r="L284" s="74"/>
      <c r="M284" s="74"/>
      <c r="N284" s="74"/>
      <c r="O284" s="74"/>
      <c r="P284" s="74"/>
      <c r="Q284" s="74"/>
      <c r="R284" s="74"/>
      <c r="S284" s="74"/>
      <c r="T284" s="74"/>
      <c r="U284" s="74"/>
      <c r="V284" s="74"/>
      <c r="W284" s="74"/>
      <c r="X284" s="74"/>
      <c r="Y284" s="74"/>
      <c r="Z284" s="74"/>
      <c r="AA284" s="74"/>
      <c r="AB284" s="74"/>
      <c r="AC284" s="74"/>
      <c r="AD284" s="74"/>
      <c r="AE284" s="74"/>
      <c r="AF284" s="74"/>
      <c r="AG284" s="65"/>
      <c r="AI284" s="66"/>
      <c r="AJ284" s="67">
        <f t="shared" si="123"/>
        <v>0</v>
      </c>
      <c r="AK284" s="35">
        <v>8</v>
      </c>
      <c r="AM284" s="36"/>
      <c r="AN284" s="36"/>
      <c r="AO284" s="36"/>
      <c r="AP284" s="36"/>
      <c r="AQ284" s="35"/>
      <c r="AT284" s="68"/>
      <c r="AU284" s="68"/>
      <c r="AV284" s="69">
        <f t="shared" si="121"/>
        <v>0</v>
      </c>
      <c r="AW284" s="69">
        <f t="shared" si="121"/>
        <v>0</v>
      </c>
      <c r="AY284" s="48"/>
      <c r="AZ284" s="75"/>
      <c r="BA284" s="72"/>
    </row>
    <row r="285" spans="1:53" s="52" customFormat="1" x14ac:dyDescent="0.25">
      <c r="A285" s="49" t="s">
        <v>67</v>
      </c>
      <c r="B285" s="50"/>
      <c r="C285" s="50"/>
      <c r="D285" s="50"/>
      <c r="E285" s="50"/>
      <c r="F285" s="50"/>
      <c r="G285" s="50"/>
      <c r="H285" s="50"/>
      <c r="I285" s="50"/>
      <c r="J285" s="50"/>
      <c r="K285" s="50"/>
      <c r="L285" s="50"/>
      <c r="M285" s="50"/>
      <c r="N285" s="50"/>
      <c r="O285" s="50"/>
      <c r="P285" s="50"/>
      <c r="Q285" s="50"/>
      <c r="R285" s="50"/>
      <c r="S285" s="50"/>
      <c r="T285" s="50"/>
      <c r="U285" s="50"/>
      <c r="V285" s="50"/>
      <c r="W285" s="50"/>
      <c r="X285" s="50"/>
      <c r="Y285" s="50"/>
      <c r="Z285" s="50"/>
      <c r="AA285" s="50"/>
      <c r="AB285" s="50"/>
      <c r="AC285" s="50"/>
      <c r="AD285" s="50"/>
      <c r="AE285" s="50"/>
      <c r="AF285" s="50"/>
      <c r="AG285" s="51"/>
      <c r="AI285" s="53"/>
      <c r="AJ285" s="54"/>
      <c r="AT285" s="55"/>
      <c r="AU285" s="55"/>
      <c r="AV285" s="56">
        <f t="shared" si="121"/>
        <v>0</v>
      </c>
      <c r="AW285" s="56">
        <f t="shared" si="121"/>
        <v>0</v>
      </c>
      <c r="AY285" s="57"/>
      <c r="AZ285" s="58"/>
      <c r="BA285" s="72"/>
    </row>
    <row r="286" spans="1:53" x14ac:dyDescent="0.25">
      <c r="A286" s="59" t="s">
        <v>68</v>
      </c>
      <c r="B286" s="61"/>
      <c r="C286" s="62">
        <v>8</v>
      </c>
      <c r="D286" s="62">
        <v>8</v>
      </c>
      <c r="E286" s="62">
        <v>8</v>
      </c>
      <c r="F286" s="63">
        <v>8</v>
      </c>
      <c r="G286" s="63">
        <v>8</v>
      </c>
      <c r="H286" s="62">
        <v>8</v>
      </c>
      <c r="I286" s="61"/>
      <c r="J286" s="61"/>
      <c r="K286" s="61"/>
      <c r="L286" s="61"/>
      <c r="M286" s="63">
        <v>8</v>
      </c>
      <c r="N286" s="63">
        <v>8</v>
      </c>
      <c r="O286" s="62">
        <v>8</v>
      </c>
      <c r="P286" s="62">
        <v>8</v>
      </c>
      <c r="Q286" s="152"/>
      <c r="R286" s="152"/>
      <c r="S286" s="61"/>
      <c r="T286" s="61"/>
      <c r="U286" s="61"/>
      <c r="V286" s="61"/>
      <c r="W286" s="60"/>
      <c r="X286" s="60"/>
      <c r="Y286" s="60"/>
      <c r="Z286" s="60"/>
      <c r="AA286" s="61"/>
      <c r="AB286" s="61"/>
      <c r="AC286" s="61"/>
      <c r="AD286" s="61"/>
      <c r="AE286" s="61"/>
      <c r="AF286" s="61"/>
      <c r="AG286" s="65"/>
      <c r="AI286" s="66">
        <f t="shared" ref="AI286:AI290" si="124">COUNTA(B286:AF286)</f>
        <v>10</v>
      </c>
      <c r="AJ286" s="67">
        <f t="shared" ref="AJ286:AJ290" si="125">+AI286*AK286</f>
        <v>80</v>
      </c>
      <c r="AK286" s="35">
        <v>8</v>
      </c>
      <c r="AT286" s="68">
        <v>12</v>
      </c>
      <c r="AU286" s="68">
        <v>96</v>
      </c>
      <c r="AV286" s="69">
        <f t="shared" si="121"/>
        <v>-2</v>
      </c>
      <c r="AW286" s="69">
        <f t="shared" si="121"/>
        <v>-16</v>
      </c>
      <c r="AY286" s="70"/>
      <c r="AZ286" s="71"/>
      <c r="BA286" s="72"/>
    </row>
    <row r="287" spans="1:53" x14ac:dyDescent="0.25">
      <c r="A287" s="59" t="s">
        <v>69</v>
      </c>
      <c r="B287" s="62">
        <v>8</v>
      </c>
      <c r="C287" s="152"/>
      <c r="D287" s="61"/>
      <c r="E287" s="61"/>
      <c r="F287" s="61"/>
      <c r="G287" s="61"/>
      <c r="H287" s="152"/>
      <c r="I287" s="177"/>
      <c r="J287" s="62">
        <v>8</v>
      </c>
      <c r="K287" s="62">
        <v>8</v>
      </c>
      <c r="L287" s="62">
        <v>8</v>
      </c>
      <c r="M287" s="61"/>
      <c r="N287" s="61"/>
      <c r="O287" s="61"/>
      <c r="P287" s="61"/>
      <c r="Q287" s="62">
        <v>8</v>
      </c>
      <c r="R287" s="62">
        <v>8</v>
      </c>
      <c r="S287" s="62">
        <v>8</v>
      </c>
      <c r="T287" s="63">
        <v>8</v>
      </c>
      <c r="U287" s="63">
        <v>8</v>
      </c>
      <c r="V287" s="62">
        <v>8</v>
      </c>
      <c r="W287" s="61"/>
      <c r="X287" s="61"/>
      <c r="Y287" s="61"/>
      <c r="Z287" s="61"/>
      <c r="AA287" s="73">
        <v>8</v>
      </c>
      <c r="AB287" s="63">
        <v>8</v>
      </c>
      <c r="AC287" s="62">
        <v>8</v>
      </c>
      <c r="AD287" s="62">
        <v>8</v>
      </c>
      <c r="AE287" s="62">
        <v>8</v>
      </c>
      <c r="AF287" s="62">
        <v>8</v>
      </c>
      <c r="AG287" s="65"/>
      <c r="AI287" s="66">
        <f t="shared" si="124"/>
        <v>16</v>
      </c>
      <c r="AJ287" s="67">
        <f t="shared" si="125"/>
        <v>128</v>
      </c>
      <c r="AK287" s="35">
        <v>8</v>
      </c>
      <c r="AT287" s="68">
        <v>19</v>
      </c>
      <c r="AU287" s="68">
        <v>152</v>
      </c>
      <c r="AV287" s="69">
        <f t="shared" si="121"/>
        <v>-3</v>
      </c>
      <c r="AW287" s="69">
        <f t="shared" si="121"/>
        <v>-24</v>
      </c>
      <c r="AY287" s="70"/>
      <c r="AZ287" s="71"/>
      <c r="BA287" s="72"/>
    </row>
    <row r="288" spans="1:53" x14ac:dyDescent="0.25">
      <c r="A288" s="59" t="s">
        <v>93</v>
      </c>
      <c r="B288" s="62">
        <v>8</v>
      </c>
      <c r="C288" s="62">
        <v>8</v>
      </c>
      <c r="D288" s="62">
        <v>8</v>
      </c>
      <c r="E288" s="61"/>
      <c r="F288" s="61"/>
      <c r="G288" s="61"/>
      <c r="H288" s="61"/>
      <c r="I288" s="73">
        <v>8</v>
      </c>
      <c r="J288" s="62">
        <v>8</v>
      </c>
      <c r="K288" s="62">
        <v>8</v>
      </c>
      <c r="L288" s="62">
        <v>8</v>
      </c>
      <c r="M288" s="63">
        <v>8</v>
      </c>
      <c r="N288" s="63">
        <v>8</v>
      </c>
      <c r="O288" s="61"/>
      <c r="P288" s="61"/>
      <c r="Q288" s="61"/>
      <c r="R288" s="61"/>
      <c r="S288" s="62">
        <v>8</v>
      </c>
      <c r="T288" s="63">
        <v>8</v>
      </c>
      <c r="U288" s="63">
        <v>8</v>
      </c>
      <c r="V288" s="62">
        <v>8</v>
      </c>
      <c r="W288" s="62">
        <v>8</v>
      </c>
      <c r="X288" s="62">
        <v>8</v>
      </c>
      <c r="Y288" s="61"/>
      <c r="Z288" s="61"/>
      <c r="AA288" s="73">
        <v>8</v>
      </c>
      <c r="AB288" s="63">
        <v>8</v>
      </c>
      <c r="AC288" s="62">
        <v>8</v>
      </c>
      <c r="AD288" s="62">
        <v>8</v>
      </c>
      <c r="AE288" s="62">
        <v>8</v>
      </c>
      <c r="AF288" s="62">
        <v>8</v>
      </c>
      <c r="AG288" s="65"/>
      <c r="AI288" s="66">
        <f t="shared" si="124"/>
        <v>21</v>
      </c>
      <c r="AJ288" s="67">
        <f t="shared" si="125"/>
        <v>168</v>
      </c>
      <c r="AK288" s="35">
        <v>8</v>
      </c>
      <c r="AT288" s="68">
        <v>21</v>
      </c>
      <c r="AU288" s="68">
        <v>168</v>
      </c>
      <c r="AV288" s="69">
        <f t="shared" si="121"/>
        <v>0</v>
      </c>
      <c r="AW288" s="69">
        <f t="shared" si="121"/>
        <v>0</v>
      </c>
      <c r="AY288" s="70"/>
      <c r="AZ288" s="71"/>
      <c r="BA288" s="72"/>
    </row>
    <row r="289" spans="1:53" x14ac:dyDescent="0.25">
      <c r="A289" s="59" t="s">
        <v>72</v>
      </c>
      <c r="B289" s="61"/>
      <c r="C289" s="61"/>
      <c r="D289" s="61"/>
      <c r="E289" s="62">
        <v>8</v>
      </c>
      <c r="F289" s="63">
        <v>8</v>
      </c>
      <c r="G289" s="63">
        <v>8</v>
      </c>
      <c r="H289" s="62">
        <v>8</v>
      </c>
      <c r="I289" s="73">
        <v>8</v>
      </c>
      <c r="J289" s="62">
        <v>8</v>
      </c>
      <c r="K289" s="61"/>
      <c r="L289" s="61"/>
      <c r="M289" s="61"/>
      <c r="N289" s="61"/>
      <c r="O289" s="62">
        <v>8</v>
      </c>
      <c r="P289" s="62">
        <v>8</v>
      </c>
      <c r="Q289" s="62">
        <v>8</v>
      </c>
      <c r="R289" s="62">
        <v>8</v>
      </c>
      <c r="S289" s="62">
        <v>8</v>
      </c>
      <c r="T289" s="61"/>
      <c r="U289" s="61"/>
      <c r="V289" s="61"/>
      <c r="W289" s="62">
        <v>8</v>
      </c>
      <c r="X289" s="62">
        <v>8</v>
      </c>
      <c r="Y289" s="62">
        <v>8</v>
      </c>
      <c r="Z289" s="73">
        <v>8</v>
      </c>
      <c r="AA289" s="73" t="s">
        <v>88</v>
      </c>
      <c r="AB289" s="63" t="s">
        <v>88</v>
      </c>
      <c r="AC289" s="62" t="s">
        <v>88</v>
      </c>
      <c r="AD289" s="61"/>
      <c r="AE289" s="61"/>
      <c r="AF289" s="61"/>
      <c r="AG289" s="65"/>
      <c r="AI289" s="66">
        <f t="shared" si="124"/>
        <v>18</v>
      </c>
      <c r="AJ289" s="67">
        <f t="shared" si="125"/>
        <v>144</v>
      </c>
      <c r="AK289" s="35">
        <v>8</v>
      </c>
      <c r="AT289" s="68">
        <v>18</v>
      </c>
      <c r="AU289" s="68">
        <v>144</v>
      </c>
      <c r="AV289" s="69">
        <f t="shared" si="121"/>
        <v>0</v>
      </c>
      <c r="AW289" s="69">
        <f t="shared" si="121"/>
        <v>0</v>
      </c>
      <c r="AY289" s="70"/>
      <c r="AZ289" s="71"/>
      <c r="BA289" s="72"/>
    </row>
    <row r="290" spans="1:53" x14ac:dyDescent="0.25">
      <c r="A290" s="59"/>
      <c r="B290" s="74"/>
      <c r="C290" s="74"/>
      <c r="D290" s="74"/>
      <c r="E290" s="74"/>
      <c r="F290" s="74"/>
      <c r="G290" s="74"/>
      <c r="H290" s="74"/>
      <c r="I290" s="74"/>
      <c r="J290" s="74"/>
      <c r="K290" s="74"/>
      <c r="L290" s="74"/>
      <c r="M290" s="74"/>
      <c r="N290" s="74"/>
      <c r="O290" s="74"/>
      <c r="P290" s="74"/>
      <c r="Q290" s="74"/>
      <c r="R290" s="74"/>
      <c r="S290" s="74"/>
      <c r="T290" s="74"/>
      <c r="U290" s="74"/>
      <c r="V290" s="74"/>
      <c r="W290" s="74"/>
      <c r="X290" s="74"/>
      <c r="Y290" s="74"/>
      <c r="Z290" s="74"/>
      <c r="AA290" s="74"/>
      <c r="AB290" s="74"/>
      <c r="AC290" s="74"/>
      <c r="AD290" s="74"/>
      <c r="AE290" s="74"/>
      <c r="AF290" s="74"/>
      <c r="AG290" s="65"/>
      <c r="AI290" s="66">
        <f t="shared" si="124"/>
        <v>0</v>
      </c>
      <c r="AJ290" s="67">
        <f t="shared" si="125"/>
        <v>0</v>
      </c>
      <c r="AK290" s="35">
        <v>8</v>
      </c>
      <c r="AM290" s="36"/>
      <c r="AN290" s="36"/>
      <c r="AO290" s="36"/>
      <c r="AP290" s="36"/>
      <c r="AQ290" s="35"/>
      <c r="AT290" s="68"/>
      <c r="AU290" s="68"/>
      <c r="AV290" s="69">
        <f t="shared" si="121"/>
        <v>0</v>
      </c>
      <c r="AW290" s="69">
        <f t="shared" si="121"/>
        <v>0</v>
      </c>
      <c r="AY290" s="48"/>
      <c r="AZ290" s="75"/>
      <c r="BA290" s="72"/>
    </row>
    <row r="291" spans="1:53" s="52" customFormat="1" x14ac:dyDescent="0.25">
      <c r="A291" s="49" t="s">
        <v>73</v>
      </c>
      <c r="B291" s="50"/>
      <c r="C291" s="50"/>
      <c r="D291" s="50"/>
      <c r="E291" s="50"/>
      <c r="F291" s="50"/>
      <c r="G291" s="50"/>
      <c r="H291" s="50"/>
      <c r="I291" s="50"/>
      <c r="J291" s="50"/>
      <c r="K291" s="50"/>
      <c r="L291" s="50"/>
      <c r="M291" s="50"/>
      <c r="N291" s="50"/>
      <c r="O291" s="50"/>
      <c r="P291" s="50"/>
      <c r="Q291" s="50"/>
      <c r="R291" s="50"/>
      <c r="S291" s="50"/>
      <c r="T291" s="50"/>
      <c r="U291" s="50"/>
      <c r="V291" s="50"/>
      <c r="W291" s="50"/>
      <c r="X291" s="50"/>
      <c r="Y291" s="50"/>
      <c r="Z291" s="50"/>
      <c r="AA291" s="50"/>
      <c r="AB291" s="50"/>
      <c r="AC291" s="50"/>
      <c r="AD291" s="50"/>
      <c r="AE291" s="50"/>
      <c r="AF291" s="50"/>
      <c r="AG291" s="51"/>
      <c r="AI291" s="53"/>
      <c r="AJ291" s="54"/>
      <c r="AT291" s="55"/>
      <c r="AU291" s="55"/>
      <c r="AV291" s="56">
        <f t="shared" si="121"/>
        <v>0</v>
      </c>
      <c r="AW291" s="56">
        <f t="shared" si="121"/>
        <v>0</v>
      </c>
      <c r="AY291" s="57"/>
      <c r="AZ291" s="58"/>
      <c r="BA291" s="72"/>
    </row>
    <row r="292" spans="1:53" x14ac:dyDescent="0.25">
      <c r="A292" s="178"/>
      <c r="B292" s="170"/>
      <c r="C292" s="170"/>
      <c r="D292" s="170"/>
      <c r="E292" s="170"/>
      <c r="F292" s="165"/>
      <c r="G292" s="165"/>
      <c r="H292" s="170"/>
      <c r="I292" s="179"/>
      <c r="J292" s="170"/>
      <c r="K292" s="170"/>
      <c r="L292" s="170"/>
      <c r="M292" s="165"/>
      <c r="N292" s="165"/>
      <c r="O292" s="170"/>
      <c r="P292" s="170"/>
      <c r="Q292" s="170"/>
      <c r="R292" s="170"/>
      <c r="S292" s="170"/>
      <c r="T292" s="165"/>
      <c r="U292" s="165"/>
      <c r="V292" s="170"/>
      <c r="W292" s="170"/>
      <c r="X292" s="170"/>
      <c r="Y292" s="170"/>
      <c r="Z292" s="179"/>
      <c r="AA292" s="179"/>
      <c r="AB292" s="165"/>
      <c r="AC292" s="170"/>
      <c r="AD292" s="170"/>
      <c r="AE292" s="170"/>
      <c r="AF292" s="162"/>
      <c r="AG292" s="65"/>
      <c r="AI292" s="66">
        <f>COUNTA(B292:AF292)</f>
        <v>0</v>
      </c>
      <c r="AJ292" s="67">
        <f t="shared" ref="AJ292:AJ293" si="126">+AI292*AK292</f>
        <v>0</v>
      </c>
      <c r="AK292" s="35">
        <v>7.5</v>
      </c>
      <c r="AT292" s="68"/>
      <c r="AU292" s="68"/>
      <c r="AV292" s="69">
        <f t="shared" si="121"/>
        <v>0</v>
      </c>
      <c r="AW292" s="69">
        <f t="shared" si="121"/>
        <v>0</v>
      </c>
      <c r="AY292" s="70"/>
      <c r="AZ292" s="71"/>
      <c r="BA292" s="72"/>
    </row>
    <row r="293" spans="1:53" x14ac:dyDescent="0.25">
      <c r="A293" s="59"/>
      <c r="B293" s="74"/>
      <c r="C293" s="74"/>
      <c r="D293" s="74"/>
      <c r="E293" s="74"/>
      <c r="F293" s="74"/>
      <c r="G293" s="74"/>
      <c r="H293" s="74"/>
      <c r="I293" s="74"/>
      <c r="J293" s="74"/>
      <c r="K293" s="74"/>
      <c r="L293" s="74"/>
      <c r="M293" s="74"/>
      <c r="N293" s="74"/>
      <c r="O293" s="74"/>
      <c r="P293" s="74"/>
      <c r="Q293" s="74"/>
      <c r="R293" s="74"/>
      <c r="S293" s="74"/>
      <c r="T293" s="74"/>
      <c r="U293" s="74"/>
      <c r="V293" s="74"/>
      <c r="W293" s="74"/>
      <c r="X293" s="74"/>
      <c r="Y293" s="74"/>
      <c r="Z293" s="74"/>
      <c r="AA293" s="74"/>
      <c r="AB293" s="74"/>
      <c r="AC293" s="74"/>
      <c r="AD293" s="74"/>
      <c r="AE293" s="74"/>
      <c r="AF293" s="74"/>
      <c r="AG293" s="65"/>
      <c r="AI293" s="66">
        <f t="shared" ref="AI293" si="127">COUNTA(B293:AF293)</f>
        <v>0</v>
      </c>
      <c r="AJ293" s="67">
        <f t="shared" si="126"/>
        <v>0</v>
      </c>
      <c r="AK293" s="35">
        <v>7.5</v>
      </c>
      <c r="AM293" s="36"/>
      <c r="AN293" s="36"/>
      <c r="AO293" s="36"/>
      <c r="AP293" s="36"/>
      <c r="AQ293" s="35"/>
      <c r="AT293" s="68"/>
      <c r="AU293" s="68"/>
      <c r="AV293" s="69">
        <f t="shared" si="121"/>
        <v>0</v>
      </c>
      <c r="AW293" s="69">
        <f t="shared" si="121"/>
        <v>0</v>
      </c>
      <c r="AY293" s="48"/>
      <c r="AZ293" s="75"/>
      <c r="BA293" s="72"/>
    </row>
    <row r="294" spans="1:53" s="52" customFormat="1" x14ac:dyDescent="0.25">
      <c r="A294" s="49" t="s">
        <v>74</v>
      </c>
      <c r="B294" s="50"/>
      <c r="C294" s="50"/>
      <c r="D294" s="50"/>
      <c r="E294" s="50"/>
      <c r="F294" s="50"/>
      <c r="G294" s="50"/>
      <c r="H294" s="50"/>
      <c r="I294" s="50"/>
      <c r="J294" s="50"/>
      <c r="K294" s="50"/>
      <c r="L294" s="50"/>
      <c r="M294" s="50"/>
      <c r="N294" s="50"/>
      <c r="O294" s="50"/>
      <c r="P294" s="50"/>
      <c r="Q294" s="50"/>
      <c r="R294" s="50"/>
      <c r="S294" s="50"/>
      <c r="T294" s="50"/>
      <c r="U294" s="50"/>
      <c r="V294" s="50"/>
      <c r="W294" s="50"/>
      <c r="X294" s="50"/>
      <c r="Y294" s="50"/>
      <c r="Z294" s="50"/>
      <c r="AA294" s="50"/>
      <c r="AB294" s="50"/>
      <c r="AC294" s="50"/>
      <c r="AD294" s="50"/>
      <c r="AE294" s="50"/>
      <c r="AF294" s="50"/>
      <c r="AG294" s="51"/>
      <c r="AI294" s="53"/>
      <c r="AJ294" s="54"/>
      <c r="AT294" s="55"/>
      <c r="AU294" s="55"/>
      <c r="AV294" s="56">
        <f t="shared" si="121"/>
        <v>0</v>
      </c>
      <c r="AW294" s="56">
        <f t="shared" si="121"/>
        <v>0</v>
      </c>
      <c r="AY294" s="57"/>
      <c r="AZ294" s="58"/>
      <c r="BA294" s="72"/>
    </row>
    <row r="295" spans="1:53" x14ac:dyDescent="0.25">
      <c r="A295" s="59" t="s">
        <v>75</v>
      </c>
      <c r="B295" s="62">
        <v>8</v>
      </c>
      <c r="C295" s="62">
        <v>8</v>
      </c>
      <c r="D295" s="62">
        <v>8</v>
      </c>
      <c r="E295" s="62">
        <v>8</v>
      </c>
      <c r="F295" s="61"/>
      <c r="G295" s="61"/>
      <c r="H295" s="61"/>
      <c r="I295" s="61"/>
      <c r="J295" s="61"/>
      <c r="K295" s="62">
        <v>8</v>
      </c>
      <c r="L295" s="62">
        <v>8</v>
      </c>
      <c r="M295" s="63">
        <v>8</v>
      </c>
      <c r="N295" s="63">
        <v>8</v>
      </c>
      <c r="O295" s="62">
        <v>8</v>
      </c>
      <c r="P295" s="61"/>
      <c r="Q295" s="61"/>
      <c r="R295" s="61"/>
      <c r="S295" s="61"/>
      <c r="T295" s="63">
        <v>8</v>
      </c>
      <c r="U295" s="63">
        <v>8</v>
      </c>
      <c r="V295" s="62">
        <v>8</v>
      </c>
      <c r="W295" s="62">
        <v>8</v>
      </c>
      <c r="X295" s="62">
        <v>8</v>
      </c>
      <c r="Y295" s="62">
        <v>8</v>
      </c>
      <c r="Z295" s="73">
        <v>8</v>
      </c>
      <c r="AA295" s="61"/>
      <c r="AB295" s="61"/>
      <c r="AC295" s="61"/>
      <c r="AD295" s="62">
        <v>8</v>
      </c>
      <c r="AE295" s="62">
        <v>8</v>
      </c>
      <c r="AF295" s="62">
        <v>8</v>
      </c>
      <c r="AG295" s="80"/>
      <c r="AI295" s="66">
        <f t="shared" ref="AI295:AI297" si="128">COUNTA(B295:AF295)</f>
        <v>19</v>
      </c>
      <c r="AJ295" s="67">
        <f t="shared" ref="AJ295:AJ297" si="129">+AI295*AK295</f>
        <v>152</v>
      </c>
      <c r="AK295" s="35">
        <v>8</v>
      </c>
      <c r="AT295" s="68">
        <v>19</v>
      </c>
      <c r="AU295" s="68">
        <v>152</v>
      </c>
      <c r="AV295" s="69">
        <f t="shared" si="121"/>
        <v>0</v>
      </c>
      <c r="AW295" s="69">
        <f t="shared" si="121"/>
        <v>0</v>
      </c>
      <c r="AY295" s="70"/>
      <c r="AZ295" s="71"/>
      <c r="BA295" s="72"/>
    </row>
    <row r="296" spans="1:53" x14ac:dyDescent="0.25">
      <c r="A296" s="59" t="s">
        <v>76</v>
      </c>
      <c r="B296" s="61"/>
      <c r="C296" s="61"/>
      <c r="D296" s="61"/>
      <c r="E296" s="61"/>
      <c r="F296" s="63">
        <v>8</v>
      </c>
      <c r="G296" s="63">
        <v>8</v>
      </c>
      <c r="H296" s="62">
        <v>8</v>
      </c>
      <c r="I296" s="73">
        <v>8</v>
      </c>
      <c r="J296" s="62">
        <v>8</v>
      </c>
      <c r="K296" s="61"/>
      <c r="L296" s="61"/>
      <c r="M296" s="61"/>
      <c r="N296" s="61"/>
      <c r="O296" s="116">
        <v>8</v>
      </c>
      <c r="P296" s="62">
        <v>8</v>
      </c>
      <c r="Q296" s="62">
        <v>8</v>
      </c>
      <c r="R296" s="62">
        <v>8</v>
      </c>
      <c r="S296" s="62">
        <v>8</v>
      </c>
      <c r="T296" s="61"/>
      <c r="U296" s="61"/>
      <c r="V296" s="61"/>
      <c r="W296" s="60"/>
      <c r="X296" s="60"/>
      <c r="Y296" s="60"/>
      <c r="Z296" s="60"/>
      <c r="AA296" s="60"/>
      <c r="AB296" s="60"/>
      <c r="AC296" s="60"/>
      <c r="AD296" s="61"/>
      <c r="AE296" s="61"/>
      <c r="AF296" s="152"/>
      <c r="AG296" s="80"/>
      <c r="AI296" s="66">
        <f t="shared" si="128"/>
        <v>10</v>
      </c>
      <c r="AJ296" s="67">
        <f t="shared" si="129"/>
        <v>80</v>
      </c>
      <c r="AK296" s="35">
        <v>8</v>
      </c>
      <c r="AN296" s="16">
        <v>1</v>
      </c>
      <c r="AT296" s="68">
        <v>10</v>
      </c>
      <c r="AU296" s="68">
        <v>80</v>
      </c>
      <c r="AV296" s="69">
        <f t="shared" si="121"/>
        <v>0</v>
      </c>
      <c r="AW296" s="69">
        <f t="shared" si="121"/>
        <v>0</v>
      </c>
      <c r="AY296" s="70"/>
      <c r="AZ296" s="71"/>
      <c r="BA296" s="72"/>
    </row>
    <row r="297" spans="1:53" x14ac:dyDescent="0.25">
      <c r="A297" s="59"/>
      <c r="B297" s="74"/>
      <c r="C297" s="74"/>
      <c r="D297" s="74"/>
      <c r="E297" s="74"/>
      <c r="F297" s="74"/>
      <c r="G297" s="74"/>
      <c r="H297" s="74"/>
      <c r="I297" s="74"/>
      <c r="J297" s="74"/>
      <c r="K297" s="74"/>
      <c r="L297" s="74"/>
      <c r="M297" s="74"/>
      <c r="N297" s="74"/>
      <c r="O297" s="74"/>
      <c r="P297" s="74"/>
      <c r="Q297" s="74"/>
      <c r="R297" s="74"/>
      <c r="S297" s="74"/>
      <c r="T297" s="74"/>
      <c r="U297" s="74"/>
      <c r="V297" s="74"/>
      <c r="W297" s="74"/>
      <c r="X297" s="74"/>
      <c r="Y297" s="74"/>
      <c r="Z297" s="74"/>
      <c r="AA297" s="74"/>
      <c r="AB297" s="74"/>
      <c r="AC297" s="74"/>
      <c r="AD297" s="74"/>
      <c r="AE297" s="74"/>
      <c r="AF297" s="74"/>
      <c r="AG297" s="65"/>
      <c r="AI297" s="66">
        <f t="shared" si="128"/>
        <v>0</v>
      </c>
      <c r="AJ297" s="67">
        <f t="shared" si="129"/>
        <v>0</v>
      </c>
      <c r="AK297" s="35">
        <v>8</v>
      </c>
      <c r="AM297" s="36"/>
      <c r="AN297" s="36"/>
      <c r="AO297" s="36"/>
      <c r="AP297" s="36"/>
      <c r="AQ297" s="35"/>
      <c r="AT297" s="68"/>
      <c r="AU297" s="68"/>
      <c r="AV297" s="69">
        <f t="shared" si="121"/>
        <v>0</v>
      </c>
      <c r="AW297" s="69">
        <f t="shared" si="121"/>
        <v>0</v>
      </c>
      <c r="AY297" s="48"/>
      <c r="AZ297" s="75"/>
      <c r="BA297" s="72"/>
    </row>
    <row r="298" spans="1:53" s="52" customFormat="1" x14ac:dyDescent="0.25">
      <c r="A298" s="49" t="s">
        <v>78</v>
      </c>
      <c r="B298" s="50"/>
      <c r="C298" s="50"/>
      <c r="D298" s="50"/>
      <c r="E298" s="50"/>
      <c r="F298" s="50"/>
      <c r="G298" s="50"/>
      <c r="H298" s="50"/>
      <c r="I298" s="50"/>
      <c r="J298" s="50"/>
      <c r="K298" s="50"/>
      <c r="L298" s="50"/>
      <c r="M298" s="50"/>
      <c r="N298" s="50"/>
      <c r="O298" s="50"/>
      <c r="P298" s="50"/>
      <c r="Q298" s="50"/>
      <c r="R298" s="50"/>
      <c r="S298" s="50"/>
      <c r="T298" s="50"/>
      <c r="U298" s="50"/>
      <c r="V298" s="50"/>
      <c r="W298" s="50"/>
      <c r="X298" s="50"/>
      <c r="Y298" s="50"/>
      <c r="Z298" s="50"/>
      <c r="AA298" s="50"/>
      <c r="AB298" s="50"/>
      <c r="AC298" s="50"/>
      <c r="AD298" s="50"/>
      <c r="AE298" s="50"/>
      <c r="AF298" s="50"/>
      <c r="AG298" s="51"/>
      <c r="AI298" s="53"/>
      <c r="AJ298" s="54"/>
      <c r="AT298" s="55"/>
      <c r="AU298" s="55"/>
      <c r="AV298" s="56">
        <f t="shared" si="121"/>
        <v>0</v>
      </c>
      <c r="AW298" s="56">
        <f t="shared" si="121"/>
        <v>0</v>
      </c>
      <c r="AY298" s="57"/>
      <c r="AZ298" s="58"/>
      <c r="BA298" s="72"/>
    </row>
    <row r="299" spans="1:53" x14ac:dyDescent="0.25">
      <c r="A299" s="59" t="s">
        <v>79</v>
      </c>
      <c r="B299" s="62">
        <v>8</v>
      </c>
      <c r="C299" s="62">
        <v>8</v>
      </c>
      <c r="D299" s="113">
        <v>8</v>
      </c>
      <c r="E299" s="113">
        <v>8</v>
      </c>
      <c r="F299" s="113">
        <v>8</v>
      </c>
      <c r="G299" s="161"/>
      <c r="H299" s="152"/>
      <c r="I299" s="177"/>
      <c r="J299" s="62">
        <v>8</v>
      </c>
      <c r="K299" s="62">
        <v>8</v>
      </c>
      <c r="L299" s="61"/>
      <c r="M299" s="61"/>
      <c r="N299" s="63">
        <v>8</v>
      </c>
      <c r="O299" s="62">
        <v>8</v>
      </c>
      <c r="P299" s="62">
        <v>8</v>
      </c>
      <c r="Q299" s="62">
        <v>8</v>
      </c>
      <c r="R299" s="61"/>
      <c r="S299" s="61"/>
      <c r="T299" s="61"/>
      <c r="U299" s="63">
        <v>8</v>
      </c>
      <c r="V299" s="62">
        <v>8</v>
      </c>
      <c r="W299" s="62">
        <v>8</v>
      </c>
      <c r="X299" s="61"/>
      <c r="Y299" s="61"/>
      <c r="Z299" s="61"/>
      <c r="AA299" s="61"/>
      <c r="AB299" s="61"/>
      <c r="AC299" s="61"/>
      <c r="AD299" s="60"/>
      <c r="AE299" s="60"/>
      <c r="AF299" s="60"/>
      <c r="AG299" s="65"/>
      <c r="AI299" s="66">
        <f t="shared" ref="AI299:AI301" si="130">COUNTA(B299:AF299)</f>
        <v>14</v>
      </c>
      <c r="AJ299" s="67">
        <f t="shared" ref="AJ299:AJ301" si="131">+AI299*AK299</f>
        <v>112</v>
      </c>
      <c r="AK299" s="35">
        <v>8</v>
      </c>
      <c r="AT299" s="68">
        <v>14</v>
      </c>
      <c r="AU299" s="68">
        <v>112</v>
      </c>
      <c r="AV299" s="69">
        <f t="shared" si="121"/>
        <v>0</v>
      </c>
      <c r="AW299" s="69">
        <f t="shared" si="121"/>
        <v>0</v>
      </c>
      <c r="AY299" s="70"/>
      <c r="AZ299" s="71"/>
      <c r="BA299" s="72"/>
    </row>
    <row r="300" spans="1:53" x14ac:dyDescent="0.25">
      <c r="A300" s="59" t="s">
        <v>80</v>
      </c>
      <c r="B300" s="62">
        <v>8</v>
      </c>
      <c r="C300" s="62">
        <v>8</v>
      </c>
      <c r="D300" s="152"/>
      <c r="E300" s="152"/>
      <c r="F300" s="161"/>
      <c r="G300" s="180">
        <v>8</v>
      </c>
      <c r="H300" s="113">
        <v>8</v>
      </c>
      <c r="I300" s="181">
        <v>8</v>
      </c>
      <c r="J300" s="62">
        <v>8</v>
      </c>
      <c r="K300" s="62">
        <v>8</v>
      </c>
      <c r="L300" s="62">
        <v>8</v>
      </c>
      <c r="M300" s="63">
        <v>8</v>
      </c>
      <c r="N300" s="61"/>
      <c r="O300" s="61"/>
      <c r="P300" s="61"/>
      <c r="Q300" s="62">
        <v>8</v>
      </c>
      <c r="R300" s="62">
        <v>8</v>
      </c>
      <c r="S300" s="62">
        <v>8</v>
      </c>
      <c r="T300" s="63">
        <v>8</v>
      </c>
      <c r="U300" s="61"/>
      <c r="V300" s="61"/>
      <c r="W300" s="61"/>
      <c r="X300" s="62">
        <v>8</v>
      </c>
      <c r="Y300" s="62">
        <v>8</v>
      </c>
      <c r="Z300" s="73">
        <v>8</v>
      </c>
      <c r="AA300" s="73">
        <v>8</v>
      </c>
      <c r="AB300" s="63">
        <v>8</v>
      </c>
      <c r="AC300" s="61"/>
      <c r="AD300" s="60"/>
      <c r="AE300" s="60"/>
      <c r="AF300" s="60"/>
      <c r="AG300" s="65"/>
      <c r="AI300" s="66">
        <f t="shared" si="130"/>
        <v>18</v>
      </c>
      <c r="AJ300" s="67">
        <f t="shared" si="131"/>
        <v>144</v>
      </c>
      <c r="AK300" s="35">
        <v>8</v>
      </c>
      <c r="AT300" s="68">
        <v>18</v>
      </c>
      <c r="AU300" s="68">
        <v>144</v>
      </c>
      <c r="AV300" s="69">
        <f t="shared" si="121"/>
        <v>0</v>
      </c>
      <c r="AW300" s="69">
        <f t="shared" si="121"/>
        <v>0</v>
      </c>
      <c r="AY300" s="70"/>
      <c r="AZ300" s="71"/>
      <c r="BA300" s="72"/>
    </row>
    <row r="301" spans="1:53" ht="15.75" thickBot="1" x14ac:dyDescent="0.3">
      <c r="A301" s="81" t="s">
        <v>82</v>
      </c>
      <c r="B301" s="83" t="s">
        <v>70</v>
      </c>
      <c r="C301" s="83" t="s">
        <v>70</v>
      </c>
      <c r="D301" s="83" t="s">
        <v>70</v>
      </c>
      <c r="E301" s="84"/>
      <c r="F301" s="84"/>
      <c r="G301" s="84"/>
      <c r="H301" s="84"/>
      <c r="I301" s="84"/>
      <c r="J301" s="83" t="s">
        <v>70</v>
      </c>
      <c r="K301" s="83" t="s">
        <v>70</v>
      </c>
      <c r="L301" s="84"/>
      <c r="M301" s="84"/>
      <c r="N301" s="84"/>
      <c r="O301" s="83" t="s">
        <v>70</v>
      </c>
      <c r="P301" s="83" t="s">
        <v>70</v>
      </c>
      <c r="Q301" s="83" t="s">
        <v>70</v>
      </c>
      <c r="R301" s="83" t="s">
        <v>70</v>
      </c>
      <c r="S301" s="84"/>
      <c r="T301" s="84"/>
      <c r="U301" s="84"/>
      <c r="V301" s="154" t="s">
        <v>70</v>
      </c>
      <c r="W301" s="154" t="s">
        <v>70</v>
      </c>
      <c r="X301" s="154" t="s">
        <v>70</v>
      </c>
      <c r="Y301" s="154" t="s">
        <v>70</v>
      </c>
      <c r="Z301" s="84"/>
      <c r="AA301" s="84"/>
      <c r="AB301" s="84"/>
      <c r="AC301" s="83" t="s">
        <v>70</v>
      </c>
      <c r="AD301" s="83" t="s">
        <v>70</v>
      </c>
      <c r="AE301" s="83" t="s">
        <v>70</v>
      </c>
      <c r="AF301" s="85" t="s">
        <v>70</v>
      </c>
      <c r="AG301" s="120"/>
      <c r="AI301" s="87">
        <f t="shared" si="130"/>
        <v>17</v>
      </c>
      <c r="AJ301" s="145">
        <f t="shared" si="131"/>
        <v>136</v>
      </c>
      <c r="AK301" s="35">
        <v>8</v>
      </c>
      <c r="AN301" s="16">
        <f>SUM(AN3:AN300)</f>
        <v>49</v>
      </c>
      <c r="AO301" s="38">
        <f>+AN301*8</f>
        <v>392</v>
      </c>
      <c r="AT301" s="68">
        <v>13</v>
      </c>
      <c r="AU301" s="68">
        <v>104</v>
      </c>
      <c r="AV301" s="69">
        <f t="shared" si="121"/>
        <v>4</v>
      </c>
      <c r="AW301" s="69">
        <f t="shared" si="121"/>
        <v>32</v>
      </c>
      <c r="AY301" s="70"/>
      <c r="AZ301" s="71"/>
      <c r="BA301" s="72"/>
    </row>
    <row r="302" spans="1:53" ht="15.75" thickBot="1" x14ac:dyDescent="0.3">
      <c r="AV302" s="69">
        <f t="shared" si="121"/>
        <v>0</v>
      </c>
      <c r="AW302" s="69">
        <f t="shared" si="121"/>
        <v>0</v>
      </c>
    </row>
    <row r="303" spans="1:53" ht="15.75" thickBot="1" x14ac:dyDescent="0.3">
      <c r="B303" s="182">
        <v>1</v>
      </c>
      <c r="C303" s="182">
        <v>2</v>
      </c>
      <c r="D303" s="182">
        <v>3</v>
      </c>
      <c r="E303" s="182">
        <v>4</v>
      </c>
      <c r="F303" s="182">
        <v>5</v>
      </c>
      <c r="G303" s="182">
        <v>6</v>
      </c>
      <c r="H303" s="182">
        <v>7</v>
      </c>
      <c r="I303" s="182">
        <v>8</v>
      </c>
      <c r="J303" s="182">
        <v>9</v>
      </c>
      <c r="K303" s="182">
        <v>10</v>
      </c>
      <c r="L303" s="182">
        <v>11</v>
      </c>
      <c r="M303" s="182">
        <v>12</v>
      </c>
      <c r="O303" s="52"/>
      <c r="AI303" s="183" t="s">
        <v>48</v>
      </c>
      <c r="AJ303" s="184" t="s">
        <v>49</v>
      </c>
      <c r="AK303" s="185" t="s">
        <v>107</v>
      </c>
      <c r="AL303" s="186" t="s">
        <v>49</v>
      </c>
      <c r="AM303" s="185" t="s">
        <v>23</v>
      </c>
      <c r="AN303" s="187" t="s">
        <v>108</v>
      </c>
      <c r="AP303" s="188" t="s">
        <v>109</v>
      </c>
      <c r="AQ303" s="189" t="s">
        <v>110</v>
      </c>
      <c r="AT303" s="190" t="s">
        <v>111</v>
      </c>
      <c r="AU303" s="191" t="s">
        <v>112</v>
      </c>
      <c r="AV303" s="69"/>
      <c r="AW303" s="69"/>
    </row>
    <row r="304" spans="1:53" x14ac:dyDescent="0.25">
      <c r="A304" s="192" t="s">
        <v>62</v>
      </c>
      <c r="B304" s="193">
        <f>+AI5</f>
        <v>19</v>
      </c>
      <c r="C304" s="194">
        <f>+AI30</f>
        <v>17</v>
      </c>
      <c r="D304" s="194">
        <f>+AI55</f>
        <v>14</v>
      </c>
      <c r="E304" s="194">
        <f>+AI80</f>
        <v>11</v>
      </c>
      <c r="F304" s="194">
        <f>+AI105</f>
        <v>18</v>
      </c>
      <c r="G304" s="194">
        <f>+AI130</f>
        <v>15</v>
      </c>
      <c r="H304" s="194">
        <f>+AI155</f>
        <v>17</v>
      </c>
      <c r="I304" s="194">
        <f>+AI180</f>
        <v>24</v>
      </c>
      <c r="J304" s="194">
        <f>+AI205</f>
        <v>15</v>
      </c>
      <c r="K304" s="194">
        <f>+AI230</f>
        <v>19</v>
      </c>
      <c r="L304" s="194">
        <f>+AI255</f>
        <v>0</v>
      </c>
      <c r="M304" s="194">
        <f>+AI280</f>
        <v>21</v>
      </c>
      <c r="N304" s="163">
        <f t="shared" ref="N304:N311" si="132">SUM(B304:M304)</f>
        <v>190</v>
      </c>
      <c r="O304" s="195">
        <f t="shared" ref="O304:O316" si="133">+N304-AI304</f>
        <v>96</v>
      </c>
      <c r="AH304" s="196" t="s">
        <v>62</v>
      </c>
      <c r="AI304" s="66">
        <f>SUMIFS($AI$4:$AI$301,$A$4:$A$301,$A304)</f>
        <v>94</v>
      </c>
      <c r="AJ304" s="197">
        <f>SUMIFS($AJ$4:$AJ$301,$A$4:$A$301,$A304)</f>
        <v>752</v>
      </c>
      <c r="AK304" s="74"/>
      <c r="AL304" s="151">
        <f>+AJ304+AK304</f>
        <v>752</v>
      </c>
      <c r="AM304" s="74">
        <v>752</v>
      </c>
      <c r="AN304" s="67">
        <f>AL304-AM304</f>
        <v>0</v>
      </c>
      <c r="AP304" s="198"/>
      <c r="AQ304" s="199"/>
      <c r="AU304" s="68">
        <v>98</v>
      </c>
      <c r="AV304" s="69" t="e">
        <f>+N304-#REF!</f>
        <v>#REF!</v>
      </c>
      <c r="AW304" s="69">
        <f t="shared" ref="AW304:AW316" si="134">+AI304-AU304</f>
        <v>-4</v>
      </c>
    </row>
    <row r="305" spans="1:49" x14ac:dyDescent="0.25">
      <c r="A305" s="192" t="s">
        <v>64</v>
      </c>
      <c r="B305" s="193">
        <f>+AI6</f>
        <v>16</v>
      </c>
      <c r="C305" s="194">
        <f>+AI31</f>
        <v>17</v>
      </c>
      <c r="D305" s="194">
        <f>+AI56</f>
        <v>19</v>
      </c>
      <c r="E305" s="194">
        <f>+AI81</f>
        <v>15</v>
      </c>
      <c r="F305" s="194">
        <f>+AI106</f>
        <v>18</v>
      </c>
      <c r="G305" s="194">
        <f>+AI131</f>
        <v>16</v>
      </c>
      <c r="H305" s="194">
        <f>+AI156</f>
        <v>16</v>
      </c>
      <c r="I305" s="194">
        <f>+AI181</f>
        <v>14</v>
      </c>
      <c r="J305" s="194">
        <f>+AI206</f>
        <v>11</v>
      </c>
      <c r="K305" s="194">
        <f>+AI231</f>
        <v>21</v>
      </c>
      <c r="L305" s="194">
        <f>+AI256</f>
        <v>21</v>
      </c>
      <c r="M305" s="194">
        <f>+AI281</f>
        <v>16</v>
      </c>
      <c r="N305" s="163">
        <f t="shared" si="132"/>
        <v>200</v>
      </c>
      <c r="O305" s="195">
        <f t="shared" si="133"/>
        <v>0</v>
      </c>
      <c r="AH305" s="196" t="s">
        <v>64</v>
      </c>
      <c r="AI305" s="200">
        <f t="shared" ref="AI305:AI316" si="135">SUMIFS($AI$4:$AI$301,$A$4:$A$301,$A305)</f>
        <v>200</v>
      </c>
      <c r="AJ305" s="197">
        <f t="shared" ref="AJ305:AJ321" si="136">SUMIFS($AJ$4:$AJ$301,$A$4:$A$301,$A305)</f>
        <v>1600</v>
      </c>
      <c r="AK305" s="74"/>
      <c r="AL305" s="151">
        <f t="shared" ref="AL305:AL316" si="137">+AJ305+AK305</f>
        <v>1600</v>
      </c>
      <c r="AM305" s="74">
        <v>1680</v>
      </c>
      <c r="AN305" s="67">
        <f t="shared" ref="AN305:AN321" si="138">AL305-AM305</f>
        <v>-80</v>
      </c>
      <c r="AP305" s="198"/>
      <c r="AQ305" s="199"/>
      <c r="AS305" s="201"/>
      <c r="AT305" s="202">
        <f t="shared" ref="AT305:AT316" si="139">+AN305+AS305</f>
        <v>-80</v>
      </c>
      <c r="AU305" s="68">
        <v>211</v>
      </c>
      <c r="AV305" s="69" t="e">
        <f>+N305-#REF!</f>
        <v>#REF!</v>
      </c>
      <c r="AW305" s="69">
        <f t="shared" si="134"/>
        <v>-11</v>
      </c>
    </row>
    <row r="306" spans="1:49" x14ac:dyDescent="0.25">
      <c r="A306" s="192" t="s">
        <v>65</v>
      </c>
      <c r="B306" s="193">
        <f>+AI7</f>
        <v>19</v>
      </c>
      <c r="C306" s="194">
        <f>+AI32</f>
        <v>17</v>
      </c>
      <c r="D306" s="194">
        <f>+AI57</f>
        <v>11</v>
      </c>
      <c r="E306" s="194">
        <f>+AI82</f>
        <v>12</v>
      </c>
      <c r="F306" s="194">
        <f>+AI107</f>
        <v>13</v>
      </c>
      <c r="G306" s="194">
        <f>+AI132</f>
        <v>21</v>
      </c>
      <c r="H306" s="194">
        <f>+AI157</f>
        <v>19</v>
      </c>
      <c r="I306" s="194">
        <f>+AI182</f>
        <v>8</v>
      </c>
      <c r="J306" s="194">
        <f>+AI207</f>
        <v>18</v>
      </c>
      <c r="K306" s="194">
        <f>+AI232</f>
        <v>21</v>
      </c>
      <c r="L306" s="194">
        <f>+AI257</f>
        <v>22</v>
      </c>
      <c r="M306" s="194">
        <f>+AI282</f>
        <v>19</v>
      </c>
      <c r="N306" s="163">
        <f t="shared" si="132"/>
        <v>200</v>
      </c>
      <c r="O306" s="195">
        <f t="shared" si="133"/>
        <v>11</v>
      </c>
      <c r="AH306" s="196" t="s">
        <v>65</v>
      </c>
      <c r="AI306" s="200">
        <f t="shared" si="135"/>
        <v>189</v>
      </c>
      <c r="AJ306" s="197">
        <f>SUMIFS($AJ$4:$AJ$301,$A$4:$A$301,$A306)</f>
        <v>1512</v>
      </c>
      <c r="AK306" s="74"/>
      <c r="AL306" s="151">
        <f t="shared" si="137"/>
        <v>1512</v>
      </c>
      <c r="AM306" s="74">
        <v>1680</v>
      </c>
      <c r="AN306" s="67">
        <f t="shared" si="138"/>
        <v>-168</v>
      </c>
      <c r="AP306" s="198">
        <f>AN306/8</f>
        <v>-21</v>
      </c>
      <c r="AQ306" s="199">
        <v>-18</v>
      </c>
      <c r="AS306" s="201"/>
      <c r="AT306" s="202">
        <f t="shared" si="139"/>
        <v>-168</v>
      </c>
      <c r="AU306" s="68">
        <v>189</v>
      </c>
      <c r="AV306" s="69" t="e">
        <f>+N306-#REF!</f>
        <v>#REF!</v>
      </c>
      <c r="AW306" s="69">
        <f t="shared" si="134"/>
        <v>0</v>
      </c>
    </row>
    <row r="307" spans="1:49" x14ac:dyDescent="0.25">
      <c r="A307" s="192" t="s">
        <v>66</v>
      </c>
      <c r="B307" s="193">
        <f>+AI8</f>
        <v>18</v>
      </c>
      <c r="C307" s="194">
        <f>+AI33</f>
        <v>18</v>
      </c>
      <c r="D307" s="194">
        <f>+AI58</f>
        <v>16</v>
      </c>
      <c r="E307" s="194">
        <f>+AI83</f>
        <v>7</v>
      </c>
      <c r="F307" s="194">
        <f>+AI108</f>
        <v>16</v>
      </c>
      <c r="G307" s="194">
        <f>+AI133</f>
        <v>16</v>
      </c>
      <c r="H307" s="194">
        <f>+AI158</f>
        <v>22</v>
      </c>
      <c r="I307" s="194">
        <f>+AI183</f>
        <v>18</v>
      </c>
      <c r="J307" s="194">
        <f>+AI208</f>
        <v>20</v>
      </c>
      <c r="K307" s="194">
        <f>+AI233</f>
        <v>10</v>
      </c>
      <c r="L307" s="194">
        <f>+AI258</f>
        <v>19</v>
      </c>
      <c r="M307" s="194">
        <f>+AI283</f>
        <v>18</v>
      </c>
      <c r="N307" s="163">
        <f t="shared" si="132"/>
        <v>198</v>
      </c>
      <c r="O307" s="195">
        <f t="shared" si="133"/>
        <v>0</v>
      </c>
      <c r="AH307" s="196" t="s">
        <v>66</v>
      </c>
      <c r="AI307" s="200">
        <f t="shared" si="135"/>
        <v>198</v>
      </c>
      <c r="AJ307" s="197">
        <f t="shared" si="136"/>
        <v>1584</v>
      </c>
      <c r="AK307" s="74"/>
      <c r="AL307" s="151">
        <f t="shared" si="137"/>
        <v>1584</v>
      </c>
      <c r="AM307" s="74">
        <v>1680</v>
      </c>
      <c r="AN307" s="67">
        <f t="shared" si="138"/>
        <v>-96</v>
      </c>
      <c r="AP307" s="198">
        <f>AN307/8</f>
        <v>-12</v>
      </c>
      <c r="AQ307" s="199">
        <v>-15</v>
      </c>
      <c r="AS307" s="201"/>
      <c r="AT307" s="202">
        <f t="shared" si="139"/>
        <v>-96</v>
      </c>
      <c r="AU307" s="68">
        <v>201</v>
      </c>
      <c r="AV307" s="69" t="e">
        <f>+N307-#REF!</f>
        <v>#REF!</v>
      </c>
      <c r="AW307" s="69">
        <f t="shared" si="134"/>
        <v>-3</v>
      </c>
    </row>
    <row r="308" spans="1:49" x14ac:dyDescent="0.25">
      <c r="A308" s="192" t="s">
        <v>68</v>
      </c>
      <c r="B308" s="203">
        <f>+AI11</f>
        <v>21</v>
      </c>
      <c r="C308" s="163">
        <f>+AI36</f>
        <v>16</v>
      </c>
      <c r="D308" s="163">
        <f>+AI61</f>
        <v>9</v>
      </c>
      <c r="E308" s="163">
        <f>+AI86</f>
        <v>12</v>
      </c>
      <c r="F308" s="163">
        <f>+AI111</f>
        <v>21</v>
      </c>
      <c r="G308" s="163">
        <f>+AI136</f>
        <v>22</v>
      </c>
      <c r="H308" s="163">
        <f>+AI161</f>
        <v>20</v>
      </c>
      <c r="I308" s="163">
        <f>+AI186</f>
        <v>21</v>
      </c>
      <c r="J308" s="163">
        <f>+AI211</f>
        <v>9</v>
      </c>
      <c r="K308" s="163">
        <f>+AI236</f>
        <v>20</v>
      </c>
      <c r="L308" s="163">
        <f>+AI261</f>
        <v>17</v>
      </c>
      <c r="M308" s="163">
        <f>+AI286</f>
        <v>10</v>
      </c>
      <c r="N308" s="204">
        <f t="shared" si="132"/>
        <v>198</v>
      </c>
      <c r="O308" s="195">
        <f t="shared" si="133"/>
        <v>0</v>
      </c>
      <c r="AH308" s="196" t="s">
        <v>68</v>
      </c>
      <c r="AI308" s="200">
        <f t="shared" si="135"/>
        <v>198</v>
      </c>
      <c r="AJ308" s="197">
        <f t="shared" si="136"/>
        <v>1584</v>
      </c>
      <c r="AK308" s="74">
        <f>-AJ342</f>
        <v>-40</v>
      </c>
      <c r="AL308" s="151">
        <f t="shared" si="137"/>
        <v>1544</v>
      </c>
      <c r="AM308" s="74">
        <v>1680</v>
      </c>
      <c r="AN308" s="67">
        <f t="shared" si="138"/>
        <v>-136</v>
      </c>
      <c r="AP308" s="205">
        <f>AN308/8</f>
        <v>-17</v>
      </c>
      <c r="AQ308" s="199">
        <f>+[2]Hoja11!E93</f>
        <v>-15</v>
      </c>
      <c r="AS308" s="201"/>
      <c r="AT308" s="202">
        <f t="shared" si="139"/>
        <v>-136</v>
      </c>
      <c r="AU308" s="68">
        <v>200</v>
      </c>
      <c r="AV308" s="69" t="e">
        <f>+N308-#REF!</f>
        <v>#REF!</v>
      </c>
      <c r="AW308" s="69">
        <f t="shared" si="134"/>
        <v>-2</v>
      </c>
    </row>
    <row r="309" spans="1:49" x14ac:dyDescent="0.25">
      <c r="A309" s="192" t="s">
        <v>69</v>
      </c>
      <c r="B309" s="203">
        <f>+AI12</f>
        <v>19</v>
      </c>
      <c r="C309" s="163">
        <f>+AI37</f>
        <v>17</v>
      </c>
      <c r="D309" s="163">
        <f>+AI62</f>
        <v>16</v>
      </c>
      <c r="E309" s="163">
        <f>+AI87</f>
        <v>14</v>
      </c>
      <c r="F309" s="163">
        <f>+AI112</f>
        <v>18</v>
      </c>
      <c r="G309" s="163">
        <f>+AI137</f>
        <v>21</v>
      </c>
      <c r="H309" s="163">
        <f>+AI162</f>
        <v>7</v>
      </c>
      <c r="I309" s="163">
        <f>+AI187</f>
        <v>19</v>
      </c>
      <c r="J309" s="163">
        <f>+AI212</f>
        <v>13</v>
      </c>
      <c r="K309" s="163">
        <f>+AI237</f>
        <v>21</v>
      </c>
      <c r="L309" s="163">
        <f>+AI262</f>
        <v>17</v>
      </c>
      <c r="M309" s="163">
        <f>+AI287</f>
        <v>16</v>
      </c>
      <c r="N309" s="163">
        <f t="shared" si="132"/>
        <v>198</v>
      </c>
      <c r="O309" s="195">
        <f t="shared" si="133"/>
        <v>0</v>
      </c>
      <c r="AH309" s="196" t="s">
        <v>69</v>
      </c>
      <c r="AI309" s="200">
        <f t="shared" si="135"/>
        <v>198</v>
      </c>
      <c r="AJ309" s="197">
        <f t="shared" si="136"/>
        <v>1584</v>
      </c>
      <c r="AK309" s="74"/>
      <c r="AL309" s="151">
        <f t="shared" si="137"/>
        <v>1584</v>
      </c>
      <c r="AM309" s="74">
        <v>1680</v>
      </c>
      <c r="AN309" s="67">
        <f t="shared" si="138"/>
        <v>-96</v>
      </c>
      <c r="AO309" s="36"/>
      <c r="AP309" s="205">
        <f>AN309/8</f>
        <v>-12</v>
      </c>
      <c r="AQ309" s="199">
        <v>-6</v>
      </c>
      <c r="AS309" s="201"/>
      <c r="AT309" s="202">
        <f t="shared" si="139"/>
        <v>-96</v>
      </c>
      <c r="AU309" s="68">
        <v>202</v>
      </c>
      <c r="AV309" s="69" t="e">
        <f>+N309-#REF!</f>
        <v>#REF!</v>
      </c>
      <c r="AW309" s="69">
        <f t="shared" si="134"/>
        <v>-4</v>
      </c>
    </row>
    <row r="310" spans="1:49" x14ac:dyDescent="0.25">
      <c r="A310" s="206" t="s">
        <v>71</v>
      </c>
      <c r="B310" s="203">
        <f>+AI13</f>
        <v>21</v>
      </c>
      <c r="C310" s="163">
        <f>+AI38</f>
        <v>17</v>
      </c>
      <c r="D310" s="163">
        <f>+AI63</f>
        <v>14</v>
      </c>
      <c r="E310" s="163">
        <f>+AI88</f>
        <v>19</v>
      </c>
      <c r="F310" s="163">
        <f>+AI113</f>
        <v>23</v>
      </c>
      <c r="G310" s="163">
        <f>+AI138</f>
        <v>11</v>
      </c>
      <c r="H310" s="163">
        <f>+AI163</f>
        <v>22</v>
      </c>
      <c r="I310" s="163">
        <f>+AI188</f>
        <v>20</v>
      </c>
      <c r="J310" s="163">
        <f>+AI213</f>
        <v>20</v>
      </c>
      <c r="K310" s="163">
        <f>+AI238</f>
        <v>8</v>
      </c>
      <c r="L310" s="163">
        <f>+AI263</f>
        <v>15</v>
      </c>
      <c r="M310" s="163">
        <f>+AI288</f>
        <v>21</v>
      </c>
      <c r="N310" s="163">
        <f t="shared" si="132"/>
        <v>211</v>
      </c>
      <c r="O310" s="195">
        <f t="shared" si="133"/>
        <v>-1</v>
      </c>
      <c r="AH310" s="196" t="s">
        <v>71</v>
      </c>
      <c r="AI310" s="200">
        <f t="shared" si="135"/>
        <v>212</v>
      </c>
      <c r="AJ310" s="197">
        <f t="shared" si="136"/>
        <v>1696</v>
      </c>
      <c r="AK310" s="74"/>
      <c r="AL310" s="151">
        <f t="shared" si="137"/>
        <v>1696</v>
      </c>
      <c r="AM310" s="74">
        <v>1680</v>
      </c>
      <c r="AN310" s="67">
        <f t="shared" si="138"/>
        <v>16</v>
      </c>
      <c r="AP310" s="205"/>
      <c r="AQ310" s="199"/>
      <c r="AS310" s="201"/>
      <c r="AT310" s="202">
        <f t="shared" si="139"/>
        <v>16</v>
      </c>
      <c r="AU310" s="68">
        <v>210</v>
      </c>
      <c r="AV310" s="69" t="e">
        <f>+N310-#REF!</f>
        <v>#REF!</v>
      </c>
      <c r="AW310" s="69">
        <f t="shared" si="134"/>
        <v>2</v>
      </c>
    </row>
    <row r="311" spans="1:49" x14ac:dyDescent="0.25">
      <c r="A311" s="192" t="s">
        <v>72</v>
      </c>
      <c r="B311" s="203">
        <f>+AI14</f>
        <v>16</v>
      </c>
      <c r="C311" s="163">
        <f>+AI39</f>
        <v>19</v>
      </c>
      <c r="D311" s="163">
        <f>+AI64</f>
        <v>17</v>
      </c>
      <c r="E311" s="163">
        <f>+AI89</f>
        <v>11</v>
      </c>
      <c r="F311" s="163">
        <v>20</v>
      </c>
      <c r="G311" s="163">
        <f>+AI139</f>
        <v>19</v>
      </c>
      <c r="H311" s="163">
        <v>19</v>
      </c>
      <c r="I311" s="163">
        <v>22</v>
      </c>
      <c r="J311" s="163">
        <v>18</v>
      </c>
      <c r="K311" s="163">
        <v>20</v>
      </c>
      <c r="L311" s="163">
        <v>19</v>
      </c>
      <c r="M311" s="163">
        <v>18</v>
      </c>
      <c r="N311" s="163">
        <f t="shared" si="132"/>
        <v>218</v>
      </c>
      <c r="O311" s="195">
        <f t="shared" si="133"/>
        <v>14</v>
      </c>
      <c r="AH311" s="196" t="s">
        <v>72</v>
      </c>
      <c r="AI311" s="66">
        <f t="shared" si="135"/>
        <v>204</v>
      </c>
      <c r="AJ311" s="197">
        <f t="shared" si="136"/>
        <v>1632</v>
      </c>
      <c r="AK311" s="74">
        <f>-AJ345</f>
        <v>-128</v>
      </c>
      <c r="AL311" s="151">
        <f t="shared" si="137"/>
        <v>1504</v>
      </c>
      <c r="AM311" s="74">
        <v>1680</v>
      </c>
      <c r="AN311" s="67">
        <f t="shared" si="138"/>
        <v>-176</v>
      </c>
      <c r="AP311" s="205">
        <f>AN311/8</f>
        <v>-22</v>
      </c>
      <c r="AQ311" s="199">
        <v>-16</v>
      </c>
      <c r="AS311" s="201"/>
      <c r="AT311" s="202">
        <f t="shared" si="139"/>
        <v>-176</v>
      </c>
      <c r="AU311" s="68">
        <v>210</v>
      </c>
      <c r="AV311" s="69" t="e">
        <f>+N311-#REF!</f>
        <v>#REF!</v>
      </c>
      <c r="AW311" s="69">
        <f t="shared" si="134"/>
        <v>-6</v>
      </c>
    </row>
    <row r="312" spans="1:49" x14ac:dyDescent="0.25">
      <c r="A312" s="192" t="s">
        <v>75</v>
      </c>
      <c r="B312" s="203">
        <f>+AI20</f>
        <v>19</v>
      </c>
      <c r="C312" s="163">
        <f>+AI45</f>
        <v>16</v>
      </c>
      <c r="D312" s="163">
        <f>+AI70</f>
        <v>17</v>
      </c>
      <c r="E312" s="163">
        <f>+AI95</f>
        <v>7</v>
      </c>
      <c r="F312" s="163">
        <v>22</v>
      </c>
      <c r="G312" s="163">
        <f>+AI145</f>
        <v>21</v>
      </c>
      <c r="H312" s="163">
        <v>14</v>
      </c>
      <c r="I312" s="163">
        <v>16</v>
      </c>
      <c r="J312" s="163">
        <v>9</v>
      </c>
      <c r="K312" s="163">
        <v>21</v>
      </c>
      <c r="L312" s="163">
        <v>17</v>
      </c>
      <c r="M312" s="163">
        <v>19</v>
      </c>
      <c r="N312" s="163">
        <v>210</v>
      </c>
      <c r="O312" s="195">
        <f t="shared" si="133"/>
        <v>21</v>
      </c>
      <c r="AH312" s="196" t="s">
        <v>75</v>
      </c>
      <c r="AI312" s="66">
        <f t="shared" si="135"/>
        <v>189</v>
      </c>
      <c r="AJ312" s="197">
        <f t="shared" si="136"/>
        <v>1512</v>
      </c>
      <c r="AK312" s="74"/>
      <c r="AL312" s="151">
        <f t="shared" si="137"/>
        <v>1512</v>
      </c>
      <c r="AM312" s="74">
        <v>1680</v>
      </c>
      <c r="AN312" s="67">
        <f t="shared" si="138"/>
        <v>-168</v>
      </c>
      <c r="AP312" s="205">
        <f>AN312/8</f>
        <v>-21</v>
      </c>
      <c r="AQ312" s="199">
        <v>-16</v>
      </c>
      <c r="AS312" s="201"/>
      <c r="AT312" s="202">
        <f t="shared" si="139"/>
        <v>-168</v>
      </c>
      <c r="AU312" s="68">
        <v>194</v>
      </c>
      <c r="AV312" s="69" t="e">
        <f>+N312-#REF!</f>
        <v>#REF!</v>
      </c>
      <c r="AW312" s="69">
        <f t="shared" si="134"/>
        <v>-5</v>
      </c>
    </row>
    <row r="313" spans="1:49" x14ac:dyDescent="0.25">
      <c r="A313" s="192" t="s">
        <v>76</v>
      </c>
      <c r="B313" s="207">
        <f>+AI21</f>
        <v>16</v>
      </c>
      <c r="C313" s="208">
        <f>+AI46</f>
        <v>17</v>
      </c>
      <c r="D313" s="208">
        <f>+AI71</f>
        <v>16</v>
      </c>
      <c r="E313" s="208">
        <f>+AI96</f>
        <v>12</v>
      </c>
      <c r="F313" s="208">
        <f>+AI121</f>
        <v>7</v>
      </c>
      <c r="G313" s="208">
        <f>+AI146</f>
        <v>21</v>
      </c>
      <c r="H313" s="208">
        <f>+AI171</f>
        <v>22</v>
      </c>
      <c r="I313" s="208">
        <f>+AI196</f>
        <v>17</v>
      </c>
      <c r="J313" s="208">
        <v>20</v>
      </c>
      <c r="K313" s="208">
        <f>+AI246</f>
        <v>17</v>
      </c>
      <c r="L313" s="208">
        <f>+AI271</f>
        <v>12</v>
      </c>
      <c r="M313" s="208">
        <v>10</v>
      </c>
      <c r="N313" s="208">
        <f>SUM(B313:M313)</f>
        <v>187</v>
      </c>
      <c r="O313" s="195">
        <f t="shared" si="133"/>
        <v>0</v>
      </c>
      <c r="AH313" s="196" t="s">
        <v>76</v>
      </c>
      <c r="AI313" s="66">
        <f t="shared" si="135"/>
        <v>187</v>
      </c>
      <c r="AJ313" s="197">
        <f t="shared" si="136"/>
        <v>1496</v>
      </c>
      <c r="AK313" s="74"/>
      <c r="AL313" s="151">
        <f t="shared" si="137"/>
        <v>1496</v>
      </c>
      <c r="AM313" s="74">
        <v>1680</v>
      </c>
      <c r="AN313" s="67">
        <f t="shared" si="138"/>
        <v>-184</v>
      </c>
      <c r="AP313" s="205">
        <f>AN313/8</f>
        <v>-23</v>
      </c>
      <c r="AQ313" s="199">
        <v>-19</v>
      </c>
      <c r="AS313" s="201"/>
      <c r="AT313" s="202">
        <f t="shared" si="139"/>
        <v>-184</v>
      </c>
      <c r="AU313" s="209">
        <v>186</v>
      </c>
      <c r="AV313" s="69" t="e">
        <f>+N313-#REF!</f>
        <v>#REF!</v>
      </c>
      <c r="AW313" s="69">
        <f t="shared" si="134"/>
        <v>1</v>
      </c>
    </row>
    <row r="314" spans="1:49" x14ac:dyDescent="0.25">
      <c r="A314" s="192" t="s">
        <v>79</v>
      </c>
      <c r="B314" s="203">
        <f>+AI24</f>
        <v>20</v>
      </c>
      <c r="C314" s="163">
        <f>+AI49</f>
        <v>20</v>
      </c>
      <c r="D314" s="163">
        <f>+AI74</f>
        <v>16</v>
      </c>
      <c r="E314" s="163">
        <f>+AI99</f>
        <v>5</v>
      </c>
      <c r="F314" s="163">
        <f>+AI124</f>
        <v>12</v>
      </c>
      <c r="G314" s="163">
        <f>+AI149</f>
        <v>15</v>
      </c>
      <c r="H314" s="163">
        <f>+AI174</f>
        <v>20</v>
      </c>
      <c r="I314" s="163">
        <f>+AI199</f>
        <v>10</v>
      </c>
      <c r="J314" s="163">
        <f>+AI224</f>
        <v>14</v>
      </c>
      <c r="K314" s="163">
        <f>AI249</f>
        <v>21</v>
      </c>
      <c r="L314" s="163">
        <f>+AI274</f>
        <v>22</v>
      </c>
      <c r="M314" s="163">
        <f>AI299</f>
        <v>14</v>
      </c>
      <c r="N314" s="163">
        <f>SUM(B314:M314)</f>
        <v>189</v>
      </c>
      <c r="O314" s="195">
        <f t="shared" si="133"/>
        <v>0</v>
      </c>
      <c r="AH314" s="196" t="s">
        <v>79</v>
      </c>
      <c r="AI314" s="66">
        <f t="shared" si="135"/>
        <v>189</v>
      </c>
      <c r="AJ314" s="197">
        <f t="shared" si="136"/>
        <v>1474.5</v>
      </c>
      <c r="AK314" s="74">
        <f>-AJ353</f>
        <v>-37.5</v>
      </c>
      <c r="AL314" s="151">
        <f t="shared" si="137"/>
        <v>1437</v>
      </c>
      <c r="AM314" s="74">
        <v>1680</v>
      </c>
      <c r="AN314" s="67">
        <f t="shared" si="138"/>
        <v>-243</v>
      </c>
      <c r="AP314" s="205">
        <f>AN314/8</f>
        <v>-30.375</v>
      </c>
      <c r="AQ314" s="210">
        <v>-24</v>
      </c>
      <c r="AR314" s="211"/>
      <c r="AS314" s="201"/>
      <c r="AT314" s="202">
        <f t="shared" si="139"/>
        <v>-243</v>
      </c>
      <c r="AU314" s="68">
        <v>191</v>
      </c>
      <c r="AV314" s="69" t="e">
        <f>+N314-#REF!</f>
        <v>#REF!</v>
      </c>
      <c r="AW314" s="69">
        <f t="shared" si="134"/>
        <v>-2</v>
      </c>
    </row>
    <row r="315" spans="1:49" x14ac:dyDescent="0.25">
      <c r="A315" s="192" t="s">
        <v>80</v>
      </c>
      <c r="B315" s="203">
        <f>+AI25</f>
        <v>21</v>
      </c>
      <c r="C315" s="163">
        <f>+AI50</f>
        <v>21</v>
      </c>
      <c r="D315" s="163">
        <f>+AI75</f>
        <v>15</v>
      </c>
      <c r="E315" s="163">
        <f>+AI100</f>
        <v>9</v>
      </c>
      <c r="F315" s="163">
        <f>+AI125</f>
        <v>15</v>
      </c>
      <c r="G315" s="163">
        <f>+AI150</f>
        <v>21</v>
      </c>
      <c r="H315" s="163">
        <f>+AI175</f>
        <v>9</v>
      </c>
      <c r="I315" s="163">
        <f>+AI200</f>
        <v>21</v>
      </c>
      <c r="J315" s="163">
        <f>+AI225</f>
        <v>17</v>
      </c>
      <c r="K315" s="163">
        <f>AI250</f>
        <v>23</v>
      </c>
      <c r="L315" s="163">
        <f>+AI275</f>
        <v>20</v>
      </c>
      <c r="M315" s="163">
        <f>AI300</f>
        <v>18</v>
      </c>
      <c r="N315" s="163">
        <f>SUM(B315:M315)</f>
        <v>210</v>
      </c>
      <c r="O315" s="195">
        <f t="shared" si="133"/>
        <v>0</v>
      </c>
      <c r="AH315" s="196" t="s">
        <v>80</v>
      </c>
      <c r="AI315" s="66">
        <f t="shared" si="135"/>
        <v>210</v>
      </c>
      <c r="AJ315" s="197">
        <f t="shared" si="136"/>
        <v>1638.5</v>
      </c>
      <c r="AK315" s="74">
        <f t="shared" ref="AK315:AK316" si="140">-AJ354</f>
        <v>-75</v>
      </c>
      <c r="AL315" s="151">
        <f t="shared" si="137"/>
        <v>1563.5</v>
      </c>
      <c r="AM315" s="74">
        <v>1680</v>
      </c>
      <c r="AN315" s="67">
        <f t="shared" si="138"/>
        <v>-116.5</v>
      </c>
      <c r="AP315" s="205">
        <f>AN315/8</f>
        <v>-14.5625</v>
      </c>
      <c r="AQ315" s="210">
        <v>-18</v>
      </c>
      <c r="AR315" s="211"/>
      <c r="AS315" s="201"/>
      <c r="AT315" s="202">
        <f t="shared" si="139"/>
        <v>-116.5</v>
      </c>
      <c r="AU315" s="68">
        <v>206</v>
      </c>
      <c r="AV315" s="69" t="e">
        <f>+N315-#REF!</f>
        <v>#REF!</v>
      </c>
      <c r="AW315" s="69">
        <f t="shared" si="134"/>
        <v>4</v>
      </c>
    </row>
    <row r="316" spans="1:49" ht="15.75" thickBot="1" x14ac:dyDescent="0.3">
      <c r="A316" s="192" t="s">
        <v>82</v>
      </c>
      <c r="B316" s="203">
        <f>+AI26</f>
        <v>21</v>
      </c>
      <c r="C316" s="163">
        <f>+AI51</f>
        <v>20</v>
      </c>
      <c r="D316" s="163">
        <f>+AI76</f>
        <v>22</v>
      </c>
      <c r="E316" s="163">
        <f>+AI101</f>
        <v>20</v>
      </c>
      <c r="F316" s="163">
        <f>+AI126</f>
        <v>21</v>
      </c>
      <c r="G316" s="163">
        <f>+AI151</f>
        <v>21</v>
      </c>
      <c r="H316" s="163">
        <f>+AI176</f>
        <v>19</v>
      </c>
      <c r="I316" s="163">
        <f>+AI201</f>
        <v>11</v>
      </c>
      <c r="J316" s="163">
        <f>+AI226</f>
        <v>20</v>
      </c>
      <c r="K316" s="163">
        <f>AI251</f>
        <v>19</v>
      </c>
      <c r="L316" s="163">
        <f>+AI276</f>
        <v>18</v>
      </c>
      <c r="M316" s="163">
        <f>AI301</f>
        <v>17</v>
      </c>
      <c r="N316" s="163">
        <f>SUM(B316:M316)</f>
        <v>229</v>
      </c>
      <c r="O316" s="195">
        <f t="shared" si="133"/>
        <v>0</v>
      </c>
      <c r="AH316" s="196" t="s">
        <v>82</v>
      </c>
      <c r="AI316" s="66">
        <f t="shared" si="135"/>
        <v>229</v>
      </c>
      <c r="AJ316" s="197">
        <f t="shared" si="136"/>
        <v>1780.5</v>
      </c>
      <c r="AK316" s="74">
        <f t="shared" si="140"/>
        <v>-30</v>
      </c>
      <c r="AL316" s="151">
        <f t="shared" si="137"/>
        <v>1750.5</v>
      </c>
      <c r="AM316" s="74">
        <v>1680</v>
      </c>
      <c r="AN316" s="67">
        <f t="shared" si="138"/>
        <v>70.5</v>
      </c>
      <c r="AO316" s="71"/>
      <c r="AP316" s="212"/>
      <c r="AQ316" s="213"/>
      <c r="AS316" s="201"/>
      <c r="AT316" s="202">
        <f t="shared" si="139"/>
        <v>70.5</v>
      </c>
      <c r="AU316" s="68">
        <v>224</v>
      </c>
      <c r="AV316" s="69" t="e">
        <f>+N316-#REF!</f>
        <v>#REF!</v>
      </c>
      <c r="AW316" s="69">
        <f t="shared" si="134"/>
        <v>5</v>
      </c>
    </row>
    <row r="317" spans="1:49" x14ac:dyDescent="0.25">
      <c r="A317" s="192"/>
      <c r="B317" s="203"/>
      <c r="C317" s="163"/>
      <c r="D317" s="163"/>
      <c r="E317" s="163"/>
      <c r="F317" s="163"/>
      <c r="G317" s="163"/>
      <c r="H317" s="163"/>
      <c r="I317" s="163"/>
      <c r="J317" s="163"/>
      <c r="K317" s="163"/>
      <c r="L317" s="163"/>
      <c r="M317" s="163"/>
      <c r="N317" s="163"/>
      <c r="O317" s="195"/>
      <c r="AH317" s="196"/>
      <c r="AI317" s="214"/>
      <c r="AJ317" s="215"/>
      <c r="AL317" s="216"/>
      <c r="AM317" s="35"/>
      <c r="AN317" s="217"/>
      <c r="AO317" s="71"/>
      <c r="AP317" s="71"/>
      <c r="AQ317" s="70"/>
      <c r="AR317" s="39"/>
      <c r="AT317" s="68"/>
      <c r="AU317" s="68"/>
      <c r="AV317" s="69"/>
      <c r="AW317" s="69"/>
    </row>
    <row r="318" spans="1:49" x14ac:dyDescent="0.25">
      <c r="A318" s="192" t="s">
        <v>89</v>
      </c>
      <c r="B318" s="203"/>
      <c r="C318" s="163"/>
      <c r="D318" s="163"/>
      <c r="E318" s="163"/>
      <c r="F318" s="163"/>
      <c r="G318" s="163"/>
      <c r="H318" s="163"/>
      <c r="I318" s="163"/>
      <c r="J318" s="163"/>
      <c r="K318" s="163"/>
      <c r="L318" s="163"/>
      <c r="M318" s="163"/>
      <c r="N318" s="163"/>
      <c r="O318" s="195"/>
      <c r="AH318" s="196" t="s">
        <v>89</v>
      </c>
      <c r="AI318" s="66">
        <f t="shared" ref="AI318:AI321" si="141">SUMIFS($AI$4:$AI$301,$A$4:$A$301,$A318)</f>
        <v>22</v>
      </c>
      <c r="AJ318" s="197">
        <f t="shared" si="136"/>
        <v>176</v>
      </c>
      <c r="AK318" s="74"/>
      <c r="AL318" s="151">
        <f t="shared" ref="AL318:AL321" si="142">+AJ318+AK318</f>
        <v>176</v>
      </c>
      <c r="AM318" s="74">
        <v>176</v>
      </c>
      <c r="AN318" s="67">
        <f t="shared" ref="AN318:AN319" si="143">AL318-AM318</f>
        <v>0</v>
      </c>
      <c r="AO318" s="146"/>
      <c r="AP318" s="146"/>
      <c r="AQ318" s="35"/>
      <c r="AT318" s="68"/>
      <c r="AU318" s="68"/>
      <c r="AV318" s="69"/>
      <c r="AW318" s="69"/>
    </row>
    <row r="319" spans="1:49" x14ac:dyDescent="0.25">
      <c r="A319" s="192" t="s">
        <v>77</v>
      </c>
      <c r="B319" s="203"/>
      <c r="C319" s="163"/>
      <c r="D319" s="163"/>
      <c r="E319" s="163"/>
      <c r="F319" s="163"/>
      <c r="G319" s="163"/>
      <c r="H319" s="163"/>
      <c r="I319" s="163"/>
      <c r="J319" s="163"/>
      <c r="K319" s="163"/>
      <c r="L319" s="163"/>
      <c r="M319" s="163"/>
      <c r="N319" s="163"/>
      <c r="O319" s="195"/>
      <c r="AH319" s="196" t="s">
        <v>77</v>
      </c>
      <c r="AI319" s="66">
        <f t="shared" si="141"/>
        <v>45</v>
      </c>
      <c r="AJ319" s="197">
        <f t="shared" si="136"/>
        <v>360</v>
      </c>
      <c r="AK319" s="74"/>
      <c r="AL319" s="151">
        <f t="shared" si="142"/>
        <v>360</v>
      </c>
      <c r="AM319" s="74">
        <v>360</v>
      </c>
      <c r="AN319" s="67">
        <f t="shared" si="143"/>
        <v>0</v>
      </c>
      <c r="AO319" s="146"/>
      <c r="AP319" s="146"/>
      <c r="AQ319" s="35"/>
      <c r="AT319" s="68"/>
      <c r="AU319" s="68"/>
      <c r="AV319" s="69"/>
      <c r="AW319" s="69"/>
    </row>
    <row r="320" spans="1:49" x14ac:dyDescent="0.25">
      <c r="A320" s="192" t="s">
        <v>93</v>
      </c>
      <c r="B320" s="203"/>
      <c r="C320" s="163"/>
      <c r="D320" s="163"/>
      <c r="E320" s="163"/>
      <c r="F320" s="163"/>
      <c r="G320" s="163"/>
      <c r="H320" s="163"/>
      <c r="I320" s="163"/>
      <c r="J320" s="163"/>
      <c r="K320" s="163"/>
      <c r="L320" s="163"/>
      <c r="M320" s="163"/>
      <c r="N320" s="163">
        <f>SUM(B320:M320)</f>
        <v>0</v>
      </c>
      <c r="O320" s="195">
        <f>+N320-AI320</f>
        <v>-110</v>
      </c>
      <c r="AH320" s="196" t="s">
        <v>93</v>
      </c>
      <c r="AI320" s="66">
        <f t="shared" si="141"/>
        <v>110</v>
      </c>
      <c r="AJ320" s="197">
        <f t="shared" si="136"/>
        <v>880</v>
      </c>
      <c r="AK320" s="74"/>
      <c r="AL320" s="151">
        <f t="shared" si="142"/>
        <v>880</v>
      </c>
      <c r="AM320" s="197">
        <f>+[2]CALCULS!F3</f>
        <v>860.71232876712327</v>
      </c>
      <c r="AN320" s="67">
        <f t="shared" si="138"/>
        <v>19.287671232876733</v>
      </c>
      <c r="AO320" s="146"/>
      <c r="AP320" s="146"/>
      <c r="AQ320" s="35"/>
      <c r="AT320" s="68">
        <v>224</v>
      </c>
      <c r="AU320" s="68">
        <v>224</v>
      </c>
      <c r="AV320" s="69">
        <f>+N320-AT320</f>
        <v>-224</v>
      </c>
      <c r="AW320" s="69">
        <f>+AI320-AU320</f>
        <v>-114</v>
      </c>
    </row>
    <row r="321" spans="1:49" ht="15.75" thickBot="1" x14ac:dyDescent="0.3">
      <c r="A321" s="192" t="s">
        <v>94</v>
      </c>
      <c r="B321" s="203"/>
      <c r="C321" s="163"/>
      <c r="D321" s="163"/>
      <c r="E321" s="163">
        <v>10</v>
      </c>
      <c r="F321" s="163">
        <v>12</v>
      </c>
      <c r="G321" s="163">
        <v>8</v>
      </c>
      <c r="H321" s="163">
        <v>8</v>
      </c>
      <c r="I321" s="163">
        <v>10</v>
      </c>
      <c r="J321" s="163">
        <v>9</v>
      </c>
      <c r="K321" s="163">
        <v>10</v>
      </c>
      <c r="L321" s="163"/>
      <c r="M321" s="163"/>
      <c r="N321" s="163">
        <f>SUM(B321:M321)</f>
        <v>67</v>
      </c>
      <c r="AH321" s="196" t="s">
        <v>94</v>
      </c>
      <c r="AI321" s="87">
        <f t="shared" si="141"/>
        <v>66</v>
      </c>
      <c r="AJ321" s="218">
        <f t="shared" si="136"/>
        <v>495</v>
      </c>
      <c r="AK321" s="85"/>
      <c r="AL321" s="219">
        <f t="shared" si="142"/>
        <v>495</v>
      </c>
      <c r="AM321" s="218">
        <f>+[2]CALCULS!F4</f>
        <v>524.71232876712327</v>
      </c>
      <c r="AN321" s="145">
        <f t="shared" si="138"/>
        <v>-29.712328767123267</v>
      </c>
      <c r="AO321" s="146"/>
      <c r="AP321" s="146"/>
      <c r="AQ321" s="41"/>
      <c r="AT321" s="68">
        <v>67</v>
      </c>
      <c r="AU321" s="68">
        <v>626</v>
      </c>
      <c r="AV321" s="69">
        <f t="shared" ref="AV321:AW333" si="144">+AI321-AT321</f>
        <v>-1</v>
      </c>
      <c r="AW321" s="69">
        <f t="shared" si="144"/>
        <v>-131</v>
      </c>
    </row>
    <row r="322" spans="1:49" ht="12.75" x14ac:dyDescent="0.2">
      <c r="AJ322" s="202"/>
      <c r="AM322" s="35"/>
      <c r="AN322" s="215"/>
      <c r="AO322" s="35"/>
      <c r="AP322" s="35"/>
      <c r="AQ322" s="35"/>
      <c r="AV322" s="69">
        <f t="shared" si="144"/>
        <v>0</v>
      </c>
      <c r="AW322" s="69">
        <f t="shared" si="144"/>
        <v>0</v>
      </c>
    </row>
    <row r="323" spans="1:49" ht="12.75" x14ac:dyDescent="0.2">
      <c r="AJ323" s="202"/>
      <c r="AM323" s="35"/>
      <c r="AN323" s="215"/>
      <c r="AO323" s="35"/>
      <c r="AP323" s="35"/>
      <c r="AQ323" s="35"/>
      <c r="AV323" s="69">
        <f t="shared" si="144"/>
        <v>0</v>
      </c>
      <c r="AW323" s="69">
        <f t="shared" si="144"/>
        <v>0</v>
      </c>
    </row>
    <row r="324" spans="1:49" ht="12.75" x14ac:dyDescent="0.2">
      <c r="AJ324" s="202"/>
      <c r="AM324" s="35"/>
      <c r="AN324" s="215"/>
      <c r="AO324" s="35"/>
      <c r="AP324" s="35"/>
      <c r="AQ324" s="35"/>
      <c r="AV324" s="69">
        <f t="shared" si="144"/>
        <v>0</v>
      </c>
      <c r="AW324" s="69">
        <f t="shared" si="144"/>
        <v>0</v>
      </c>
    </row>
    <row r="325" spans="1:49" ht="12.75" x14ac:dyDescent="0.2">
      <c r="A325" s="220" t="s">
        <v>113</v>
      </c>
      <c r="B325" s="221"/>
      <c r="C325" s="221"/>
      <c r="D325" s="221"/>
      <c r="E325" s="222"/>
      <c r="F325" s="223" t="s">
        <v>92</v>
      </c>
      <c r="G325" s="224" t="s">
        <v>114</v>
      </c>
      <c r="H325" s="223"/>
      <c r="I325" s="223"/>
      <c r="J325" s="223"/>
      <c r="K325" s="223"/>
      <c r="L325" s="223"/>
      <c r="M325" s="225"/>
      <c r="AM325" s="35"/>
      <c r="AN325" s="215"/>
      <c r="AO325" s="35"/>
      <c r="AP325" s="35"/>
      <c r="AQ325" s="35"/>
      <c r="AV325" s="69">
        <f t="shared" si="144"/>
        <v>0</v>
      </c>
      <c r="AW325" s="69">
        <f t="shared" si="144"/>
        <v>0</v>
      </c>
    </row>
    <row r="326" spans="1:49" ht="12.75" x14ac:dyDescent="0.2">
      <c r="A326" s="226" t="s">
        <v>115</v>
      </c>
      <c r="B326" s="227"/>
      <c r="C326" s="227"/>
      <c r="D326" s="227"/>
      <c r="E326" s="228"/>
      <c r="F326" s="35" t="s">
        <v>96</v>
      </c>
      <c r="G326" s="41" t="s">
        <v>116</v>
      </c>
      <c r="M326" s="229"/>
      <c r="AM326" s="35"/>
      <c r="AN326" s="215"/>
      <c r="AO326" s="35"/>
      <c r="AP326" s="35"/>
      <c r="AQ326" s="35"/>
      <c r="AV326" s="69">
        <f t="shared" si="144"/>
        <v>0</v>
      </c>
      <c r="AW326" s="69">
        <f t="shared" si="144"/>
        <v>0</v>
      </c>
    </row>
    <row r="327" spans="1:49" ht="12.75" x14ac:dyDescent="0.2">
      <c r="A327" s="230" t="s">
        <v>117</v>
      </c>
      <c r="B327" s="231"/>
      <c r="C327" s="231"/>
      <c r="D327" s="231"/>
      <c r="E327" s="232"/>
      <c r="F327" s="35" t="s">
        <v>88</v>
      </c>
      <c r="G327" s="41" t="s">
        <v>118</v>
      </c>
      <c r="M327" s="229"/>
      <c r="AM327" s="35"/>
      <c r="AN327" s="215"/>
      <c r="AO327" s="35"/>
      <c r="AP327" s="35"/>
      <c r="AQ327" s="35"/>
      <c r="AV327" s="69">
        <f t="shared" si="144"/>
        <v>0</v>
      </c>
      <c r="AW327" s="69">
        <f t="shared" si="144"/>
        <v>0</v>
      </c>
    </row>
    <row r="328" spans="1:49" ht="12.75" x14ac:dyDescent="0.2">
      <c r="A328" s="233" t="s">
        <v>119</v>
      </c>
      <c r="B328" s="234"/>
      <c r="C328" s="234"/>
      <c r="D328" s="234"/>
      <c r="E328" s="235"/>
      <c r="F328" s="35" t="s">
        <v>63</v>
      </c>
      <c r="G328" s="41" t="s">
        <v>120</v>
      </c>
      <c r="M328" s="229"/>
      <c r="AM328" s="35"/>
      <c r="AN328" s="215"/>
      <c r="AO328" s="35"/>
      <c r="AP328" s="35"/>
      <c r="AQ328" s="35"/>
      <c r="AV328" s="69">
        <f t="shared" si="144"/>
        <v>0</v>
      </c>
      <c r="AW328" s="69">
        <f t="shared" si="144"/>
        <v>0</v>
      </c>
    </row>
    <row r="329" spans="1:49" ht="12.75" x14ac:dyDescent="0.2">
      <c r="A329" s="236" t="s">
        <v>121</v>
      </c>
      <c r="B329" s="237"/>
      <c r="C329" s="237"/>
      <c r="D329" s="237"/>
      <c r="E329" s="238"/>
      <c r="F329" s="239" t="s">
        <v>70</v>
      </c>
      <c r="G329" s="240" t="s">
        <v>122</v>
      </c>
      <c r="H329" s="239"/>
      <c r="I329" s="239"/>
      <c r="J329" s="239"/>
      <c r="K329" s="239"/>
      <c r="L329" s="239"/>
      <c r="M329" s="241"/>
      <c r="AM329" s="35"/>
      <c r="AN329" s="215"/>
      <c r="AO329" s="35"/>
      <c r="AP329" s="35"/>
      <c r="AQ329" s="35"/>
      <c r="AV329" s="69">
        <f t="shared" si="144"/>
        <v>0</v>
      </c>
      <c r="AW329" s="69">
        <f t="shared" si="144"/>
        <v>0</v>
      </c>
    </row>
    <row r="330" spans="1:49" ht="12.75" x14ac:dyDescent="0.2">
      <c r="C330" s="41"/>
      <c r="F330" s="41" t="s">
        <v>123</v>
      </c>
      <c r="AM330" s="35"/>
      <c r="AN330" s="215"/>
      <c r="AO330" s="35"/>
      <c r="AP330" s="35"/>
      <c r="AQ330" s="35"/>
      <c r="AV330" s="69">
        <f t="shared" si="144"/>
        <v>0</v>
      </c>
      <c r="AW330" s="69">
        <f t="shared" si="144"/>
        <v>0</v>
      </c>
    </row>
    <row r="331" spans="1:49" ht="12.75" x14ac:dyDescent="0.2">
      <c r="O331" s="52"/>
      <c r="AM331" s="35"/>
      <c r="AN331" s="215"/>
      <c r="AO331" s="35"/>
      <c r="AP331" s="35"/>
      <c r="AQ331" s="35"/>
      <c r="AV331" s="69">
        <f t="shared" si="144"/>
        <v>0</v>
      </c>
      <c r="AW331" s="69">
        <f t="shared" si="144"/>
        <v>0</v>
      </c>
    </row>
    <row r="332" spans="1:49" ht="12.75" x14ac:dyDescent="0.2">
      <c r="O332" s="52"/>
      <c r="AM332" s="35"/>
      <c r="AN332" s="215"/>
      <c r="AO332" s="35"/>
      <c r="AP332" s="35"/>
      <c r="AQ332" s="35"/>
      <c r="AV332" s="69">
        <f t="shared" si="144"/>
        <v>0</v>
      </c>
      <c r="AW332" s="69">
        <f t="shared" si="144"/>
        <v>0</v>
      </c>
    </row>
    <row r="333" spans="1:49" ht="12.75" x14ac:dyDescent="0.2">
      <c r="O333" s="52"/>
      <c r="AM333" s="35"/>
      <c r="AN333" s="215"/>
      <c r="AO333" s="35"/>
      <c r="AP333" s="35"/>
      <c r="AQ333" s="35"/>
      <c r="AV333" s="69">
        <f t="shared" si="144"/>
        <v>0</v>
      </c>
      <c r="AW333" s="69">
        <f t="shared" si="144"/>
        <v>0</v>
      </c>
    </row>
    <row r="334" spans="1:49" ht="12.75" x14ac:dyDescent="0.2">
      <c r="A334" s="242" t="s">
        <v>124</v>
      </c>
      <c r="B334" s="243">
        <v>1</v>
      </c>
      <c r="C334" s="243">
        <v>2</v>
      </c>
      <c r="D334" s="243">
        <v>3</v>
      </c>
      <c r="E334" s="243">
        <v>4</v>
      </c>
      <c r="F334" s="243">
        <v>5</v>
      </c>
      <c r="G334" s="243">
        <v>6</v>
      </c>
      <c r="H334" s="243">
        <v>7</v>
      </c>
      <c r="I334" s="243">
        <v>8</v>
      </c>
      <c r="J334" s="243">
        <v>9</v>
      </c>
      <c r="K334" s="243">
        <v>10</v>
      </c>
      <c r="L334" s="243">
        <v>11</v>
      </c>
      <c r="M334" s="243">
        <v>12</v>
      </c>
      <c r="N334" s="243">
        <v>13</v>
      </c>
      <c r="O334" s="243">
        <v>14</v>
      </c>
      <c r="P334" s="243">
        <v>15</v>
      </c>
      <c r="Q334" s="243">
        <v>16</v>
      </c>
      <c r="R334" s="243">
        <v>17</v>
      </c>
      <c r="S334" s="243">
        <v>18</v>
      </c>
      <c r="T334" s="243">
        <v>19</v>
      </c>
      <c r="U334" s="243">
        <v>20</v>
      </c>
      <c r="V334" s="243">
        <v>21</v>
      </c>
      <c r="W334" s="243">
        <v>22</v>
      </c>
      <c r="X334" s="243">
        <v>23</v>
      </c>
      <c r="Y334" s="243">
        <v>24</v>
      </c>
      <c r="Z334" s="243">
        <v>25</v>
      </c>
      <c r="AA334" s="243">
        <v>26</v>
      </c>
      <c r="AB334" s="243">
        <v>27</v>
      </c>
      <c r="AC334" s="243">
        <v>28</v>
      </c>
      <c r="AD334" s="243">
        <v>29</v>
      </c>
      <c r="AE334" s="243">
        <v>30</v>
      </c>
      <c r="AF334" s="243">
        <v>31</v>
      </c>
      <c r="AG334" s="243"/>
      <c r="AH334" s="35"/>
      <c r="AI334" s="244" t="s">
        <v>48</v>
      </c>
      <c r="AJ334" s="245" t="s">
        <v>49</v>
      </c>
      <c r="AM334" s="35"/>
      <c r="AN334" s="215"/>
      <c r="AO334" s="35"/>
      <c r="AP334" s="35"/>
      <c r="AQ334" s="35"/>
      <c r="AT334" s="47" t="s">
        <v>48</v>
      </c>
      <c r="AU334" s="47" t="s">
        <v>51</v>
      </c>
      <c r="AV334" s="69"/>
      <c r="AW334" s="69"/>
    </row>
    <row r="335" spans="1:49" ht="12.75" x14ac:dyDescent="0.2">
      <c r="A335" s="246" t="s">
        <v>125</v>
      </c>
      <c r="B335" s="182" t="s">
        <v>57</v>
      </c>
      <c r="C335" s="182" t="s">
        <v>58</v>
      </c>
      <c r="D335" s="182" t="s">
        <v>59</v>
      </c>
      <c r="E335" s="182" t="s">
        <v>60</v>
      </c>
      <c r="F335" s="182" t="s">
        <v>84</v>
      </c>
      <c r="G335" s="182" t="s">
        <v>55</v>
      </c>
      <c r="H335" s="182" t="s">
        <v>56</v>
      </c>
      <c r="I335" s="182" t="s">
        <v>57</v>
      </c>
      <c r="J335" s="182" t="s">
        <v>58</v>
      </c>
      <c r="K335" s="182" t="s">
        <v>59</v>
      </c>
      <c r="L335" s="182" t="s">
        <v>60</v>
      </c>
      <c r="M335" s="182" t="s">
        <v>84</v>
      </c>
      <c r="N335" s="182" t="s">
        <v>55</v>
      </c>
      <c r="O335" s="182" t="s">
        <v>56</v>
      </c>
      <c r="P335" s="182" t="s">
        <v>57</v>
      </c>
      <c r="Q335" s="182" t="s">
        <v>58</v>
      </c>
      <c r="R335" s="182" t="s">
        <v>59</v>
      </c>
      <c r="S335" s="182" t="s">
        <v>60</v>
      </c>
      <c r="T335" s="182" t="s">
        <v>84</v>
      </c>
      <c r="U335" s="182" t="s">
        <v>55</v>
      </c>
      <c r="V335" s="182" t="s">
        <v>56</v>
      </c>
      <c r="W335" s="182" t="s">
        <v>57</v>
      </c>
      <c r="X335" s="182" t="s">
        <v>58</v>
      </c>
      <c r="Y335" s="182" t="s">
        <v>59</v>
      </c>
      <c r="Z335" s="182" t="s">
        <v>60</v>
      </c>
      <c r="AA335" s="182" t="s">
        <v>84</v>
      </c>
      <c r="AB335" s="182" t="s">
        <v>55</v>
      </c>
      <c r="AC335" s="182" t="s">
        <v>56</v>
      </c>
      <c r="AD335" s="182" t="s">
        <v>57</v>
      </c>
      <c r="AE335" s="182" t="s">
        <v>58</v>
      </c>
      <c r="AF335" s="182" t="s">
        <v>59</v>
      </c>
      <c r="AG335" s="182"/>
      <c r="AH335" s="35"/>
      <c r="AI335" s="182"/>
      <c r="AJ335" s="247"/>
      <c r="AM335" s="35"/>
      <c r="AN335" s="215"/>
      <c r="AO335" s="35"/>
      <c r="AP335" s="35"/>
      <c r="AQ335" s="35"/>
      <c r="AT335" s="191"/>
      <c r="AU335" s="191"/>
      <c r="AV335" s="69">
        <f t="shared" ref="AV335:AW355" si="145">+AI335-AT335</f>
        <v>0</v>
      </c>
      <c r="AW335" s="69">
        <f t="shared" si="145"/>
        <v>0</v>
      </c>
    </row>
    <row r="336" spans="1:49" ht="12.75" x14ac:dyDescent="0.2">
      <c r="A336" s="248" t="s">
        <v>65</v>
      </c>
      <c r="B336" s="149">
        <v>8</v>
      </c>
      <c r="C336" s="176" t="s">
        <v>96</v>
      </c>
      <c r="D336" s="176" t="s">
        <v>96</v>
      </c>
      <c r="E336" s="149">
        <v>8</v>
      </c>
      <c r="F336" s="149">
        <v>8</v>
      </c>
      <c r="G336" s="61"/>
      <c r="H336" s="61"/>
      <c r="I336" s="61"/>
      <c r="J336" s="63">
        <v>8</v>
      </c>
      <c r="K336" s="63">
        <v>8</v>
      </c>
      <c r="L336" s="62">
        <v>8</v>
      </c>
      <c r="M336" s="130">
        <v>8</v>
      </c>
      <c r="N336" s="62">
        <v>8</v>
      </c>
      <c r="O336" s="62">
        <v>8</v>
      </c>
      <c r="P336" s="61"/>
      <c r="Q336" s="61"/>
      <c r="R336" s="61"/>
      <c r="S336" s="61"/>
      <c r="T336" s="62">
        <v>8</v>
      </c>
      <c r="U336" s="62">
        <v>8</v>
      </c>
      <c r="V336" s="62">
        <v>8</v>
      </c>
      <c r="W336" s="62">
        <v>8</v>
      </c>
      <c r="X336" s="61"/>
      <c r="Y336" s="61"/>
      <c r="Z336" s="61"/>
      <c r="AA336" s="61"/>
      <c r="AB336" s="62">
        <v>8</v>
      </c>
      <c r="AC336" s="62">
        <v>8</v>
      </c>
      <c r="AD336" s="62">
        <v>8</v>
      </c>
      <c r="AE336" s="63">
        <v>8</v>
      </c>
      <c r="AF336" s="63">
        <v>8</v>
      </c>
      <c r="AG336" s="74"/>
      <c r="AI336" s="74"/>
      <c r="AJ336" s="197">
        <f>AI336*AK336</f>
        <v>0</v>
      </c>
      <c r="AK336" s="35">
        <v>8</v>
      </c>
      <c r="AM336" s="35"/>
      <c r="AN336" s="215"/>
      <c r="AO336" s="35"/>
      <c r="AP336" s="35"/>
      <c r="AQ336" s="35"/>
      <c r="AT336" s="68">
        <v>20</v>
      </c>
      <c r="AU336" s="68">
        <v>160</v>
      </c>
      <c r="AV336" s="69">
        <f t="shared" si="145"/>
        <v>-20</v>
      </c>
      <c r="AW336" s="69">
        <f t="shared" si="145"/>
        <v>-160</v>
      </c>
    </row>
    <row r="337" spans="1:49" ht="12.75" x14ac:dyDescent="0.2">
      <c r="A337" s="248" t="s">
        <v>64</v>
      </c>
      <c r="B337" s="61"/>
      <c r="C337" s="61"/>
      <c r="D337" s="61"/>
      <c r="E337" s="61"/>
      <c r="F337" s="62">
        <v>8</v>
      </c>
      <c r="G337" s="62">
        <v>8</v>
      </c>
      <c r="H337" s="62">
        <v>8</v>
      </c>
      <c r="I337" s="62">
        <v>8</v>
      </c>
      <c r="J337" s="61"/>
      <c r="K337" s="61"/>
      <c r="L337" s="61"/>
      <c r="M337" s="61"/>
      <c r="N337" s="62">
        <v>8</v>
      </c>
      <c r="O337" s="62">
        <v>8</v>
      </c>
      <c r="P337" s="62">
        <v>8</v>
      </c>
      <c r="Q337" s="63">
        <v>8</v>
      </c>
      <c r="R337" s="63">
        <v>8</v>
      </c>
      <c r="S337" s="62">
        <v>8</v>
      </c>
      <c r="T337" s="61"/>
      <c r="U337" s="61"/>
      <c r="V337" s="61"/>
      <c r="W337" s="61"/>
      <c r="X337" s="63">
        <v>8</v>
      </c>
      <c r="Y337" s="63">
        <v>8</v>
      </c>
      <c r="Z337" s="62">
        <v>8</v>
      </c>
      <c r="AA337" s="62">
        <v>8</v>
      </c>
      <c r="AB337" s="62">
        <v>8</v>
      </c>
      <c r="AC337" s="62">
        <v>8</v>
      </c>
      <c r="AD337" s="61"/>
      <c r="AE337" s="61"/>
      <c r="AF337" s="61"/>
      <c r="AG337" s="62"/>
      <c r="AI337" s="74"/>
      <c r="AJ337" s="197">
        <f t="shared" ref="AJ337:AJ340" si="146">AI337*AK337</f>
        <v>0</v>
      </c>
      <c r="AK337" s="35">
        <v>8</v>
      </c>
      <c r="AM337" s="35"/>
      <c r="AN337" s="215"/>
      <c r="AO337" s="35"/>
      <c r="AP337" s="35"/>
      <c r="AQ337" s="35"/>
      <c r="AT337" s="68"/>
      <c r="AU337" s="68"/>
      <c r="AV337" s="69">
        <f t="shared" si="145"/>
        <v>0</v>
      </c>
      <c r="AW337" s="69">
        <f t="shared" si="145"/>
        <v>0</v>
      </c>
    </row>
    <row r="338" spans="1:49" ht="12.75" x14ac:dyDescent="0.2">
      <c r="A338" s="59" t="s">
        <v>71</v>
      </c>
      <c r="B338" s="61"/>
      <c r="C338" s="63">
        <v>8</v>
      </c>
      <c r="D338" s="63">
        <v>8</v>
      </c>
      <c r="E338" s="62">
        <v>8</v>
      </c>
      <c r="F338" s="61"/>
      <c r="G338" s="61"/>
      <c r="H338" s="62">
        <v>8</v>
      </c>
      <c r="I338" s="62">
        <v>8</v>
      </c>
      <c r="J338" s="63">
        <v>8</v>
      </c>
      <c r="K338" s="63">
        <v>8</v>
      </c>
      <c r="L338" s="61"/>
      <c r="M338" s="61"/>
      <c r="N338" s="61"/>
      <c r="O338" s="61"/>
      <c r="P338" s="62">
        <v>8</v>
      </c>
      <c r="Q338" s="63">
        <v>8</v>
      </c>
      <c r="R338" s="63">
        <v>8</v>
      </c>
      <c r="S338" s="62">
        <v>8</v>
      </c>
      <c r="T338" s="62">
        <v>8</v>
      </c>
      <c r="U338" s="62">
        <v>8</v>
      </c>
      <c r="V338" s="61"/>
      <c r="W338" s="61"/>
      <c r="X338" s="61"/>
      <c r="Y338" s="61"/>
      <c r="Z338" s="62">
        <v>8</v>
      </c>
      <c r="AA338" s="62">
        <v>8</v>
      </c>
      <c r="AB338" s="62">
        <v>8</v>
      </c>
      <c r="AC338" s="62">
        <v>8</v>
      </c>
      <c r="AD338" s="61"/>
      <c r="AE338" s="61"/>
      <c r="AF338" s="61"/>
      <c r="AG338" s="74"/>
      <c r="AI338" s="74"/>
      <c r="AJ338" s="197">
        <f t="shared" si="146"/>
        <v>0</v>
      </c>
      <c r="AK338" s="35">
        <v>8</v>
      </c>
      <c r="AM338" s="35"/>
      <c r="AN338" s="215"/>
      <c r="AO338" s="35"/>
      <c r="AP338" s="35"/>
      <c r="AQ338" s="35"/>
      <c r="AT338" s="68"/>
      <c r="AU338" s="68"/>
      <c r="AV338" s="69">
        <f t="shared" si="145"/>
        <v>0</v>
      </c>
      <c r="AW338" s="69">
        <f t="shared" si="145"/>
        <v>0</v>
      </c>
    </row>
    <row r="339" spans="1:49" ht="12.75" x14ac:dyDescent="0.2">
      <c r="A339" s="248" t="s">
        <v>66</v>
      </c>
      <c r="B339" s="73">
        <v>8</v>
      </c>
      <c r="C339" s="63">
        <v>8</v>
      </c>
      <c r="D339" s="63">
        <v>8</v>
      </c>
      <c r="E339" s="62">
        <v>8</v>
      </c>
      <c r="F339" s="62">
        <v>8</v>
      </c>
      <c r="G339" s="62">
        <v>8</v>
      </c>
      <c r="H339" s="61"/>
      <c r="I339" s="61"/>
      <c r="J339" s="61"/>
      <c r="K339" s="61"/>
      <c r="L339" s="62">
        <v>8</v>
      </c>
      <c r="M339" s="62">
        <v>8</v>
      </c>
      <c r="N339" s="62">
        <v>8</v>
      </c>
      <c r="O339" s="62">
        <v>8</v>
      </c>
      <c r="P339" s="61"/>
      <c r="Q339" s="61"/>
      <c r="R339" s="61"/>
      <c r="S339" s="61"/>
      <c r="T339" s="62">
        <v>8</v>
      </c>
      <c r="U339" s="62">
        <v>8</v>
      </c>
      <c r="V339" s="62">
        <v>8</v>
      </c>
      <c r="W339" s="62">
        <v>8</v>
      </c>
      <c r="X339" s="63">
        <v>8</v>
      </c>
      <c r="Y339" s="63">
        <v>8</v>
      </c>
      <c r="Z339" s="61"/>
      <c r="AA339" s="61"/>
      <c r="AB339" s="61"/>
      <c r="AC339" s="61"/>
      <c r="AD339" s="62">
        <v>8</v>
      </c>
      <c r="AE339" s="63">
        <v>8</v>
      </c>
      <c r="AF339" s="63">
        <v>8</v>
      </c>
      <c r="AG339" s="74"/>
      <c r="AI339" s="74"/>
      <c r="AJ339" s="197">
        <f t="shared" si="146"/>
        <v>0</v>
      </c>
      <c r="AK339" s="35">
        <v>8</v>
      </c>
      <c r="AM339" s="35"/>
      <c r="AN339" s="215"/>
      <c r="AO339" s="35"/>
      <c r="AP339" s="35"/>
      <c r="AQ339" s="35"/>
      <c r="AT339" s="68"/>
      <c r="AU339" s="68"/>
      <c r="AV339" s="69">
        <f t="shared" si="145"/>
        <v>0</v>
      </c>
      <c r="AW339" s="69">
        <f t="shared" si="145"/>
        <v>0</v>
      </c>
    </row>
    <row r="340" spans="1:49" ht="12.75" x14ac:dyDescent="0.2">
      <c r="A340" s="248"/>
      <c r="B340" s="62"/>
      <c r="C340" s="63"/>
      <c r="D340" s="63"/>
      <c r="E340" s="62"/>
      <c r="F340" s="62"/>
      <c r="G340" s="62"/>
      <c r="H340" s="62"/>
      <c r="I340" s="62"/>
      <c r="J340" s="63"/>
      <c r="K340" s="63"/>
      <c r="L340" s="62"/>
      <c r="M340" s="62"/>
      <c r="N340" s="62"/>
      <c r="O340" s="62"/>
      <c r="P340" s="62"/>
      <c r="Q340" s="63"/>
      <c r="R340" s="63"/>
      <c r="S340" s="62"/>
      <c r="T340" s="62"/>
      <c r="U340" s="62"/>
      <c r="V340" s="62"/>
      <c r="W340" s="62"/>
      <c r="X340" s="63"/>
      <c r="Y340" s="63"/>
      <c r="Z340" s="62"/>
      <c r="AA340" s="62"/>
      <c r="AB340" s="62"/>
      <c r="AC340" s="62"/>
      <c r="AD340" s="62"/>
      <c r="AE340" s="63"/>
      <c r="AF340" s="63"/>
      <c r="AG340" s="74"/>
      <c r="AI340" s="74"/>
      <c r="AJ340" s="197">
        <f t="shared" si="146"/>
        <v>0</v>
      </c>
      <c r="AK340" s="35">
        <v>8</v>
      </c>
      <c r="AM340" s="35"/>
      <c r="AN340" s="215"/>
      <c r="AO340" s="35"/>
      <c r="AP340" s="35"/>
      <c r="AQ340" s="35"/>
      <c r="AT340" s="68"/>
      <c r="AU340" s="68"/>
      <c r="AV340" s="69">
        <f t="shared" si="145"/>
        <v>0</v>
      </c>
      <c r="AW340" s="69">
        <f t="shared" si="145"/>
        <v>0</v>
      </c>
    </row>
    <row r="341" spans="1:49" ht="12.75" x14ac:dyDescent="0.2">
      <c r="A341" s="246" t="s">
        <v>67</v>
      </c>
      <c r="B341" s="182"/>
      <c r="C341" s="182"/>
      <c r="D341" s="182"/>
      <c r="E341" s="182"/>
      <c r="F341" s="182"/>
      <c r="G341" s="182"/>
      <c r="H341" s="182"/>
      <c r="I341" s="182"/>
      <c r="J341" s="182"/>
      <c r="K341" s="182"/>
      <c r="L341" s="182"/>
      <c r="M341" s="182"/>
      <c r="N341" s="182"/>
      <c r="O341" s="182"/>
      <c r="P341" s="182"/>
      <c r="Q341" s="182"/>
      <c r="R341" s="182"/>
      <c r="S341" s="182"/>
      <c r="T341" s="182"/>
      <c r="U341" s="182"/>
      <c r="V341" s="182"/>
      <c r="W341" s="182"/>
      <c r="X341" s="182"/>
      <c r="Y341" s="182"/>
      <c r="Z341" s="182"/>
      <c r="AA341" s="182"/>
      <c r="AB341" s="182"/>
      <c r="AC341" s="182"/>
      <c r="AD341" s="182"/>
      <c r="AE341" s="182"/>
      <c r="AF341" s="182"/>
      <c r="AG341" s="182"/>
      <c r="AH341" s="35"/>
      <c r="AI341" s="182"/>
      <c r="AJ341" s="247"/>
      <c r="AK341" s="35">
        <v>8</v>
      </c>
      <c r="AM341" s="35"/>
      <c r="AN341" s="215"/>
      <c r="AO341" s="35"/>
      <c r="AP341" s="35"/>
      <c r="AQ341" s="35"/>
      <c r="AT341" s="191"/>
      <c r="AU341" s="191"/>
      <c r="AV341" s="69">
        <f t="shared" si="145"/>
        <v>0</v>
      </c>
      <c r="AW341" s="69">
        <f t="shared" si="145"/>
        <v>0</v>
      </c>
    </row>
    <row r="342" spans="1:49" ht="12.75" x14ac:dyDescent="0.2">
      <c r="A342" s="248" t="s">
        <v>68</v>
      </c>
      <c r="B342" s="60" t="s">
        <v>126</v>
      </c>
      <c r="C342" s="60" t="s">
        <v>126</v>
      </c>
      <c r="D342" s="60" t="s">
        <v>126</v>
      </c>
      <c r="E342" s="60" t="s">
        <v>126</v>
      </c>
      <c r="F342" s="60" t="s">
        <v>126</v>
      </c>
      <c r="G342" s="61"/>
      <c r="H342" s="61"/>
      <c r="I342" s="61"/>
      <c r="J342" s="63">
        <v>8</v>
      </c>
      <c r="K342" s="63">
        <v>8</v>
      </c>
      <c r="L342" s="62">
        <v>8</v>
      </c>
      <c r="M342" s="62">
        <v>8</v>
      </c>
      <c r="N342" s="62">
        <v>8</v>
      </c>
      <c r="O342" s="62">
        <v>8</v>
      </c>
      <c r="P342" s="61"/>
      <c r="Q342" s="61"/>
      <c r="R342" s="61"/>
      <c r="S342" s="62">
        <v>8</v>
      </c>
      <c r="T342" s="62">
        <v>8</v>
      </c>
      <c r="U342" s="62">
        <v>8</v>
      </c>
      <c r="V342" s="62">
        <v>8</v>
      </c>
      <c r="W342" s="62">
        <v>8</v>
      </c>
      <c r="X342" s="61"/>
      <c r="Y342" s="61"/>
      <c r="Z342" s="61"/>
      <c r="AA342" s="61"/>
      <c r="AB342" s="62">
        <v>8</v>
      </c>
      <c r="AC342" s="62">
        <v>8</v>
      </c>
      <c r="AD342" s="62">
        <v>8</v>
      </c>
      <c r="AE342" s="63">
        <v>8</v>
      </c>
      <c r="AF342" s="63">
        <v>8</v>
      </c>
      <c r="AG342" s="62"/>
      <c r="AI342" s="74">
        <v>5</v>
      </c>
      <c r="AJ342" s="197">
        <f t="shared" ref="AJ342:AJ346" si="147">AI342*AK342</f>
        <v>40</v>
      </c>
      <c r="AK342" s="35">
        <v>8</v>
      </c>
      <c r="AM342" s="35"/>
      <c r="AN342" s="215"/>
      <c r="AO342" s="35"/>
      <c r="AP342" s="35"/>
      <c r="AQ342" s="35"/>
      <c r="AT342" s="68">
        <v>20</v>
      </c>
      <c r="AU342" s="68">
        <v>160</v>
      </c>
      <c r="AV342" s="69">
        <f t="shared" si="145"/>
        <v>-15</v>
      </c>
      <c r="AW342" s="69">
        <f t="shared" si="145"/>
        <v>-120</v>
      </c>
    </row>
    <row r="343" spans="1:49" ht="12.75" x14ac:dyDescent="0.2">
      <c r="A343" s="248" t="s">
        <v>69</v>
      </c>
      <c r="B343" s="61"/>
      <c r="C343" s="63">
        <v>8</v>
      </c>
      <c r="D343" s="63">
        <v>8</v>
      </c>
      <c r="E343" s="62">
        <v>8</v>
      </c>
      <c r="F343" s="62">
        <v>8</v>
      </c>
      <c r="G343" s="62">
        <v>8</v>
      </c>
      <c r="H343" s="62">
        <v>8</v>
      </c>
      <c r="I343" s="62">
        <v>8</v>
      </c>
      <c r="J343" s="61"/>
      <c r="K343" s="61"/>
      <c r="L343" s="62">
        <v>8</v>
      </c>
      <c r="M343" s="62">
        <v>8</v>
      </c>
      <c r="N343" s="62">
        <v>8</v>
      </c>
      <c r="O343" s="62">
        <v>8</v>
      </c>
      <c r="P343" s="62">
        <v>8</v>
      </c>
      <c r="Q343" s="63">
        <v>8</v>
      </c>
      <c r="R343" s="63">
        <v>8</v>
      </c>
      <c r="S343" s="61"/>
      <c r="T343" s="61"/>
      <c r="U343" s="61"/>
      <c r="V343" s="61"/>
      <c r="W343" s="62">
        <v>8</v>
      </c>
      <c r="X343" s="63">
        <v>8</v>
      </c>
      <c r="Y343" s="63">
        <v>8</v>
      </c>
      <c r="Z343" s="62">
        <v>8</v>
      </c>
      <c r="AA343" s="62">
        <v>8</v>
      </c>
      <c r="AB343" s="62">
        <v>8</v>
      </c>
      <c r="AC343" s="61"/>
      <c r="AD343" s="61"/>
      <c r="AE343" s="61"/>
      <c r="AF343" s="61"/>
      <c r="AG343" s="62"/>
      <c r="AI343" s="74"/>
      <c r="AJ343" s="197">
        <f t="shared" si="147"/>
        <v>0</v>
      </c>
      <c r="AK343" s="35">
        <v>8</v>
      </c>
      <c r="AM343" s="35"/>
      <c r="AN343" s="215"/>
      <c r="AO343" s="35"/>
      <c r="AP343" s="35"/>
      <c r="AQ343" s="35"/>
      <c r="AT343" s="68"/>
      <c r="AU343" s="68"/>
      <c r="AV343" s="69">
        <f t="shared" si="145"/>
        <v>0</v>
      </c>
      <c r="AW343" s="69">
        <f t="shared" si="145"/>
        <v>0</v>
      </c>
    </row>
    <row r="344" spans="1:49" ht="12.75" x14ac:dyDescent="0.2">
      <c r="A344" s="248" t="s">
        <v>93</v>
      </c>
      <c r="B344" s="73">
        <v>8</v>
      </c>
      <c r="C344" s="61"/>
      <c r="D344" s="61"/>
      <c r="E344" s="62">
        <v>8</v>
      </c>
      <c r="F344" s="62">
        <v>8</v>
      </c>
      <c r="G344" s="62">
        <v>8</v>
      </c>
      <c r="H344" s="62">
        <v>8</v>
      </c>
      <c r="I344" s="62">
        <v>8</v>
      </c>
      <c r="J344" s="63">
        <v>8</v>
      </c>
      <c r="K344" s="63">
        <v>8</v>
      </c>
      <c r="L344" s="61"/>
      <c r="M344" s="61"/>
      <c r="N344" s="61"/>
      <c r="O344" s="61"/>
      <c r="P344" s="62">
        <v>8</v>
      </c>
      <c r="Q344" s="63">
        <v>8</v>
      </c>
      <c r="R344" s="63">
        <v>8</v>
      </c>
      <c r="S344" s="62">
        <v>8</v>
      </c>
      <c r="T344" s="62">
        <v>8</v>
      </c>
      <c r="U344" s="62">
        <v>8</v>
      </c>
      <c r="V344" s="62">
        <v>8</v>
      </c>
      <c r="W344" s="61"/>
      <c r="X344" s="61"/>
      <c r="Y344" s="61"/>
      <c r="Z344" s="62">
        <v>8</v>
      </c>
      <c r="AA344" s="62">
        <v>8</v>
      </c>
      <c r="AB344" s="62">
        <v>8</v>
      </c>
      <c r="AC344" s="62">
        <v>8</v>
      </c>
      <c r="AD344" s="62">
        <v>8</v>
      </c>
      <c r="AE344" s="63">
        <v>8</v>
      </c>
      <c r="AF344" s="63">
        <v>8</v>
      </c>
      <c r="AG344" s="62"/>
      <c r="AI344" s="74"/>
      <c r="AJ344" s="197">
        <f t="shared" si="147"/>
        <v>0</v>
      </c>
      <c r="AK344" s="35">
        <v>8</v>
      </c>
      <c r="AM344" s="35"/>
      <c r="AN344" s="215"/>
      <c r="AO344" s="35"/>
      <c r="AP344" s="35"/>
      <c r="AQ344" s="35"/>
      <c r="AT344" s="68"/>
      <c r="AU344" s="68"/>
      <c r="AV344" s="69">
        <f t="shared" si="145"/>
        <v>0</v>
      </c>
      <c r="AW344" s="69">
        <f t="shared" si="145"/>
        <v>0</v>
      </c>
    </row>
    <row r="345" spans="1:49" ht="12.75" x14ac:dyDescent="0.2">
      <c r="A345" s="248" t="s">
        <v>72</v>
      </c>
      <c r="B345" s="61"/>
      <c r="C345" s="161"/>
      <c r="D345" s="161"/>
      <c r="E345" s="60" t="s">
        <v>126</v>
      </c>
      <c r="F345" s="60" t="s">
        <v>126</v>
      </c>
      <c r="G345" s="60" t="s">
        <v>126</v>
      </c>
      <c r="H345" s="60" t="s">
        <v>126</v>
      </c>
      <c r="I345" s="60" t="s">
        <v>126</v>
      </c>
      <c r="J345" s="61"/>
      <c r="K345" s="61"/>
      <c r="L345" s="61"/>
      <c r="M345" s="61"/>
      <c r="N345" s="60" t="s">
        <v>126</v>
      </c>
      <c r="O345" s="60" t="s">
        <v>126</v>
      </c>
      <c r="P345" s="60" t="s">
        <v>126</v>
      </c>
      <c r="Q345" s="60" t="s">
        <v>126</v>
      </c>
      <c r="R345" s="60" t="s">
        <v>126</v>
      </c>
      <c r="S345" s="61"/>
      <c r="T345" s="61"/>
      <c r="U345" s="61"/>
      <c r="V345" s="61"/>
      <c r="W345" s="60" t="s">
        <v>126</v>
      </c>
      <c r="X345" s="60" t="s">
        <v>126</v>
      </c>
      <c r="Y345" s="60" t="s">
        <v>126</v>
      </c>
      <c r="Z345" s="60" t="s">
        <v>126</v>
      </c>
      <c r="AA345" s="60" t="s">
        <v>126</v>
      </c>
      <c r="AB345" s="60" t="s">
        <v>126</v>
      </c>
      <c r="AC345" s="61"/>
      <c r="AD345" s="61"/>
      <c r="AE345" s="61"/>
      <c r="AF345" s="61"/>
      <c r="AG345" s="62"/>
      <c r="AI345" s="74">
        <v>16</v>
      </c>
      <c r="AJ345" s="197">
        <f t="shared" si="147"/>
        <v>128</v>
      </c>
      <c r="AK345" s="35">
        <v>8</v>
      </c>
      <c r="AM345" s="35"/>
      <c r="AN345" s="215"/>
      <c r="AO345" s="35"/>
      <c r="AP345" s="35"/>
      <c r="AQ345" s="35"/>
      <c r="AT345" s="68"/>
      <c r="AU345" s="68"/>
      <c r="AV345" s="69">
        <f t="shared" si="145"/>
        <v>16</v>
      </c>
      <c r="AW345" s="69">
        <f t="shared" si="145"/>
        <v>128</v>
      </c>
    </row>
    <row r="346" spans="1:49" ht="12.75" x14ac:dyDescent="0.2">
      <c r="A346" s="248"/>
      <c r="B346" s="62"/>
      <c r="C346" s="62"/>
      <c r="D346" s="62"/>
      <c r="E346" s="62"/>
      <c r="F346" s="62"/>
      <c r="G346" s="62"/>
      <c r="H346" s="62"/>
      <c r="I346" s="62"/>
      <c r="J346" s="62"/>
      <c r="K346" s="62"/>
      <c r="L346" s="62"/>
      <c r="M346" s="62"/>
      <c r="N346" s="62"/>
      <c r="O346" s="62"/>
      <c r="P346" s="62"/>
      <c r="Q346" s="62"/>
      <c r="R346" s="62"/>
      <c r="S346" s="62"/>
      <c r="T346" s="62"/>
      <c r="U346" s="62"/>
      <c r="V346" s="62"/>
      <c r="W346" s="62"/>
      <c r="X346" s="62"/>
      <c r="Y346" s="62"/>
      <c r="Z346" s="62"/>
      <c r="AA346" s="62"/>
      <c r="AB346" s="62"/>
      <c r="AC346" s="62"/>
      <c r="AD346" s="62"/>
      <c r="AE346" s="62"/>
      <c r="AF346" s="62"/>
      <c r="AG346" s="62"/>
      <c r="AI346" s="74"/>
      <c r="AJ346" s="197">
        <f t="shared" si="147"/>
        <v>0</v>
      </c>
      <c r="AK346" s="35">
        <v>8</v>
      </c>
      <c r="AM346" s="35"/>
      <c r="AN346" s="215"/>
      <c r="AO346" s="35"/>
      <c r="AP346" s="35"/>
      <c r="AQ346" s="35"/>
      <c r="AT346" s="68"/>
      <c r="AU346" s="68"/>
      <c r="AV346" s="69">
        <f t="shared" si="145"/>
        <v>0</v>
      </c>
      <c r="AW346" s="69">
        <f t="shared" si="145"/>
        <v>0</v>
      </c>
    </row>
    <row r="347" spans="1:49" ht="12.75" x14ac:dyDescent="0.2">
      <c r="A347" s="246" t="s">
        <v>74</v>
      </c>
      <c r="B347" s="182"/>
      <c r="C347" s="182"/>
      <c r="D347" s="182"/>
      <c r="E347" s="182"/>
      <c r="F347" s="182"/>
      <c r="G347" s="182"/>
      <c r="H347" s="182"/>
      <c r="I347" s="182"/>
      <c r="J347" s="182"/>
      <c r="K347" s="182"/>
      <c r="L347" s="182"/>
      <c r="M347" s="182"/>
      <c r="N347" s="182"/>
      <c r="O347" s="182"/>
      <c r="P347" s="182"/>
      <c r="Q347" s="182"/>
      <c r="R347" s="182"/>
      <c r="S347" s="182"/>
      <c r="T347" s="182"/>
      <c r="U347" s="182"/>
      <c r="V347" s="182"/>
      <c r="W347" s="182"/>
      <c r="X347" s="182"/>
      <c r="Y347" s="182"/>
      <c r="Z347" s="182"/>
      <c r="AA347" s="182"/>
      <c r="AB347" s="182"/>
      <c r="AC347" s="182"/>
      <c r="AD347" s="182"/>
      <c r="AE347" s="182"/>
      <c r="AF347" s="182"/>
      <c r="AG347" s="182"/>
      <c r="AH347" s="35"/>
      <c r="AI347" s="182"/>
      <c r="AJ347" s="247"/>
      <c r="AK347" s="35">
        <v>8</v>
      </c>
      <c r="AM347" s="35"/>
      <c r="AN347" s="215"/>
      <c r="AO347" s="35"/>
      <c r="AP347" s="35"/>
      <c r="AQ347" s="35"/>
      <c r="AT347" s="191"/>
      <c r="AU347" s="191"/>
      <c r="AV347" s="69">
        <f t="shared" si="145"/>
        <v>0</v>
      </c>
      <c r="AW347" s="69">
        <f t="shared" si="145"/>
        <v>0</v>
      </c>
    </row>
    <row r="348" spans="1:49" ht="12.75" x14ac:dyDescent="0.2">
      <c r="A348" s="248" t="s">
        <v>75</v>
      </c>
      <c r="B348" s="73">
        <v>8</v>
      </c>
      <c r="C348" s="117">
        <v>8</v>
      </c>
      <c r="D348" s="117">
        <v>8</v>
      </c>
      <c r="E348" s="61"/>
      <c r="F348" s="61"/>
      <c r="G348" s="152"/>
      <c r="H348" s="62">
        <v>8</v>
      </c>
      <c r="I348" s="62">
        <v>8</v>
      </c>
      <c r="J348" s="63">
        <v>8</v>
      </c>
      <c r="K348" s="63">
        <v>8</v>
      </c>
      <c r="L348" s="62">
        <v>8</v>
      </c>
      <c r="M348" s="62">
        <v>8</v>
      </c>
      <c r="N348" s="61"/>
      <c r="O348" s="61"/>
      <c r="P348" s="61"/>
      <c r="Q348" s="61"/>
      <c r="R348" s="61"/>
      <c r="S348" s="62">
        <v>8</v>
      </c>
      <c r="T348" s="62">
        <v>8</v>
      </c>
      <c r="U348" s="62">
        <v>8</v>
      </c>
      <c r="V348" s="62">
        <v>8</v>
      </c>
      <c r="W348" s="62">
        <v>8</v>
      </c>
      <c r="X348" s="63">
        <v>8</v>
      </c>
      <c r="Y348" s="63">
        <v>8</v>
      </c>
      <c r="Z348" s="61"/>
      <c r="AA348" s="61"/>
      <c r="AB348" s="61"/>
      <c r="AC348" s="62">
        <v>8</v>
      </c>
      <c r="AD348" s="62">
        <v>8</v>
      </c>
      <c r="AE348" s="61"/>
      <c r="AF348" s="61"/>
      <c r="AG348" s="62"/>
      <c r="AI348" s="74"/>
      <c r="AJ348" s="197">
        <f t="shared" ref="AJ348:AJ350" si="148">AI348*AK348</f>
        <v>0</v>
      </c>
      <c r="AK348" s="35">
        <v>8</v>
      </c>
      <c r="AM348" s="35"/>
      <c r="AN348" s="215"/>
      <c r="AO348" s="35"/>
      <c r="AP348" s="35"/>
      <c r="AQ348" s="35"/>
      <c r="AT348" s="68"/>
      <c r="AU348" s="68"/>
      <c r="AV348" s="69">
        <f t="shared" si="145"/>
        <v>0</v>
      </c>
      <c r="AW348" s="69">
        <f t="shared" si="145"/>
        <v>0</v>
      </c>
    </row>
    <row r="349" spans="1:49" ht="12.75" x14ac:dyDescent="0.2">
      <c r="A349" s="248" t="s">
        <v>76</v>
      </c>
      <c r="B349" s="249" t="s">
        <v>126</v>
      </c>
      <c r="C349" s="155" t="s">
        <v>126</v>
      </c>
      <c r="D349" s="63">
        <v>8</v>
      </c>
      <c r="E349" s="62">
        <v>8</v>
      </c>
      <c r="F349" s="62">
        <v>8</v>
      </c>
      <c r="G349" s="62">
        <v>8</v>
      </c>
      <c r="H349" s="61"/>
      <c r="I349" s="61"/>
      <c r="J349" s="61"/>
      <c r="K349" s="61"/>
      <c r="L349" s="62">
        <v>8</v>
      </c>
      <c r="M349" s="62">
        <v>8</v>
      </c>
      <c r="N349" s="62">
        <v>8</v>
      </c>
      <c r="O349" s="62">
        <v>8</v>
      </c>
      <c r="P349" s="62">
        <v>8</v>
      </c>
      <c r="Q349" s="63">
        <v>8</v>
      </c>
      <c r="R349" s="63">
        <v>8</v>
      </c>
      <c r="S349" s="61"/>
      <c r="T349" s="61"/>
      <c r="U349" s="61"/>
      <c r="V349" s="62">
        <v>8</v>
      </c>
      <c r="W349" s="62">
        <v>8</v>
      </c>
      <c r="X349" s="61"/>
      <c r="Y349" s="61"/>
      <c r="Z349" s="62">
        <v>8</v>
      </c>
      <c r="AA349" s="62">
        <v>8</v>
      </c>
      <c r="AB349" s="62">
        <v>8</v>
      </c>
      <c r="AC349" s="62">
        <v>8</v>
      </c>
      <c r="AD349" s="62">
        <v>8</v>
      </c>
      <c r="AE349" s="63">
        <v>8</v>
      </c>
      <c r="AF349" s="63">
        <v>8</v>
      </c>
      <c r="AG349" s="62"/>
      <c r="AI349" s="74"/>
      <c r="AJ349" s="197">
        <f t="shared" si="148"/>
        <v>0</v>
      </c>
      <c r="AK349" s="35">
        <v>8</v>
      </c>
      <c r="AM349" s="35"/>
      <c r="AN349" s="215"/>
      <c r="AO349" s="35"/>
      <c r="AP349" s="35"/>
      <c r="AQ349" s="35"/>
      <c r="AT349" s="68"/>
      <c r="AU349" s="68"/>
      <c r="AV349" s="69">
        <f t="shared" si="145"/>
        <v>0</v>
      </c>
      <c r="AW349" s="69">
        <f t="shared" si="145"/>
        <v>0</v>
      </c>
    </row>
    <row r="350" spans="1:49" ht="12.75" x14ac:dyDescent="0.2">
      <c r="A350" s="248"/>
      <c r="B350" s="73"/>
      <c r="C350" s="63"/>
      <c r="D350" s="63"/>
      <c r="E350" s="62"/>
      <c r="F350" s="62"/>
      <c r="G350" s="62"/>
      <c r="H350" s="62"/>
      <c r="I350" s="62"/>
      <c r="J350" s="63"/>
      <c r="K350" s="63"/>
      <c r="L350" s="62"/>
      <c r="M350" s="62"/>
      <c r="N350" s="62"/>
      <c r="O350" s="62"/>
      <c r="P350" s="62"/>
      <c r="Q350" s="63"/>
      <c r="R350" s="63"/>
      <c r="S350" s="62"/>
      <c r="T350" s="62"/>
      <c r="U350" s="62"/>
      <c r="V350" s="62"/>
      <c r="W350" s="62"/>
      <c r="X350" s="63"/>
      <c r="Y350" s="63"/>
      <c r="Z350" s="62"/>
      <c r="AA350" s="62"/>
      <c r="AB350" s="62"/>
      <c r="AC350" s="62"/>
      <c r="AD350" s="62"/>
      <c r="AE350" s="63"/>
      <c r="AF350" s="63"/>
      <c r="AG350" s="62"/>
      <c r="AI350" s="74"/>
      <c r="AJ350" s="197">
        <f t="shared" si="148"/>
        <v>0</v>
      </c>
      <c r="AM350" s="35"/>
      <c r="AN350" s="215"/>
      <c r="AO350" s="35"/>
      <c r="AP350" s="35"/>
      <c r="AQ350" s="35"/>
      <c r="AT350" s="68"/>
      <c r="AU350" s="68"/>
      <c r="AV350" s="69">
        <f t="shared" si="145"/>
        <v>0</v>
      </c>
      <c r="AW350" s="69">
        <f t="shared" si="145"/>
        <v>0</v>
      </c>
    </row>
    <row r="351" spans="1:49" ht="12.75" x14ac:dyDescent="0.2">
      <c r="A351" s="248"/>
      <c r="B351" s="88"/>
      <c r="C351" s="88"/>
      <c r="D351" s="88"/>
      <c r="E351" s="88"/>
      <c r="F351" s="88"/>
      <c r="G351" s="88"/>
      <c r="H351" s="88"/>
      <c r="I351" s="88"/>
      <c r="J351" s="88"/>
      <c r="K351" s="88"/>
      <c r="L351" s="88"/>
      <c r="M351" s="88"/>
      <c r="N351" s="88"/>
      <c r="O351" s="88"/>
      <c r="P351" s="88"/>
      <c r="Q351" s="88"/>
      <c r="R351" s="88"/>
      <c r="S351" s="88"/>
      <c r="T351" s="88"/>
      <c r="U351" s="88"/>
      <c r="V351" s="88"/>
      <c r="W351" s="88"/>
      <c r="X351" s="88"/>
      <c r="Y351" s="88"/>
      <c r="Z351" s="88"/>
      <c r="AA351" s="88"/>
      <c r="AB351" s="88"/>
      <c r="AC351" s="88"/>
      <c r="AD351" s="88"/>
      <c r="AE351" s="88"/>
      <c r="AF351" s="88"/>
      <c r="AG351" s="88"/>
      <c r="AM351" s="35"/>
      <c r="AN351" s="215"/>
      <c r="AO351" s="35"/>
      <c r="AP351" s="35"/>
      <c r="AQ351" s="35"/>
      <c r="AV351" s="69">
        <f t="shared" si="145"/>
        <v>0</v>
      </c>
      <c r="AW351" s="69">
        <f t="shared" si="145"/>
        <v>0</v>
      </c>
    </row>
    <row r="352" spans="1:49" ht="12.75" x14ac:dyDescent="0.2">
      <c r="A352" s="246" t="s">
        <v>78</v>
      </c>
      <c r="B352" s="182"/>
      <c r="C352" s="182"/>
      <c r="D352" s="182"/>
      <c r="E352" s="182"/>
      <c r="F352" s="182"/>
      <c r="G352" s="182"/>
      <c r="H352" s="182"/>
      <c r="I352" s="182"/>
      <c r="J352" s="182"/>
      <c r="K352" s="182"/>
      <c r="L352" s="182"/>
      <c r="M352" s="182"/>
      <c r="N352" s="182"/>
      <c r="O352" s="182"/>
      <c r="P352" s="182"/>
      <c r="Q352" s="182"/>
      <c r="R352" s="182"/>
      <c r="S352" s="182"/>
      <c r="T352" s="182"/>
      <c r="U352" s="182"/>
      <c r="V352" s="182"/>
      <c r="W352" s="182"/>
      <c r="X352" s="182"/>
      <c r="Y352" s="182"/>
      <c r="Z352" s="182"/>
      <c r="AA352" s="182"/>
      <c r="AB352" s="182"/>
      <c r="AC352" s="182"/>
      <c r="AD352" s="182"/>
      <c r="AE352" s="182"/>
      <c r="AF352" s="182"/>
      <c r="AG352" s="182"/>
      <c r="AH352" s="35"/>
      <c r="AI352" s="182"/>
      <c r="AJ352" s="247"/>
      <c r="AM352" s="35"/>
      <c r="AN352" s="215"/>
      <c r="AO352" s="35"/>
      <c r="AP352" s="35"/>
      <c r="AQ352" s="35"/>
      <c r="AT352" s="191"/>
      <c r="AU352" s="191"/>
      <c r="AV352" s="69">
        <f t="shared" si="145"/>
        <v>0</v>
      </c>
      <c r="AW352" s="69">
        <f t="shared" si="145"/>
        <v>0</v>
      </c>
    </row>
    <row r="353" spans="1:49" ht="12.75" x14ac:dyDescent="0.2">
      <c r="A353" s="248" t="s">
        <v>79</v>
      </c>
      <c r="B353" s="61"/>
      <c r="C353" s="61"/>
      <c r="D353" s="60" t="s">
        <v>126</v>
      </c>
      <c r="E353" s="60" t="s">
        <v>126</v>
      </c>
      <c r="F353" s="60" t="s">
        <v>126</v>
      </c>
      <c r="G353" s="60" t="s">
        <v>126</v>
      </c>
      <c r="H353" s="60" t="s">
        <v>126</v>
      </c>
      <c r="I353" s="61"/>
      <c r="J353" s="61"/>
      <c r="K353" s="63">
        <v>8</v>
      </c>
      <c r="L353" s="62">
        <v>8</v>
      </c>
      <c r="M353" s="62">
        <v>8</v>
      </c>
      <c r="N353" s="62">
        <v>8</v>
      </c>
      <c r="O353" s="62">
        <v>8</v>
      </c>
      <c r="P353" s="61"/>
      <c r="Q353" s="61"/>
      <c r="R353" s="63">
        <v>8</v>
      </c>
      <c r="S353" s="62">
        <v>8</v>
      </c>
      <c r="T353" s="62">
        <v>8</v>
      </c>
      <c r="U353" s="62">
        <v>8</v>
      </c>
      <c r="V353" s="62">
        <v>8</v>
      </c>
      <c r="W353" s="61"/>
      <c r="X353" s="61"/>
      <c r="Y353" s="63">
        <v>8</v>
      </c>
      <c r="Z353" s="62">
        <v>8</v>
      </c>
      <c r="AA353" s="62">
        <v>8</v>
      </c>
      <c r="AB353" s="62">
        <v>8</v>
      </c>
      <c r="AC353" s="62">
        <v>8</v>
      </c>
      <c r="AD353" s="61"/>
      <c r="AE353" s="61"/>
      <c r="AF353" s="63">
        <v>8</v>
      </c>
      <c r="AG353" s="151"/>
      <c r="AI353" s="74">
        <v>5</v>
      </c>
      <c r="AJ353" s="197">
        <f t="shared" ref="AJ353:AJ355" si="149">AI353*AK353</f>
        <v>37.5</v>
      </c>
      <c r="AK353" s="35">
        <v>7.5</v>
      </c>
      <c r="AM353" s="35"/>
      <c r="AN353" s="215"/>
      <c r="AO353" s="35"/>
      <c r="AP353" s="35"/>
      <c r="AQ353" s="35"/>
      <c r="AT353" s="68">
        <v>16</v>
      </c>
      <c r="AU353" s="68">
        <v>16</v>
      </c>
      <c r="AV353" s="69">
        <f t="shared" si="145"/>
        <v>-11</v>
      </c>
      <c r="AW353" s="69">
        <f t="shared" si="145"/>
        <v>21.5</v>
      </c>
    </row>
    <row r="354" spans="1:49" ht="12.75" x14ac:dyDescent="0.2">
      <c r="A354" s="248" t="s">
        <v>80</v>
      </c>
      <c r="B354" s="73">
        <v>8</v>
      </c>
      <c r="C354" s="63">
        <v>8</v>
      </c>
      <c r="D354" s="63">
        <v>8</v>
      </c>
      <c r="E354" s="62">
        <v>8</v>
      </c>
      <c r="F354" s="62">
        <v>8</v>
      </c>
      <c r="G354" s="62">
        <v>8</v>
      </c>
      <c r="H354" s="61"/>
      <c r="I354" s="61"/>
      <c r="J354" s="61" t="s">
        <v>126</v>
      </c>
      <c r="K354" s="61" t="s">
        <v>126</v>
      </c>
      <c r="L354" s="60" t="s">
        <v>126</v>
      </c>
      <c r="M354" s="60" t="s">
        <v>126</v>
      </c>
      <c r="N354" s="60" t="s">
        <v>126</v>
      </c>
      <c r="O354" s="60" t="s">
        <v>126</v>
      </c>
      <c r="P354" s="61" t="s">
        <v>126</v>
      </c>
      <c r="Q354" s="61" t="s">
        <v>126</v>
      </c>
      <c r="R354" s="61"/>
      <c r="S354" s="61"/>
      <c r="T354" s="60" t="s">
        <v>126</v>
      </c>
      <c r="U354" s="60" t="s">
        <v>126</v>
      </c>
      <c r="V354" s="60" t="s">
        <v>126</v>
      </c>
      <c r="W354" s="60" t="s">
        <v>126</v>
      </c>
      <c r="X354" s="61" t="s">
        <v>126</v>
      </c>
      <c r="Y354" s="61"/>
      <c r="Z354" s="61"/>
      <c r="AA354" s="62">
        <v>8</v>
      </c>
      <c r="AB354" s="62">
        <v>8</v>
      </c>
      <c r="AC354" s="62">
        <v>8</v>
      </c>
      <c r="AD354" s="62">
        <v>8</v>
      </c>
      <c r="AE354" s="63">
        <v>8</v>
      </c>
      <c r="AF354" s="61"/>
      <c r="AG354" s="151"/>
      <c r="AI354" s="74">
        <v>10</v>
      </c>
      <c r="AJ354" s="197">
        <f t="shared" si="149"/>
        <v>75</v>
      </c>
      <c r="AK354" s="35">
        <v>7.5</v>
      </c>
      <c r="AM354" s="35"/>
      <c r="AN354" s="215"/>
      <c r="AO354" s="35"/>
      <c r="AP354" s="35"/>
      <c r="AQ354" s="35"/>
      <c r="AT354" s="68">
        <v>13</v>
      </c>
      <c r="AU354" s="68">
        <v>13</v>
      </c>
      <c r="AV354" s="69">
        <f t="shared" si="145"/>
        <v>-3</v>
      </c>
      <c r="AW354" s="69">
        <f t="shared" si="145"/>
        <v>62</v>
      </c>
    </row>
    <row r="355" spans="1:49" ht="12.75" x14ac:dyDescent="0.2">
      <c r="A355" s="248" t="s">
        <v>82</v>
      </c>
      <c r="B355" s="61"/>
      <c r="C355" s="61"/>
      <c r="D355" s="60" t="s">
        <v>126</v>
      </c>
      <c r="E355" s="60" t="s">
        <v>126</v>
      </c>
      <c r="F355" s="60" t="s">
        <v>126</v>
      </c>
      <c r="G355" s="60" t="s">
        <v>126</v>
      </c>
      <c r="H355" s="62">
        <v>8</v>
      </c>
      <c r="I355" s="62">
        <v>8</v>
      </c>
      <c r="J355" s="63">
        <v>8</v>
      </c>
      <c r="K355" s="61"/>
      <c r="L355" s="62">
        <v>8</v>
      </c>
      <c r="M355" s="62">
        <v>8</v>
      </c>
      <c r="N355" s="62">
        <v>8</v>
      </c>
      <c r="O355" s="62">
        <v>8</v>
      </c>
      <c r="P355" s="62">
        <v>8</v>
      </c>
      <c r="Q355" s="63">
        <v>8</v>
      </c>
      <c r="R355" s="61"/>
      <c r="S355" s="61"/>
      <c r="T355" s="62">
        <v>8</v>
      </c>
      <c r="U355" s="62">
        <v>8</v>
      </c>
      <c r="V355" s="62">
        <v>8</v>
      </c>
      <c r="W355" s="62">
        <v>8</v>
      </c>
      <c r="X355" s="63">
        <v>8</v>
      </c>
      <c r="Y355" s="61"/>
      <c r="Z355" s="61"/>
      <c r="AA355" s="62">
        <v>8</v>
      </c>
      <c r="AB355" s="62">
        <v>8</v>
      </c>
      <c r="AC355" s="62">
        <v>8</v>
      </c>
      <c r="AD355" s="62">
        <v>8</v>
      </c>
      <c r="AE355" s="61"/>
      <c r="AF355" s="61"/>
      <c r="AG355" s="151"/>
      <c r="AI355" s="74">
        <v>4</v>
      </c>
      <c r="AJ355" s="197">
        <f t="shared" si="149"/>
        <v>30</v>
      </c>
      <c r="AK355" s="35">
        <v>7.5</v>
      </c>
      <c r="AM355" s="35"/>
      <c r="AN355" s="215"/>
      <c r="AO355" s="35"/>
      <c r="AP355" s="35"/>
      <c r="AQ355" s="35"/>
      <c r="AT355" s="68">
        <v>22</v>
      </c>
      <c r="AU355" s="68">
        <v>18</v>
      </c>
      <c r="AV355" s="69">
        <f t="shared" si="145"/>
        <v>-18</v>
      </c>
      <c r="AW355" s="69">
        <f t="shared" si="145"/>
        <v>12</v>
      </c>
    </row>
    <row r="357" spans="1:49" ht="12.75" x14ac:dyDescent="0.2">
      <c r="A357" s="36"/>
      <c r="B357" s="36"/>
      <c r="C357" s="36"/>
      <c r="D357" s="36"/>
      <c r="E357" s="36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6"/>
      <c r="AA357" s="36"/>
      <c r="AB357" s="36"/>
      <c r="AC357" s="36"/>
      <c r="AD357" s="36"/>
      <c r="AE357" s="36"/>
      <c r="AF357" s="36"/>
      <c r="AG357" s="36"/>
      <c r="AI357" s="36"/>
      <c r="AJ357" s="215"/>
      <c r="AM357" s="35"/>
      <c r="AN357" s="215"/>
      <c r="AO357" s="35"/>
      <c r="AP357" s="35"/>
      <c r="AQ357" s="35"/>
      <c r="AT357" s="69"/>
      <c r="AU357" s="69"/>
    </row>
    <row r="358" spans="1:49" ht="12.75" x14ac:dyDescent="0.2">
      <c r="A358" s="36"/>
      <c r="B358" s="36"/>
      <c r="C358" s="36"/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  <c r="AA358" s="36"/>
      <c r="AB358" s="36"/>
      <c r="AC358" s="36"/>
      <c r="AD358" s="36"/>
      <c r="AE358" s="36"/>
      <c r="AF358" s="36"/>
      <c r="AG358" s="36"/>
      <c r="AI358" s="36"/>
      <c r="AJ358" s="215"/>
      <c r="AM358" s="35"/>
      <c r="AN358" s="215"/>
      <c r="AO358" s="35"/>
      <c r="AP358" s="35"/>
      <c r="AQ358" s="35"/>
      <c r="AT358" s="69"/>
      <c r="AU358" s="69"/>
    </row>
    <row r="359" spans="1:49" ht="12.75" x14ac:dyDescent="0.2">
      <c r="A359" s="36"/>
      <c r="B359" s="36"/>
      <c r="C359" s="36"/>
      <c r="D359" s="36"/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  <c r="AA359" s="36"/>
      <c r="AB359" s="36"/>
      <c r="AC359" s="36"/>
      <c r="AD359" s="36"/>
      <c r="AE359" s="36"/>
      <c r="AF359" s="36"/>
      <c r="AG359" s="36"/>
      <c r="AI359" s="36"/>
      <c r="AJ359" s="215"/>
      <c r="AM359" s="35"/>
      <c r="AN359" s="215"/>
      <c r="AO359" s="35"/>
      <c r="AP359" s="35"/>
      <c r="AQ359" s="35"/>
      <c r="AT359" s="69"/>
      <c r="AU359" s="69"/>
    </row>
    <row r="360" spans="1:49" ht="12.75" x14ac:dyDescent="0.2">
      <c r="A360" s="36"/>
      <c r="B360" s="36"/>
      <c r="C360" s="36"/>
      <c r="D360" s="36"/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  <c r="AA360" s="36"/>
      <c r="AB360" s="36"/>
      <c r="AC360" s="36"/>
      <c r="AD360" s="36"/>
      <c r="AE360" s="36"/>
      <c r="AF360" s="36"/>
      <c r="AG360" s="36"/>
      <c r="AI360" s="36"/>
      <c r="AJ360" s="215"/>
      <c r="AM360" s="35"/>
      <c r="AN360" s="215"/>
      <c r="AO360" s="35"/>
      <c r="AP360" s="35"/>
      <c r="AQ360" s="35"/>
      <c r="AT360" s="69"/>
      <c r="AU360" s="69"/>
    </row>
    <row r="361" spans="1:49" ht="12.75" x14ac:dyDescent="0.2">
      <c r="A361" s="36"/>
      <c r="B361" s="36"/>
      <c r="C361" s="36"/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  <c r="AA361" s="36"/>
      <c r="AB361" s="36"/>
      <c r="AC361" s="36"/>
      <c r="AD361" s="36"/>
      <c r="AE361" s="36"/>
      <c r="AF361" s="36"/>
      <c r="AG361" s="36"/>
      <c r="AI361" s="36"/>
      <c r="AJ361" s="215"/>
      <c r="AM361" s="35"/>
      <c r="AN361" s="215"/>
      <c r="AO361" s="35"/>
      <c r="AP361" s="35"/>
      <c r="AQ361" s="35"/>
      <c r="AT361" s="69"/>
      <c r="AU361" s="69"/>
    </row>
    <row r="362" spans="1:49" ht="12.75" x14ac:dyDescent="0.2">
      <c r="A362" s="36"/>
      <c r="B362" s="36"/>
      <c r="C362" s="36"/>
      <c r="D362" s="36"/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6"/>
      <c r="AA362" s="36"/>
      <c r="AB362" s="36"/>
      <c r="AC362" s="36"/>
      <c r="AD362" s="36"/>
      <c r="AE362" s="36"/>
      <c r="AF362" s="36"/>
      <c r="AG362" s="36"/>
      <c r="AI362" s="36"/>
      <c r="AJ362" s="215"/>
      <c r="AM362" s="35"/>
      <c r="AN362" s="215"/>
      <c r="AO362" s="35"/>
      <c r="AP362" s="35"/>
      <c r="AQ362" s="35"/>
      <c r="AT362" s="69"/>
      <c r="AU362" s="69"/>
    </row>
    <row r="363" spans="1:49" ht="12.75" hidden="1" outlineLevel="1" x14ac:dyDescent="0.2">
      <c r="A363" s="36"/>
      <c r="B363" s="36"/>
      <c r="C363" s="36"/>
      <c r="D363" s="36"/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6"/>
      <c r="AA363" s="36"/>
      <c r="AB363" s="36"/>
      <c r="AC363" s="36"/>
      <c r="AD363" s="36"/>
      <c r="AE363" s="36"/>
      <c r="AF363" s="36"/>
      <c r="AG363" s="36"/>
      <c r="AI363" s="36"/>
      <c r="AJ363" s="215"/>
      <c r="AM363" s="35"/>
      <c r="AN363" s="215"/>
      <c r="AO363" s="35"/>
      <c r="AP363" s="35"/>
      <c r="AQ363" s="35"/>
      <c r="AT363" s="69"/>
      <c r="AU363" s="69"/>
    </row>
    <row r="364" spans="1:49" ht="12.75" hidden="1" outlineLevel="1" x14ac:dyDescent="0.2">
      <c r="A364" s="36"/>
      <c r="B364" s="36"/>
      <c r="C364" s="36"/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  <c r="AA364" s="36"/>
      <c r="AB364" s="36"/>
      <c r="AC364" s="36"/>
      <c r="AD364" s="36"/>
      <c r="AE364" s="36"/>
      <c r="AF364" s="36"/>
      <c r="AG364" s="36"/>
      <c r="AI364" s="36"/>
      <c r="AJ364" s="215"/>
      <c r="AM364" s="35"/>
      <c r="AN364" s="215"/>
      <c r="AO364" s="35"/>
      <c r="AP364" s="35"/>
      <c r="AQ364" s="35"/>
      <c r="AT364" s="69"/>
      <c r="AU364" s="69"/>
    </row>
    <row r="365" spans="1:49" ht="12.75" hidden="1" outlineLevel="1" x14ac:dyDescent="0.2">
      <c r="A365" s="36"/>
      <c r="B365" s="36"/>
      <c r="C365" s="36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6"/>
      <c r="AA365" s="36"/>
      <c r="AB365" s="36"/>
      <c r="AC365" s="36"/>
      <c r="AD365" s="36"/>
      <c r="AE365" s="36"/>
      <c r="AF365" s="36"/>
      <c r="AG365" s="36"/>
      <c r="AI365" s="36"/>
      <c r="AJ365" s="215"/>
      <c r="AM365" s="35"/>
      <c r="AN365" s="215"/>
      <c r="AO365" s="35"/>
      <c r="AP365" s="35"/>
      <c r="AQ365" s="35"/>
      <c r="AT365" s="69"/>
      <c r="AU365" s="69"/>
    </row>
    <row r="366" spans="1:49" ht="12.75" hidden="1" outlineLevel="1" x14ac:dyDescent="0.2">
      <c r="A366" s="36"/>
      <c r="B366" s="36"/>
      <c r="C366" s="36"/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36"/>
      <c r="AA366" s="36"/>
      <c r="AB366" s="36"/>
      <c r="AC366" s="36"/>
      <c r="AD366" s="36"/>
      <c r="AE366" s="36"/>
      <c r="AF366" s="36"/>
      <c r="AG366" s="36"/>
      <c r="AI366" s="36"/>
      <c r="AJ366" s="215"/>
      <c r="AM366" s="35"/>
      <c r="AN366" s="215"/>
      <c r="AO366" s="35"/>
      <c r="AP366" s="35"/>
      <c r="AQ366" s="35"/>
      <c r="AT366" s="69"/>
      <c r="AU366" s="69"/>
    </row>
    <row r="367" spans="1:49" ht="12.75" hidden="1" outlineLevel="1" x14ac:dyDescent="0.2">
      <c r="A367" s="36"/>
      <c r="B367" s="36"/>
      <c r="C367" s="36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36"/>
      <c r="AA367" s="36"/>
      <c r="AB367" s="36"/>
      <c r="AC367" s="36"/>
      <c r="AD367" s="36"/>
      <c r="AE367" s="36"/>
      <c r="AF367" s="36"/>
      <c r="AG367" s="36"/>
      <c r="AI367" s="36"/>
      <c r="AJ367" s="215"/>
      <c r="AM367" s="35"/>
      <c r="AN367" s="215"/>
      <c r="AO367" s="35"/>
      <c r="AP367" s="35"/>
      <c r="AQ367" s="35"/>
      <c r="AT367" s="69"/>
      <c r="AU367" s="69"/>
    </row>
    <row r="368" spans="1:49" ht="12.75" hidden="1" outlineLevel="1" x14ac:dyDescent="0.2">
      <c r="A368" s="36"/>
      <c r="B368" s="36"/>
      <c r="C368" s="36"/>
      <c r="D368" s="36"/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6"/>
      <c r="W368" s="36"/>
      <c r="X368" s="36"/>
      <c r="Y368" s="36"/>
      <c r="Z368" s="36"/>
      <c r="AA368" s="36"/>
      <c r="AB368" s="36"/>
      <c r="AC368" s="36"/>
      <c r="AD368" s="36"/>
      <c r="AE368" s="36"/>
      <c r="AF368" s="36"/>
      <c r="AG368" s="36"/>
      <c r="AI368" s="36"/>
      <c r="AJ368" s="215"/>
      <c r="AM368" s="35"/>
      <c r="AN368" s="215"/>
      <c r="AO368" s="35"/>
      <c r="AP368" s="35"/>
      <c r="AQ368" s="35"/>
      <c r="AT368" s="69"/>
      <c r="AU368" s="69"/>
    </row>
    <row r="369" spans="1:47" ht="12.75" hidden="1" outlineLevel="1" x14ac:dyDescent="0.2">
      <c r="A369" s="36"/>
      <c r="B369" s="36"/>
      <c r="C369" s="36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36"/>
      <c r="AA369" s="36"/>
      <c r="AB369" s="36"/>
      <c r="AC369" s="36"/>
      <c r="AD369" s="36"/>
      <c r="AE369" s="36"/>
      <c r="AF369" s="36"/>
      <c r="AG369" s="36"/>
      <c r="AI369" s="36"/>
      <c r="AJ369" s="215"/>
      <c r="AM369" s="35"/>
      <c r="AN369" s="215"/>
      <c r="AO369" s="35"/>
      <c r="AP369" s="35"/>
      <c r="AQ369" s="35"/>
      <c r="AT369" s="69"/>
      <c r="AU369" s="69"/>
    </row>
    <row r="370" spans="1:47" ht="12.75" hidden="1" outlineLevel="1" x14ac:dyDescent="0.2">
      <c r="A370" s="36"/>
      <c r="B370" s="36"/>
      <c r="C370" s="36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6"/>
      <c r="Z370" s="36"/>
      <c r="AA370" s="36"/>
      <c r="AB370" s="36"/>
      <c r="AC370" s="36"/>
      <c r="AD370" s="36"/>
      <c r="AE370" s="36"/>
      <c r="AF370" s="36"/>
      <c r="AG370" s="36"/>
      <c r="AI370" s="36"/>
      <c r="AJ370" s="215"/>
      <c r="AM370" s="35"/>
      <c r="AN370" s="215"/>
      <c r="AO370" s="35"/>
      <c r="AP370" s="35"/>
      <c r="AQ370" s="35"/>
      <c r="AT370" s="69"/>
      <c r="AU370" s="69"/>
    </row>
    <row r="371" spans="1:47" ht="12.75" hidden="1" outlineLevel="1" x14ac:dyDescent="0.2">
      <c r="A371" s="36"/>
      <c r="B371" s="36"/>
      <c r="C371" s="36"/>
      <c r="D371" s="36"/>
      <c r="E371" s="36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36"/>
      <c r="U371" s="36"/>
      <c r="V371" s="36"/>
      <c r="W371" s="36"/>
      <c r="X371" s="36"/>
      <c r="Y371" s="36"/>
      <c r="Z371" s="36"/>
      <c r="AA371" s="36"/>
      <c r="AB371" s="36"/>
      <c r="AC371" s="36"/>
      <c r="AD371" s="36"/>
      <c r="AE371" s="36"/>
      <c r="AF371" s="36"/>
      <c r="AG371" s="36"/>
      <c r="AI371" s="36"/>
      <c r="AJ371" s="215"/>
      <c r="AM371" s="35"/>
      <c r="AN371" s="215"/>
      <c r="AO371" s="35"/>
      <c r="AP371" s="35"/>
      <c r="AQ371" s="35"/>
      <c r="AT371" s="69"/>
      <c r="AU371" s="69"/>
    </row>
    <row r="372" spans="1:47" ht="12.75" hidden="1" outlineLevel="1" x14ac:dyDescent="0.2">
      <c r="A372" s="36"/>
      <c r="B372" s="36"/>
      <c r="C372" s="36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36"/>
      <c r="AA372" s="36"/>
      <c r="AB372" s="36"/>
      <c r="AC372" s="36"/>
      <c r="AD372" s="36"/>
      <c r="AE372" s="36"/>
      <c r="AF372" s="36"/>
      <c r="AG372" s="36"/>
      <c r="AI372" s="36"/>
      <c r="AJ372" s="215"/>
      <c r="AM372" s="35"/>
      <c r="AN372" s="215"/>
      <c r="AO372" s="35"/>
      <c r="AP372" s="35"/>
      <c r="AQ372" s="35"/>
      <c r="AT372" s="69"/>
      <c r="AU372" s="69"/>
    </row>
    <row r="373" spans="1:47" ht="12.75" hidden="1" outlineLevel="1" x14ac:dyDescent="0.2">
      <c r="A373" s="36"/>
      <c r="B373" s="36"/>
      <c r="C373" s="36"/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36"/>
      <c r="AA373" s="36"/>
      <c r="AB373" s="36"/>
      <c r="AC373" s="36"/>
      <c r="AD373" s="36"/>
      <c r="AE373" s="36"/>
      <c r="AF373" s="36"/>
      <c r="AG373" s="36"/>
      <c r="AI373" s="36"/>
      <c r="AJ373" s="215"/>
      <c r="AM373" s="35"/>
      <c r="AN373" s="215"/>
      <c r="AO373" s="35"/>
      <c r="AP373" s="35"/>
      <c r="AQ373" s="35"/>
      <c r="AT373" s="69"/>
      <c r="AU373" s="69"/>
    </row>
    <row r="374" spans="1:47" ht="12.75" hidden="1" outlineLevel="1" x14ac:dyDescent="0.2">
      <c r="A374" s="36"/>
      <c r="B374" s="36"/>
      <c r="C374" s="36"/>
      <c r="D374" s="36"/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36"/>
      <c r="AA374" s="36"/>
      <c r="AB374" s="36"/>
      <c r="AC374" s="36"/>
      <c r="AD374" s="36"/>
      <c r="AE374" s="36"/>
      <c r="AF374" s="36"/>
      <c r="AG374" s="36"/>
      <c r="AI374" s="36"/>
      <c r="AJ374" s="215"/>
      <c r="AM374" s="35"/>
      <c r="AN374" s="215"/>
      <c r="AO374" s="35"/>
      <c r="AP374" s="35"/>
      <c r="AQ374" s="35"/>
      <c r="AT374" s="69"/>
      <c r="AU374" s="69"/>
    </row>
    <row r="375" spans="1:47" ht="12.75" hidden="1" outlineLevel="1" x14ac:dyDescent="0.2">
      <c r="A375" s="36"/>
      <c r="B375" s="36"/>
      <c r="C375" s="36"/>
      <c r="D375" s="36"/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6"/>
      <c r="AA375" s="36"/>
      <c r="AB375" s="36"/>
      <c r="AC375" s="36"/>
      <c r="AD375" s="36"/>
      <c r="AE375" s="36"/>
      <c r="AF375" s="36"/>
      <c r="AG375" s="36"/>
      <c r="AI375" s="36"/>
      <c r="AJ375" s="215"/>
      <c r="AM375" s="35"/>
      <c r="AN375" s="215"/>
      <c r="AO375" s="35"/>
      <c r="AP375" s="35"/>
      <c r="AQ375" s="35"/>
      <c r="AT375" s="69"/>
      <c r="AU375" s="69"/>
    </row>
    <row r="376" spans="1:47" ht="12.75" hidden="1" outlineLevel="1" x14ac:dyDescent="0.2">
      <c r="A376" s="36"/>
      <c r="B376" s="36"/>
      <c r="C376" s="36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  <c r="AA376" s="36"/>
      <c r="AB376" s="36"/>
      <c r="AC376" s="36"/>
      <c r="AD376" s="36"/>
      <c r="AE376" s="36"/>
      <c r="AF376" s="36"/>
      <c r="AG376" s="36"/>
      <c r="AI376" s="36"/>
      <c r="AJ376" s="215"/>
      <c r="AM376" s="35"/>
      <c r="AN376" s="215"/>
      <c r="AO376" s="35"/>
      <c r="AP376" s="35"/>
      <c r="AQ376" s="35"/>
      <c r="AT376" s="69"/>
      <c r="AU376" s="69"/>
    </row>
    <row r="377" spans="1:47" ht="12.75" hidden="1" outlineLevel="1" x14ac:dyDescent="0.2">
      <c r="A377" s="36"/>
      <c r="B377" s="36"/>
      <c r="C377" s="36"/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36"/>
      <c r="AA377" s="36"/>
      <c r="AB377" s="36"/>
      <c r="AC377" s="36"/>
      <c r="AD377" s="36"/>
      <c r="AE377" s="36"/>
      <c r="AF377" s="36"/>
      <c r="AG377" s="36"/>
      <c r="AI377" s="36"/>
      <c r="AJ377" s="215"/>
      <c r="AM377" s="35"/>
      <c r="AN377" s="215"/>
      <c r="AO377" s="35"/>
      <c r="AP377" s="35"/>
      <c r="AQ377" s="35"/>
      <c r="AT377" s="69"/>
      <c r="AU377" s="69"/>
    </row>
    <row r="378" spans="1:47" ht="12.75" hidden="1" outlineLevel="1" x14ac:dyDescent="0.2">
      <c r="A378" s="36"/>
      <c r="B378" s="36"/>
      <c r="C378" s="36"/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  <c r="AA378" s="36"/>
      <c r="AB378" s="36"/>
      <c r="AC378" s="36"/>
      <c r="AD378" s="36"/>
      <c r="AE378" s="36"/>
      <c r="AF378" s="36"/>
      <c r="AG378" s="36"/>
      <c r="AI378" s="36"/>
      <c r="AJ378" s="215"/>
      <c r="AM378" s="35"/>
      <c r="AN378" s="215"/>
      <c r="AO378" s="35"/>
      <c r="AP378" s="35"/>
      <c r="AQ378" s="35"/>
      <c r="AT378" s="69"/>
      <c r="AU378" s="69"/>
    </row>
    <row r="379" spans="1:47" ht="12.75" hidden="1" outlineLevel="1" x14ac:dyDescent="0.2">
      <c r="A379" s="36"/>
      <c r="B379" s="36"/>
      <c r="C379" s="36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/>
      <c r="AA379" s="36"/>
      <c r="AB379" s="36"/>
      <c r="AC379" s="36"/>
      <c r="AD379" s="36"/>
      <c r="AE379" s="36"/>
      <c r="AF379" s="36"/>
      <c r="AG379" s="36"/>
      <c r="AI379" s="36"/>
      <c r="AJ379" s="215"/>
      <c r="AM379" s="35"/>
      <c r="AN379" s="215"/>
      <c r="AO379" s="35"/>
      <c r="AP379" s="35"/>
      <c r="AQ379" s="35"/>
      <c r="AT379" s="69"/>
      <c r="AU379" s="69"/>
    </row>
    <row r="380" spans="1:47" ht="12.75" hidden="1" outlineLevel="1" x14ac:dyDescent="0.2">
      <c r="A380" s="36"/>
      <c r="B380" s="36"/>
      <c r="C380" s="36"/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6"/>
      <c r="AA380" s="36"/>
      <c r="AB380" s="36"/>
      <c r="AC380" s="36"/>
      <c r="AD380" s="36"/>
      <c r="AE380" s="36"/>
      <c r="AF380" s="36"/>
      <c r="AG380" s="36"/>
      <c r="AI380" s="36"/>
      <c r="AJ380" s="215"/>
      <c r="AM380" s="35"/>
      <c r="AN380" s="215"/>
      <c r="AO380" s="35"/>
      <c r="AP380" s="35"/>
      <c r="AQ380" s="35"/>
      <c r="AT380" s="69"/>
      <c r="AU380" s="69"/>
    </row>
    <row r="381" spans="1:47" ht="12.75" hidden="1" outlineLevel="1" x14ac:dyDescent="0.2">
      <c r="A381" s="36"/>
      <c r="B381" s="36"/>
      <c r="C381" s="36"/>
      <c r="D381" s="36"/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  <c r="AA381" s="36"/>
      <c r="AB381" s="36"/>
      <c r="AC381" s="36"/>
      <c r="AD381" s="36"/>
      <c r="AE381" s="36"/>
      <c r="AF381" s="36"/>
      <c r="AG381" s="36"/>
      <c r="AI381" s="36"/>
      <c r="AJ381" s="215"/>
      <c r="AM381" s="35"/>
      <c r="AN381" s="215"/>
      <c r="AO381" s="35"/>
      <c r="AP381" s="35"/>
      <c r="AQ381" s="35"/>
      <c r="AT381" s="69"/>
      <c r="AU381" s="69"/>
    </row>
    <row r="382" spans="1:47" ht="12.75" hidden="1" outlineLevel="1" x14ac:dyDescent="0.2">
      <c r="A382" s="36"/>
      <c r="B382" s="36"/>
      <c r="C382" s="36"/>
      <c r="D382" s="36"/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6"/>
      <c r="AA382" s="36"/>
      <c r="AB382" s="36"/>
      <c r="AC382" s="36"/>
      <c r="AD382" s="36"/>
      <c r="AE382" s="36"/>
      <c r="AF382" s="36"/>
      <c r="AG382" s="36"/>
      <c r="AI382" s="36"/>
      <c r="AJ382" s="215"/>
      <c r="AM382" s="35"/>
      <c r="AN382" s="215"/>
      <c r="AO382" s="35"/>
      <c r="AP382" s="35"/>
      <c r="AQ382" s="35"/>
      <c r="AT382" s="69"/>
      <c r="AU382" s="69"/>
    </row>
    <row r="383" spans="1:47" ht="12.75" hidden="1" outlineLevel="1" x14ac:dyDescent="0.2">
      <c r="A383" s="36"/>
      <c r="B383" s="36"/>
      <c r="C383" s="36"/>
      <c r="D383" s="36"/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  <c r="AA383" s="36"/>
      <c r="AB383" s="36"/>
      <c r="AC383" s="36"/>
      <c r="AD383" s="36"/>
      <c r="AE383" s="36"/>
      <c r="AF383" s="36"/>
      <c r="AG383" s="36"/>
      <c r="AI383" s="36"/>
      <c r="AJ383" s="215"/>
      <c r="AM383" s="35"/>
      <c r="AN383" s="215"/>
      <c r="AO383" s="35"/>
      <c r="AP383" s="35"/>
      <c r="AQ383" s="35"/>
      <c r="AT383" s="69"/>
      <c r="AU383" s="69"/>
    </row>
    <row r="384" spans="1:47" ht="12.75" hidden="1" outlineLevel="1" x14ac:dyDescent="0.2">
      <c r="A384" s="36"/>
      <c r="B384" s="36"/>
      <c r="C384" s="36"/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6"/>
      <c r="AA384" s="36"/>
      <c r="AB384" s="36"/>
      <c r="AC384" s="36"/>
      <c r="AD384" s="36"/>
      <c r="AE384" s="36"/>
      <c r="AF384" s="36"/>
      <c r="AG384" s="36"/>
      <c r="AI384" s="36"/>
      <c r="AJ384" s="215"/>
      <c r="AM384" s="35"/>
      <c r="AN384" s="215"/>
      <c r="AO384" s="35"/>
      <c r="AP384" s="35"/>
      <c r="AQ384" s="35"/>
      <c r="AT384" s="69"/>
      <c r="AU384" s="69"/>
    </row>
    <row r="385" spans="1:47" ht="12.75" hidden="1" outlineLevel="1" x14ac:dyDescent="0.2">
      <c r="A385" s="36"/>
      <c r="B385" s="36"/>
      <c r="C385" s="36"/>
      <c r="D385" s="36"/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6"/>
      <c r="AA385" s="36"/>
      <c r="AB385" s="36"/>
      <c r="AC385" s="36"/>
      <c r="AD385" s="36"/>
      <c r="AE385" s="36"/>
      <c r="AF385" s="36"/>
      <c r="AG385" s="36"/>
      <c r="AI385" s="36"/>
      <c r="AJ385" s="215"/>
      <c r="AM385" s="35"/>
      <c r="AN385" s="215"/>
      <c r="AO385" s="35"/>
      <c r="AP385" s="35"/>
      <c r="AQ385" s="35"/>
      <c r="AT385" s="69"/>
      <c r="AU385" s="69"/>
    </row>
    <row r="386" spans="1:47" ht="12.75" hidden="1" outlineLevel="1" x14ac:dyDescent="0.2">
      <c r="A386" s="36"/>
      <c r="B386" s="36"/>
      <c r="C386" s="36"/>
      <c r="D386" s="36"/>
      <c r="E386" s="36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6"/>
      <c r="AA386" s="36"/>
      <c r="AB386" s="36"/>
      <c r="AC386" s="36"/>
      <c r="AD386" s="36"/>
      <c r="AE386" s="36"/>
      <c r="AF386" s="36"/>
      <c r="AG386" s="36"/>
      <c r="AI386" s="36"/>
      <c r="AJ386" s="215"/>
      <c r="AM386" s="35"/>
      <c r="AN386" s="215"/>
      <c r="AO386" s="35"/>
      <c r="AP386" s="35"/>
      <c r="AQ386" s="35"/>
      <c r="AT386" s="69"/>
      <c r="AU386" s="69"/>
    </row>
    <row r="387" spans="1:47" ht="12.75" hidden="1" outlineLevel="1" x14ac:dyDescent="0.2">
      <c r="A387" s="36"/>
      <c r="B387" s="36"/>
      <c r="C387" s="36"/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36"/>
      <c r="AA387" s="36"/>
      <c r="AB387" s="36"/>
      <c r="AC387" s="36"/>
      <c r="AD387" s="36"/>
      <c r="AE387" s="36"/>
      <c r="AF387" s="36"/>
      <c r="AG387" s="36"/>
      <c r="AI387" s="36"/>
      <c r="AJ387" s="215"/>
      <c r="AM387" s="35"/>
      <c r="AN387" s="215"/>
      <c r="AO387" s="35"/>
      <c r="AP387" s="35"/>
      <c r="AQ387" s="35"/>
      <c r="AT387" s="69"/>
      <c r="AU387" s="69"/>
    </row>
    <row r="388" spans="1:47" ht="12.75" hidden="1" outlineLevel="1" x14ac:dyDescent="0.2">
      <c r="A388" s="36"/>
      <c r="B388" s="36"/>
      <c r="C388" s="36"/>
      <c r="D388" s="36"/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6"/>
      <c r="AA388" s="36"/>
      <c r="AB388" s="36"/>
      <c r="AC388" s="36"/>
      <c r="AD388" s="36"/>
      <c r="AE388" s="36"/>
      <c r="AF388" s="36"/>
      <c r="AG388" s="36"/>
      <c r="AI388" s="36"/>
      <c r="AJ388" s="215"/>
      <c r="AM388" s="35"/>
      <c r="AN388" s="215"/>
      <c r="AO388" s="35"/>
      <c r="AP388" s="35"/>
      <c r="AQ388" s="35"/>
      <c r="AT388" s="69"/>
      <c r="AU388" s="69"/>
    </row>
    <row r="389" spans="1:47" ht="12.75" hidden="1" outlineLevel="1" x14ac:dyDescent="0.2">
      <c r="A389" s="36"/>
      <c r="B389" s="36"/>
      <c r="C389" s="36"/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36"/>
      <c r="AA389" s="36"/>
      <c r="AB389" s="36"/>
      <c r="AC389" s="36"/>
      <c r="AD389" s="36"/>
      <c r="AE389" s="36"/>
      <c r="AF389" s="36"/>
      <c r="AG389" s="36"/>
      <c r="AI389" s="36"/>
      <c r="AJ389" s="215"/>
      <c r="AM389" s="35"/>
      <c r="AN389" s="215"/>
      <c r="AO389" s="35"/>
      <c r="AP389" s="35"/>
      <c r="AQ389" s="35"/>
      <c r="AT389" s="69"/>
      <c r="AU389" s="69"/>
    </row>
    <row r="390" spans="1:47" ht="12.75" hidden="1" outlineLevel="1" x14ac:dyDescent="0.2">
      <c r="A390" s="36"/>
      <c r="B390" s="36"/>
      <c r="C390" s="36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36"/>
      <c r="AA390" s="36"/>
      <c r="AB390" s="36"/>
      <c r="AC390" s="36"/>
      <c r="AD390" s="36"/>
      <c r="AE390" s="36"/>
      <c r="AF390" s="36"/>
      <c r="AG390" s="36"/>
      <c r="AI390" s="36"/>
      <c r="AJ390" s="215"/>
      <c r="AM390" s="35"/>
      <c r="AN390" s="215"/>
      <c r="AO390" s="35"/>
      <c r="AP390" s="35"/>
      <c r="AQ390" s="35"/>
      <c r="AT390" s="69"/>
      <c r="AU390" s="69"/>
    </row>
    <row r="391" spans="1:47" ht="12.75" hidden="1" outlineLevel="1" x14ac:dyDescent="0.2">
      <c r="A391" s="36"/>
      <c r="B391" s="36"/>
      <c r="C391" s="36"/>
      <c r="D391" s="36"/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  <c r="AA391" s="36"/>
      <c r="AB391" s="36"/>
      <c r="AC391" s="36"/>
      <c r="AD391" s="36"/>
      <c r="AE391" s="36"/>
      <c r="AF391" s="36"/>
      <c r="AG391" s="36"/>
      <c r="AI391" s="36"/>
      <c r="AJ391" s="215"/>
      <c r="AM391" s="35"/>
      <c r="AN391" s="215"/>
      <c r="AO391" s="35"/>
      <c r="AP391" s="35"/>
      <c r="AQ391" s="35"/>
      <c r="AT391" s="69"/>
      <c r="AU391" s="69"/>
    </row>
    <row r="392" spans="1:47" ht="12.75" hidden="1" outlineLevel="1" x14ac:dyDescent="0.2">
      <c r="A392" s="36"/>
      <c r="B392" s="36"/>
      <c r="C392" s="36"/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  <c r="AA392" s="36"/>
      <c r="AB392" s="36"/>
      <c r="AC392" s="36"/>
      <c r="AD392" s="36"/>
      <c r="AE392" s="36"/>
      <c r="AF392" s="36"/>
      <c r="AG392" s="36"/>
      <c r="AI392" s="36"/>
      <c r="AJ392" s="215"/>
      <c r="AM392" s="35"/>
      <c r="AN392" s="215"/>
      <c r="AO392" s="35"/>
      <c r="AP392" s="35"/>
      <c r="AQ392" s="35"/>
      <c r="AT392" s="69"/>
      <c r="AU392" s="69"/>
    </row>
    <row r="393" spans="1:47" ht="12.75" hidden="1" outlineLevel="1" x14ac:dyDescent="0.2">
      <c r="A393" s="36"/>
      <c r="B393" s="36"/>
      <c r="C393" s="36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36"/>
      <c r="AA393" s="36"/>
      <c r="AB393" s="36"/>
      <c r="AC393" s="36"/>
      <c r="AD393" s="36"/>
      <c r="AE393" s="36"/>
      <c r="AF393" s="36"/>
      <c r="AG393" s="36"/>
      <c r="AI393" s="36"/>
      <c r="AJ393" s="215"/>
      <c r="AM393" s="35"/>
      <c r="AN393" s="215"/>
      <c r="AO393" s="35"/>
      <c r="AP393" s="35"/>
      <c r="AQ393" s="35"/>
      <c r="AT393" s="69"/>
      <c r="AU393" s="69"/>
    </row>
    <row r="394" spans="1:47" ht="12.75" hidden="1" outlineLevel="1" x14ac:dyDescent="0.2">
      <c r="A394" s="36"/>
      <c r="B394" s="36"/>
      <c r="C394" s="36"/>
      <c r="D394" s="36"/>
      <c r="E394" s="36"/>
      <c r="F394" s="36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  <c r="AA394" s="36"/>
      <c r="AB394" s="36"/>
      <c r="AC394" s="36"/>
      <c r="AD394" s="36"/>
      <c r="AE394" s="36"/>
      <c r="AF394" s="36"/>
      <c r="AG394" s="36"/>
      <c r="AI394" s="36"/>
      <c r="AJ394" s="215"/>
      <c r="AM394" s="35"/>
      <c r="AN394" s="215"/>
      <c r="AO394" s="35"/>
      <c r="AP394" s="35"/>
      <c r="AQ394" s="35"/>
      <c r="AT394" s="69"/>
      <c r="AU394" s="69"/>
    </row>
    <row r="395" spans="1:47" ht="12.75" hidden="1" outlineLevel="1" x14ac:dyDescent="0.2">
      <c r="A395" s="36"/>
      <c r="B395" s="36"/>
      <c r="C395" s="36"/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6"/>
      <c r="AA395" s="36"/>
      <c r="AB395" s="36"/>
      <c r="AC395" s="36"/>
      <c r="AD395" s="36"/>
      <c r="AE395" s="36"/>
      <c r="AF395" s="36"/>
      <c r="AG395" s="36"/>
      <c r="AI395" s="36"/>
      <c r="AJ395" s="215"/>
      <c r="AM395" s="35"/>
      <c r="AN395" s="215"/>
      <c r="AO395" s="35"/>
      <c r="AP395" s="35"/>
      <c r="AQ395" s="35"/>
      <c r="AT395" s="69"/>
      <c r="AU395" s="69"/>
    </row>
    <row r="396" spans="1:47" ht="12.75" hidden="1" outlineLevel="1" x14ac:dyDescent="0.2">
      <c r="A396" s="36"/>
      <c r="B396" s="36"/>
      <c r="C396" s="36"/>
      <c r="D396" s="36"/>
      <c r="E396" s="36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  <c r="AA396" s="36"/>
      <c r="AB396" s="36"/>
      <c r="AC396" s="36"/>
      <c r="AD396" s="36"/>
      <c r="AE396" s="36"/>
      <c r="AF396" s="36"/>
      <c r="AG396" s="36"/>
      <c r="AI396" s="36"/>
      <c r="AJ396" s="215"/>
      <c r="AM396" s="35"/>
      <c r="AN396" s="215"/>
      <c r="AO396" s="35"/>
      <c r="AP396" s="35"/>
      <c r="AQ396" s="35"/>
      <c r="AT396" s="69"/>
      <c r="AU396" s="69"/>
    </row>
    <row r="397" spans="1:47" ht="12.75" hidden="1" outlineLevel="1" x14ac:dyDescent="0.2">
      <c r="A397" s="36"/>
      <c r="B397" s="36"/>
      <c r="C397" s="36"/>
      <c r="D397" s="36"/>
      <c r="E397" s="36"/>
      <c r="F397" s="36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6"/>
      <c r="AA397" s="36"/>
      <c r="AB397" s="36"/>
      <c r="AC397" s="36"/>
      <c r="AD397" s="36"/>
      <c r="AE397" s="36"/>
      <c r="AF397" s="36"/>
      <c r="AG397" s="36"/>
      <c r="AI397" s="36"/>
      <c r="AJ397" s="215"/>
      <c r="AM397" s="35"/>
      <c r="AN397" s="215"/>
      <c r="AO397" s="35"/>
      <c r="AP397" s="35"/>
      <c r="AQ397" s="35"/>
      <c r="AT397" s="69"/>
      <c r="AU397" s="69"/>
    </row>
    <row r="398" spans="1:47" ht="12.75" hidden="1" outlineLevel="1" x14ac:dyDescent="0.2">
      <c r="A398" s="36"/>
      <c r="B398" s="36"/>
      <c r="C398" s="36"/>
      <c r="D398" s="36"/>
      <c r="E398" s="36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6"/>
      <c r="AA398" s="36"/>
      <c r="AB398" s="36"/>
      <c r="AC398" s="36"/>
      <c r="AD398" s="36"/>
      <c r="AE398" s="36"/>
      <c r="AF398" s="36"/>
      <c r="AG398" s="36"/>
      <c r="AI398" s="36"/>
      <c r="AJ398" s="215"/>
      <c r="AM398" s="35"/>
      <c r="AN398" s="215"/>
      <c r="AO398" s="35"/>
      <c r="AP398" s="35"/>
      <c r="AQ398" s="35"/>
      <c r="AT398" s="69"/>
      <c r="AU398" s="69"/>
    </row>
    <row r="399" spans="1:47" ht="12.75" hidden="1" outlineLevel="1" x14ac:dyDescent="0.2">
      <c r="A399" s="36"/>
      <c r="B399" s="36"/>
      <c r="C399" s="36"/>
      <c r="D399" s="36"/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  <c r="AA399" s="36"/>
      <c r="AB399" s="36"/>
      <c r="AC399" s="36"/>
      <c r="AD399" s="36"/>
      <c r="AE399" s="36"/>
      <c r="AF399" s="36"/>
      <c r="AG399" s="36"/>
      <c r="AI399" s="36"/>
      <c r="AJ399" s="215"/>
      <c r="AM399" s="35"/>
      <c r="AN399" s="215"/>
      <c r="AO399" s="35"/>
      <c r="AP399" s="35"/>
      <c r="AQ399" s="35"/>
      <c r="AT399" s="69"/>
      <c r="AU399" s="69"/>
    </row>
    <row r="400" spans="1:47" ht="12.75" hidden="1" outlineLevel="1" x14ac:dyDescent="0.2">
      <c r="A400" s="36"/>
      <c r="B400" s="36"/>
      <c r="C400" s="36"/>
      <c r="D400" s="36"/>
      <c r="E400" s="36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36"/>
      <c r="AA400" s="36"/>
      <c r="AB400" s="36"/>
      <c r="AC400" s="36"/>
      <c r="AD400" s="36"/>
      <c r="AE400" s="36"/>
      <c r="AF400" s="36"/>
      <c r="AG400" s="36"/>
      <c r="AI400" s="36"/>
      <c r="AJ400" s="215"/>
      <c r="AM400" s="35"/>
      <c r="AN400" s="215"/>
      <c r="AO400" s="35"/>
      <c r="AP400" s="35"/>
      <c r="AQ400" s="35"/>
      <c r="AT400" s="69"/>
      <c r="AU400" s="69"/>
    </row>
    <row r="401" spans="1:47" ht="12.75" hidden="1" outlineLevel="1" x14ac:dyDescent="0.2">
      <c r="A401" s="36"/>
      <c r="B401" s="36"/>
      <c r="C401" s="36"/>
      <c r="D401" s="36"/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36"/>
      <c r="AA401" s="36"/>
      <c r="AB401" s="36"/>
      <c r="AC401" s="36"/>
      <c r="AD401" s="36"/>
      <c r="AE401" s="36"/>
      <c r="AF401" s="36"/>
      <c r="AG401" s="36"/>
      <c r="AI401" s="36"/>
      <c r="AJ401" s="215"/>
      <c r="AM401" s="35"/>
      <c r="AN401" s="215"/>
      <c r="AO401" s="35"/>
      <c r="AP401" s="35"/>
      <c r="AQ401" s="35"/>
      <c r="AT401" s="69"/>
      <c r="AU401" s="69"/>
    </row>
    <row r="402" spans="1:47" ht="12.75" hidden="1" outlineLevel="1" x14ac:dyDescent="0.2">
      <c r="A402" s="36"/>
      <c r="B402" s="36"/>
      <c r="C402" s="36"/>
      <c r="D402" s="36"/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6"/>
      <c r="AA402" s="36"/>
      <c r="AB402" s="36"/>
      <c r="AC402" s="36"/>
      <c r="AD402" s="36"/>
      <c r="AE402" s="36"/>
      <c r="AF402" s="36"/>
      <c r="AG402" s="36"/>
      <c r="AI402" s="36"/>
      <c r="AJ402" s="215"/>
      <c r="AM402" s="35"/>
      <c r="AN402" s="215"/>
      <c r="AO402" s="35"/>
      <c r="AP402" s="35"/>
      <c r="AQ402" s="35"/>
      <c r="AT402" s="69"/>
      <c r="AU402" s="69"/>
    </row>
    <row r="403" spans="1:47" ht="12.75" hidden="1" outlineLevel="1" x14ac:dyDescent="0.2">
      <c r="A403" s="36"/>
      <c r="B403" s="36"/>
      <c r="C403" s="36"/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6"/>
      <c r="AA403" s="36"/>
      <c r="AB403" s="36"/>
      <c r="AC403" s="36"/>
      <c r="AD403" s="36"/>
      <c r="AE403" s="36"/>
      <c r="AF403" s="36"/>
      <c r="AG403" s="36"/>
      <c r="AI403" s="36"/>
      <c r="AJ403" s="215"/>
      <c r="AM403" s="35"/>
      <c r="AN403" s="215"/>
      <c r="AO403" s="35"/>
      <c r="AP403" s="35"/>
      <c r="AQ403" s="35"/>
      <c r="AT403" s="69"/>
      <c r="AU403" s="69"/>
    </row>
    <row r="404" spans="1:47" ht="12.75" hidden="1" outlineLevel="1" x14ac:dyDescent="0.2">
      <c r="A404" s="36"/>
      <c r="B404" s="36"/>
      <c r="C404" s="36"/>
      <c r="D404" s="36"/>
      <c r="E404" s="36"/>
      <c r="F404" s="36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6"/>
      <c r="AA404" s="36"/>
      <c r="AB404" s="36"/>
      <c r="AC404" s="36"/>
      <c r="AD404" s="36"/>
      <c r="AE404" s="36"/>
      <c r="AF404" s="36"/>
      <c r="AG404" s="36"/>
      <c r="AI404" s="36"/>
      <c r="AJ404" s="215"/>
      <c r="AM404" s="35"/>
      <c r="AN404" s="215"/>
      <c r="AO404" s="35"/>
      <c r="AP404" s="35"/>
      <c r="AQ404" s="35"/>
      <c r="AT404" s="69"/>
      <c r="AU404" s="69"/>
    </row>
    <row r="405" spans="1:47" ht="12.75" hidden="1" outlineLevel="1" x14ac:dyDescent="0.2">
      <c r="A405" s="36"/>
      <c r="B405" s="36"/>
      <c r="C405" s="36"/>
      <c r="D405" s="36"/>
      <c r="E405" s="36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36"/>
      <c r="AA405" s="36"/>
      <c r="AB405" s="36"/>
      <c r="AC405" s="36"/>
      <c r="AD405" s="36"/>
      <c r="AE405" s="36"/>
      <c r="AF405" s="36"/>
      <c r="AG405" s="36"/>
      <c r="AI405" s="36"/>
      <c r="AJ405" s="215"/>
      <c r="AM405" s="35"/>
      <c r="AN405" s="215"/>
      <c r="AO405" s="35"/>
      <c r="AP405" s="35"/>
      <c r="AQ405" s="35"/>
      <c r="AT405" s="69"/>
      <c r="AU405" s="69"/>
    </row>
    <row r="406" spans="1:47" ht="12.75" hidden="1" outlineLevel="1" x14ac:dyDescent="0.2">
      <c r="A406" s="36"/>
      <c r="B406" s="36"/>
      <c r="C406" s="36"/>
      <c r="D406" s="36"/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36"/>
      <c r="AA406" s="36"/>
      <c r="AB406" s="36"/>
      <c r="AC406" s="36"/>
      <c r="AD406" s="36"/>
      <c r="AE406" s="36"/>
      <c r="AF406" s="36"/>
      <c r="AG406" s="36"/>
      <c r="AI406" s="36"/>
      <c r="AJ406" s="215"/>
      <c r="AM406" s="35"/>
      <c r="AN406" s="215"/>
      <c r="AO406" s="35"/>
      <c r="AP406" s="35"/>
      <c r="AQ406" s="35"/>
      <c r="AT406" s="69"/>
      <c r="AU406" s="69"/>
    </row>
    <row r="407" spans="1:47" ht="12.75" hidden="1" outlineLevel="1" x14ac:dyDescent="0.2">
      <c r="A407" s="36"/>
      <c r="B407" s="36"/>
      <c r="C407" s="36"/>
      <c r="D407" s="36"/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6"/>
      <c r="T407" s="36"/>
      <c r="U407" s="36"/>
      <c r="V407" s="36"/>
      <c r="W407" s="36"/>
      <c r="X407" s="36"/>
      <c r="Y407" s="36"/>
      <c r="Z407" s="36"/>
      <c r="AA407" s="36"/>
      <c r="AB407" s="36"/>
      <c r="AC407" s="36"/>
      <c r="AD407" s="36"/>
      <c r="AE407" s="36"/>
      <c r="AF407" s="36"/>
      <c r="AG407" s="36"/>
      <c r="AI407" s="36"/>
      <c r="AJ407" s="215"/>
      <c r="AM407" s="35"/>
      <c r="AN407" s="215"/>
      <c r="AO407" s="35"/>
      <c r="AP407" s="35"/>
      <c r="AQ407" s="35"/>
      <c r="AT407" s="69"/>
      <c r="AU407" s="69"/>
    </row>
    <row r="408" spans="1:47" ht="12.75" collapsed="1" x14ac:dyDescent="0.2">
      <c r="A408" s="36"/>
      <c r="B408" s="36"/>
      <c r="C408" s="36"/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36"/>
      <c r="U408" s="36"/>
      <c r="V408" s="36"/>
      <c r="W408" s="36"/>
      <c r="X408" s="36"/>
      <c r="Y408" s="36"/>
      <c r="Z408" s="36"/>
      <c r="AA408" s="36"/>
      <c r="AB408" s="36"/>
      <c r="AC408" s="36"/>
      <c r="AD408" s="36"/>
      <c r="AE408" s="36"/>
      <c r="AF408" s="36"/>
      <c r="AG408" s="36"/>
      <c r="AI408" s="36"/>
      <c r="AJ408" s="215"/>
      <c r="AM408" s="35"/>
      <c r="AN408" s="215"/>
      <c r="AO408" s="35"/>
      <c r="AP408" s="35"/>
      <c r="AQ408" s="35"/>
      <c r="AT408" s="69"/>
      <c r="AU408" s="69"/>
    </row>
    <row r="409" spans="1:47" ht="12.75" x14ac:dyDescent="0.2">
      <c r="A409" s="36"/>
      <c r="B409" s="36"/>
      <c r="C409" s="36"/>
      <c r="D409" s="36"/>
      <c r="E409" s="36"/>
      <c r="F409" s="36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6"/>
      <c r="T409" s="36"/>
      <c r="U409" s="36"/>
      <c r="V409" s="36"/>
      <c r="W409" s="36"/>
      <c r="X409" s="36"/>
      <c r="Y409" s="36"/>
      <c r="Z409" s="36"/>
      <c r="AA409" s="36"/>
      <c r="AB409" s="36"/>
      <c r="AC409" s="36"/>
      <c r="AD409" s="36"/>
      <c r="AE409" s="36"/>
      <c r="AF409" s="36"/>
      <c r="AG409" s="36"/>
      <c r="AI409" s="36"/>
      <c r="AJ409" s="215"/>
      <c r="AM409" s="35"/>
      <c r="AN409" s="215"/>
      <c r="AO409" s="35"/>
      <c r="AP409" s="35"/>
      <c r="AQ409" s="35"/>
      <c r="AT409" s="69"/>
      <c r="AU409" s="69"/>
    </row>
    <row r="410" spans="1:47" ht="12.75" x14ac:dyDescent="0.2">
      <c r="A410" s="36"/>
      <c r="B410" s="36"/>
      <c r="C410" s="36"/>
      <c r="D410" s="36"/>
      <c r="E410" s="36"/>
      <c r="F410" s="36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6"/>
      <c r="T410" s="36"/>
      <c r="U410" s="36"/>
      <c r="V410" s="36"/>
      <c r="W410" s="36"/>
      <c r="X410" s="36"/>
      <c r="Y410" s="36"/>
      <c r="Z410" s="36"/>
      <c r="AA410" s="36"/>
      <c r="AB410" s="36"/>
      <c r="AC410" s="36"/>
      <c r="AD410" s="36"/>
      <c r="AE410" s="36"/>
      <c r="AF410" s="36"/>
      <c r="AG410" s="36"/>
      <c r="AI410" s="36"/>
      <c r="AJ410" s="215"/>
      <c r="AM410" s="35"/>
      <c r="AN410" s="215"/>
      <c r="AO410" s="35"/>
      <c r="AP410" s="35"/>
      <c r="AQ410" s="35"/>
      <c r="AT410" s="69"/>
      <c r="AU410" s="69"/>
    </row>
    <row r="411" spans="1:47" ht="12.75" x14ac:dyDescent="0.2">
      <c r="A411" s="36"/>
      <c r="B411" s="36"/>
      <c r="C411" s="36"/>
      <c r="D411" s="36"/>
      <c r="E411" s="36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6"/>
      <c r="T411" s="36"/>
      <c r="U411" s="36"/>
      <c r="V411" s="36"/>
      <c r="W411" s="36"/>
      <c r="X411" s="36"/>
      <c r="Y411" s="36"/>
      <c r="Z411" s="36"/>
      <c r="AA411" s="36"/>
      <c r="AB411" s="36"/>
      <c r="AC411" s="36"/>
      <c r="AD411" s="36"/>
      <c r="AE411" s="36"/>
      <c r="AF411" s="36"/>
      <c r="AG411" s="36"/>
      <c r="AI411" s="36"/>
      <c r="AJ411" s="215"/>
      <c r="AM411" s="35"/>
      <c r="AN411" s="215"/>
      <c r="AO411" s="35"/>
      <c r="AP411" s="35"/>
      <c r="AQ411" s="35"/>
      <c r="AT411" s="69"/>
      <c r="AU411" s="69"/>
    </row>
    <row r="412" spans="1:47" ht="12.75" x14ac:dyDescent="0.2">
      <c r="A412" s="36"/>
      <c r="B412" s="36"/>
      <c r="C412" s="36"/>
      <c r="D412" s="36"/>
      <c r="E412" s="36"/>
      <c r="F412" s="36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36"/>
      <c r="U412" s="36"/>
      <c r="V412" s="36"/>
      <c r="W412" s="36"/>
      <c r="X412" s="36"/>
      <c r="Y412" s="36"/>
      <c r="Z412" s="36"/>
      <c r="AA412" s="36"/>
      <c r="AB412" s="36"/>
      <c r="AC412" s="36"/>
      <c r="AD412" s="36"/>
      <c r="AE412" s="36"/>
      <c r="AF412" s="36"/>
      <c r="AG412" s="36"/>
      <c r="AI412" s="36"/>
      <c r="AJ412" s="215"/>
      <c r="AM412" s="35"/>
      <c r="AN412" s="215"/>
      <c r="AO412" s="35"/>
      <c r="AP412" s="35"/>
      <c r="AQ412" s="35"/>
      <c r="AT412" s="69"/>
      <c r="AU412" s="69"/>
    </row>
    <row r="413" spans="1:47" ht="12.75" x14ac:dyDescent="0.2">
      <c r="A413" s="36"/>
      <c r="B413" s="36"/>
      <c r="C413" s="36"/>
      <c r="D413" s="36"/>
      <c r="E413" s="36"/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6"/>
      <c r="T413" s="36"/>
      <c r="U413" s="36"/>
      <c r="V413" s="36"/>
      <c r="W413" s="36"/>
      <c r="X413" s="36"/>
      <c r="Y413" s="36"/>
      <c r="Z413" s="36"/>
      <c r="AA413" s="36"/>
      <c r="AB413" s="36"/>
      <c r="AC413" s="36"/>
      <c r="AD413" s="36"/>
      <c r="AE413" s="36"/>
      <c r="AF413" s="36"/>
      <c r="AG413" s="36"/>
      <c r="AI413" s="36"/>
      <c r="AJ413" s="215"/>
      <c r="AM413" s="35"/>
      <c r="AN413" s="215"/>
      <c r="AO413" s="35"/>
      <c r="AP413" s="35"/>
      <c r="AQ413" s="35"/>
      <c r="AT413" s="69"/>
      <c r="AU413" s="69"/>
    </row>
    <row r="414" spans="1:47" ht="12.75" x14ac:dyDescent="0.2">
      <c r="A414" s="36"/>
      <c r="B414" s="36"/>
      <c r="C414" s="36"/>
      <c r="D414" s="36"/>
      <c r="E414" s="36"/>
      <c r="F414" s="36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36"/>
      <c r="U414" s="36"/>
      <c r="V414" s="36"/>
      <c r="W414" s="36"/>
      <c r="X414" s="36"/>
      <c r="Y414" s="36"/>
      <c r="Z414" s="36"/>
      <c r="AA414" s="36"/>
      <c r="AB414" s="36"/>
      <c r="AC414" s="36"/>
      <c r="AD414" s="36"/>
      <c r="AE414" s="36"/>
      <c r="AF414" s="36"/>
      <c r="AG414" s="36"/>
      <c r="AI414" s="36"/>
      <c r="AJ414" s="215"/>
      <c r="AM414" s="35"/>
      <c r="AN414" s="215"/>
      <c r="AO414" s="35"/>
      <c r="AP414" s="35"/>
      <c r="AQ414" s="35"/>
      <c r="AT414" s="69"/>
      <c r="AU414" s="69"/>
    </row>
    <row r="415" spans="1:47" ht="12.75" x14ac:dyDescent="0.2">
      <c r="A415" s="36"/>
      <c r="B415" s="36"/>
      <c r="C415" s="36"/>
      <c r="D415" s="36"/>
      <c r="E415" s="36"/>
      <c r="F415" s="36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6"/>
      <c r="T415" s="36"/>
      <c r="U415" s="36"/>
      <c r="V415" s="36"/>
      <c r="W415" s="36"/>
      <c r="X415" s="36"/>
      <c r="Y415" s="36"/>
      <c r="Z415" s="36"/>
      <c r="AA415" s="36"/>
      <c r="AB415" s="36"/>
      <c r="AC415" s="36"/>
      <c r="AD415" s="36"/>
      <c r="AE415" s="36"/>
      <c r="AF415" s="36"/>
      <c r="AG415" s="36"/>
      <c r="AI415" s="36"/>
      <c r="AJ415" s="215"/>
      <c r="AM415" s="35"/>
      <c r="AN415" s="215"/>
      <c r="AO415" s="35"/>
      <c r="AP415" s="35"/>
      <c r="AQ415" s="35"/>
      <c r="AT415" s="69"/>
      <c r="AU415" s="69"/>
    </row>
    <row r="416" spans="1:47" ht="12.75" x14ac:dyDescent="0.2">
      <c r="A416" s="36"/>
      <c r="B416" s="36"/>
      <c r="C416" s="36"/>
      <c r="D416" s="36"/>
      <c r="E416" s="36"/>
      <c r="F416" s="36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36"/>
      <c r="AA416" s="36"/>
      <c r="AB416" s="36"/>
      <c r="AC416" s="36"/>
      <c r="AD416" s="36"/>
      <c r="AE416" s="36"/>
      <c r="AF416" s="36"/>
      <c r="AG416" s="36"/>
      <c r="AI416" s="36"/>
      <c r="AJ416" s="215"/>
      <c r="AM416" s="35"/>
      <c r="AN416" s="215"/>
      <c r="AO416" s="35"/>
      <c r="AP416" s="35"/>
      <c r="AQ416" s="35"/>
      <c r="AT416" s="69"/>
      <c r="AU416" s="69"/>
    </row>
    <row r="417" spans="1:47" ht="12.75" x14ac:dyDescent="0.2">
      <c r="A417" s="36"/>
      <c r="B417" s="36"/>
      <c r="C417" s="36"/>
      <c r="D417" s="36"/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6"/>
      <c r="T417" s="36"/>
      <c r="U417" s="36"/>
      <c r="V417" s="36"/>
      <c r="W417" s="36"/>
      <c r="X417" s="36"/>
      <c r="Y417" s="36"/>
      <c r="Z417" s="36"/>
      <c r="AA417" s="36"/>
      <c r="AB417" s="36"/>
      <c r="AC417" s="36"/>
      <c r="AD417" s="36"/>
      <c r="AE417" s="36"/>
      <c r="AF417" s="36"/>
      <c r="AG417" s="36"/>
      <c r="AI417" s="36"/>
      <c r="AJ417" s="215"/>
      <c r="AM417" s="35"/>
      <c r="AN417" s="215"/>
      <c r="AO417" s="35"/>
      <c r="AP417" s="35"/>
      <c r="AQ417" s="35"/>
      <c r="AT417" s="69"/>
      <c r="AU417" s="69"/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7B7DCA2156B5549B67304C1A3A89C82" ma:contentTypeVersion="13" ma:contentTypeDescription="Crear nuevo documento." ma:contentTypeScope="" ma:versionID="eb15c0cf6eaddd32cabde4724a28d2c2">
  <xsd:schema xmlns:xsd="http://www.w3.org/2001/XMLSchema" xmlns:xs="http://www.w3.org/2001/XMLSchema" xmlns:p="http://schemas.microsoft.com/office/2006/metadata/properties" xmlns:ns3="0ad9a0b9-da6a-4452-9f8f-e34f5cf89a61" xmlns:ns4="9564ad62-6e8d-4571-8f5a-f7363b750e80" targetNamespace="http://schemas.microsoft.com/office/2006/metadata/properties" ma:root="true" ma:fieldsID="c79d7a3ba834c28096f13f921b305b2b" ns3:_="" ns4:_="">
    <xsd:import namespace="0ad9a0b9-da6a-4452-9f8f-e34f5cf89a61"/>
    <xsd:import namespace="9564ad62-6e8d-4571-8f5a-f7363b750e8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d9a0b9-da6a-4452-9f8f-e34f5cf89a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64ad62-6e8d-4571-8f5a-f7363b750e8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0E782F-5E8C-43A1-A201-663F608986E2}">
  <ds:schemaRefs>
    <ds:schemaRef ds:uri="http://www.w3.org/XML/1998/namespace"/>
    <ds:schemaRef ds:uri="http://purl.org/dc/elements/1.1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9564ad62-6e8d-4571-8f5a-f7363b750e80"/>
    <ds:schemaRef ds:uri="0ad9a0b9-da6a-4452-9f8f-e34f5cf89a61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2913782-96F7-441A-B90C-4181D7A46EF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10E5BC2-053D-4B08-90E6-F509748F24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d9a0b9-da6a-4452-9f8f-e34f5cf89a61"/>
    <ds:schemaRef ds:uri="9564ad62-6e8d-4571-8f5a-f7363b750e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ANNEX 1B_PREUS UNITARIS</vt:lpstr>
      <vt:lpstr>PROPUESTA CONCURSO</vt:lpstr>
      <vt:lpstr>ppto 2021</vt:lpstr>
      <vt:lpstr>QUADRANTE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Montse Gomez</dc:creator>
  <cp:lastModifiedBy>Natalia Dubinina</cp:lastModifiedBy>
  <cp:lastPrinted>2024-09-12T13:22:32Z</cp:lastPrinted>
  <dcterms:created xsi:type="dcterms:W3CDTF">2021-04-21T15:04:18Z</dcterms:created>
  <dcterms:modified xsi:type="dcterms:W3CDTF">2024-09-20T10:08:05Z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0x010100F7B7DCA2156B5549B67304C1A3A89C82</vt:lpwstr>
  </property>
</Properties>
</file>