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9440" windowHeight="7935"/>
  </bookViews>
  <sheets>
    <sheet name="Instruccions" sheetId="27" r:id="rId1"/>
    <sheet name="LOT 1" sheetId="17" r:id="rId2"/>
    <sheet name="LOT 2" sheetId="29" r:id="rId3"/>
    <sheet name="LOT 3" sheetId="45" r:id="rId4"/>
    <sheet name="LOT 4" sheetId="32" r:id="rId5"/>
    <sheet name="LOT 5" sheetId="33" r:id="rId6"/>
    <sheet name="LOT 6" sheetId="35" r:id="rId7"/>
    <sheet name="LOT 7" sheetId="52" r:id="rId8"/>
    <sheet name="LOT 8" sheetId="40" r:id="rId9"/>
    <sheet name="LOT 9" sheetId="41" r:id="rId10"/>
    <sheet name="LOT 10" sheetId="42" r:id="rId11"/>
    <sheet name="LOT 11" sheetId="43" r:id="rId12"/>
    <sheet name="LOT 12" sheetId="55" r:id="rId13"/>
    <sheet name="LOT 13" sheetId="53" r:id="rId14"/>
    <sheet name="LOT 14 " sheetId="54" r:id="rId15"/>
    <sheet name="LOT 15" sheetId="56" r:id="rId16"/>
    <sheet name="LOT 16" sheetId="48" r:id="rId17"/>
    <sheet name="LOT 17" sheetId="51" r:id="rId18"/>
    <sheet name="LOT 18" sheetId="49" r:id="rId19"/>
    <sheet name="LOT 19" sheetId="50" r:id="rId20"/>
  </sheets>
  <calcPr calcId="152511"/>
</workbook>
</file>

<file path=xl/calcChain.xml><?xml version="1.0" encoding="utf-8"?>
<calcChain xmlns="http://schemas.openxmlformats.org/spreadsheetml/2006/main">
  <c r="K15" i="51" l="1"/>
  <c r="K16" i="51"/>
  <c r="K17" i="51"/>
  <c r="K18" i="51"/>
  <c r="K19" i="51"/>
  <c r="K20" i="51"/>
  <c r="K21" i="51"/>
  <c r="K22" i="51"/>
  <c r="K23" i="51"/>
  <c r="M15" i="51"/>
  <c r="M16" i="51"/>
  <c r="M17" i="51"/>
  <c r="M18" i="51"/>
  <c r="M19" i="51"/>
  <c r="M20" i="51"/>
  <c r="M21" i="51"/>
  <c r="M22" i="51"/>
  <c r="M23" i="51"/>
  <c r="K16" i="53" l="1"/>
  <c r="N16" i="53" s="1"/>
  <c r="M16" i="53"/>
  <c r="K16" i="55" l="1"/>
  <c r="N16" i="55" s="1"/>
  <c r="M16" i="55"/>
  <c r="K17" i="56" l="1"/>
  <c r="N17" i="56" s="1"/>
  <c r="M17" i="56"/>
  <c r="K18" i="56"/>
  <c r="N18" i="56" s="1"/>
  <c r="M18" i="56"/>
  <c r="N20" i="51" l="1"/>
  <c r="N22" i="51" l="1"/>
  <c r="N23" i="51"/>
  <c r="N27" i="56"/>
  <c r="M16" i="56"/>
  <c r="K16" i="56"/>
  <c r="N16" i="56" s="1"/>
  <c r="M15" i="56"/>
  <c r="N21" i="56" s="1"/>
  <c r="K15" i="56"/>
  <c r="N15" i="56" s="1"/>
  <c r="N26" i="55"/>
  <c r="M17" i="55"/>
  <c r="K17" i="55"/>
  <c r="N17" i="55" s="1"/>
  <c r="M15" i="55"/>
  <c r="K15" i="55"/>
  <c r="N15" i="55" s="1"/>
  <c r="N23" i="56" l="1"/>
  <c r="N22" i="55"/>
  <c r="N27" i="55" s="1"/>
  <c r="N28" i="56"/>
  <c r="N26" i="56"/>
  <c r="N29" i="56" s="1"/>
  <c r="N20" i="55"/>
  <c r="N25" i="55" s="1"/>
  <c r="N28" i="55" s="1"/>
  <c r="N23" i="54"/>
  <c r="M15" i="54"/>
  <c r="N17" i="54" s="1"/>
  <c r="N22" i="54" s="1"/>
  <c r="K15" i="54"/>
  <c r="N15" i="54" s="1"/>
  <c r="N19" i="54" s="1"/>
  <c r="N24" i="54" s="1"/>
  <c r="N24" i="56" l="1"/>
  <c r="N23" i="55"/>
  <c r="N25" i="54"/>
  <c r="N20" i="54"/>
  <c r="N26" i="53"/>
  <c r="M17" i="53"/>
  <c r="K17" i="53"/>
  <c r="N17" i="53" s="1"/>
  <c r="M15" i="53"/>
  <c r="K15" i="53"/>
  <c r="N15" i="53" s="1"/>
  <c r="N20" i="53" l="1"/>
  <c r="N23" i="53" s="1"/>
  <c r="N22" i="53"/>
  <c r="N27" i="53" s="1"/>
  <c r="N25" i="53"/>
  <c r="N28" i="53" s="1"/>
  <c r="M16" i="29" l="1"/>
  <c r="K16" i="29"/>
  <c r="N16" i="29" s="1"/>
  <c r="N25" i="52" l="1"/>
  <c r="M16" i="52"/>
  <c r="K16" i="52"/>
  <c r="N16" i="52" s="1"/>
  <c r="M15" i="52"/>
  <c r="K15" i="52"/>
  <c r="N15" i="52" s="1"/>
  <c r="N21" i="52" l="1"/>
  <c r="N26" i="52" s="1"/>
  <c r="N19" i="52"/>
  <c r="N22" i="52" s="1"/>
  <c r="M16" i="45"/>
  <c r="M17" i="45"/>
  <c r="M18" i="45"/>
  <c r="M19" i="45"/>
  <c r="M20" i="45"/>
  <c r="M21" i="45"/>
  <c r="M22" i="45"/>
  <c r="K16" i="45"/>
  <c r="N16" i="45" s="1"/>
  <c r="K17" i="45"/>
  <c r="N17" i="45" s="1"/>
  <c r="K18" i="45"/>
  <c r="N18" i="45" s="1"/>
  <c r="K19" i="45"/>
  <c r="N19" i="45" s="1"/>
  <c r="K20" i="45"/>
  <c r="N20" i="45" s="1"/>
  <c r="K21" i="45"/>
  <c r="N21" i="45" s="1"/>
  <c r="K22" i="45"/>
  <c r="N22" i="45" s="1"/>
  <c r="N16" i="51"/>
  <c r="N17" i="51"/>
  <c r="N18" i="51"/>
  <c r="N19" i="51"/>
  <c r="N21" i="51"/>
  <c r="N32" i="51"/>
  <c r="N15" i="51"/>
  <c r="N28" i="51" l="1"/>
  <c r="N33" i="51" s="1"/>
  <c r="N24" i="52"/>
  <c r="N27" i="52" s="1"/>
  <c r="N26" i="51"/>
  <c r="N29" i="51" s="1"/>
  <c r="M16" i="17"/>
  <c r="K16" i="17"/>
  <c r="N16" i="17" s="1"/>
  <c r="N31" i="51" l="1"/>
  <c r="N34" i="51" s="1"/>
  <c r="N24" i="50"/>
  <c r="M16" i="50"/>
  <c r="K16" i="50"/>
  <c r="N16" i="50" s="1"/>
  <c r="M15" i="50"/>
  <c r="K15" i="50"/>
  <c r="N15" i="50" s="1"/>
  <c r="N23" i="49"/>
  <c r="M15" i="49"/>
  <c r="N17" i="49" s="1"/>
  <c r="K15" i="49"/>
  <c r="N15" i="49" s="1"/>
  <c r="N19" i="49" s="1"/>
  <c r="N24" i="49" s="1"/>
  <c r="M16" i="48"/>
  <c r="K16" i="48"/>
  <c r="N16" i="48" s="1"/>
  <c r="N24" i="48"/>
  <c r="M15" i="48"/>
  <c r="K15" i="48"/>
  <c r="N15" i="48" s="1"/>
  <c r="N20" i="50" l="1"/>
  <c r="N25" i="50" s="1"/>
  <c r="N18" i="50"/>
  <c r="N23" i="50" s="1"/>
  <c r="N26" i="50" s="1"/>
  <c r="N20" i="48"/>
  <c r="N25" i="48" s="1"/>
  <c r="N18" i="48"/>
  <c r="N23" i="48" s="1"/>
  <c r="N26" i="48" s="1"/>
  <c r="N21" i="50"/>
  <c r="N22" i="49"/>
  <c r="N25" i="49" s="1"/>
  <c r="N20" i="49"/>
  <c r="M16" i="33"/>
  <c r="K16" i="33"/>
  <c r="N16" i="33" s="1"/>
  <c r="M16" i="32"/>
  <c r="K16" i="32"/>
  <c r="N16" i="32" s="1"/>
  <c r="N21" i="48" l="1"/>
  <c r="N23" i="40"/>
  <c r="K15" i="45" l="1"/>
  <c r="K15" i="29"/>
  <c r="N24" i="32" l="1"/>
  <c r="N24" i="33" l="1"/>
  <c r="K15" i="42" l="1"/>
  <c r="N24" i="17" l="1"/>
  <c r="M15" i="45" l="1"/>
  <c r="N24" i="45" s="1"/>
  <c r="N15" i="45"/>
  <c r="N26" i="45" s="1"/>
  <c r="N30" i="45" l="1"/>
  <c r="N31" i="45"/>
  <c r="N27" i="45" l="1"/>
  <c r="N29" i="45"/>
  <c r="N32" i="45" s="1"/>
  <c r="M15" i="43" l="1"/>
  <c r="K15" i="43"/>
  <c r="N15" i="43" s="1"/>
  <c r="N23" i="43"/>
  <c r="N17" i="43" l="1"/>
  <c r="N20" i="43" s="1"/>
  <c r="N19" i="43"/>
  <c r="N24" i="43" s="1"/>
  <c r="M15" i="42"/>
  <c r="N15" i="42"/>
  <c r="N23" i="42"/>
  <c r="N24" i="29"/>
  <c r="N19" i="42" l="1"/>
  <c r="N24" i="42" s="1"/>
  <c r="N17" i="42"/>
  <c r="N22" i="42" s="1"/>
  <c r="N25" i="42" s="1"/>
  <c r="N22" i="43"/>
  <c r="N25" i="43" s="1"/>
  <c r="N23" i="41"/>
  <c r="M15" i="41"/>
  <c r="N17" i="41" s="1"/>
  <c r="K15" i="41"/>
  <c r="N15" i="41" s="1"/>
  <c r="M15" i="40"/>
  <c r="K15" i="40"/>
  <c r="N15" i="40" s="1"/>
  <c r="N19" i="41" l="1"/>
  <c r="N24" i="41" s="1"/>
  <c r="N20" i="42"/>
  <c r="N19" i="40"/>
  <c r="N24" i="40" s="1"/>
  <c r="N17" i="40"/>
  <c r="N22" i="41"/>
  <c r="N25" i="41" s="1"/>
  <c r="N20" i="41"/>
  <c r="N24" i="35"/>
  <c r="M15" i="35"/>
  <c r="K15" i="35"/>
  <c r="N15" i="35" s="1"/>
  <c r="M15" i="33"/>
  <c r="N18" i="33" s="1"/>
  <c r="K15" i="33"/>
  <c r="N15" i="33" s="1"/>
  <c r="N20" i="33" s="1"/>
  <c r="M15" i="32"/>
  <c r="N18" i="32" s="1"/>
  <c r="K15" i="32"/>
  <c r="N15" i="32" s="1"/>
  <c r="N20" i="32" s="1"/>
  <c r="M15" i="29"/>
  <c r="N18" i="29" s="1"/>
  <c r="N20" i="40" l="1"/>
  <c r="N22" i="40"/>
  <c r="N25" i="40" s="1"/>
  <c r="N25" i="33"/>
  <c r="N21" i="33"/>
  <c r="N18" i="35"/>
  <c r="N23" i="35" s="1"/>
  <c r="N26" i="35" s="1"/>
  <c r="N20" i="35"/>
  <c r="N25" i="35" s="1"/>
  <c r="N23" i="32"/>
  <c r="N25" i="32"/>
  <c r="N23" i="29"/>
  <c r="K15" i="17"/>
  <c r="N15" i="17" s="1"/>
  <c r="N20" i="17" s="1"/>
  <c r="N26" i="32" l="1"/>
  <c r="N25" i="17"/>
  <c r="N23" i="33"/>
  <c r="N26" i="33" s="1"/>
  <c r="N21" i="35"/>
  <c r="N21" i="32"/>
  <c r="N26" i="29"/>
  <c r="N21" i="29"/>
  <c r="M15" i="17" l="1"/>
  <c r="N18" i="17" s="1"/>
  <c r="N23" i="17" l="1"/>
  <c r="N26" i="17" s="1"/>
  <c r="N21" i="17"/>
  <c r="N15" i="29"/>
  <c r="N20" i="29" l="1"/>
  <c r="N25" i="29" s="1"/>
</calcChain>
</file>

<file path=xl/sharedStrings.xml><?xml version="1.0" encoding="utf-8"?>
<sst xmlns="http://schemas.openxmlformats.org/spreadsheetml/2006/main" count="642" uniqueCount="128">
  <si>
    <t>Preu màxim unitari</t>
  </si>
  <si>
    <t>Marca</t>
  </si>
  <si>
    <t>Fabricant</t>
  </si>
  <si>
    <t>Preu unitari ofert s/IVA</t>
  </si>
  <si>
    <t>% IVA</t>
  </si>
  <si>
    <t>Descripció del material</t>
  </si>
  <si>
    <t>Referència licitador</t>
  </si>
  <si>
    <t>Codi material</t>
  </si>
  <si>
    <t>Diferència (import s/iva)</t>
  </si>
  <si>
    <t>Oferta licitador total s/iva (4 anys)</t>
  </si>
  <si>
    <t xml:space="preserve">Pressupost màxim de licitació s/iva (4 anys) </t>
  </si>
  <si>
    <t>Oferta licitador total a/iva (4 anys)</t>
  </si>
  <si>
    <t>Unitats / caixa</t>
  </si>
  <si>
    <t>Embalatge</t>
  </si>
  <si>
    <t>Oferta licitador anual s/iva</t>
  </si>
  <si>
    <t>CORREU ELECTRÒNIC</t>
  </si>
  <si>
    <t>Nom del licitador</t>
  </si>
  <si>
    <t>1.- El licitador ha de complimentar les columnes de color blau fosc de l'Annex econòmic</t>
  </si>
  <si>
    <t>Qt,aprox anual</t>
  </si>
  <si>
    <t>Preu unitari ofert a/iva</t>
  </si>
  <si>
    <t>Pressupost ofert S/IVA</t>
  </si>
  <si>
    <t>Pressupost ofert a/IVA</t>
  </si>
  <si>
    <t>Pressupost màxim anual s/iva</t>
  </si>
  <si>
    <t>Oferta licitador anual a/iva</t>
  </si>
  <si>
    <t>Diferència ( import anual s/iva )</t>
  </si>
  <si>
    <t>LOT 5. COMPRESA TRAQUEAL+16:27</t>
  </si>
  <si>
    <t>TELÈFON CONTACTE</t>
  </si>
  <si>
    <t>LOT 3.  MATERIAL PER A RESECCIÓ TRANSMURAL</t>
  </si>
  <si>
    <t>LOT 5. KIT HEMOSTÀTIC PER HEMORRAGIES DIGESTIVES</t>
  </si>
  <si>
    <t>LOT 4. DISPOSITIU NETEJA ENDOSCOPIS</t>
  </si>
  <si>
    <t>Nou codi</t>
  </si>
  <si>
    <t xml:space="preserve">CATÈTER FOCAL ABLACIÓ </t>
  </si>
  <si>
    <t>DISPOSITU COL·LOCACIÓ CLIPS ENDOSCÒPICS</t>
  </si>
  <si>
    <t>DISECTOR ENDOSCÒPIC DENTAT 3,5MM</t>
  </si>
  <si>
    <t>DISECTOR ENDOSCÒPIC DENTAT 5MM</t>
  </si>
  <si>
    <t xml:space="preserve">LOT 1. PRÒTESIS COLON </t>
  </si>
  <si>
    <t>NOU CODI</t>
  </si>
  <si>
    <t>SUTURA MONOFILAMENT DE POLIPROPILÉ 2.0</t>
  </si>
  <si>
    <t>HÈLIX PER L'APROXIMACIÓ DE TEIXITS</t>
  </si>
  <si>
    <t>SOBRETUB DE ACCÈS ENDOSCÒPIC</t>
  </si>
  <si>
    <t>MILLORA ECONÒMICA</t>
  </si>
  <si>
    <t>SI= 2,5 punts
NO= 0 punts</t>
  </si>
  <si>
    <t>KIT HEMOSTÀTIC EN POLS 7FR</t>
  </si>
  <si>
    <t>KIT HEMOSTÀTIC EN POLS 10FR</t>
  </si>
  <si>
    <t>LOT 7. PINCES PER  EXTRACCIÓ DE COSSOS EXTRANYS</t>
  </si>
  <si>
    <t>LOT 6. XARXA PER EXTRACCIÓ DE COSSOS EXTRANYS</t>
  </si>
  <si>
    <t xml:space="preserve">LOT 2  PRÒTESIS PILÒRIQUES </t>
  </si>
  <si>
    <t>STENT PILOR TOTALMENT RECOBERT</t>
  </si>
  <si>
    <t>STENT PILOR PARCIALMENT RECOBERT</t>
  </si>
  <si>
    <t>DIVERSOS CODIS</t>
  </si>
  <si>
    <t>STENT I SISTEMA INTRODUCTOR PER ANASTOMOSI TRANSLUMINAL</t>
  </si>
  <si>
    <t>LOT 8. SONDA ARGON PER COAGULACIÓ SUPERFICIE PLANA</t>
  </si>
  <si>
    <t>LOT 11.  LLAÇ HEMOSTÀTIC</t>
  </si>
  <si>
    <t>LOT 14.  STENTS PER ANASTOMOSI TRANSLUMINAL PER ECOENDOSCÒPIA</t>
  </si>
  <si>
    <t>LOT 15.  BALONS PER ECOENDOSCOPI I MATERIAL FUNGIBLE</t>
  </si>
  <si>
    <t xml:space="preserve">BALÓ PROTECCIÓ PER ENDOSCOPI RADIAL D'ULTRASONS </t>
  </si>
  <si>
    <t>BALÓ PROTECCIÓ PER ENDOSCOPI SECTORIAL ULTRASONS</t>
  </si>
  <si>
    <r>
      <t>LOT 16</t>
    </r>
    <r>
      <rPr>
        <sz val="16"/>
        <color indexed="9"/>
        <rFont val="Arial"/>
        <family val="2"/>
      </rPr>
      <t xml:space="preserve">.  </t>
    </r>
    <r>
      <rPr>
        <sz val="14"/>
        <color indexed="9"/>
        <rFont val="Arial"/>
        <family val="2"/>
      </rPr>
      <t>SISTEMA ENDOSCÒPIC D'ABLACIÓ PER RADIOFREQÜÈNCIA PER ESÒFAG DE BARRET</t>
    </r>
  </si>
  <si>
    <t>LOT 17. SISTEMA DE SUTURA ENDOSCÒPICA PEL TANCAMENT DE DEFECTES I APROXIMACIÓ DE TEIXITS TOUS</t>
  </si>
  <si>
    <t>LOT 18.  DISPOSITIU DE COL·LOCACIÓ DE CLIPS</t>
  </si>
  <si>
    <r>
      <t>LOT 19</t>
    </r>
    <r>
      <rPr>
        <sz val="16"/>
        <color indexed="9"/>
        <rFont val="Arial"/>
        <family val="2"/>
      </rPr>
      <t>. DISPOSITIU ELECTROQUIRÚRGIC DIATÈRMIC PER DISSECCIÓ SUBMOCOSA ENDOSCÒPICA</t>
    </r>
  </si>
  <si>
    <t>SISTEMA SUTURA ÚNICA TTS 160CM PER TANCAMENT DEFECTES  DESPRÉS DE ESD O EMR I TANCAMENT DE FÍSTULES</t>
  </si>
  <si>
    <t>SISTEMA SUTURA ÚNICA PER GASTROSCOPI CONVENCIONAL</t>
  </si>
  <si>
    <t>SISTEMA SUTURA ÚNICA PER GASTROSCOPI TERAPEÙTIC</t>
  </si>
  <si>
    <t>GUIA TENSORA PER FIXAR LA SUTURA PER GASTROSCOPI</t>
  </si>
  <si>
    <t>GUIA TENSORA PER FIXAR LA SUTURA PER COLONOSCOPI</t>
  </si>
  <si>
    <t>SISTEMA SUTURA ÚNICA TTS 235CM PER TANCAMENT DEFECTES  DESPRÉS DE ESD O EMR I TANCAMENT DE FÍSTULES</t>
  </si>
  <si>
    <t>RASPALL NETEJA ECOENDOSCOPI 2MM</t>
  </si>
  <si>
    <t>RASPALL NETEJA ECOENDOSCOPI 5,5MM</t>
  </si>
  <si>
    <t>LOT 12. AGULLES ASPIRACIÓ PER ECOENDOSCÒPIA</t>
  </si>
  <si>
    <t>CODI NOU</t>
  </si>
  <si>
    <t>AGULLA ASPIRACIÓ ECOENDOSCOPIA FNA 19G</t>
  </si>
  <si>
    <t>AGULLA ASPIRACIÓ ECOENDOSCOPIA FNA 22G</t>
  </si>
  <si>
    <t>AGULLA ASPIRACIÓ ECOENDOSCOPIA FNA 25G</t>
  </si>
  <si>
    <t>AGULLA DE BIOPSIA FINA ECOENDOSCOPIA FNB 19G</t>
  </si>
  <si>
    <t>AGULLA DE BIOPSIA FINA ECOENDOSCOPIA FNB 22G</t>
  </si>
  <si>
    <t>AGULLA DE BIOPSIA FINA ECOENDOSCOPIA FNB 25G</t>
  </si>
  <si>
    <t xml:space="preserve">LOT 13. AGULLES BIÒPSIA PER ECOENDOSCÒPIA </t>
  </si>
  <si>
    <t>Indicar amb una X el que correspongui</t>
  </si>
  <si>
    <t>Indicar el nªpàgina de la fitxa/catàleg a on es troba la informació</t>
  </si>
  <si>
    <t>SI = 10 PUNTS</t>
  </si>
  <si>
    <t>NO= 0 PUNTS</t>
  </si>
  <si>
    <t>Composició de material inerte important per evitar al·lergies al pacient</t>
  </si>
  <si>
    <t>SI</t>
  </si>
  <si>
    <t>NO</t>
  </si>
  <si>
    <t>2 catèters important perquè si hi ha obstrucció d'un catèter, es pot fer servir l'altre, sense necessitat de canviar el dispositiu</t>
  </si>
  <si>
    <t>Quantitat de pols CO2: 20gr  important perquè pot cobrir una part gran o total de lesió sense necessitat d'agafar un altre dispositiu</t>
  </si>
  <si>
    <t>Puntuació màxima 30 punts</t>
  </si>
  <si>
    <t>Codis material 46021 i 58129</t>
  </si>
  <si>
    <t>Criteris de valoració qualitatius/tècnics avaluables de forma automàtica sobre la documentació aportada</t>
  </si>
  <si>
    <t xml:space="preserve">LOT 10. CISTELLA EXTRACCIÓ CÀLCULS </t>
  </si>
  <si>
    <t>Codi de material 58334</t>
  </si>
  <si>
    <t>Puntuació màxima 5 punts</t>
  </si>
  <si>
    <t xml:space="preserve">Compatible amb endoscopis de visió lateral i frontal, ja que permet el seu ús en una varietat mes amplia de procediments </t>
  </si>
  <si>
    <t>Ample obertura clip ajustable de 0 a 16mm, per poder ajustar amb mes precissió el clip a la lessió del pacient</t>
  </si>
  <si>
    <t>SI= 5 punts
NO=0 punts</t>
  </si>
  <si>
    <t>DISPOSITIU NETEJA ENDOSCOPIS 2,8 A 5MM</t>
  </si>
  <si>
    <t>DISPOSITIU NETEJA ENDOSCOPIS 1,4 A 2,6MM</t>
  </si>
  <si>
    <t>STENT COLON TOTALMENT RECOBERT</t>
  </si>
  <si>
    <t>STENT COLON PARCIALMENT RECOBERT</t>
  </si>
  <si>
    <t xml:space="preserve">KIT SISTEMA DE RESECCIÓ TRASMURAL </t>
  </si>
  <si>
    <t>KIT SISTEMA DE RESECCIÓ TRASMURAL GASTRO</t>
  </si>
  <si>
    <t>PINÇA FORCEPS DOBLE OBERTURA</t>
  </si>
  <si>
    <t>SISTEMA SOBRECLIP DENTAT + RODA PER GASTROESCÒPIES</t>
  </si>
  <si>
    <t>SISTEMA SOBRECLIP DENTAT + RODA PER COLONOSCÒPIES</t>
  </si>
  <si>
    <t>SISTEMA DE SOBRECLIP PER LA FIXACIÓ DE STENTS METÀL·LICS</t>
  </si>
  <si>
    <t>PINCÁ TIPUS ANCHOR PER RESECCIÓ TRANSMURAL 165CM</t>
  </si>
  <si>
    <t>PINCÁ TIPUS ANCHOR PER RESECCIÓ TRANSMURAL 220CM</t>
  </si>
  <si>
    <t>XARXA EXTRACCIÓ COSSOS ESTRANYS</t>
  </si>
  <si>
    <t>PINÇA DENTS COCODRIL</t>
  </si>
  <si>
    <t>PINÇA DENTS RATOLÍ</t>
  </si>
  <si>
    <t>SONDA ARGON</t>
  </si>
  <si>
    <t>CISTELLA EXTRACCIÓ CÀLCULS</t>
  </si>
  <si>
    <t>LLAÇ HEMOSTÀTIC PER POLIPECTOMIES</t>
  </si>
  <si>
    <t xml:space="preserve">Anclatge dentat &lt; 6 puntes </t>
  </si>
  <si>
    <t>SI = 5 PUNTS</t>
  </si>
  <si>
    <t>SI = 0 PUNTS</t>
  </si>
  <si>
    <t>Anclatge dentat amb 8 puntes ( 10 punts)</t>
  </si>
  <si>
    <t>Anclatge dentat amb 6 puntes ( 5 punts)</t>
  </si>
  <si>
    <t>Anclatge dentat amb 8 puntes, important perquè contra mes puntes dentades proporciona una major adherècia i firmesa  per subjectar el teixit intern evitant que no llisqui i es desplaci, a part de es controla millor el sagnat</t>
  </si>
  <si>
    <t xml:space="preserve">CODI 52991- 1  DISPENSADOR A COST 0 </t>
  </si>
  <si>
    <t>EXPEDIENT CSI2024063</t>
  </si>
  <si>
    <t xml:space="preserve">CATÈTER BALÓ ABLACIÓ CIRCUNFERENCIAL  </t>
  </si>
  <si>
    <t>Els licitadors que no obtinguin una puntuació de 18 punts en la totalitat dels criteris de valoració qualitatius quedaran exclosos.</t>
  </si>
  <si>
    <t>Aportació 1 generador energia de radiofreqüència bipolar ARF Barrex Flex ,durant la intervenció a cost 0</t>
  </si>
  <si>
    <t>LOT 9.  CATÈTER ESPRAI</t>
  </si>
  <si>
    <t>CATÈTER ESPRAI</t>
  </si>
  <si>
    <t xml:space="preserve">CODI 52992- 1  DISPENSADOR A COST 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</si>
</sst>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  <numFmt numFmtId="169" formatCode="#,##0.000\ &quot;€&quot;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4"/>
      <color indexed="8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7030A0"/>
      <name val="TradeGothic"/>
    </font>
    <font>
      <b/>
      <u/>
      <sz val="10"/>
      <color indexed="8"/>
      <name val="Arial"/>
      <family val="2"/>
    </font>
    <font>
      <b/>
      <u/>
      <sz val="10"/>
      <name val="Arial"/>
      <family val="2"/>
    </font>
    <font>
      <b/>
      <sz val="11"/>
      <color indexed="8"/>
      <name val="Arial"/>
      <family val="2"/>
    </font>
    <font>
      <sz val="14"/>
      <color indexed="9"/>
      <name val="Arial"/>
      <family val="2"/>
    </font>
    <font>
      <sz val="22"/>
      <name val="Arial"/>
      <family val="2"/>
    </font>
    <font>
      <sz val="10"/>
      <name val="Arial"/>
    </font>
    <font>
      <b/>
      <sz val="10"/>
      <name val="TradeGothic"/>
    </font>
    <font>
      <sz val="11"/>
      <name val="Calibri"/>
      <family val="2"/>
      <scheme val="minor"/>
    </font>
    <font>
      <sz val="16"/>
      <color indexed="9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56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8" fontId="4" fillId="0" borderId="2" xfId="0" applyNumberFormat="1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167" fontId="1" fillId="0" borderId="0" xfId="0" applyNumberFormat="1" applyFont="1" applyBorder="1" applyAlignment="1">
      <alignment horizontal="right" vertical="center" wrapText="1"/>
    </xf>
    <xf numFmtId="3" fontId="1" fillId="0" borderId="0" xfId="0" applyNumberFormat="1" applyFont="1" applyBorder="1" applyAlignment="1" applyProtection="1">
      <alignment vertical="center" wrapText="1"/>
      <protection locked="0"/>
    </xf>
    <xf numFmtId="164" fontId="1" fillId="0" borderId="0" xfId="0" applyNumberFormat="1" applyFont="1" applyBorder="1" applyAlignment="1" applyProtection="1">
      <alignment vertical="center" wrapText="1"/>
      <protection locked="0"/>
    </xf>
    <xf numFmtId="165" fontId="1" fillId="0" borderId="0" xfId="0" applyNumberFormat="1" applyFont="1" applyBorder="1" applyAlignment="1">
      <alignment vertical="center" wrapText="1"/>
    </xf>
    <xf numFmtId="166" fontId="1" fillId="0" borderId="0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167" fontId="5" fillId="0" borderId="0" xfId="0" applyNumberFormat="1" applyFont="1" applyAlignment="1" applyProtection="1">
      <alignment vertical="center" wrapText="1"/>
      <protection locked="0"/>
    </xf>
    <xf numFmtId="9" fontId="6" fillId="0" borderId="0" xfId="0" applyNumberFormat="1" applyFont="1" applyBorder="1" applyAlignment="1" applyProtection="1">
      <alignment vertical="center"/>
      <protection locked="0"/>
    </xf>
    <xf numFmtId="164" fontId="6" fillId="0" borderId="0" xfId="0" applyNumberFormat="1" applyFont="1" applyBorder="1" applyAlignment="1" applyProtection="1">
      <alignment vertical="center"/>
      <protection locked="0"/>
    </xf>
    <xf numFmtId="166" fontId="6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6" fillId="0" borderId="3" xfId="0" applyNumberFormat="1" applyFont="1" applyBorder="1" applyAlignment="1" applyProtection="1">
      <alignment horizontal="left" vertical="center"/>
      <protection locked="0"/>
    </xf>
    <xf numFmtId="9" fontId="6" fillId="0" borderId="4" xfId="0" applyNumberFormat="1" applyFont="1" applyBorder="1" applyAlignment="1" applyProtection="1">
      <alignment horizontal="left" vertical="center"/>
      <protection locked="0"/>
    </xf>
    <xf numFmtId="164" fontId="6" fillId="0" borderId="4" xfId="0" applyNumberFormat="1" applyFont="1" applyBorder="1" applyAlignment="1" applyProtection="1">
      <alignment horizontal="left" vertical="center"/>
      <protection locked="0"/>
    </xf>
    <xf numFmtId="167" fontId="6" fillId="0" borderId="8" xfId="0" applyNumberFormat="1" applyFont="1" applyBorder="1" applyAlignment="1" applyProtection="1">
      <alignment vertical="center"/>
      <protection locked="0"/>
    </xf>
    <xf numFmtId="9" fontId="6" fillId="0" borderId="9" xfId="0" applyNumberFormat="1" applyFont="1" applyBorder="1" applyAlignment="1" applyProtection="1">
      <alignment vertical="center"/>
      <protection locked="0"/>
    </xf>
    <xf numFmtId="164" fontId="6" fillId="0" borderId="9" xfId="0" applyNumberFormat="1" applyFont="1" applyBorder="1" applyAlignment="1" applyProtection="1">
      <alignment vertical="center"/>
      <protection locked="0"/>
    </xf>
    <xf numFmtId="3" fontId="1" fillId="0" borderId="11" xfId="0" applyNumberFormat="1" applyFont="1" applyBorder="1" applyAlignment="1" applyProtection="1">
      <alignment vertical="center" wrapText="1"/>
      <protection locked="0"/>
    </xf>
    <xf numFmtId="9" fontId="1" fillId="0" borderId="11" xfId="0" applyNumberFormat="1" applyFont="1" applyBorder="1" applyAlignment="1" applyProtection="1">
      <alignment horizontal="center" vertical="center" wrapText="1"/>
      <protection locked="0"/>
    </xf>
    <xf numFmtId="167" fontId="6" fillId="2" borderId="3" xfId="0" applyNumberFormat="1" applyFont="1" applyFill="1" applyBorder="1" applyAlignment="1" applyProtection="1">
      <alignment horizontal="left" vertical="center"/>
      <protection locked="0"/>
    </xf>
    <xf numFmtId="9" fontId="6" fillId="2" borderId="4" xfId="0" applyNumberFormat="1" applyFont="1" applyFill="1" applyBorder="1" applyAlignment="1" applyProtection="1">
      <alignment horizontal="left" vertical="center"/>
      <protection locked="0"/>
    </xf>
    <xf numFmtId="164" fontId="6" fillId="2" borderId="4" xfId="0" applyNumberFormat="1" applyFont="1" applyFill="1" applyBorder="1" applyAlignment="1" applyProtection="1">
      <alignment horizontal="left" vertical="center"/>
      <protection locked="0"/>
    </xf>
    <xf numFmtId="167" fontId="6" fillId="2" borderId="8" xfId="0" applyNumberFormat="1" applyFont="1" applyFill="1" applyBorder="1" applyAlignment="1" applyProtection="1">
      <alignment vertical="center"/>
      <protection locked="0"/>
    </xf>
    <xf numFmtId="9" fontId="6" fillId="2" borderId="9" xfId="0" applyNumberFormat="1" applyFont="1" applyFill="1" applyBorder="1" applyAlignment="1" applyProtection="1">
      <alignment vertical="center"/>
      <protection locked="0"/>
    </xf>
    <xf numFmtId="164" fontId="6" fillId="2" borderId="9" xfId="0" applyNumberFormat="1" applyFont="1" applyFill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 wrapText="1"/>
    </xf>
    <xf numFmtId="0" fontId="4" fillId="3" borderId="10" xfId="0" applyFont="1" applyFill="1" applyBorder="1" applyAlignment="1" applyProtection="1">
      <alignment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167" fontId="4" fillId="3" borderId="10" xfId="0" applyNumberFormat="1" applyFont="1" applyFill="1" applyBorder="1" applyAlignment="1" applyProtection="1">
      <alignment horizontal="center" vertical="center" wrapText="1"/>
    </xf>
    <xf numFmtId="166" fontId="9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9" fillId="3" borderId="7" xfId="0" applyNumberFormat="1" applyFont="1" applyFill="1" applyBorder="1" applyAlignment="1" applyProtection="1">
      <alignment horizontal="left" vertical="center" wrapText="1"/>
      <protection locked="0"/>
    </xf>
    <xf numFmtId="3" fontId="8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166" fontId="8" fillId="0" borderId="11" xfId="0" applyNumberFormat="1" applyFont="1" applyFill="1" applyBorder="1" applyAlignment="1">
      <alignment horizontal="center" vertical="center" wrapText="1"/>
    </xf>
    <xf numFmtId="166" fontId="1" fillId="0" borderId="11" xfId="1" applyNumberFormat="1" applyFont="1" applyBorder="1" applyAlignment="1" applyProtection="1">
      <alignment horizontal="right" vertical="center" wrapText="1"/>
    </xf>
    <xf numFmtId="0" fontId="14" fillId="0" borderId="15" xfId="4" applyFont="1" applyBorder="1" applyAlignment="1">
      <alignment wrapText="1"/>
    </xf>
    <xf numFmtId="0" fontId="1" fillId="0" borderId="0" xfId="4"/>
    <xf numFmtId="0" fontId="14" fillId="0" borderId="16" xfId="4" applyFont="1" applyBorder="1" applyAlignment="1">
      <alignment wrapText="1"/>
    </xf>
    <xf numFmtId="0" fontId="4" fillId="5" borderId="10" xfId="0" applyFont="1" applyFill="1" applyBorder="1" applyAlignment="1" applyProtection="1">
      <alignment horizontal="center" vertical="center" wrapText="1"/>
    </xf>
    <xf numFmtId="164" fontId="4" fillId="5" borderId="10" xfId="0" applyNumberFormat="1" applyFont="1" applyFill="1" applyBorder="1" applyAlignment="1" applyProtection="1">
      <alignment horizontal="center" vertical="center" wrapText="1"/>
    </xf>
    <xf numFmtId="166" fontId="4" fillId="5" borderId="5" xfId="0" applyNumberFormat="1" applyFont="1" applyFill="1" applyBorder="1" applyAlignment="1" applyProtection="1">
      <alignment horizontal="center" vertical="center" wrapText="1"/>
    </xf>
    <xf numFmtId="166" fontId="8" fillId="2" borderId="11" xfId="0" applyNumberFormat="1" applyFont="1" applyFill="1" applyBorder="1" applyAlignment="1">
      <alignment horizontal="center" vertical="center" wrapText="1"/>
    </xf>
    <xf numFmtId="167" fontId="9" fillId="3" borderId="6" xfId="0" applyNumberFormat="1" applyFont="1" applyFill="1" applyBorder="1" applyAlignment="1" applyProtection="1">
      <alignment horizontal="left" vertical="center"/>
      <protection locked="0"/>
    </xf>
    <xf numFmtId="167" fontId="9" fillId="3" borderId="6" xfId="0" applyNumberFormat="1" applyFont="1" applyFill="1" applyBorder="1" applyAlignment="1" applyProtection="1">
      <alignment horizontal="left" vertical="center"/>
      <protection locked="0"/>
    </xf>
    <xf numFmtId="3" fontId="1" fillId="0" borderId="0" xfId="0" applyNumberFormat="1" applyFont="1" applyAlignment="1" applyProtection="1">
      <alignment vertical="center" wrapText="1"/>
      <protection locked="0"/>
    </xf>
    <xf numFmtId="168" fontId="4" fillId="0" borderId="0" xfId="0" applyNumberFormat="1" applyFont="1" applyBorder="1" applyAlignment="1" applyProtection="1">
      <alignment horizontal="center" vertical="center" wrapText="1"/>
      <protection locked="0"/>
    </xf>
    <xf numFmtId="166" fontId="9" fillId="3" borderId="18" xfId="0" applyNumberFormat="1" applyFont="1" applyFill="1" applyBorder="1" applyAlignment="1" applyProtection="1">
      <alignment vertical="center" wrapText="1"/>
      <protection locked="0"/>
    </xf>
    <xf numFmtId="167" fontId="9" fillId="3" borderId="6" xfId="0" applyNumberFormat="1" applyFont="1" applyFill="1" applyBorder="1" applyAlignment="1" applyProtection="1">
      <alignment vertical="center"/>
      <protection locked="0"/>
    </xf>
    <xf numFmtId="167" fontId="9" fillId="3" borderId="7" xfId="0" applyNumberFormat="1" applyFont="1" applyFill="1" applyBorder="1" applyAlignment="1" applyProtection="1">
      <alignment vertical="center"/>
      <protection locked="0"/>
    </xf>
    <xf numFmtId="167" fontId="6" fillId="0" borderId="0" xfId="0" applyNumberFormat="1" applyFont="1" applyFill="1" applyBorder="1" applyAlignment="1" applyProtection="1">
      <alignment horizontal="left" vertical="center"/>
      <protection locked="0"/>
    </xf>
    <xf numFmtId="9" fontId="6" fillId="0" borderId="0" xfId="0" applyNumberFormat="1" applyFont="1" applyFill="1" applyBorder="1" applyAlignment="1" applyProtection="1">
      <alignment horizontal="left" vertical="center"/>
      <protection locked="0"/>
    </xf>
    <xf numFmtId="167" fontId="9" fillId="0" borderId="0" xfId="0" applyNumberFormat="1" applyFont="1" applyFill="1" applyBorder="1" applyAlignment="1" applyProtection="1">
      <alignment horizontal="left" vertical="center"/>
      <protection locked="0"/>
    </xf>
    <xf numFmtId="166" fontId="9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6" fillId="0" borderId="0" xfId="0" applyNumberFormat="1" applyFont="1" applyFill="1" applyBorder="1" applyAlignment="1" applyProtection="1">
      <alignment vertical="center"/>
      <protection locked="0"/>
    </xf>
    <xf numFmtId="9" fontId="6" fillId="0" borderId="0" xfId="0" applyNumberFormat="1" applyFont="1" applyFill="1" applyBorder="1" applyAlignment="1" applyProtection="1">
      <alignment vertical="center"/>
      <protection locked="0"/>
    </xf>
    <xf numFmtId="167" fontId="1" fillId="0" borderId="0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167" fontId="9" fillId="0" borderId="0" xfId="0" applyNumberFormat="1" applyFont="1" applyFill="1" applyBorder="1" applyAlignment="1" applyProtection="1">
      <alignment vertical="center"/>
      <protection locked="0"/>
    </xf>
    <xf numFmtId="166" fontId="6" fillId="0" borderId="4" xfId="0" applyNumberFormat="1" applyFont="1" applyBorder="1" applyAlignment="1" applyProtection="1">
      <alignment vertical="center"/>
    </xf>
    <xf numFmtId="166" fontId="6" fillId="0" borderId="1" xfId="0" applyNumberFormat="1" applyFont="1" applyBorder="1" applyAlignment="1" applyProtection="1">
      <alignment vertical="center"/>
      <protection locked="0"/>
    </xf>
    <xf numFmtId="166" fontId="9" fillId="3" borderId="7" xfId="0" applyNumberFormat="1" applyFont="1" applyFill="1" applyBorder="1" applyAlignment="1" applyProtection="1">
      <alignment vertical="center" wrapText="1"/>
      <protection locked="0"/>
    </xf>
    <xf numFmtId="166" fontId="6" fillId="0" borderId="21" xfId="0" applyNumberFormat="1" applyFont="1" applyBorder="1" applyAlignment="1" applyProtection="1">
      <alignment vertical="center"/>
    </xf>
    <xf numFmtId="166" fontId="9" fillId="3" borderId="22" xfId="0" applyNumberFormat="1" applyFont="1" applyFill="1" applyBorder="1" applyAlignment="1" applyProtection="1">
      <alignment vertical="center" wrapText="1"/>
      <protection locked="0"/>
    </xf>
    <xf numFmtId="166" fontId="6" fillId="0" borderId="24" xfId="0" applyNumberFormat="1" applyFont="1" applyBorder="1" applyAlignment="1" applyProtection="1">
      <alignment vertical="center"/>
      <protection locked="0"/>
    </xf>
    <xf numFmtId="166" fontId="6" fillId="2" borderId="17" xfId="0" applyNumberFormat="1" applyFont="1" applyFill="1" applyBorder="1" applyAlignment="1" applyProtection="1">
      <alignment vertical="center"/>
    </xf>
    <xf numFmtId="166" fontId="6" fillId="2" borderId="20" xfId="0" applyNumberFormat="1" applyFont="1" applyFill="1" applyBorder="1" applyAlignment="1" applyProtection="1">
      <alignment vertical="center"/>
      <protection locked="0"/>
    </xf>
    <xf numFmtId="166" fontId="6" fillId="2" borderId="25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Border="1" applyAlignment="1" applyProtection="1">
      <alignment horizontal="center" vertical="center" wrapText="1"/>
      <protection locked="0"/>
    </xf>
    <xf numFmtId="0" fontId="0" fillId="6" borderId="0" xfId="0" applyFill="1"/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166" fontId="8" fillId="0" borderId="0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Border="1" applyAlignment="1" applyProtection="1">
      <alignment vertical="center" wrapText="1"/>
      <protection locked="0"/>
    </xf>
    <xf numFmtId="166" fontId="8" fillId="0" borderId="7" xfId="0" applyNumberFormat="1" applyFont="1" applyFill="1" applyBorder="1" applyAlignment="1">
      <alignment horizontal="center" vertical="center" wrapText="1"/>
    </xf>
    <xf numFmtId="9" fontId="1" fillId="0" borderId="7" xfId="0" applyNumberFormat="1" applyFont="1" applyBorder="1" applyAlignment="1" applyProtection="1">
      <alignment horizontal="center" vertical="center" wrapText="1"/>
      <protection locked="0"/>
    </xf>
    <xf numFmtId="166" fontId="1" fillId="0" borderId="7" xfId="1" applyNumberFormat="1" applyFont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left" vertical="center" wrapText="1"/>
    </xf>
    <xf numFmtId="3" fontId="8" fillId="2" borderId="0" xfId="0" applyNumberFormat="1" applyFont="1" applyFill="1" applyBorder="1" applyAlignment="1">
      <alignment horizontal="center" vertical="center" wrapText="1"/>
    </xf>
    <xf numFmtId="166" fontId="8" fillId="2" borderId="0" xfId="0" applyNumberFormat="1" applyFont="1" applyFill="1" applyBorder="1" applyAlignment="1">
      <alignment horizontal="center" vertical="center" wrapText="1"/>
    </xf>
    <xf numFmtId="166" fontId="8" fillId="2" borderId="7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3" fontId="15" fillId="0" borderId="11" xfId="0" applyNumberFormat="1" applyFont="1" applyBorder="1" applyAlignment="1">
      <alignment vertical="center"/>
    </xf>
    <xf numFmtId="166" fontId="8" fillId="2" borderId="11" xfId="0" applyNumberFormat="1" applyFont="1" applyFill="1" applyBorder="1" applyAlignment="1">
      <alignment vertical="center"/>
    </xf>
    <xf numFmtId="167" fontId="16" fillId="2" borderId="13" xfId="0" applyNumberFormat="1" applyFont="1" applyFill="1" applyBorder="1" applyAlignment="1" applyProtection="1">
      <alignment horizontal="left" vertical="center"/>
      <protection locked="0"/>
    </xf>
    <xf numFmtId="166" fontId="16" fillId="2" borderId="14" xfId="0" applyNumberFormat="1" applyFont="1" applyFill="1" applyBorder="1" applyAlignment="1" applyProtection="1">
      <alignment horizontal="left" vertical="center" wrapText="1"/>
      <protection locked="0"/>
    </xf>
    <xf numFmtId="164" fontId="16" fillId="2" borderId="14" xfId="0" applyNumberFormat="1" applyFont="1" applyFill="1" applyBorder="1" applyAlignment="1" applyProtection="1">
      <alignment horizontal="left" vertical="center" wrapText="1"/>
      <protection locked="0"/>
    </xf>
    <xf numFmtId="166" fontId="16" fillId="2" borderId="7" xfId="0" applyNumberFormat="1" applyFont="1" applyFill="1" applyBorder="1" applyAlignment="1" applyProtection="1">
      <alignment vertical="center" wrapText="1"/>
      <protection locked="0"/>
    </xf>
    <xf numFmtId="166" fontId="16" fillId="2" borderId="23" xfId="0" applyNumberFormat="1" applyFont="1" applyFill="1" applyBorder="1" applyAlignment="1" applyProtection="1">
      <alignment vertical="center" wrapText="1"/>
      <protection locked="0"/>
    </xf>
    <xf numFmtId="167" fontId="16" fillId="2" borderId="14" xfId="0" applyNumberFormat="1" applyFont="1" applyFill="1" applyBorder="1" applyAlignment="1" applyProtection="1">
      <alignment horizontal="left" vertical="center"/>
      <protection locked="0"/>
    </xf>
    <xf numFmtId="166" fontId="16" fillId="2" borderId="18" xfId="0" applyNumberFormat="1" applyFont="1" applyFill="1" applyBorder="1" applyAlignment="1" applyProtection="1">
      <alignment vertical="center" wrapText="1"/>
      <protection locked="0"/>
    </xf>
    <xf numFmtId="166" fontId="16" fillId="2" borderId="19" xfId="0" applyNumberFormat="1" applyFont="1" applyFill="1" applyBorder="1" applyAlignment="1" applyProtection="1">
      <alignment vertical="center" wrapText="1"/>
      <protection locked="0"/>
    </xf>
    <xf numFmtId="0" fontId="17" fillId="6" borderId="0" xfId="0" applyFont="1" applyFill="1"/>
    <xf numFmtId="3" fontId="15" fillId="0" borderId="11" xfId="0" applyNumberFormat="1" applyFont="1" applyBorder="1" applyAlignment="1">
      <alignment horizontal="center" vertical="center"/>
    </xf>
    <xf numFmtId="169" fontId="8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 applyProtection="1">
      <alignment horizontal="center" vertical="center" wrapText="1"/>
      <protection locked="0"/>
    </xf>
    <xf numFmtId="169" fontId="8" fillId="0" borderId="0" xfId="0" applyNumberFormat="1" applyFont="1" applyFill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 wrapText="1"/>
      <protection locked="0"/>
    </xf>
    <xf numFmtId="166" fontId="1" fillId="0" borderId="0" xfId="1" applyNumberFormat="1" applyFont="1" applyBorder="1" applyAlignment="1" applyProtection="1">
      <alignment horizontal="right"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 applyProtection="1">
      <alignment vertical="center" wrapText="1"/>
      <protection locked="0"/>
    </xf>
    <xf numFmtId="167" fontId="1" fillId="0" borderId="11" xfId="0" applyNumberFormat="1" applyFont="1" applyBorder="1" applyAlignment="1" applyProtection="1">
      <alignment vertical="center" wrapText="1"/>
      <protection locked="0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67" fontId="4" fillId="7" borderId="15" xfId="0" applyNumberFormat="1" applyFont="1" applyFill="1" applyBorder="1" applyAlignment="1" applyProtection="1">
      <alignment horizontal="center" vertical="center" wrapText="1"/>
      <protection locked="0"/>
    </xf>
    <xf numFmtId="167" fontId="4" fillId="7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vertical="center" wrapText="1"/>
      <protection locked="0"/>
    </xf>
    <xf numFmtId="0" fontId="13" fillId="4" borderId="0" xfId="3" applyFont="1" applyFill="1" applyAlignment="1">
      <alignment horizontal="left"/>
    </xf>
    <xf numFmtId="164" fontId="4" fillId="0" borderId="0" xfId="0" applyNumberFormat="1" applyFont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left" vertical="center" wrapText="1"/>
      <protection locked="0"/>
    </xf>
    <xf numFmtId="167" fontId="4" fillId="3" borderId="30" xfId="0" applyNumberFormat="1" applyFont="1" applyFill="1" applyBorder="1" applyAlignment="1" applyProtection="1">
      <alignment horizontal="center" vertical="center" wrapText="1"/>
      <protection locked="0"/>
    </xf>
    <xf numFmtId="167" fontId="4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vertical="center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horizontal="center" vertical="top" wrapText="1"/>
      <protection locked="0"/>
    </xf>
    <xf numFmtId="167" fontId="4" fillId="3" borderId="7" xfId="0" applyNumberFormat="1" applyFont="1" applyFill="1" applyBorder="1" applyAlignment="1" applyProtection="1">
      <alignment horizontal="center" vertical="center" wrapText="1"/>
      <protection locked="0"/>
    </xf>
    <xf numFmtId="167" fontId="1" fillId="0" borderId="26" xfId="0" applyNumberFormat="1" applyFont="1" applyBorder="1" applyAlignment="1" applyProtection="1">
      <alignment horizontal="center" vertical="center" wrapText="1"/>
      <protection locked="0"/>
    </xf>
    <xf numFmtId="167" fontId="1" fillId="0" borderId="27" xfId="0" applyNumberFormat="1" applyFont="1" applyBorder="1" applyAlignment="1" applyProtection="1">
      <alignment horizontal="center" vertical="center" wrapText="1"/>
      <protection locked="0"/>
    </xf>
    <xf numFmtId="167" fontId="1" fillId="0" borderId="28" xfId="0" applyNumberFormat="1" applyFont="1" applyBorder="1" applyAlignment="1" applyProtection="1">
      <alignment horizontal="center" vertical="center" wrapText="1"/>
      <protection locked="0"/>
    </xf>
    <xf numFmtId="167" fontId="1" fillId="0" borderId="29" xfId="0" applyNumberFormat="1" applyFont="1" applyBorder="1" applyAlignment="1" applyProtection="1">
      <alignment horizontal="center" vertical="center" wrapText="1"/>
      <protection locked="0"/>
    </xf>
    <xf numFmtId="0" fontId="4" fillId="7" borderId="7" xfId="0" applyFont="1" applyFill="1" applyBorder="1" applyAlignment="1" applyProtection="1">
      <alignment horizontal="center" vertical="center" wrapText="1"/>
      <protection locked="0"/>
    </xf>
    <xf numFmtId="0" fontId="4" fillId="7" borderId="31" xfId="0" applyFont="1" applyFill="1" applyBorder="1" applyAlignment="1" applyProtection="1">
      <alignment horizontal="center" vertical="center" wrapText="1"/>
      <protection locked="0"/>
    </xf>
    <xf numFmtId="0" fontId="4" fillId="7" borderId="3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167" fontId="1" fillId="0" borderId="11" xfId="0" applyNumberFormat="1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left" vertical="center" wrapText="1"/>
      <protection locked="0"/>
    </xf>
    <xf numFmtId="0" fontId="1" fillId="0" borderId="32" xfId="0" applyFont="1" applyBorder="1" applyAlignment="1" applyProtection="1">
      <alignment horizontal="left" vertical="center" wrapText="1"/>
      <protection locked="0"/>
    </xf>
    <xf numFmtId="0" fontId="1" fillId="0" borderId="29" xfId="0" applyFont="1" applyBorder="1" applyAlignment="1" applyProtection="1">
      <alignment horizontal="left" vertical="center" wrapText="1"/>
      <protection locked="0"/>
    </xf>
    <xf numFmtId="0" fontId="1" fillId="0" borderId="26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</cellXfs>
  <cellStyles count="6">
    <cellStyle name="Euro" xfId="1"/>
    <cellStyle name="Euro 2" xfId="2"/>
    <cellStyle name="Normal" xfId="0" builtinId="0"/>
    <cellStyle name="Normal 2" xfId="4"/>
    <cellStyle name="Normal 3" xfId="3"/>
    <cellStyle name="Normal 4" xfId="5"/>
  </cellStyles>
  <dxfs count="0"/>
  <tableStyles count="0" defaultTableStyle="TableStyleMedium2" defaultPivotStyle="PivotStyleMedium9"/>
  <colors>
    <mruColors>
      <color rgb="FFDCDCF0"/>
      <color rgb="FFF3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1085850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276225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3</xdr:row>
      <xdr:rowOff>157674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0700" cy="643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4:B5"/>
  <sheetViews>
    <sheetView showGridLines="0" tabSelected="1" workbookViewId="0">
      <selection activeCell="B32" sqref="B32"/>
    </sheetView>
  </sheetViews>
  <sheetFormatPr baseColWidth="10" defaultColWidth="11.42578125" defaultRowHeight="12.75"/>
  <cols>
    <col min="1" max="1" width="3.85546875" style="52" customWidth="1"/>
    <col min="2" max="2" width="105.28515625" style="52" customWidth="1"/>
    <col min="3" max="16384" width="11.42578125" style="52"/>
  </cols>
  <sheetData>
    <row r="4" spans="2:2" ht="62.25" customHeight="1">
      <c r="B4" s="51" t="s">
        <v>17</v>
      </c>
    </row>
    <row r="5" spans="2:2" ht="27">
      <c r="B5" s="5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2:N26"/>
  <sheetViews>
    <sheetView showGridLines="0" topLeftCell="C1" workbookViewId="0">
      <selection activeCell="D15" sqref="D15"/>
    </sheetView>
  </sheetViews>
  <sheetFormatPr baseColWidth="10" defaultColWidth="53.140625" defaultRowHeight="12.75"/>
  <cols>
    <col min="1" max="1" width="9.140625" style="1" customWidth="1"/>
    <col min="2" max="2" width="44.71093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9.5703125" style="1" bestFit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125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84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30.75" customHeight="1">
      <c r="A15" s="47">
        <v>34787</v>
      </c>
      <c r="B15" s="48" t="s">
        <v>126</v>
      </c>
      <c r="C15" s="83">
        <v>12</v>
      </c>
      <c r="D15" s="49">
        <v>100</v>
      </c>
      <c r="E15" s="32"/>
      <c r="F15" s="32"/>
      <c r="G15" s="32"/>
      <c r="H15" s="32"/>
      <c r="I15" s="32"/>
      <c r="J15" s="49"/>
      <c r="K15" s="49">
        <f t="shared" ref="K15" si="0">J15*L15+J15</f>
        <v>0</v>
      </c>
      <c r="L15" s="33">
        <v>0.21</v>
      </c>
      <c r="M15" s="50">
        <f t="shared" ref="M15" si="1">C15*J15</f>
        <v>0</v>
      </c>
      <c r="N15" s="50">
        <f t="shared" ref="N15" si="2">C15*K15</f>
        <v>0</v>
      </c>
    </row>
    <row r="16" spans="1:14" s="20" customFormat="1" ht="15" customHeight="1" thickBot="1">
      <c r="A16" s="1"/>
      <c r="B16" s="1"/>
      <c r="C16" s="60"/>
      <c r="D16" s="9"/>
      <c r="E16" s="1"/>
      <c r="F16" s="1"/>
      <c r="G16" s="1"/>
      <c r="H16" s="1"/>
      <c r="I16" s="1"/>
      <c r="J16" s="2"/>
      <c r="K16" s="2"/>
      <c r="L16" s="3"/>
      <c r="M16" s="4"/>
      <c r="N16" s="4"/>
    </row>
    <row r="17" spans="1:14" s="20" customFormat="1" ht="15" customHeight="1">
      <c r="D17" s="65"/>
      <c r="E17" s="66"/>
      <c r="F17" s="66"/>
      <c r="G17" s="26" t="s">
        <v>14</v>
      </c>
      <c r="H17" s="27"/>
      <c r="I17" s="27"/>
      <c r="J17" s="28"/>
      <c r="K17" s="28"/>
      <c r="L17" s="27"/>
      <c r="M17" s="74"/>
      <c r="N17" s="77">
        <f>SUM(M15:M15)</f>
        <v>0</v>
      </c>
    </row>
    <row r="18" spans="1:14" s="20" customFormat="1" ht="15" customHeight="1">
      <c r="D18" s="67"/>
      <c r="E18" s="68"/>
      <c r="F18" s="68"/>
      <c r="G18" s="59" t="s">
        <v>22</v>
      </c>
      <c r="H18" s="44"/>
      <c r="I18" s="44"/>
      <c r="J18" s="45"/>
      <c r="K18" s="45"/>
      <c r="L18" s="44"/>
      <c r="M18" s="76"/>
      <c r="N18" s="78">
        <v>1200</v>
      </c>
    </row>
    <row r="19" spans="1:14" s="20" customFormat="1" ht="15" customHeight="1">
      <c r="D19" s="67"/>
      <c r="E19" s="68"/>
      <c r="F19" s="68"/>
      <c r="G19" s="101" t="s">
        <v>23</v>
      </c>
      <c r="H19" s="102"/>
      <c r="I19" s="102"/>
      <c r="J19" s="103"/>
      <c r="K19" s="103"/>
      <c r="L19" s="102"/>
      <c r="M19" s="104"/>
      <c r="N19" s="105">
        <f>SUM(N15:N15)</f>
        <v>0</v>
      </c>
    </row>
    <row r="20" spans="1:14" ht="15" customHeight="1" thickBot="1">
      <c r="A20" s="20"/>
      <c r="B20" s="20"/>
      <c r="C20" s="20"/>
      <c r="D20" s="69"/>
      <c r="E20" s="70"/>
      <c r="F20" s="70"/>
      <c r="G20" s="29" t="s">
        <v>24</v>
      </c>
      <c r="H20" s="30"/>
      <c r="I20" s="30"/>
      <c r="J20" s="31"/>
      <c r="K20" s="31"/>
      <c r="L20" s="30"/>
      <c r="M20" s="75"/>
      <c r="N20" s="79">
        <f>N18-N17</f>
        <v>1200</v>
      </c>
    </row>
    <row r="21" spans="1:14" ht="15" customHeight="1" thickBot="1">
      <c r="D21" s="71"/>
      <c r="E21" s="72"/>
      <c r="F21" s="72"/>
    </row>
    <row r="22" spans="1:14" ht="15" customHeight="1">
      <c r="D22" s="65"/>
      <c r="E22" s="66"/>
      <c r="F22" s="66"/>
      <c r="G22" s="34" t="s">
        <v>9</v>
      </c>
      <c r="H22" s="35"/>
      <c r="I22" s="35"/>
      <c r="J22" s="36"/>
      <c r="K22" s="36"/>
      <c r="L22" s="35"/>
      <c r="M22" s="80"/>
      <c r="N22" s="80">
        <f>4*N17</f>
        <v>0</v>
      </c>
    </row>
    <row r="23" spans="1:14" ht="15" customHeight="1">
      <c r="D23" s="73"/>
      <c r="E23" s="73"/>
      <c r="F23" s="73"/>
      <c r="G23" s="63" t="s">
        <v>10</v>
      </c>
      <c r="H23" s="64"/>
      <c r="I23" s="64"/>
      <c r="J23" s="64"/>
      <c r="K23" s="64"/>
      <c r="L23" s="64"/>
      <c r="M23" s="62"/>
      <c r="N23" s="62">
        <f>4*N18</f>
        <v>4800</v>
      </c>
    </row>
    <row r="24" spans="1:14">
      <c r="D24" s="67"/>
      <c r="E24" s="67"/>
      <c r="F24" s="67"/>
      <c r="G24" s="101" t="s">
        <v>11</v>
      </c>
      <c r="H24" s="106"/>
      <c r="I24" s="106"/>
      <c r="J24" s="106"/>
      <c r="K24" s="106"/>
      <c r="L24" s="106"/>
      <c r="M24" s="107"/>
      <c r="N24" s="108">
        <f>N19*4</f>
        <v>0</v>
      </c>
    </row>
    <row r="25" spans="1:14" ht="13.5" thickBot="1">
      <c r="D25" s="69"/>
      <c r="E25" s="70"/>
      <c r="F25" s="70"/>
      <c r="G25" s="37" t="s">
        <v>8</v>
      </c>
      <c r="H25" s="38"/>
      <c r="I25" s="38"/>
      <c r="J25" s="39"/>
      <c r="K25" s="39"/>
      <c r="L25" s="38"/>
      <c r="M25" s="82"/>
      <c r="N25" s="81">
        <f>N23-N22</f>
        <v>4800</v>
      </c>
    </row>
    <row r="26" spans="1:14">
      <c r="D26" s="71"/>
      <c r="E26" s="72"/>
      <c r="F26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N26"/>
  <sheetViews>
    <sheetView showGridLines="0" topLeftCell="C1" workbookViewId="0">
      <selection activeCell="D15" sqref="D15"/>
    </sheetView>
  </sheetViews>
  <sheetFormatPr baseColWidth="10" defaultColWidth="53.140625" defaultRowHeight="12.75"/>
  <cols>
    <col min="1" max="1" width="9.140625" style="1" customWidth="1"/>
    <col min="2" max="2" width="44.71093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9.5703125" style="1" bestFit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90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84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40.5" customHeight="1">
      <c r="A15" s="47">
        <v>34195</v>
      </c>
      <c r="B15" s="48" t="s">
        <v>112</v>
      </c>
      <c r="C15" s="32">
        <v>15</v>
      </c>
      <c r="D15" s="49">
        <v>320</v>
      </c>
      <c r="E15" s="32"/>
      <c r="F15" s="32"/>
      <c r="G15" s="32"/>
      <c r="H15" s="32"/>
      <c r="I15" s="32"/>
      <c r="J15" s="49"/>
      <c r="K15" s="49">
        <f>J15*L15+J15</f>
        <v>0</v>
      </c>
      <c r="L15" s="33">
        <v>0.21</v>
      </c>
      <c r="M15" s="50">
        <f>C15*J15</f>
        <v>0</v>
      </c>
      <c r="N15" s="50">
        <f>C15*K15</f>
        <v>0</v>
      </c>
    </row>
    <row r="16" spans="1:14" s="20" customFormat="1" ht="15" customHeight="1" thickBot="1">
      <c r="A16" s="1"/>
      <c r="B16" s="1"/>
      <c r="C16" s="60"/>
      <c r="D16" s="9"/>
      <c r="E16" s="1"/>
      <c r="F16" s="1"/>
      <c r="G16" s="1"/>
      <c r="H16" s="1"/>
      <c r="I16" s="1"/>
      <c r="J16" s="2"/>
      <c r="K16" s="2"/>
      <c r="L16" s="3"/>
      <c r="M16" s="4"/>
      <c r="N16" s="4"/>
    </row>
    <row r="17" spans="1:14" s="20" customFormat="1" ht="15" customHeight="1">
      <c r="D17" s="65"/>
      <c r="E17" s="66"/>
      <c r="F17" s="66"/>
      <c r="G17" s="26" t="s">
        <v>14</v>
      </c>
      <c r="H17" s="27"/>
      <c r="I17" s="27"/>
      <c r="J17" s="28"/>
      <c r="K17" s="28"/>
      <c r="L17" s="27"/>
      <c r="M17" s="74"/>
      <c r="N17" s="77">
        <f>SUM(M15:M15)</f>
        <v>0</v>
      </c>
    </row>
    <row r="18" spans="1:14" s="20" customFormat="1" ht="15" customHeight="1">
      <c r="D18" s="67"/>
      <c r="E18" s="68"/>
      <c r="F18" s="68"/>
      <c r="G18" s="59" t="s">
        <v>22</v>
      </c>
      <c r="H18" s="44"/>
      <c r="I18" s="44"/>
      <c r="J18" s="45"/>
      <c r="K18" s="45"/>
      <c r="L18" s="44"/>
      <c r="M18" s="76"/>
      <c r="N18" s="78">
        <v>4800</v>
      </c>
    </row>
    <row r="19" spans="1:14" s="20" customFormat="1" ht="15" customHeight="1">
      <c r="D19" s="67"/>
      <c r="E19" s="68"/>
      <c r="F19" s="68"/>
      <c r="G19" s="101" t="s">
        <v>23</v>
      </c>
      <c r="H19" s="102"/>
      <c r="I19" s="102"/>
      <c r="J19" s="103"/>
      <c r="K19" s="103"/>
      <c r="L19" s="102"/>
      <c r="M19" s="104"/>
      <c r="N19" s="105">
        <f>SUM(N15:N15)</f>
        <v>0</v>
      </c>
    </row>
    <row r="20" spans="1:14" ht="15" customHeight="1" thickBot="1">
      <c r="A20" s="20"/>
      <c r="B20" s="20"/>
      <c r="C20" s="20"/>
      <c r="D20" s="69"/>
      <c r="E20" s="70"/>
      <c r="F20" s="70"/>
      <c r="G20" s="29" t="s">
        <v>24</v>
      </c>
      <c r="H20" s="30"/>
      <c r="I20" s="30"/>
      <c r="J20" s="31"/>
      <c r="K20" s="31"/>
      <c r="L20" s="30"/>
      <c r="M20" s="75"/>
      <c r="N20" s="79">
        <f>N18-N17</f>
        <v>4800</v>
      </c>
    </row>
    <row r="21" spans="1:14" ht="15" customHeight="1" thickBot="1">
      <c r="D21" s="71"/>
      <c r="E21" s="72"/>
      <c r="F21" s="72"/>
    </row>
    <row r="22" spans="1:14" ht="15" customHeight="1">
      <c r="D22" s="65"/>
      <c r="E22" s="66"/>
      <c r="F22" s="66"/>
      <c r="G22" s="34" t="s">
        <v>9</v>
      </c>
      <c r="H22" s="35"/>
      <c r="I22" s="35"/>
      <c r="J22" s="36"/>
      <c r="K22" s="36"/>
      <c r="L22" s="35"/>
      <c r="M22" s="80"/>
      <c r="N22" s="80">
        <f>4*N17</f>
        <v>0</v>
      </c>
    </row>
    <row r="23" spans="1:14" ht="15" customHeight="1">
      <c r="D23" s="73"/>
      <c r="E23" s="73"/>
      <c r="F23" s="73"/>
      <c r="G23" s="63" t="s">
        <v>10</v>
      </c>
      <c r="H23" s="64"/>
      <c r="I23" s="64"/>
      <c r="J23" s="64"/>
      <c r="K23" s="64"/>
      <c r="L23" s="64"/>
      <c r="M23" s="62"/>
      <c r="N23" s="62">
        <f>4*N18</f>
        <v>19200</v>
      </c>
    </row>
    <row r="24" spans="1:14">
      <c r="D24" s="67"/>
      <c r="E24" s="67"/>
      <c r="F24" s="67"/>
      <c r="G24" s="101" t="s">
        <v>11</v>
      </c>
      <c r="H24" s="106"/>
      <c r="I24" s="106"/>
      <c r="J24" s="106"/>
      <c r="K24" s="106"/>
      <c r="L24" s="106"/>
      <c r="M24" s="107"/>
      <c r="N24" s="108">
        <f>N19*4</f>
        <v>0</v>
      </c>
    </row>
    <row r="25" spans="1:14" ht="13.5" thickBot="1">
      <c r="D25" s="69"/>
      <c r="E25" s="70"/>
      <c r="F25" s="70"/>
      <c r="G25" s="37" t="s">
        <v>8</v>
      </c>
      <c r="H25" s="38"/>
      <c r="I25" s="38"/>
      <c r="J25" s="39"/>
      <c r="K25" s="39"/>
      <c r="L25" s="38"/>
      <c r="M25" s="82"/>
      <c r="N25" s="81">
        <f>N23-N22</f>
        <v>19200</v>
      </c>
    </row>
    <row r="26" spans="1:14">
      <c r="D26" s="71"/>
      <c r="E26" s="72"/>
      <c r="F26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2:N26"/>
  <sheetViews>
    <sheetView showGridLines="0" topLeftCell="C1" workbookViewId="0">
      <selection activeCell="D15" sqref="D15"/>
    </sheetView>
  </sheetViews>
  <sheetFormatPr baseColWidth="10" defaultColWidth="53.140625" defaultRowHeight="12.75"/>
  <cols>
    <col min="1" max="1" width="9.140625" style="1" customWidth="1"/>
    <col min="2" max="2" width="44.71093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9.5703125" style="1" bestFit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52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09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>
        <v>34191</v>
      </c>
      <c r="B15" s="48" t="s">
        <v>113</v>
      </c>
      <c r="C15" s="32">
        <v>45</v>
      </c>
      <c r="D15" s="49">
        <v>115.28</v>
      </c>
      <c r="E15" s="32"/>
      <c r="F15" s="32"/>
      <c r="G15" s="32"/>
      <c r="H15" s="32"/>
      <c r="I15" s="32"/>
      <c r="J15" s="49"/>
      <c r="K15" s="49">
        <f>J15*L15+J15</f>
        <v>0</v>
      </c>
      <c r="L15" s="33">
        <v>0.1</v>
      </c>
      <c r="M15" s="50">
        <f>C15*J15</f>
        <v>0</v>
      </c>
      <c r="N15" s="50">
        <f>C15*K15</f>
        <v>0</v>
      </c>
    </row>
    <row r="16" spans="1:14" s="20" customFormat="1" ht="15" customHeight="1" thickBot="1">
      <c r="A16" s="1"/>
      <c r="B16" s="1"/>
      <c r="C16" s="60"/>
      <c r="D16" s="9"/>
      <c r="E16" s="1"/>
      <c r="F16" s="1"/>
      <c r="G16" s="1"/>
      <c r="H16" s="1"/>
      <c r="I16" s="1"/>
      <c r="J16" s="2"/>
      <c r="K16" s="2"/>
      <c r="L16" s="3"/>
      <c r="M16" s="4"/>
      <c r="N16" s="4"/>
    </row>
    <row r="17" spans="1:14" s="20" customFormat="1" ht="15" customHeight="1">
      <c r="D17" s="65"/>
      <c r="E17" s="66"/>
      <c r="F17" s="66"/>
      <c r="G17" s="26" t="s">
        <v>14</v>
      </c>
      <c r="H17" s="27"/>
      <c r="I17" s="27"/>
      <c r="J17" s="28"/>
      <c r="K17" s="28"/>
      <c r="L17" s="27"/>
      <c r="M17" s="74"/>
      <c r="N17" s="77">
        <f>SUM(M15:M15)</f>
        <v>0</v>
      </c>
    </row>
    <row r="18" spans="1:14" s="20" customFormat="1" ht="15" customHeight="1">
      <c r="D18" s="67"/>
      <c r="E18" s="68"/>
      <c r="F18" s="68"/>
      <c r="G18" s="59" t="s">
        <v>22</v>
      </c>
      <c r="H18" s="44"/>
      <c r="I18" s="44"/>
      <c r="J18" s="45"/>
      <c r="K18" s="45"/>
      <c r="L18" s="44"/>
      <c r="M18" s="76"/>
      <c r="N18" s="78">
        <v>5187.6000000000004</v>
      </c>
    </row>
    <row r="19" spans="1:14" s="20" customFormat="1" ht="15" customHeight="1">
      <c r="D19" s="67"/>
      <c r="E19" s="68"/>
      <c r="F19" s="68"/>
      <c r="G19" s="101" t="s">
        <v>23</v>
      </c>
      <c r="H19" s="102"/>
      <c r="I19" s="102"/>
      <c r="J19" s="103"/>
      <c r="K19" s="103"/>
      <c r="L19" s="102"/>
      <c r="M19" s="104"/>
      <c r="N19" s="105">
        <f>SUM(N15:N15)</f>
        <v>0</v>
      </c>
    </row>
    <row r="20" spans="1:14" ht="15" customHeight="1" thickBot="1">
      <c r="A20" s="20"/>
      <c r="B20" s="20"/>
      <c r="C20" s="20"/>
      <c r="D20" s="69"/>
      <c r="E20" s="70"/>
      <c r="F20" s="70"/>
      <c r="G20" s="29" t="s">
        <v>24</v>
      </c>
      <c r="H20" s="30"/>
      <c r="I20" s="30"/>
      <c r="J20" s="31"/>
      <c r="K20" s="31"/>
      <c r="L20" s="30"/>
      <c r="M20" s="75"/>
      <c r="N20" s="79">
        <f>N18-N17</f>
        <v>5187.6000000000004</v>
      </c>
    </row>
    <row r="21" spans="1:14" ht="15" customHeight="1" thickBot="1">
      <c r="D21" s="71"/>
      <c r="E21" s="72"/>
      <c r="F21" s="72"/>
    </row>
    <row r="22" spans="1:14" ht="15" customHeight="1">
      <c r="D22" s="65"/>
      <c r="E22" s="66"/>
      <c r="F22" s="66"/>
      <c r="G22" s="34" t="s">
        <v>9</v>
      </c>
      <c r="H22" s="35"/>
      <c r="I22" s="35"/>
      <c r="J22" s="36"/>
      <c r="K22" s="36"/>
      <c r="L22" s="35"/>
      <c r="M22" s="80"/>
      <c r="N22" s="80">
        <f>4*N17</f>
        <v>0</v>
      </c>
    </row>
    <row r="23" spans="1:14" ht="15" customHeight="1">
      <c r="D23" s="73"/>
      <c r="E23" s="73"/>
      <c r="F23" s="73"/>
      <c r="G23" s="63" t="s">
        <v>10</v>
      </c>
      <c r="H23" s="64"/>
      <c r="I23" s="64"/>
      <c r="J23" s="64"/>
      <c r="K23" s="64"/>
      <c r="L23" s="64"/>
      <c r="M23" s="62"/>
      <c r="N23" s="62">
        <f>4*N18</f>
        <v>20750.400000000001</v>
      </c>
    </row>
    <row r="24" spans="1:14">
      <c r="D24" s="67"/>
      <c r="E24" s="67"/>
      <c r="F24" s="67"/>
      <c r="G24" s="101" t="s">
        <v>11</v>
      </c>
      <c r="H24" s="106"/>
      <c r="I24" s="106"/>
      <c r="J24" s="106"/>
      <c r="K24" s="106"/>
      <c r="L24" s="106"/>
      <c r="M24" s="107"/>
      <c r="N24" s="108">
        <f>N19*4</f>
        <v>0</v>
      </c>
    </row>
    <row r="25" spans="1:14" ht="13.5" thickBot="1">
      <c r="D25" s="69"/>
      <c r="E25" s="70"/>
      <c r="F25" s="70"/>
      <c r="G25" s="37" t="s">
        <v>8</v>
      </c>
      <c r="H25" s="38"/>
      <c r="I25" s="38"/>
      <c r="J25" s="39"/>
      <c r="K25" s="39"/>
      <c r="L25" s="38"/>
      <c r="M25" s="82"/>
      <c r="N25" s="81">
        <f>N23-N22</f>
        <v>20750.400000000001</v>
      </c>
    </row>
    <row r="26" spans="1:14">
      <c r="D26" s="71"/>
      <c r="E26" s="72"/>
      <c r="F26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9"/>
  <sheetViews>
    <sheetView showGridLines="0" topLeftCell="A4" workbookViewId="0">
      <selection activeCell="B23" sqref="B23"/>
    </sheetView>
  </sheetViews>
  <sheetFormatPr baseColWidth="10" defaultColWidth="53.140625" defaultRowHeight="12.75"/>
  <cols>
    <col min="1" max="1" width="9.140625" style="1" customWidth="1"/>
    <col min="2" max="2" width="41.855468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13.85546875" style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69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84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 t="s">
        <v>70</v>
      </c>
      <c r="B15" s="48" t="s">
        <v>71</v>
      </c>
      <c r="C15" s="83">
        <v>4</v>
      </c>
      <c r="D15" s="49">
        <v>190</v>
      </c>
      <c r="E15" s="32"/>
      <c r="F15" s="32"/>
      <c r="G15" s="32"/>
      <c r="H15" s="32"/>
      <c r="I15" s="32"/>
      <c r="J15" s="49"/>
      <c r="K15" s="49">
        <f t="shared" ref="K15:K17" si="0">J15*L15+J15</f>
        <v>0</v>
      </c>
      <c r="L15" s="33">
        <v>0.21</v>
      </c>
      <c r="M15" s="50">
        <f t="shared" ref="M15:M17" si="1">C15*J15</f>
        <v>0</v>
      </c>
      <c r="N15" s="50">
        <f t="shared" ref="N15:N17" si="2">C15*K15</f>
        <v>0</v>
      </c>
    </row>
    <row r="16" spans="1:14" s="25" customFormat="1" ht="26.1" customHeight="1">
      <c r="A16" s="47" t="s">
        <v>70</v>
      </c>
      <c r="B16" s="48" t="s">
        <v>72</v>
      </c>
      <c r="C16" s="83">
        <v>28</v>
      </c>
      <c r="D16" s="49">
        <v>190</v>
      </c>
      <c r="E16" s="32"/>
      <c r="F16" s="32"/>
      <c r="G16" s="32"/>
      <c r="H16" s="32"/>
      <c r="I16" s="32"/>
      <c r="J16" s="49"/>
      <c r="K16" s="49">
        <f t="shared" ref="K16" si="3">J16*L16+J16</f>
        <v>0</v>
      </c>
      <c r="L16" s="33">
        <v>0.21</v>
      </c>
      <c r="M16" s="50">
        <f t="shared" ref="M16" si="4">C16*J16</f>
        <v>0</v>
      </c>
      <c r="N16" s="50">
        <f t="shared" ref="N16" si="5">C16*K16</f>
        <v>0</v>
      </c>
    </row>
    <row r="17" spans="1:14" s="25" customFormat="1" ht="26.1" customHeight="1">
      <c r="A17" s="47" t="s">
        <v>70</v>
      </c>
      <c r="B17" s="48" t="s">
        <v>73</v>
      </c>
      <c r="C17" s="83">
        <v>4</v>
      </c>
      <c r="D17" s="49">
        <v>190</v>
      </c>
      <c r="E17" s="32"/>
      <c r="F17" s="32"/>
      <c r="G17" s="32"/>
      <c r="H17" s="32"/>
      <c r="I17" s="32"/>
      <c r="J17" s="49"/>
      <c r="K17" s="49">
        <f t="shared" si="0"/>
        <v>0</v>
      </c>
      <c r="L17" s="33">
        <v>0.21</v>
      </c>
      <c r="M17" s="50">
        <f t="shared" si="1"/>
        <v>0</v>
      </c>
      <c r="N17" s="50">
        <f t="shared" si="2"/>
        <v>0</v>
      </c>
    </row>
    <row r="19" spans="1:14" s="20" customFormat="1" ht="15" customHeight="1" thickBot="1">
      <c r="A19" s="1"/>
      <c r="B19" s="1"/>
      <c r="C19" s="60"/>
      <c r="D19" s="9"/>
      <c r="E19" s="1"/>
      <c r="F19" s="1"/>
      <c r="G19" s="1"/>
      <c r="H19" s="1"/>
      <c r="I19" s="1"/>
      <c r="J19" s="2"/>
      <c r="K19" s="2"/>
      <c r="L19" s="3"/>
      <c r="M19" s="4"/>
      <c r="N19" s="4"/>
    </row>
    <row r="20" spans="1:14" s="20" customFormat="1" ht="15" customHeight="1">
      <c r="D20" s="65"/>
      <c r="E20" s="66"/>
      <c r="F20" s="66"/>
      <c r="G20" s="26" t="s">
        <v>14</v>
      </c>
      <c r="H20" s="27"/>
      <c r="I20" s="27"/>
      <c r="J20" s="28"/>
      <c r="K20" s="28"/>
      <c r="L20" s="27"/>
      <c r="M20" s="74"/>
      <c r="N20" s="77">
        <f>SUM(M15:M17)</f>
        <v>0</v>
      </c>
    </row>
    <row r="21" spans="1:14" s="20" customFormat="1" ht="15" customHeight="1">
      <c r="D21" s="67"/>
      <c r="E21" s="68"/>
      <c r="F21" s="68"/>
      <c r="G21" s="59" t="s">
        <v>22</v>
      </c>
      <c r="H21" s="44"/>
      <c r="I21" s="44"/>
      <c r="J21" s="45"/>
      <c r="K21" s="45"/>
      <c r="L21" s="44"/>
      <c r="M21" s="76"/>
      <c r="N21" s="78">
        <v>6840</v>
      </c>
    </row>
    <row r="22" spans="1:14" s="20" customFormat="1" ht="15" customHeight="1">
      <c r="D22" s="67"/>
      <c r="E22" s="68"/>
      <c r="F22" s="68"/>
      <c r="G22" s="101" t="s">
        <v>23</v>
      </c>
      <c r="H22" s="102"/>
      <c r="I22" s="102"/>
      <c r="J22" s="103"/>
      <c r="K22" s="103"/>
      <c r="L22" s="102"/>
      <c r="M22" s="104"/>
      <c r="N22" s="105">
        <f>SUM(N15:N17)</f>
        <v>0</v>
      </c>
    </row>
    <row r="23" spans="1:14" ht="15" customHeight="1" thickBot="1">
      <c r="A23" s="20"/>
      <c r="B23" s="20"/>
      <c r="C23" s="20"/>
      <c r="D23" s="69"/>
      <c r="E23" s="70"/>
      <c r="F23" s="70"/>
      <c r="G23" s="29" t="s">
        <v>24</v>
      </c>
      <c r="H23" s="30"/>
      <c r="I23" s="30"/>
      <c r="J23" s="31"/>
      <c r="K23" s="31"/>
      <c r="L23" s="30"/>
      <c r="M23" s="75"/>
      <c r="N23" s="79">
        <f>N21-N20</f>
        <v>6840</v>
      </c>
    </row>
    <row r="24" spans="1:14" ht="15" customHeight="1" thickBot="1">
      <c r="D24" s="71"/>
      <c r="E24" s="72"/>
      <c r="F24" s="72"/>
    </row>
    <row r="25" spans="1:14" ht="15" customHeight="1">
      <c r="D25" s="65"/>
      <c r="E25" s="66"/>
      <c r="F25" s="66"/>
      <c r="G25" s="34" t="s">
        <v>9</v>
      </c>
      <c r="H25" s="35"/>
      <c r="I25" s="35"/>
      <c r="J25" s="36"/>
      <c r="K25" s="36"/>
      <c r="L25" s="35"/>
      <c r="M25" s="80"/>
      <c r="N25" s="80">
        <f>4*N20</f>
        <v>0</v>
      </c>
    </row>
    <row r="26" spans="1:14" ht="15" customHeight="1">
      <c r="D26" s="73"/>
      <c r="E26" s="73"/>
      <c r="F26" s="73"/>
      <c r="G26" s="63" t="s">
        <v>10</v>
      </c>
      <c r="H26" s="64"/>
      <c r="I26" s="64"/>
      <c r="J26" s="64"/>
      <c r="K26" s="64"/>
      <c r="L26" s="64"/>
      <c r="M26" s="62"/>
      <c r="N26" s="62">
        <f>4*N21</f>
        <v>27360</v>
      </c>
    </row>
    <row r="27" spans="1:14">
      <c r="D27" s="67"/>
      <c r="E27" s="67"/>
      <c r="F27" s="67"/>
      <c r="G27" s="101" t="s">
        <v>11</v>
      </c>
      <c r="H27" s="106"/>
      <c r="I27" s="106"/>
      <c r="J27" s="106"/>
      <c r="K27" s="106"/>
      <c r="L27" s="106"/>
      <c r="M27" s="107"/>
      <c r="N27" s="108">
        <f>N22*4</f>
        <v>0</v>
      </c>
    </row>
    <row r="28" spans="1:14" ht="13.5" thickBot="1">
      <c r="D28" s="69"/>
      <c r="E28" s="70"/>
      <c r="F28" s="70"/>
      <c r="G28" s="37" t="s">
        <v>8</v>
      </c>
      <c r="H28" s="38"/>
      <c r="I28" s="38"/>
      <c r="J28" s="39"/>
      <c r="K28" s="39"/>
      <c r="L28" s="38"/>
      <c r="M28" s="82"/>
      <c r="N28" s="81">
        <f>N26-N25</f>
        <v>27360</v>
      </c>
    </row>
    <row r="29" spans="1:14">
      <c r="D29" s="71"/>
      <c r="E29" s="72"/>
      <c r="F29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9"/>
  <sheetViews>
    <sheetView showGridLines="0" topLeftCell="C10" workbookViewId="0">
      <selection activeCell="D15" sqref="D15:D17"/>
    </sheetView>
  </sheetViews>
  <sheetFormatPr baseColWidth="10" defaultColWidth="53.140625" defaultRowHeight="12.75"/>
  <cols>
    <col min="1" max="1" width="10.5703125" style="1" customWidth="1"/>
    <col min="2" max="2" width="41.855468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13.85546875" style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77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84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 t="s">
        <v>36</v>
      </c>
      <c r="B15" s="48" t="s">
        <v>74</v>
      </c>
      <c r="C15" s="83">
        <v>8</v>
      </c>
      <c r="D15" s="49">
        <v>220</v>
      </c>
      <c r="E15" s="32"/>
      <c r="F15" s="32"/>
      <c r="G15" s="32"/>
      <c r="H15" s="32"/>
      <c r="I15" s="32"/>
      <c r="J15" s="49"/>
      <c r="K15" s="49">
        <f t="shared" ref="K15:K17" si="0">J15*L15+J15</f>
        <v>0</v>
      </c>
      <c r="L15" s="33">
        <v>0.21</v>
      </c>
      <c r="M15" s="50">
        <f t="shared" ref="M15:M17" si="1">C15*J15</f>
        <v>0</v>
      </c>
      <c r="N15" s="50">
        <f t="shared" ref="N15:N17" si="2">C15*K15</f>
        <v>0</v>
      </c>
    </row>
    <row r="16" spans="1:14" s="25" customFormat="1" ht="26.1" customHeight="1">
      <c r="A16" s="47" t="s">
        <v>36</v>
      </c>
      <c r="B16" s="48" t="s">
        <v>75</v>
      </c>
      <c r="C16" s="83">
        <v>24</v>
      </c>
      <c r="D16" s="49">
        <v>200</v>
      </c>
      <c r="E16" s="32"/>
      <c r="F16" s="32"/>
      <c r="G16" s="32"/>
      <c r="H16" s="32"/>
      <c r="I16" s="32"/>
      <c r="J16" s="49"/>
      <c r="K16" s="49">
        <f t="shared" ref="K16" si="3">J16*L16+J16</f>
        <v>0</v>
      </c>
      <c r="L16" s="33">
        <v>0.21</v>
      </c>
      <c r="M16" s="50">
        <f t="shared" ref="M16" si="4">C16*J16</f>
        <v>0</v>
      </c>
      <c r="N16" s="50">
        <f t="shared" ref="N16" si="5">C16*K16</f>
        <v>0</v>
      </c>
    </row>
    <row r="17" spans="1:14" s="25" customFormat="1" ht="26.1" customHeight="1">
      <c r="A17" s="47" t="s">
        <v>36</v>
      </c>
      <c r="B17" s="48" t="s">
        <v>76</v>
      </c>
      <c r="C17" s="83">
        <v>4</v>
      </c>
      <c r="D17" s="49">
        <v>200</v>
      </c>
      <c r="E17" s="32"/>
      <c r="F17" s="32"/>
      <c r="G17" s="32"/>
      <c r="H17" s="32"/>
      <c r="I17" s="32"/>
      <c r="J17" s="49"/>
      <c r="K17" s="49">
        <f t="shared" si="0"/>
        <v>0</v>
      </c>
      <c r="L17" s="33">
        <v>0.21</v>
      </c>
      <c r="M17" s="50">
        <f t="shared" si="1"/>
        <v>0</v>
      </c>
      <c r="N17" s="50">
        <f t="shared" si="2"/>
        <v>0</v>
      </c>
    </row>
    <row r="19" spans="1:14" s="20" customFormat="1" ht="15" customHeight="1" thickBot="1">
      <c r="A19" s="1"/>
      <c r="B19" s="1"/>
      <c r="C19" s="60"/>
      <c r="D19" s="9"/>
      <c r="E19" s="1"/>
      <c r="F19" s="1"/>
      <c r="G19" s="1"/>
      <c r="H19" s="1"/>
      <c r="I19" s="1"/>
      <c r="J19" s="2"/>
      <c r="K19" s="2"/>
      <c r="L19" s="3"/>
      <c r="M19" s="4"/>
      <c r="N19" s="4"/>
    </row>
    <row r="20" spans="1:14" s="20" customFormat="1" ht="15" customHeight="1">
      <c r="D20" s="65"/>
      <c r="E20" s="66"/>
      <c r="F20" s="66"/>
      <c r="G20" s="26" t="s">
        <v>14</v>
      </c>
      <c r="H20" s="27"/>
      <c r="I20" s="27"/>
      <c r="J20" s="28"/>
      <c r="K20" s="28"/>
      <c r="L20" s="27"/>
      <c r="M20" s="74"/>
      <c r="N20" s="77">
        <f>SUM(M15:M17)</f>
        <v>0</v>
      </c>
    </row>
    <row r="21" spans="1:14" s="20" customFormat="1" ht="15" customHeight="1">
      <c r="D21" s="67"/>
      <c r="E21" s="68"/>
      <c r="F21" s="68"/>
      <c r="G21" s="59" t="s">
        <v>22</v>
      </c>
      <c r="H21" s="44"/>
      <c r="I21" s="44"/>
      <c r="J21" s="45"/>
      <c r="K21" s="45"/>
      <c r="L21" s="44"/>
      <c r="M21" s="76"/>
      <c r="N21" s="78">
        <v>7360</v>
      </c>
    </row>
    <row r="22" spans="1:14" s="20" customFormat="1" ht="15" customHeight="1">
      <c r="D22" s="67"/>
      <c r="E22" s="68"/>
      <c r="F22" s="68"/>
      <c r="G22" s="101" t="s">
        <v>23</v>
      </c>
      <c r="H22" s="102"/>
      <c r="I22" s="102"/>
      <c r="J22" s="103"/>
      <c r="K22" s="103"/>
      <c r="L22" s="102"/>
      <c r="M22" s="104"/>
      <c r="N22" s="105">
        <f>SUM(N15:N17)</f>
        <v>0</v>
      </c>
    </row>
    <row r="23" spans="1:14" ht="15" customHeight="1" thickBot="1">
      <c r="A23" s="20"/>
      <c r="B23" s="20"/>
      <c r="C23" s="20"/>
      <c r="D23" s="69"/>
      <c r="E23" s="70"/>
      <c r="F23" s="70"/>
      <c r="G23" s="29" t="s">
        <v>24</v>
      </c>
      <c r="H23" s="30"/>
      <c r="I23" s="30"/>
      <c r="J23" s="31"/>
      <c r="K23" s="31"/>
      <c r="L23" s="30"/>
      <c r="M23" s="75"/>
      <c r="N23" s="79">
        <f>N21-N20</f>
        <v>7360</v>
      </c>
    </row>
    <row r="24" spans="1:14" ht="15" customHeight="1" thickBot="1">
      <c r="D24" s="71"/>
      <c r="E24" s="72"/>
      <c r="F24" s="72"/>
    </row>
    <row r="25" spans="1:14" ht="15" customHeight="1">
      <c r="D25" s="65"/>
      <c r="E25" s="66"/>
      <c r="F25" s="66"/>
      <c r="G25" s="34" t="s">
        <v>9</v>
      </c>
      <c r="H25" s="35"/>
      <c r="I25" s="35"/>
      <c r="J25" s="36"/>
      <c r="K25" s="36"/>
      <c r="L25" s="35"/>
      <c r="M25" s="80"/>
      <c r="N25" s="80">
        <f>4*N20</f>
        <v>0</v>
      </c>
    </row>
    <row r="26" spans="1:14" ht="15" customHeight="1">
      <c r="D26" s="73"/>
      <c r="E26" s="73"/>
      <c r="F26" s="73"/>
      <c r="G26" s="63" t="s">
        <v>10</v>
      </c>
      <c r="H26" s="64"/>
      <c r="I26" s="64"/>
      <c r="J26" s="64"/>
      <c r="K26" s="64"/>
      <c r="L26" s="64"/>
      <c r="M26" s="62"/>
      <c r="N26" s="62">
        <f>4*N21</f>
        <v>29440</v>
      </c>
    </row>
    <row r="27" spans="1:14">
      <c r="D27" s="67"/>
      <c r="E27" s="67"/>
      <c r="F27" s="67"/>
      <c r="G27" s="101" t="s">
        <v>11</v>
      </c>
      <c r="H27" s="106"/>
      <c r="I27" s="106"/>
      <c r="J27" s="106"/>
      <c r="K27" s="106"/>
      <c r="L27" s="106"/>
      <c r="M27" s="107"/>
      <c r="N27" s="108">
        <f>N22*4</f>
        <v>0</v>
      </c>
    </row>
    <row r="28" spans="1:14" ht="13.5" thickBot="1">
      <c r="D28" s="69"/>
      <c r="E28" s="70"/>
      <c r="F28" s="70"/>
      <c r="G28" s="37" t="s">
        <v>8</v>
      </c>
      <c r="H28" s="38"/>
      <c r="I28" s="38"/>
      <c r="J28" s="39"/>
      <c r="K28" s="39"/>
      <c r="L28" s="38"/>
      <c r="M28" s="82"/>
      <c r="N28" s="81">
        <f>N26-N25</f>
        <v>29440</v>
      </c>
    </row>
    <row r="29" spans="1:14">
      <c r="D29" s="71"/>
      <c r="E29" s="72"/>
      <c r="F29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6"/>
  <sheetViews>
    <sheetView showGridLines="0" workbookViewId="0">
      <selection activeCell="D15" sqref="D15"/>
    </sheetView>
  </sheetViews>
  <sheetFormatPr baseColWidth="10" defaultColWidth="53.140625" defaultRowHeight="12.75"/>
  <cols>
    <col min="1" max="1" width="9.140625" style="1" customWidth="1"/>
    <col min="2" max="2" width="44.71093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9.5703125" style="1" bestFit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53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09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 t="s">
        <v>49</v>
      </c>
      <c r="B15" s="121" t="s">
        <v>50</v>
      </c>
      <c r="C15" s="83">
        <v>3</v>
      </c>
      <c r="D15" s="49">
        <v>3000</v>
      </c>
      <c r="E15" s="32"/>
      <c r="F15" s="32"/>
      <c r="G15" s="32"/>
      <c r="H15" s="32"/>
      <c r="I15" s="32"/>
      <c r="J15" s="49"/>
      <c r="K15" s="49">
        <f>J15*L15+J15</f>
        <v>0</v>
      </c>
      <c r="L15" s="33">
        <v>0.1</v>
      </c>
      <c r="M15" s="50">
        <f>C15*J15</f>
        <v>0</v>
      </c>
      <c r="N15" s="50">
        <f>C15*K15</f>
        <v>0</v>
      </c>
    </row>
    <row r="16" spans="1:14" s="20" customFormat="1" ht="15" customHeight="1" thickBot="1">
      <c r="A16" s="1"/>
      <c r="B16" s="1"/>
      <c r="C16" s="60"/>
      <c r="D16" s="9"/>
      <c r="E16" s="1"/>
      <c r="F16" s="1"/>
      <c r="G16" s="1"/>
      <c r="H16" s="1"/>
      <c r="I16" s="1"/>
      <c r="J16" s="2"/>
      <c r="K16" s="2"/>
      <c r="L16" s="3"/>
      <c r="M16" s="4"/>
      <c r="N16" s="4"/>
    </row>
    <row r="17" spans="1:14" s="20" customFormat="1" ht="15" customHeight="1">
      <c r="D17" s="65"/>
      <c r="E17" s="66"/>
      <c r="F17" s="66"/>
      <c r="G17" s="26" t="s">
        <v>14</v>
      </c>
      <c r="H17" s="27"/>
      <c r="I17" s="27"/>
      <c r="J17" s="28"/>
      <c r="K17" s="28"/>
      <c r="L17" s="27"/>
      <c r="M17" s="74"/>
      <c r="N17" s="77">
        <f>SUM(M15:M15)</f>
        <v>0</v>
      </c>
    </row>
    <row r="18" spans="1:14" s="20" customFormat="1" ht="15" customHeight="1">
      <c r="D18" s="67"/>
      <c r="E18" s="68"/>
      <c r="F18" s="68"/>
      <c r="G18" s="59" t="s">
        <v>22</v>
      </c>
      <c r="H18" s="44"/>
      <c r="I18" s="44"/>
      <c r="J18" s="45"/>
      <c r="K18" s="45"/>
      <c r="L18" s="44"/>
      <c r="M18" s="76"/>
      <c r="N18" s="78">
        <v>9000</v>
      </c>
    </row>
    <row r="19" spans="1:14" s="20" customFormat="1" ht="15" customHeight="1">
      <c r="D19" s="67"/>
      <c r="E19" s="68"/>
      <c r="F19" s="68"/>
      <c r="G19" s="101" t="s">
        <v>23</v>
      </c>
      <c r="H19" s="102"/>
      <c r="I19" s="102"/>
      <c r="J19" s="103"/>
      <c r="K19" s="103"/>
      <c r="L19" s="102"/>
      <c r="M19" s="104"/>
      <c r="N19" s="105">
        <f>SUM(N15:N15)</f>
        <v>0</v>
      </c>
    </row>
    <row r="20" spans="1:14" ht="15" customHeight="1" thickBot="1">
      <c r="A20" s="20"/>
      <c r="B20" s="20"/>
      <c r="C20" s="20"/>
      <c r="D20" s="69"/>
      <c r="E20" s="70"/>
      <c r="F20" s="70"/>
      <c r="G20" s="29" t="s">
        <v>24</v>
      </c>
      <c r="H20" s="30"/>
      <c r="I20" s="30"/>
      <c r="J20" s="31"/>
      <c r="K20" s="31"/>
      <c r="L20" s="30"/>
      <c r="M20" s="75"/>
      <c r="N20" s="79">
        <f>N18-N17</f>
        <v>9000</v>
      </c>
    </row>
    <row r="21" spans="1:14" ht="15" customHeight="1" thickBot="1">
      <c r="D21" s="71"/>
      <c r="E21" s="72"/>
      <c r="F21" s="72"/>
    </row>
    <row r="22" spans="1:14" ht="15" customHeight="1">
      <c r="D22" s="65"/>
      <c r="E22" s="66"/>
      <c r="F22" s="66"/>
      <c r="G22" s="34" t="s">
        <v>9</v>
      </c>
      <c r="H22" s="35"/>
      <c r="I22" s="35"/>
      <c r="J22" s="36"/>
      <c r="K22" s="36"/>
      <c r="L22" s="35"/>
      <c r="M22" s="80"/>
      <c r="N22" s="80">
        <f>4*N17</f>
        <v>0</v>
      </c>
    </row>
    <row r="23" spans="1:14" ht="15" customHeight="1">
      <c r="D23" s="73"/>
      <c r="E23" s="73"/>
      <c r="F23" s="73"/>
      <c r="G23" s="63" t="s">
        <v>10</v>
      </c>
      <c r="H23" s="64"/>
      <c r="I23" s="64"/>
      <c r="J23" s="64"/>
      <c r="K23" s="64"/>
      <c r="L23" s="64"/>
      <c r="M23" s="62"/>
      <c r="N23" s="62">
        <f>4*N18</f>
        <v>36000</v>
      </c>
    </row>
    <row r="24" spans="1:14">
      <c r="D24" s="67"/>
      <c r="E24" s="67"/>
      <c r="F24" s="67"/>
      <c r="G24" s="101" t="s">
        <v>11</v>
      </c>
      <c r="H24" s="106"/>
      <c r="I24" s="106"/>
      <c r="J24" s="106"/>
      <c r="K24" s="106"/>
      <c r="L24" s="106"/>
      <c r="M24" s="107"/>
      <c r="N24" s="108">
        <f>N19*4</f>
        <v>0</v>
      </c>
    </row>
    <row r="25" spans="1:14" ht="13.5" thickBot="1">
      <c r="D25" s="69"/>
      <c r="E25" s="70"/>
      <c r="F25" s="70"/>
      <c r="G25" s="37" t="s">
        <v>8</v>
      </c>
      <c r="H25" s="38"/>
      <c r="I25" s="38"/>
      <c r="J25" s="39"/>
      <c r="K25" s="39"/>
      <c r="L25" s="38"/>
      <c r="M25" s="82"/>
      <c r="N25" s="81">
        <f>N23-N22</f>
        <v>36000</v>
      </c>
    </row>
    <row r="26" spans="1:14">
      <c r="D26" s="71"/>
      <c r="E26" s="72"/>
      <c r="F26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0"/>
  <sheetViews>
    <sheetView showGridLines="0" topLeftCell="A13" workbookViewId="0">
      <selection activeCell="D15" sqref="D15:D18"/>
    </sheetView>
  </sheetViews>
  <sheetFormatPr baseColWidth="10" defaultColWidth="53.140625" defaultRowHeight="12.75"/>
  <cols>
    <col min="1" max="1" width="9.140625" style="1" customWidth="1"/>
    <col min="2" max="2" width="44.4257812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13.85546875" style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54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>
        <v>57873</v>
      </c>
      <c r="B15" s="121" t="s">
        <v>55</v>
      </c>
      <c r="C15" s="83">
        <v>200</v>
      </c>
      <c r="D15" s="49">
        <v>36</v>
      </c>
      <c r="E15" s="32"/>
      <c r="F15" s="32"/>
      <c r="G15" s="32"/>
      <c r="H15" s="32"/>
      <c r="I15" s="32"/>
      <c r="J15" s="49"/>
      <c r="K15" s="49">
        <f>J15*L15+J15</f>
        <v>0</v>
      </c>
      <c r="L15" s="33">
        <v>0.21</v>
      </c>
      <c r="M15" s="50">
        <f>C15*J15</f>
        <v>0</v>
      </c>
      <c r="N15" s="50">
        <f>C15*K15</f>
        <v>0</v>
      </c>
    </row>
    <row r="16" spans="1:14" s="25" customFormat="1" ht="26.1" customHeight="1">
      <c r="A16" s="47">
        <v>57874</v>
      </c>
      <c r="B16" s="121" t="s">
        <v>56</v>
      </c>
      <c r="C16" s="83">
        <v>200</v>
      </c>
      <c r="D16" s="49">
        <v>22.89</v>
      </c>
      <c r="E16" s="32"/>
      <c r="F16" s="32"/>
      <c r="G16" s="32"/>
      <c r="H16" s="32"/>
      <c r="I16" s="32"/>
      <c r="J16" s="49"/>
      <c r="K16" s="49">
        <f>J16*L16+J16</f>
        <v>0</v>
      </c>
      <c r="L16" s="33">
        <v>0.21</v>
      </c>
      <c r="M16" s="50">
        <f>C16*J16</f>
        <v>0</v>
      </c>
      <c r="N16" s="50">
        <f>C16*K16</f>
        <v>0</v>
      </c>
    </row>
    <row r="17" spans="1:14" s="25" customFormat="1" ht="26.1" customHeight="1">
      <c r="A17" s="47" t="s">
        <v>36</v>
      </c>
      <c r="B17" s="121" t="s">
        <v>67</v>
      </c>
      <c r="C17" s="83">
        <v>200</v>
      </c>
      <c r="D17" s="49">
        <v>1.75</v>
      </c>
      <c r="E17" s="32"/>
      <c r="F17" s="32"/>
      <c r="G17" s="32"/>
      <c r="H17" s="32"/>
      <c r="I17" s="32"/>
      <c r="J17" s="49"/>
      <c r="K17" s="49">
        <f t="shared" ref="K17:K18" si="0">J17*L17+J17</f>
        <v>0</v>
      </c>
      <c r="L17" s="33">
        <v>0.21</v>
      </c>
      <c r="M17" s="50">
        <f t="shared" ref="M17:M18" si="1">C17*J17</f>
        <v>0</v>
      </c>
      <c r="N17" s="50">
        <f t="shared" ref="N17:N18" si="2">C17*K17</f>
        <v>0</v>
      </c>
    </row>
    <row r="18" spans="1:14" s="25" customFormat="1" ht="26.1" customHeight="1">
      <c r="A18" s="47" t="s">
        <v>36</v>
      </c>
      <c r="B18" s="121" t="s">
        <v>68</v>
      </c>
      <c r="C18" s="83">
        <v>200</v>
      </c>
      <c r="D18" s="49">
        <v>1.62</v>
      </c>
      <c r="E18" s="32"/>
      <c r="F18" s="32"/>
      <c r="G18" s="32"/>
      <c r="H18" s="32"/>
      <c r="I18" s="32"/>
      <c r="J18" s="49"/>
      <c r="K18" s="49">
        <f t="shared" si="0"/>
        <v>0</v>
      </c>
      <c r="L18" s="33">
        <v>0.21</v>
      </c>
      <c r="M18" s="50">
        <f t="shared" si="1"/>
        <v>0</v>
      </c>
      <c r="N18" s="50">
        <f t="shared" si="2"/>
        <v>0</v>
      </c>
    </row>
    <row r="19" spans="1:14" s="25" customFormat="1" ht="26.1" customHeight="1">
      <c r="A19" s="113"/>
      <c r="B19" s="122"/>
      <c r="C19" s="15"/>
      <c r="D19" s="88"/>
      <c r="E19" s="15"/>
      <c r="F19" s="15"/>
      <c r="G19" s="15"/>
      <c r="H19" s="15"/>
      <c r="I19" s="15"/>
      <c r="J19" s="88"/>
      <c r="K19" s="88"/>
      <c r="L19" s="116"/>
      <c r="M19" s="117"/>
      <c r="N19" s="117"/>
    </row>
    <row r="20" spans="1:14" s="20" customFormat="1" ht="15" customHeight="1" thickBot="1">
      <c r="A20" s="98" t="s">
        <v>25</v>
      </c>
      <c r="B20" s="1"/>
      <c r="C20" s="60"/>
      <c r="D20" s="9"/>
      <c r="E20" s="1"/>
      <c r="F20" s="1"/>
      <c r="G20" s="1"/>
      <c r="H20" s="1"/>
      <c r="I20" s="1"/>
      <c r="J20" s="2"/>
      <c r="K20" s="2"/>
      <c r="L20" s="3"/>
      <c r="M20" s="4"/>
      <c r="N20" s="4"/>
    </row>
    <row r="21" spans="1:14" s="20" customFormat="1" ht="15" customHeight="1">
      <c r="D21" s="65"/>
      <c r="E21" s="66"/>
      <c r="F21" s="66"/>
      <c r="G21" s="26" t="s">
        <v>14</v>
      </c>
      <c r="H21" s="27"/>
      <c r="I21" s="27"/>
      <c r="J21" s="28"/>
      <c r="K21" s="28"/>
      <c r="L21" s="27"/>
      <c r="M21" s="74"/>
      <c r="N21" s="77">
        <f>SUM(M15:M18)</f>
        <v>0</v>
      </c>
    </row>
    <row r="22" spans="1:14" s="20" customFormat="1" ht="15" customHeight="1">
      <c r="D22" s="67"/>
      <c r="E22" s="68"/>
      <c r="F22" s="68"/>
      <c r="G22" s="59" t="s">
        <v>22</v>
      </c>
      <c r="H22" s="44"/>
      <c r="I22" s="44"/>
      <c r="J22" s="45"/>
      <c r="K22" s="45"/>
      <c r="L22" s="44"/>
      <c r="M22" s="76"/>
      <c r="N22" s="78">
        <v>12452</v>
      </c>
    </row>
    <row r="23" spans="1:14" s="20" customFormat="1" ht="15" customHeight="1">
      <c r="D23" s="67"/>
      <c r="E23" s="68"/>
      <c r="F23" s="68"/>
      <c r="G23" s="101" t="s">
        <v>23</v>
      </c>
      <c r="H23" s="102"/>
      <c r="I23" s="102"/>
      <c r="J23" s="103"/>
      <c r="K23" s="103"/>
      <c r="L23" s="102"/>
      <c r="M23" s="104"/>
      <c r="N23" s="105">
        <f>SUM(N15:N18)</f>
        <v>0</v>
      </c>
    </row>
    <row r="24" spans="1:14" ht="15" customHeight="1" thickBot="1">
      <c r="A24" s="20"/>
      <c r="B24" s="20"/>
      <c r="C24" s="20"/>
      <c r="D24" s="69"/>
      <c r="E24" s="70"/>
      <c r="F24" s="70"/>
      <c r="G24" s="29" t="s">
        <v>24</v>
      </c>
      <c r="H24" s="30"/>
      <c r="I24" s="30"/>
      <c r="J24" s="31"/>
      <c r="K24" s="31"/>
      <c r="L24" s="30"/>
      <c r="M24" s="75"/>
      <c r="N24" s="79">
        <f>N22-N21</f>
        <v>12452</v>
      </c>
    </row>
    <row r="25" spans="1:14" ht="15" customHeight="1" thickBot="1">
      <c r="D25" s="71"/>
      <c r="E25" s="72"/>
      <c r="F25" s="72"/>
    </row>
    <row r="26" spans="1:14" ht="15" customHeight="1">
      <c r="D26" s="65"/>
      <c r="E26" s="66"/>
      <c r="F26" s="66"/>
      <c r="G26" s="34" t="s">
        <v>9</v>
      </c>
      <c r="H26" s="35"/>
      <c r="I26" s="35"/>
      <c r="J26" s="36"/>
      <c r="K26" s="36"/>
      <c r="L26" s="35"/>
      <c r="M26" s="80"/>
      <c r="N26" s="80">
        <f>4*N21</f>
        <v>0</v>
      </c>
    </row>
    <row r="27" spans="1:14" ht="15" customHeight="1">
      <c r="D27" s="73"/>
      <c r="E27" s="73"/>
      <c r="F27" s="73"/>
      <c r="G27" s="63" t="s">
        <v>10</v>
      </c>
      <c r="H27" s="64"/>
      <c r="I27" s="64"/>
      <c r="J27" s="64"/>
      <c r="K27" s="64"/>
      <c r="L27" s="64"/>
      <c r="M27" s="62"/>
      <c r="N27" s="62">
        <f>N22*4</f>
        <v>49808</v>
      </c>
    </row>
    <row r="28" spans="1:14">
      <c r="D28" s="67"/>
      <c r="E28" s="67"/>
      <c r="F28" s="67"/>
      <c r="G28" s="101" t="s">
        <v>11</v>
      </c>
      <c r="H28" s="106"/>
      <c r="I28" s="106"/>
      <c r="J28" s="106"/>
      <c r="K28" s="106"/>
      <c r="L28" s="106"/>
      <c r="M28" s="107"/>
      <c r="N28" s="108">
        <f>N23*4</f>
        <v>0</v>
      </c>
    </row>
    <row r="29" spans="1:14" ht="13.5" thickBot="1">
      <c r="D29" s="69"/>
      <c r="E29" s="70"/>
      <c r="F29" s="70"/>
      <c r="G29" s="37" t="s">
        <v>8</v>
      </c>
      <c r="H29" s="38"/>
      <c r="I29" s="38"/>
      <c r="J29" s="39"/>
      <c r="K29" s="39"/>
      <c r="L29" s="38"/>
      <c r="M29" s="82"/>
      <c r="N29" s="81">
        <f>N27-N26</f>
        <v>49808</v>
      </c>
    </row>
    <row r="30" spans="1:14">
      <c r="D30" s="71"/>
      <c r="E30" s="72"/>
      <c r="F30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3"/>
  <sheetViews>
    <sheetView showGridLines="0" topLeftCell="A7" workbookViewId="0">
      <selection activeCell="A31" sqref="A31:B32"/>
    </sheetView>
  </sheetViews>
  <sheetFormatPr baseColWidth="10" defaultColWidth="53.140625" defaultRowHeight="12.75"/>
  <cols>
    <col min="1" max="1" width="9.140625" style="1" customWidth="1"/>
    <col min="2" max="2" width="44.7109375" style="1" customWidth="1"/>
    <col min="3" max="3" width="10.85546875" style="1" customWidth="1"/>
    <col min="4" max="4" width="12.42578125" style="9" customWidth="1"/>
    <col min="5" max="5" width="14.42578125" style="1" customWidth="1"/>
    <col min="6" max="6" width="9.5703125" style="1" bestFit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57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09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 t="s">
        <v>30</v>
      </c>
      <c r="B15" s="48" t="s">
        <v>122</v>
      </c>
      <c r="C15" s="83">
        <v>4</v>
      </c>
      <c r="D15" s="49">
        <v>2500</v>
      </c>
      <c r="E15" s="32"/>
      <c r="F15" s="32"/>
      <c r="G15" s="32"/>
      <c r="H15" s="32"/>
      <c r="I15" s="32"/>
      <c r="J15" s="49"/>
      <c r="K15" s="49">
        <f>J15*L15+J15</f>
        <v>0</v>
      </c>
      <c r="L15" s="33">
        <v>0.21</v>
      </c>
      <c r="M15" s="50">
        <f>C15*J15</f>
        <v>0</v>
      </c>
      <c r="N15" s="50">
        <f>C15*K15</f>
        <v>0</v>
      </c>
    </row>
    <row r="16" spans="1:14" s="25" customFormat="1" ht="26.1" customHeight="1">
      <c r="A16" s="47" t="s">
        <v>30</v>
      </c>
      <c r="B16" s="48" t="s">
        <v>31</v>
      </c>
      <c r="C16" s="83">
        <v>2</v>
      </c>
      <c r="D16" s="49">
        <v>1350</v>
      </c>
      <c r="E16" s="32"/>
      <c r="F16" s="32"/>
      <c r="G16" s="32"/>
      <c r="H16" s="32"/>
      <c r="I16" s="32"/>
      <c r="J16" s="49"/>
      <c r="K16" s="49">
        <f>J16*L16+J16</f>
        <v>0</v>
      </c>
      <c r="L16" s="33">
        <v>0.21</v>
      </c>
      <c r="M16" s="50">
        <f>C16*J16</f>
        <v>0</v>
      </c>
      <c r="N16" s="50">
        <f>C16*K16</f>
        <v>0</v>
      </c>
    </row>
    <row r="17" spans="1:14" s="20" customFormat="1" ht="15" customHeight="1" thickBot="1">
      <c r="A17" s="1"/>
      <c r="B17" s="1"/>
      <c r="C17" s="60"/>
      <c r="D17" s="9"/>
      <c r="E17" s="1"/>
      <c r="F17" s="1"/>
      <c r="G17" s="1"/>
      <c r="H17" s="1"/>
      <c r="I17" s="1"/>
      <c r="J17" s="2"/>
      <c r="K17" s="2"/>
      <c r="L17" s="3"/>
      <c r="M17" s="4"/>
      <c r="N17" s="4"/>
    </row>
    <row r="18" spans="1:14" s="20" customFormat="1" ht="15" customHeight="1">
      <c r="D18" s="65"/>
      <c r="E18" s="66"/>
      <c r="F18" s="66"/>
      <c r="G18" s="26" t="s">
        <v>14</v>
      </c>
      <c r="H18" s="27"/>
      <c r="I18" s="27"/>
      <c r="J18" s="28"/>
      <c r="K18" s="28"/>
      <c r="L18" s="27"/>
      <c r="M18" s="74"/>
      <c r="N18" s="77">
        <f>SUM(M15:M16)</f>
        <v>0</v>
      </c>
    </row>
    <row r="19" spans="1:14" s="20" customFormat="1" ht="15" customHeight="1">
      <c r="D19" s="67"/>
      <c r="E19" s="68"/>
      <c r="F19" s="68"/>
      <c r="G19" s="59" t="s">
        <v>22</v>
      </c>
      <c r="H19" s="44"/>
      <c r="I19" s="44"/>
      <c r="J19" s="45"/>
      <c r="K19" s="45"/>
      <c r="L19" s="44"/>
      <c r="M19" s="76"/>
      <c r="N19" s="78">
        <v>12700</v>
      </c>
    </row>
    <row r="20" spans="1:14" s="20" customFormat="1" ht="15" customHeight="1">
      <c r="D20" s="67"/>
      <c r="E20" s="68"/>
      <c r="F20" s="68"/>
      <c r="G20" s="101" t="s">
        <v>23</v>
      </c>
      <c r="H20" s="102"/>
      <c r="I20" s="102"/>
      <c r="J20" s="103"/>
      <c r="K20" s="103"/>
      <c r="L20" s="102"/>
      <c r="M20" s="104"/>
      <c r="N20" s="105">
        <f>SUM(N15:N16)</f>
        <v>0</v>
      </c>
    </row>
    <row r="21" spans="1:14" ht="15" customHeight="1" thickBot="1">
      <c r="A21" s="20"/>
      <c r="B21" s="20"/>
      <c r="C21" s="20"/>
      <c r="D21" s="69"/>
      <c r="E21" s="70"/>
      <c r="F21" s="70"/>
      <c r="G21" s="29" t="s">
        <v>24</v>
      </c>
      <c r="H21" s="30"/>
      <c r="I21" s="30"/>
      <c r="J21" s="31"/>
      <c r="K21" s="31"/>
      <c r="L21" s="30"/>
      <c r="M21" s="75"/>
      <c r="N21" s="79">
        <f>N19-N18</f>
        <v>12700</v>
      </c>
    </row>
    <row r="22" spans="1:14" ht="15" customHeight="1" thickBot="1">
      <c r="D22" s="71"/>
      <c r="E22" s="72"/>
      <c r="F22" s="72"/>
    </row>
    <row r="23" spans="1:14" ht="15" customHeight="1">
      <c r="D23" s="65"/>
      <c r="E23" s="66"/>
      <c r="F23" s="66"/>
      <c r="G23" s="34" t="s">
        <v>9</v>
      </c>
      <c r="H23" s="35"/>
      <c r="I23" s="35"/>
      <c r="J23" s="36"/>
      <c r="K23" s="36"/>
      <c r="L23" s="35"/>
      <c r="M23" s="80"/>
      <c r="N23" s="80">
        <f>4*N18</f>
        <v>0</v>
      </c>
    </row>
    <row r="24" spans="1:14" ht="15" customHeight="1">
      <c r="D24" s="73"/>
      <c r="E24" s="73"/>
      <c r="F24" s="73"/>
      <c r="G24" s="63" t="s">
        <v>10</v>
      </c>
      <c r="H24" s="64"/>
      <c r="I24" s="64"/>
      <c r="J24" s="64"/>
      <c r="K24" s="64"/>
      <c r="L24" s="64"/>
      <c r="M24" s="62"/>
      <c r="N24" s="62">
        <f>4*N19</f>
        <v>50800</v>
      </c>
    </row>
    <row r="25" spans="1:14">
      <c r="D25" s="67"/>
      <c r="E25" s="67"/>
      <c r="F25" s="67"/>
      <c r="G25" s="101" t="s">
        <v>11</v>
      </c>
      <c r="H25" s="106"/>
      <c r="I25" s="106"/>
      <c r="J25" s="106"/>
      <c r="K25" s="106"/>
      <c r="L25" s="106"/>
      <c r="M25" s="107"/>
      <c r="N25" s="108">
        <f>N20*4</f>
        <v>0</v>
      </c>
    </row>
    <row r="26" spans="1:14" ht="13.5" thickBot="1">
      <c r="D26" s="69"/>
      <c r="E26" s="70"/>
      <c r="F26" s="70"/>
      <c r="G26" s="37" t="s">
        <v>8</v>
      </c>
      <c r="H26" s="38"/>
      <c r="I26" s="38"/>
      <c r="J26" s="39"/>
      <c r="K26" s="39"/>
      <c r="L26" s="38"/>
      <c r="M26" s="82"/>
      <c r="N26" s="81">
        <f>N24-N23</f>
        <v>50800</v>
      </c>
    </row>
    <row r="27" spans="1:14">
      <c r="D27" s="71"/>
      <c r="E27" s="72"/>
      <c r="F27" s="72"/>
    </row>
    <row r="29" spans="1:14" ht="28.5" customHeight="1">
      <c r="D29" s="134" t="s">
        <v>78</v>
      </c>
      <c r="E29" s="135"/>
    </row>
    <row r="30" spans="1:14" ht="38.25">
      <c r="A30" s="132" t="s">
        <v>40</v>
      </c>
      <c r="B30" s="132"/>
      <c r="C30" s="125" t="s">
        <v>92</v>
      </c>
      <c r="D30" s="124" t="s">
        <v>83</v>
      </c>
      <c r="E30" s="124" t="s">
        <v>84</v>
      </c>
    </row>
    <row r="31" spans="1:14" ht="38.25" customHeight="1">
      <c r="A31" s="133" t="s">
        <v>124</v>
      </c>
      <c r="B31" s="133"/>
      <c r="C31" s="150" t="s">
        <v>95</v>
      </c>
      <c r="D31" s="150"/>
      <c r="E31" s="137"/>
    </row>
    <row r="32" spans="1:14">
      <c r="A32" s="133"/>
      <c r="B32" s="133"/>
      <c r="C32" s="150"/>
      <c r="D32" s="150"/>
      <c r="E32" s="137"/>
    </row>
    <row r="33" spans="1:2" ht="21.75" customHeight="1">
      <c r="A33" s="149"/>
      <c r="B33" s="149"/>
    </row>
  </sheetData>
  <mergeCells count="13">
    <mergeCell ref="A12:M12"/>
    <mergeCell ref="J2:M2"/>
    <mergeCell ref="A8:B8"/>
    <mergeCell ref="H8:I8"/>
    <mergeCell ref="J8:L8"/>
    <mergeCell ref="H9:I9"/>
    <mergeCell ref="D29:E29"/>
    <mergeCell ref="A30:B30"/>
    <mergeCell ref="A31:B32"/>
    <mergeCell ref="A33:B33"/>
    <mergeCell ref="C31:C32"/>
    <mergeCell ref="D31:D32"/>
    <mergeCell ref="E31:E32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5"/>
  <sheetViews>
    <sheetView showGridLines="0" topLeftCell="C22" workbookViewId="0">
      <selection activeCell="D15" sqref="D15:D23"/>
    </sheetView>
  </sheetViews>
  <sheetFormatPr baseColWidth="10" defaultColWidth="53.140625" defaultRowHeight="12.75"/>
  <cols>
    <col min="1" max="1" width="9.140625" style="1" customWidth="1"/>
    <col min="2" max="2" width="44.71093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9.5703125" style="1" bestFit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58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09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 t="s">
        <v>36</v>
      </c>
      <c r="B15" s="48" t="s">
        <v>62</v>
      </c>
      <c r="C15" s="83">
        <v>2</v>
      </c>
      <c r="D15" s="49">
        <v>1627.5</v>
      </c>
      <c r="E15" s="32"/>
      <c r="F15" s="32"/>
      <c r="G15" s="32"/>
      <c r="H15" s="32"/>
      <c r="I15" s="32"/>
      <c r="J15" s="49"/>
      <c r="K15" s="49">
        <f>J15*L15+J15</f>
        <v>0</v>
      </c>
      <c r="L15" s="33">
        <v>0.21</v>
      </c>
      <c r="M15" s="50">
        <f>C15*J15</f>
        <v>0</v>
      </c>
      <c r="N15" s="50">
        <f>C15*K15</f>
        <v>0</v>
      </c>
    </row>
    <row r="16" spans="1:14" s="25" customFormat="1" ht="26.1" customHeight="1">
      <c r="A16" s="47" t="s">
        <v>36</v>
      </c>
      <c r="B16" s="48" t="s">
        <v>63</v>
      </c>
      <c r="C16" s="83">
        <v>2</v>
      </c>
      <c r="D16" s="49">
        <v>1627.5</v>
      </c>
      <c r="E16" s="32"/>
      <c r="F16" s="49"/>
      <c r="G16" s="32"/>
      <c r="H16" s="32"/>
      <c r="I16" s="32"/>
      <c r="J16" s="49"/>
      <c r="K16" s="49">
        <f t="shared" ref="K16:K21" si="0">J16*L16+J16</f>
        <v>0</v>
      </c>
      <c r="L16" s="33">
        <v>0.21</v>
      </c>
      <c r="M16" s="50">
        <f t="shared" ref="M16:M21" si="1">C16*J16</f>
        <v>0</v>
      </c>
      <c r="N16" s="50">
        <f t="shared" ref="N16:N21" si="2">C16*K16</f>
        <v>0</v>
      </c>
    </row>
    <row r="17" spans="1:14" s="25" customFormat="1" ht="26.1" customHeight="1">
      <c r="A17" s="47" t="s">
        <v>36</v>
      </c>
      <c r="B17" s="118" t="s">
        <v>37</v>
      </c>
      <c r="C17" s="83">
        <v>6</v>
      </c>
      <c r="D17" s="49">
        <v>80</v>
      </c>
      <c r="E17" s="32"/>
      <c r="F17" s="32"/>
      <c r="G17" s="32"/>
      <c r="H17" s="32"/>
      <c r="I17" s="32"/>
      <c r="J17" s="49"/>
      <c r="K17" s="49">
        <f t="shared" si="0"/>
        <v>0</v>
      </c>
      <c r="L17" s="33">
        <v>0.21</v>
      </c>
      <c r="M17" s="50">
        <f t="shared" si="1"/>
        <v>0</v>
      </c>
      <c r="N17" s="50">
        <f t="shared" si="2"/>
        <v>0</v>
      </c>
    </row>
    <row r="18" spans="1:14" s="25" customFormat="1" ht="26.1" customHeight="1">
      <c r="A18" s="47" t="s">
        <v>36</v>
      </c>
      <c r="B18" s="118" t="s">
        <v>38</v>
      </c>
      <c r="C18" s="83">
        <v>6</v>
      </c>
      <c r="D18" s="49">
        <v>168</v>
      </c>
      <c r="E18" s="32"/>
      <c r="F18" s="32"/>
      <c r="G18" s="32"/>
      <c r="H18" s="32"/>
      <c r="I18" s="32"/>
      <c r="J18" s="49"/>
      <c r="K18" s="49">
        <f t="shared" si="0"/>
        <v>0</v>
      </c>
      <c r="L18" s="33">
        <v>0.21</v>
      </c>
      <c r="M18" s="50">
        <f t="shared" si="1"/>
        <v>0</v>
      </c>
      <c r="N18" s="50">
        <f t="shared" si="2"/>
        <v>0</v>
      </c>
    </row>
    <row r="19" spans="1:14" s="25" customFormat="1" ht="26.1" customHeight="1">
      <c r="A19" s="47" t="s">
        <v>36</v>
      </c>
      <c r="B19" s="118" t="s">
        <v>39</v>
      </c>
      <c r="C19" s="83">
        <v>3</v>
      </c>
      <c r="D19" s="49">
        <v>400</v>
      </c>
      <c r="E19" s="32"/>
      <c r="F19" s="32"/>
      <c r="G19" s="32"/>
      <c r="H19" s="32"/>
      <c r="I19" s="32"/>
      <c r="J19" s="49"/>
      <c r="K19" s="49">
        <f t="shared" si="0"/>
        <v>0</v>
      </c>
      <c r="L19" s="33">
        <v>0.21</v>
      </c>
      <c r="M19" s="50">
        <f t="shared" si="1"/>
        <v>0</v>
      </c>
      <c r="N19" s="50">
        <f t="shared" si="2"/>
        <v>0</v>
      </c>
    </row>
    <row r="20" spans="1:14" s="25" customFormat="1" ht="26.1" customHeight="1">
      <c r="A20" s="47" t="s">
        <v>36</v>
      </c>
      <c r="B20" s="118" t="s">
        <v>64</v>
      </c>
      <c r="C20" s="83">
        <v>6</v>
      </c>
      <c r="D20" s="49">
        <v>160</v>
      </c>
      <c r="E20" s="32"/>
      <c r="F20" s="32"/>
      <c r="G20" s="32"/>
      <c r="H20" s="32"/>
      <c r="I20" s="32"/>
      <c r="J20" s="49"/>
      <c r="K20" s="49">
        <f t="shared" ref="K20" si="3">J20*L20+J20</f>
        <v>0</v>
      </c>
      <c r="L20" s="33">
        <v>0.21</v>
      </c>
      <c r="M20" s="50">
        <f t="shared" ref="M20" si="4">C20*J20</f>
        <v>0</v>
      </c>
      <c r="N20" s="50">
        <f t="shared" ref="N20" si="5">C20*K20</f>
        <v>0</v>
      </c>
    </row>
    <row r="21" spans="1:14" s="25" customFormat="1" ht="26.1" customHeight="1">
      <c r="A21" s="47" t="s">
        <v>36</v>
      </c>
      <c r="B21" s="118" t="s">
        <v>65</v>
      </c>
      <c r="C21" s="83">
        <v>6</v>
      </c>
      <c r="D21" s="49">
        <v>160</v>
      </c>
      <c r="E21" s="32"/>
      <c r="F21" s="32"/>
      <c r="G21" s="32"/>
      <c r="H21" s="32"/>
      <c r="I21" s="32"/>
      <c r="J21" s="49"/>
      <c r="K21" s="49">
        <f t="shared" si="0"/>
        <v>0</v>
      </c>
      <c r="L21" s="33">
        <v>0.21</v>
      </c>
      <c r="M21" s="50">
        <f t="shared" si="1"/>
        <v>0</v>
      </c>
      <c r="N21" s="50">
        <f t="shared" si="2"/>
        <v>0</v>
      </c>
    </row>
    <row r="22" spans="1:14" s="25" customFormat="1" ht="42" customHeight="1">
      <c r="A22" s="47" t="s">
        <v>36</v>
      </c>
      <c r="B22" s="48" t="s">
        <v>66</v>
      </c>
      <c r="C22" s="83">
        <v>2</v>
      </c>
      <c r="D22" s="111">
        <v>690</v>
      </c>
      <c r="E22" s="32"/>
      <c r="F22" s="32"/>
      <c r="G22" s="32"/>
      <c r="H22" s="32"/>
      <c r="I22" s="32"/>
      <c r="J22" s="111"/>
      <c r="K22" s="49">
        <f t="shared" ref="K22:K23" si="6">J22*L22+J22</f>
        <v>0</v>
      </c>
      <c r="L22" s="33">
        <v>0.21</v>
      </c>
      <c r="M22" s="50">
        <f t="shared" ref="M22:M23" si="7">C22*J22</f>
        <v>0</v>
      </c>
      <c r="N22" s="50">
        <f t="shared" ref="N22:N23" si="8">C22*K22</f>
        <v>0</v>
      </c>
    </row>
    <row r="23" spans="1:14" s="25" customFormat="1" ht="43.5" customHeight="1">
      <c r="A23" s="47" t="s">
        <v>36</v>
      </c>
      <c r="B23" s="48" t="s">
        <v>61</v>
      </c>
      <c r="C23" s="83">
        <v>2</v>
      </c>
      <c r="D23" s="111">
        <v>690</v>
      </c>
      <c r="E23" s="32"/>
      <c r="F23" s="32"/>
      <c r="G23" s="32"/>
      <c r="H23" s="32"/>
      <c r="I23" s="32"/>
      <c r="J23" s="111"/>
      <c r="K23" s="49">
        <f t="shared" si="6"/>
        <v>0</v>
      </c>
      <c r="L23" s="33">
        <v>0.21</v>
      </c>
      <c r="M23" s="50">
        <f t="shared" si="7"/>
        <v>0</v>
      </c>
      <c r="N23" s="50">
        <f t="shared" si="8"/>
        <v>0</v>
      </c>
    </row>
    <row r="24" spans="1:14" s="25" customFormat="1" ht="26.1" customHeight="1">
      <c r="A24" s="113"/>
      <c r="B24" s="86"/>
      <c r="C24" s="114"/>
      <c r="D24" s="115"/>
      <c r="E24" s="15"/>
      <c r="F24" s="15"/>
      <c r="G24" s="15"/>
      <c r="H24" s="15"/>
      <c r="I24" s="15"/>
      <c r="J24" s="115"/>
      <c r="K24" s="115"/>
      <c r="L24" s="116"/>
      <c r="M24" s="117"/>
      <c r="N24" s="117"/>
    </row>
    <row r="25" spans="1:14" s="20" customFormat="1" ht="15" customHeight="1" thickBot="1">
      <c r="A25" s="1"/>
      <c r="B25" s="1"/>
      <c r="C25" s="60"/>
      <c r="D25" s="9"/>
      <c r="E25" s="1"/>
      <c r="F25" s="1"/>
      <c r="G25" s="1"/>
      <c r="H25" s="1"/>
      <c r="I25" s="1"/>
      <c r="J25" s="2"/>
      <c r="K25" s="2"/>
      <c r="L25" s="3"/>
      <c r="M25" s="4"/>
      <c r="N25" s="4"/>
    </row>
    <row r="26" spans="1:14" s="20" customFormat="1" ht="15" customHeight="1">
      <c r="D26" s="65"/>
      <c r="E26" s="66"/>
      <c r="F26" s="66"/>
      <c r="G26" s="26" t="s">
        <v>14</v>
      </c>
      <c r="H26" s="27"/>
      <c r="I26" s="27"/>
      <c r="J26" s="28"/>
      <c r="K26" s="28"/>
      <c r="L26" s="27"/>
      <c r="M26" s="74"/>
      <c r="N26" s="77">
        <f>SUM(M15:M23)</f>
        <v>0</v>
      </c>
    </row>
    <row r="27" spans="1:14" s="20" customFormat="1" ht="15" customHeight="1">
      <c r="D27" s="67"/>
      <c r="E27" s="68"/>
      <c r="F27" s="68"/>
      <c r="G27" s="59" t="s">
        <v>22</v>
      </c>
      <c r="H27" s="44"/>
      <c r="I27" s="44"/>
      <c r="J27" s="45"/>
      <c r="K27" s="45"/>
      <c r="L27" s="44"/>
      <c r="M27" s="76"/>
      <c r="N27" s="78">
        <v>13878</v>
      </c>
    </row>
    <row r="28" spans="1:14" s="20" customFormat="1" ht="15" customHeight="1">
      <c r="D28" s="67"/>
      <c r="E28" s="68"/>
      <c r="F28" s="68"/>
      <c r="G28" s="101" t="s">
        <v>23</v>
      </c>
      <c r="H28" s="102"/>
      <c r="I28" s="102"/>
      <c r="J28" s="103"/>
      <c r="K28" s="103"/>
      <c r="L28" s="102"/>
      <c r="M28" s="104"/>
      <c r="N28" s="105">
        <f>SUM(N15:N23)</f>
        <v>0</v>
      </c>
    </row>
    <row r="29" spans="1:14" ht="15" customHeight="1" thickBot="1">
      <c r="A29" s="20"/>
      <c r="B29" s="20"/>
      <c r="C29" s="20"/>
      <c r="D29" s="69"/>
      <c r="E29" s="70"/>
      <c r="F29" s="70"/>
      <c r="G29" s="29" t="s">
        <v>24</v>
      </c>
      <c r="H29" s="30"/>
      <c r="I29" s="30"/>
      <c r="J29" s="31"/>
      <c r="K29" s="31"/>
      <c r="L29" s="30"/>
      <c r="M29" s="75"/>
      <c r="N29" s="79">
        <f>N27-N26</f>
        <v>13878</v>
      </c>
    </row>
    <row r="30" spans="1:14" ht="15" customHeight="1" thickBot="1">
      <c r="D30" s="71"/>
      <c r="E30" s="72"/>
      <c r="F30" s="72"/>
    </row>
    <row r="31" spans="1:14" ht="15" customHeight="1">
      <c r="D31" s="65"/>
      <c r="E31" s="66"/>
      <c r="F31" s="66"/>
      <c r="G31" s="34" t="s">
        <v>9</v>
      </c>
      <c r="H31" s="35"/>
      <c r="I31" s="35"/>
      <c r="J31" s="36"/>
      <c r="K31" s="36"/>
      <c r="L31" s="35"/>
      <c r="M31" s="80"/>
      <c r="N31" s="80">
        <f>4*N26</f>
        <v>0</v>
      </c>
    </row>
    <row r="32" spans="1:14" ht="15" customHeight="1">
      <c r="D32" s="73"/>
      <c r="E32" s="73"/>
      <c r="F32" s="73"/>
      <c r="G32" s="63" t="s">
        <v>10</v>
      </c>
      <c r="H32" s="64"/>
      <c r="I32" s="64"/>
      <c r="J32" s="64"/>
      <c r="K32" s="64"/>
      <c r="L32" s="64"/>
      <c r="M32" s="62"/>
      <c r="N32" s="62">
        <f>4*N27</f>
        <v>55512</v>
      </c>
    </row>
    <row r="33" spans="4:14">
      <c r="D33" s="67"/>
      <c r="E33" s="67"/>
      <c r="F33" s="67"/>
      <c r="G33" s="101" t="s">
        <v>11</v>
      </c>
      <c r="H33" s="106"/>
      <c r="I33" s="106"/>
      <c r="J33" s="106"/>
      <c r="K33" s="106"/>
      <c r="L33" s="106"/>
      <c r="M33" s="107"/>
      <c r="N33" s="108">
        <f>N28*4</f>
        <v>0</v>
      </c>
    </row>
    <row r="34" spans="4:14" ht="13.5" thickBot="1">
      <c r="D34" s="69"/>
      <c r="E34" s="70"/>
      <c r="F34" s="70"/>
      <c r="G34" s="37" t="s">
        <v>8</v>
      </c>
      <c r="H34" s="38"/>
      <c r="I34" s="38"/>
      <c r="J34" s="39"/>
      <c r="K34" s="39"/>
      <c r="L34" s="38"/>
      <c r="M34" s="82"/>
      <c r="N34" s="81">
        <f>N32-N31</f>
        <v>55512</v>
      </c>
    </row>
    <row r="35" spans="4:14">
      <c r="D35" s="71"/>
      <c r="E35" s="72"/>
      <c r="F35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2"/>
  <sheetViews>
    <sheetView showGridLines="0" topLeftCell="A19" workbookViewId="0">
      <selection activeCell="A39" sqref="A39:C40"/>
    </sheetView>
  </sheetViews>
  <sheetFormatPr baseColWidth="10" defaultColWidth="53.140625" defaultRowHeight="12.75"/>
  <cols>
    <col min="1" max="1" width="22.7109375" style="1" customWidth="1"/>
    <col min="2" max="2" width="35.71093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9.5703125" style="1" bestFit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59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09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>
        <v>58334</v>
      </c>
      <c r="B15" s="48" t="s">
        <v>32</v>
      </c>
      <c r="C15" s="83">
        <v>72</v>
      </c>
      <c r="D15" s="49">
        <v>75</v>
      </c>
      <c r="E15" s="32"/>
      <c r="F15" s="32"/>
      <c r="G15" s="32"/>
      <c r="H15" s="32"/>
      <c r="I15" s="32"/>
      <c r="J15" s="49"/>
      <c r="K15" s="49">
        <f>J15*L15+J15</f>
        <v>0</v>
      </c>
      <c r="L15" s="33">
        <v>0.1</v>
      </c>
      <c r="M15" s="50">
        <f>C15*J15</f>
        <v>0</v>
      </c>
      <c r="N15" s="50">
        <f>C15*K15</f>
        <v>0</v>
      </c>
    </row>
    <row r="16" spans="1:14" s="20" customFormat="1" ht="15" customHeight="1" thickBot="1">
      <c r="A16" s="1"/>
      <c r="B16" s="1"/>
      <c r="C16" s="60"/>
      <c r="D16" s="9"/>
      <c r="E16" s="1"/>
      <c r="F16" s="1"/>
      <c r="G16" s="1"/>
      <c r="H16" s="1"/>
      <c r="I16" s="1"/>
      <c r="J16" s="2"/>
      <c r="K16" s="2"/>
      <c r="L16" s="3"/>
      <c r="M16" s="4"/>
      <c r="N16" s="4"/>
    </row>
    <row r="17" spans="1:14" s="20" customFormat="1" ht="15" customHeight="1">
      <c r="D17" s="65"/>
      <c r="E17" s="66"/>
      <c r="F17" s="66"/>
      <c r="G17" s="26" t="s">
        <v>14</v>
      </c>
      <c r="H17" s="27"/>
      <c r="I17" s="27"/>
      <c r="J17" s="28"/>
      <c r="K17" s="28"/>
      <c r="L17" s="27"/>
      <c r="M17" s="74"/>
      <c r="N17" s="77">
        <f>SUM(M15:M15)</f>
        <v>0</v>
      </c>
    </row>
    <row r="18" spans="1:14" s="20" customFormat="1" ht="15" customHeight="1">
      <c r="D18" s="67"/>
      <c r="E18" s="68"/>
      <c r="F18" s="68"/>
      <c r="G18" s="59" t="s">
        <v>22</v>
      </c>
      <c r="H18" s="44"/>
      <c r="I18" s="44"/>
      <c r="J18" s="45"/>
      <c r="K18" s="45"/>
      <c r="L18" s="44"/>
      <c r="M18" s="76"/>
      <c r="N18" s="78">
        <v>5400</v>
      </c>
    </row>
    <row r="19" spans="1:14" s="20" customFormat="1" ht="15" customHeight="1">
      <c r="D19" s="67"/>
      <c r="E19" s="68"/>
      <c r="F19" s="68"/>
      <c r="G19" s="101" t="s">
        <v>23</v>
      </c>
      <c r="H19" s="102"/>
      <c r="I19" s="102"/>
      <c r="J19" s="103"/>
      <c r="K19" s="103"/>
      <c r="L19" s="102"/>
      <c r="M19" s="104"/>
      <c r="N19" s="105">
        <f>SUM(N15:N15)</f>
        <v>0</v>
      </c>
    </row>
    <row r="20" spans="1:14" ht="15" customHeight="1" thickBot="1">
      <c r="A20" s="20"/>
      <c r="B20" s="20"/>
      <c r="C20" s="20"/>
      <c r="D20" s="69"/>
      <c r="E20" s="70"/>
      <c r="F20" s="70"/>
      <c r="G20" s="29" t="s">
        <v>24</v>
      </c>
      <c r="H20" s="30"/>
      <c r="I20" s="30"/>
      <c r="J20" s="31"/>
      <c r="K20" s="31"/>
      <c r="L20" s="30"/>
      <c r="M20" s="75"/>
      <c r="N20" s="79">
        <f>N18-N17</f>
        <v>5400</v>
      </c>
    </row>
    <row r="21" spans="1:14" ht="15" customHeight="1" thickBot="1">
      <c r="D21" s="71"/>
      <c r="E21" s="72"/>
      <c r="F21" s="72"/>
    </row>
    <row r="22" spans="1:14" ht="15" customHeight="1">
      <c r="D22" s="65"/>
      <c r="E22" s="66"/>
      <c r="F22" s="66"/>
      <c r="G22" s="34" t="s">
        <v>9</v>
      </c>
      <c r="H22" s="35"/>
      <c r="I22" s="35"/>
      <c r="J22" s="36"/>
      <c r="K22" s="36"/>
      <c r="L22" s="35"/>
      <c r="M22" s="80"/>
      <c r="N22" s="80">
        <f>4*N17</f>
        <v>0</v>
      </c>
    </row>
    <row r="23" spans="1:14" ht="15" customHeight="1">
      <c r="D23" s="73"/>
      <c r="E23" s="73"/>
      <c r="F23" s="73"/>
      <c r="G23" s="63" t="s">
        <v>10</v>
      </c>
      <c r="H23" s="64"/>
      <c r="I23" s="64"/>
      <c r="J23" s="64"/>
      <c r="K23" s="64"/>
      <c r="L23" s="64"/>
      <c r="M23" s="62"/>
      <c r="N23" s="62">
        <f>4*N18</f>
        <v>21600</v>
      </c>
    </row>
    <row r="24" spans="1:14">
      <c r="D24" s="67"/>
      <c r="E24" s="67"/>
      <c r="F24" s="67"/>
      <c r="G24" s="101" t="s">
        <v>11</v>
      </c>
      <c r="H24" s="106"/>
      <c r="I24" s="106"/>
      <c r="J24" s="106"/>
      <c r="K24" s="106"/>
      <c r="L24" s="106"/>
      <c r="M24" s="107"/>
      <c r="N24" s="108">
        <f>N19*4</f>
        <v>0</v>
      </c>
    </row>
    <row r="25" spans="1:14" ht="13.5" thickBot="1">
      <c r="D25" s="69"/>
      <c r="E25" s="70"/>
      <c r="F25" s="70"/>
      <c r="G25" s="37" t="s">
        <v>8</v>
      </c>
      <c r="H25" s="38"/>
      <c r="I25" s="38"/>
      <c r="J25" s="39"/>
      <c r="K25" s="39"/>
      <c r="L25" s="38"/>
      <c r="M25" s="82"/>
      <c r="N25" s="81">
        <f>N23-N22</f>
        <v>21600</v>
      </c>
    </row>
    <row r="26" spans="1:14">
      <c r="D26" s="71"/>
      <c r="E26" s="72"/>
      <c r="F26" s="72"/>
    </row>
    <row r="29" spans="1:14" ht="39" customHeight="1">
      <c r="A29" s="134" t="s">
        <v>89</v>
      </c>
      <c r="B29" s="141"/>
      <c r="C29" s="141"/>
      <c r="D29" s="141"/>
      <c r="E29" s="135"/>
      <c r="F29" s="134" t="s">
        <v>78</v>
      </c>
      <c r="G29" s="135"/>
      <c r="H29" s="140" t="s">
        <v>79</v>
      </c>
      <c r="I29" s="140"/>
    </row>
    <row r="30" spans="1:14" ht="24.75" customHeight="1">
      <c r="A30" s="148" t="s">
        <v>91</v>
      </c>
      <c r="B30" s="146"/>
      <c r="C30" s="147"/>
      <c r="D30" s="146" t="s">
        <v>87</v>
      </c>
      <c r="E30" s="147"/>
      <c r="F30" s="123" t="s">
        <v>83</v>
      </c>
      <c r="G30" s="123" t="s">
        <v>84</v>
      </c>
      <c r="H30" s="140"/>
      <c r="I30" s="140"/>
    </row>
    <row r="31" spans="1:14">
      <c r="A31" s="133" t="s">
        <v>93</v>
      </c>
      <c r="B31" s="133"/>
      <c r="C31" s="133"/>
      <c r="D31" s="142" t="s">
        <v>80</v>
      </c>
      <c r="E31" s="143"/>
      <c r="F31" s="138"/>
      <c r="G31" s="138"/>
      <c r="H31" s="137"/>
      <c r="I31" s="137"/>
    </row>
    <row r="32" spans="1:14">
      <c r="A32" s="133"/>
      <c r="B32" s="133"/>
      <c r="C32" s="133"/>
      <c r="D32" s="144" t="s">
        <v>81</v>
      </c>
      <c r="E32" s="145"/>
      <c r="F32" s="139"/>
      <c r="G32" s="139"/>
      <c r="H32" s="137"/>
      <c r="I32" s="137"/>
    </row>
    <row r="33" spans="1:9" ht="21.75" customHeight="1">
      <c r="A33" s="151" t="s">
        <v>119</v>
      </c>
      <c r="B33" s="154" t="s">
        <v>117</v>
      </c>
      <c r="C33" s="151"/>
      <c r="D33" s="142" t="s">
        <v>80</v>
      </c>
      <c r="E33" s="143"/>
      <c r="F33" s="138"/>
      <c r="G33" s="138"/>
      <c r="H33" s="137"/>
      <c r="I33" s="137"/>
    </row>
    <row r="34" spans="1:9" ht="29.25" customHeight="1">
      <c r="A34" s="152"/>
      <c r="B34" s="155"/>
      <c r="C34" s="153"/>
      <c r="D34" s="144"/>
      <c r="E34" s="145"/>
      <c r="F34" s="139"/>
      <c r="G34" s="139"/>
      <c r="H34" s="137"/>
      <c r="I34" s="137"/>
    </row>
    <row r="35" spans="1:9" ht="12.75" customHeight="1">
      <c r="A35" s="152"/>
      <c r="B35" s="154" t="s">
        <v>118</v>
      </c>
      <c r="C35" s="151"/>
      <c r="D35" s="142" t="s">
        <v>115</v>
      </c>
      <c r="E35" s="143"/>
      <c r="F35" s="138"/>
      <c r="G35" s="138"/>
      <c r="H35" s="137"/>
      <c r="I35" s="137"/>
    </row>
    <row r="36" spans="1:9">
      <c r="A36" s="152"/>
      <c r="B36" s="155"/>
      <c r="C36" s="153"/>
      <c r="D36" s="144"/>
      <c r="E36" s="145"/>
      <c r="F36" s="139"/>
      <c r="G36" s="139"/>
      <c r="H36" s="137"/>
      <c r="I36" s="137"/>
    </row>
    <row r="37" spans="1:9" ht="12.75" customHeight="1">
      <c r="A37" s="152"/>
      <c r="B37" s="154" t="s">
        <v>114</v>
      </c>
      <c r="C37" s="151"/>
      <c r="D37" s="142" t="s">
        <v>116</v>
      </c>
      <c r="E37" s="143"/>
      <c r="F37" s="138"/>
      <c r="G37" s="138"/>
      <c r="H37" s="137"/>
      <c r="I37" s="137"/>
    </row>
    <row r="38" spans="1:9" ht="30" customHeight="1">
      <c r="A38" s="153"/>
      <c r="B38" s="155"/>
      <c r="C38" s="153"/>
      <c r="D38" s="144"/>
      <c r="E38" s="145"/>
      <c r="F38" s="139"/>
      <c r="G38" s="139"/>
      <c r="H38" s="137"/>
      <c r="I38" s="137"/>
    </row>
    <row r="39" spans="1:9">
      <c r="A39" s="133" t="s">
        <v>94</v>
      </c>
      <c r="B39" s="133"/>
      <c r="C39" s="133"/>
      <c r="D39" s="142" t="s">
        <v>80</v>
      </c>
      <c r="E39" s="143"/>
      <c r="F39" s="138"/>
      <c r="G39" s="138"/>
      <c r="H39" s="137"/>
      <c r="I39" s="137"/>
    </row>
    <row r="40" spans="1:9">
      <c r="A40" s="133"/>
      <c r="B40" s="133"/>
      <c r="C40" s="133"/>
      <c r="D40" s="144" t="s">
        <v>81</v>
      </c>
      <c r="E40" s="145"/>
      <c r="F40" s="139"/>
      <c r="G40" s="139"/>
      <c r="H40" s="137"/>
      <c r="I40" s="137"/>
    </row>
    <row r="42" spans="1:9" ht="15">
      <c r="A42" s="136" t="s">
        <v>123</v>
      </c>
      <c r="B42" s="136"/>
      <c r="C42" s="136"/>
      <c r="D42" s="136"/>
      <c r="E42" s="136"/>
      <c r="F42" s="136"/>
      <c r="G42" s="136"/>
      <c r="H42" s="136"/>
      <c r="I42" s="136"/>
    </row>
  </sheetData>
  <mergeCells count="40">
    <mergeCell ref="H31:I32"/>
    <mergeCell ref="D32:E32"/>
    <mergeCell ref="A39:C40"/>
    <mergeCell ref="D39:E39"/>
    <mergeCell ref="F39:F40"/>
    <mergeCell ref="G39:G40"/>
    <mergeCell ref="H39:I40"/>
    <mergeCell ref="D40:E40"/>
    <mergeCell ref="D33:E34"/>
    <mergeCell ref="A31:C32"/>
    <mergeCell ref="D31:E31"/>
    <mergeCell ref="F31:F32"/>
    <mergeCell ref="G31:G32"/>
    <mergeCell ref="A12:M12"/>
    <mergeCell ref="J2:M2"/>
    <mergeCell ref="A8:B8"/>
    <mergeCell ref="H8:I8"/>
    <mergeCell ref="J8:L8"/>
    <mergeCell ref="H9:I9"/>
    <mergeCell ref="A29:E29"/>
    <mergeCell ref="F29:G29"/>
    <mergeCell ref="H29:I30"/>
    <mergeCell ref="A30:C30"/>
    <mergeCell ref="D30:E30"/>
    <mergeCell ref="A42:I42"/>
    <mergeCell ref="F37:F38"/>
    <mergeCell ref="G37:G38"/>
    <mergeCell ref="H37:I38"/>
    <mergeCell ref="D37:E38"/>
    <mergeCell ref="A33:A38"/>
    <mergeCell ref="B33:C34"/>
    <mergeCell ref="B35:C36"/>
    <mergeCell ref="B37:C38"/>
    <mergeCell ref="F35:F36"/>
    <mergeCell ref="G35:G36"/>
    <mergeCell ref="H35:I36"/>
    <mergeCell ref="D35:E36"/>
    <mergeCell ref="F33:F34"/>
    <mergeCell ref="G33:G34"/>
    <mergeCell ref="H33:I34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2:N27"/>
  <sheetViews>
    <sheetView showGridLines="0" workbookViewId="0">
      <selection activeCell="G16" sqref="G16"/>
    </sheetView>
  </sheetViews>
  <sheetFormatPr baseColWidth="10" defaultColWidth="53.140625" defaultRowHeight="12.75"/>
  <cols>
    <col min="1" max="1" width="9.140625" style="1" customWidth="1"/>
    <col min="2" max="2" width="41.855468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13.85546875" style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35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84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 t="s">
        <v>49</v>
      </c>
      <c r="B15" s="48" t="s">
        <v>98</v>
      </c>
      <c r="C15" s="46">
        <v>4</v>
      </c>
      <c r="D15" s="49">
        <v>1050</v>
      </c>
      <c r="E15" s="32"/>
      <c r="F15" s="32"/>
      <c r="G15" s="32"/>
      <c r="H15" s="32"/>
      <c r="I15" s="32"/>
      <c r="J15" s="49"/>
      <c r="K15" s="49">
        <f t="shared" ref="K15" si="0">J15*L15+J15</f>
        <v>0</v>
      </c>
      <c r="L15" s="33">
        <v>0.1</v>
      </c>
      <c r="M15" s="50">
        <f t="shared" ref="M15" si="1">C15*J15</f>
        <v>0</v>
      </c>
      <c r="N15" s="50">
        <f t="shared" ref="N15" si="2">C15*K15</f>
        <v>0</v>
      </c>
    </row>
    <row r="16" spans="1:14" s="25" customFormat="1" ht="26.1" customHeight="1">
      <c r="A16" s="47" t="s">
        <v>49</v>
      </c>
      <c r="B16" s="48" t="s">
        <v>99</v>
      </c>
      <c r="C16" s="46">
        <v>3</v>
      </c>
      <c r="D16" s="49">
        <v>1050</v>
      </c>
      <c r="E16" s="32"/>
      <c r="F16" s="32"/>
      <c r="G16" s="32"/>
      <c r="H16" s="32"/>
      <c r="I16" s="32"/>
      <c r="J16" s="49"/>
      <c r="K16" s="49">
        <f t="shared" ref="K16" si="3">J16*L16+J16</f>
        <v>0</v>
      </c>
      <c r="L16" s="33">
        <v>0.1</v>
      </c>
      <c r="M16" s="50">
        <f t="shared" ref="M16" si="4">C16*J16</f>
        <v>0</v>
      </c>
      <c r="N16" s="50">
        <f t="shared" ref="N16" si="5">C16*K16</f>
        <v>0</v>
      </c>
    </row>
    <row r="17" spans="1:14" s="20" customFormat="1" ht="15" customHeight="1" thickBot="1">
      <c r="A17" s="1"/>
      <c r="B17" s="1"/>
      <c r="C17" s="60"/>
      <c r="D17" s="9"/>
      <c r="E17" s="1"/>
      <c r="F17" s="1"/>
      <c r="G17" s="1"/>
      <c r="H17" s="1"/>
      <c r="I17" s="1"/>
      <c r="J17" s="2"/>
      <c r="K17" s="2"/>
      <c r="L17" s="3"/>
      <c r="M17" s="4"/>
      <c r="N17" s="4"/>
    </row>
    <row r="18" spans="1:14" ht="15" customHeight="1">
      <c r="A18" s="20"/>
      <c r="B18" s="20"/>
      <c r="C18" s="20"/>
      <c r="D18" s="65"/>
      <c r="E18" s="66"/>
      <c r="F18" s="66"/>
      <c r="G18" s="26" t="s">
        <v>14</v>
      </c>
      <c r="H18" s="27"/>
      <c r="I18" s="27"/>
      <c r="J18" s="28"/>
      <c r="K18" s="28"/>
      <c r="L18" s="27"/>
      <c r="M18" s="74"/>
      <c r="N18" s="77">
        <f>SUM(M15:M16)</f>
        <v>0</v>
      </c>
    </row>
    <row r="19" spans="1:14" ht="15" customHeight="1">
      <c r="A19" s="20"/>
      <c r="B19" s="20"/>
      <c r="C19" s="20"/>
      <c r="D19" s="67"/>
      <c r="E19" s="68"/>
      <c r="F19" s="68"/>
      <c r="G19" s="58" t="s">
        <v>22</v>
      </c>
      <c r="H19" s="44"/>
      <c r="I19" s="44"/>
      <c r="J19" s="45"/>
      <c r="K19" s="45"/>
      <c r="L19" s="44"/>
      <c r="M19" s="76"/>
      <c r="N19" s="78">
        <v>7350</v>
      </c>
    </row>
    <row r="20" spans="1:14" ht="15" customHeight="1">
      <c r="A20" s="20"/>
      <c r="B20" s="20"/>
      <c r="C20" s="20"/>
      <c r="D20" s="67"/>
      <c r="E20" s="68"/>
      <c r="F20" s="68"/>
      <c r="G20" s="101" t="s">
        <v>23</v>
      </c>
      <c r="H20" s="102"/>
      <c r="I20" s="102"/>
      <c r="J20" s="103"/>
      <c r="K20" s="103"/>
      <c r="L20" s="102"/>
      <c r="M20" s="104"/>
      <c r="N20" s="105">
        <f>SUM(N15:N16)</f>
        <v>0</v>
      </c>
    </row>
    <row r="21" spans="1:14" ht="15" customHeight="1" thickBot="1">
      <c r="A21" s="20"/>
      <c r="B21" s="20"/>
      <c r="C21" s="20"/>
      <c r="D21" s="69"/>
      <c r="E21" s="70"/>
      <c r="F21" s="70"/>
      <c r="G21" s="29" t="s">
        <v>24</v>
      </c>
      <c r="H21" s="30"/>
      <c r="I21" s="30"/>
      <c r="J21" s="31"/>
      <c r="K21" s="31"/>
      <c r="L21" s="30"/>
      <c r="M21" s="75"/>
      <c r="N21" s="79">
        <f>N19-N18</f>
        <v>7350</v>
      </c>
    </row>
    <row r="22" spans="1:14" ht="13.5" thickBot="1">
      <c r="D22" s="71"/>
      <c r="E22" s="72"/>
      <c r="F22" s="72"/>
    </row>
    <row r="23" spans="1:14">
      <c r="D23" s="65"/>
      <c r="E23" s="66"/>
      <c r="F23" s="66"/>
      <c r="G23" s="34" t="s">
        <v>9</v>
      </c>
      <c r="H23" s="35"/>
      <c r="I23" s="35"/>
      <c r="J23" s="36"/>
      <c r="K23" s="36"/>
      <c r="L23" s="35"/>
      <c r="M23" s="80"/>
      <c r="N23" s="80">
        <f>4*N18</f>
        <v>0</v>
      </c>
    </row>
    <row r="24" spans="1:14">
      <c r="D24" s="73"/>
      <c r="E24" s="73"/>
      <c r="F24" s="73"/>
      <c r="G24" s="63" t="s">
        <v>10</v>
      </c>
      <c r="H24" s="64"/>
      <c r="I24" s="64"/>
      <c r="J24" s="64"/>
      <c r="K24" s="64"/>
      <c r="L24" s="64"/>
      <c r="M24" s="62"/>
      <c r="N24" s="62">
        <f>N19*4</f>
        <v>29400</v>
      </c>
    </row>
    <row r="25" spans="1:14">
      <c r="D25" s="67"/>
      <c r="E25" s="67"/>
      <c r="F25" s="67"/>
      <c r="G25" s="101" t="s">
        <v>11</v>
      </c>
      <c r="H25" s="106"/>
      <c r="I25" s="106"/>
      <c r="J25" s="106"/>
      <c r="K25" s="106"/>
      <c r="L25" s="106"/>
      <c r="M25" s="107"/>
      <c r="N25" s="108">
        <f>N20*4</f>
        <v>0</v>
      </c>
    </row>
    <row r="26" spans="1:14" ht="13.5" thickBot="1">
      <c r="D26" s="69"/>
      <c r="E26" s="70"/>
      <c r="F26" s="70"/>
      <c r="G26" s="37" t="s">
        <v>8</v>
      </c>
      <c r="H26" s="38"/>
      <c r="I26" s="38"/>
      <c r="J26" s="39"/>
      <c r="K26" s="39"/>
      <c r="L26" s="38"/>
      <c r="M26" s="82"/>
      <c r="N26" s="81">
        <f>N24-N23</f>
        <v>29400</v>
      </c>
    </row>
    <row r="27" spans="1:14">
      <c r="D27" s="71"/>
      <c r="E27" s="72"/>
      <c r="F27" s="72"/>
    </row>
  </sheetData>
  <mergeCells count="6">
    <mergeCell ref="A12:M12"/>
    <mergeCell ref="J2:M2"/>
    <mergeCell ref="J8:L8"/>
    <mergeCell ref="A8:B8"/>
    <mergeCell ref="H8:I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showGridLines="0" workbookViewId="0">
      <selection activeCell="D15" sqref="D15:D16"/>
    </sheetView>
  </sheetViews>
  <sheetFormatPr baseColWidth="10" defaultColWidth="53.140625" defaultRowHeight="12.75"/>
  <cols>
    <col min="1" max="1" width="9.140625" style="1" customWidth="1"/>
    <col min="2" max="2" width="44.71093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9.5703125" style="1" bestFit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60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09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>
        <v>59214</v>
      </c>
      <c r="B15" s="48" t="s">
        <v>33</v>
      </c>
      <c r="C15" s="83">
        <v>3</v>
      </c>
      <c r="D15" s="49">
        <v>590</v>
      </c>
      <c r="E15" s="32"/>
      <c r="F15" s="32"/>
      <c r="G15" s="32"/>
      <c r="H15" s="32"/>
      <c r="I15" s="32"/>
      <c r="J15" s="49"/>
      <c r="K15" s="49">
        <f>J15*L15+J15</f>
        <v>0</v>
      </c>
      <c r="L15" s="33">
        <v>0.21</v>
      </c>
      <c r="M15" s="50">
        <f>C15*J15</f>
        <v>0</v>
      </c>
      <c r="N15" s="50">
        <f>C15*K15</f>
        <v>0</v>
      </c>
    </row>
    <row r="16" spans="1:14" s="25" customFormat="1" ht="26.1" customHeight="1">
      <c r="A16" s="47">
        <v>59215</v>
      </c>
      <c r="B16" s="48" t="s">
        <v>34</v>
      </c>
      <c r="C16" s="83">
        <v>3</v>
      </c>
      <c r="D16" s="49">
        <v>590</v>
      </c>
      <c r="E16" s="32"/>
      <c r="F16" s="32"/>
      <c r="G16" s="32"/>
      <c r="H16" s="32"/>
      <c r="I16" s="32"/>
      <c r="J16" s="49"/>
      <c r="K16" s="49">
        <f>J16*L16+J16</f>
        <v>0</v>
      </c>
      <c r="L16" s="33">
        <v>0.21</v>
      </c>
      <c r="M16" s="50">
        <f>C16*J16</f>
        <v>0</v>
      </c>
      <c r="N16" s="50">
        <f>C16*K16</f>
        <v>0</v>
      </c>
    </row>
    <row r="17" spans="1:14" s="20" customFormat="1" ht="15" customHeight="1" thickBot="1">
      <c r="A17" s="1"/>
      <c r="B17" s="1"/>
      <c r="C17" s="60"/>
      <c r="D17" s="9"/>
      <c r="E17" s="1"/>
      <c r="F17" s="1"/>
      <c r="G17" s="1"/>
      <c r="H17" s="1"/>
      <c r="I17" s="1"/>
      <c r="J17" s="2"/>
      <c r="K17" s="2"/>
      <c r="L17" s="3"/>
      <c r="M17" s="4"/>
      <c r="N17" s="4"/>
    </row>
    <row r="18" spans="1:14" s="20" customFormat="1" ht="15" customHeight="1">
      <c r="D18" s="65"/>
      <c r="E18" s="66"/>
      <c r="F18" s="66"/>
      <c r="G18" s="26" t="s">
        <v>14</v>
      </c>
      <c r="H18" s="27"/>
      <c r="I18" s="27"/>
      <c r="J18" s="28"/>
      <c r="K18" s="28"/>
      <c r="L18" s="27"/>
      <c r="M18" s="74"/>
      <c r="N18" s="77">
        <f>SUM(M15:M16)</f>
        <v>0</v>
      </c>
    </row>
    <row r="19" spans="1:14" s="20" customFormat="1" ht="15" customHeight="1">
      <c r="D19" s="67"/>
      <c r="E19" s="68"/>
      <c r="F19" s="68"/>
      <c r="G19" s="59" t="s">
        <v>22</v>
      </c>
      <c r="H19" s="44"/>
      <c r="I19" s="44"/>
      <c r="J19" s="45"/>
      <c r="K19" s="45"/>
      <c r="L19" s="44"/>
      <c r="M19" s="76"/>
      <c r="N19" s="78">
        <v>3540</v>
      </c>
    </row>
    <row r="20" spans="1:14" s="20" customFormat="1" ht="15" customHeight="1">
      <c r="D20" s="67"/>
      <c r="E20" s="68"/>
      <c r="F20" s="68"/>
      <c r="G20" s="101" t="s">
        <v>23</v>
      </c>
      <c r="H20" s="102"/>
      <c r="I20" s="102"/>
      <c r="J20" s="103"/>
      <c r="K20" s="103"/>
      <c r="L20" s="102"/>
      <c r="M20" s="104"/>
      <c r="N20" s="105">
        <f>SUM(N15:N16)</f>
        <v>0</v>
      </c>
    </row>
    <row r="21" spans="1:14" ht="15" customHeight="1" thickBot="1">
      <c r="A21" s="20"/>
      <c r="B21" s="20"/>
      <c r="C21" s="20"/>
      <c r="D21" s="69"/>
      <c r="E21" s="70"/>
      <c r="F21" s="70"/>
      <c r="G21" s="29" t="s">
        <v>24</v>
      </c>
      <c r="H21" s="30"/>
      <c r="I21" s="30"/>
      <c r="J21" s="31"/>
      <c r="K21" s="31"/>
      <c r="L21" s="30"/>
      <c r="M21" s="75"/>
      <c r="N21" s="79">
        <f>N19-N18</f>
        <v>3540</v>
      </c>
    </row>
    <row r="22" spans="1:14" ht="15" customHeight="1" thickBot="1">
      <c r="D22" s="71"/>
      <c r="E22" s="72"/>
      <c r="F22" s="72"/>
    </row>
    <row r="23" spans="1:14" ht="15" customHeight="1">
      <c r="D23" s="65"/>
      <c r="E23" s="66"/>
      <c r="F23" s="66"/>
      <c r="G23" s="34" t="s">
        <v>9</v>
      </c>
      <c r="H23" s="35"/>
      <c r="I23" s="35"/>
      <c r="J23" s="36"/>
      <c r="K23" s="36"/>
      <c r="L23" s="35"/>
      <c r="M23" s="80"/>
      <c r="N23" s="80">
        <f>4*N18</f>
        <v>0</v>
      </c>
    </row>
    <row r="24" spans="1:14" ht="15" customHeight="1">
      <c r="D24" s="73"/>
      <c r="E24" s="73"/>
      <c r="F24" s="73"/>
      <c r="G24" s="63" t="s">
        <v>10</v>
      </c>
      <c r="H24" s="64"/>
      <c r="I24" s="64"/>
      <c r="J24" s="64"/>
      <c r="K24" s="64"/>
      <c r="L24" s="64"/>
      <c r="M24" s="62"/>
      <c r="N24" s="62">
        <f>4*N19</f>
        <v>14160</v>
      </c>
    </row>
    <row r="25" spans="1:14">
      <c r="D25" s="67"/>
      <c r="E25" s="67"/>
      <c r="F25" s="67"/>
      <c r="G25" s="101" t="s">
        <v>11</v>
      </c>
      <c r="H25" s="106"/>
      <c r="I25" s="106"/>
      <c r="J25" s="106"/>
      <c r="K25" s="106"/>
      <c r="L25" s="106"/>
      <c r="M25" s="107"/>
      <c r="N25" s="108">
        <f>N20*4</f>
        <v>0</v>
      </c>
    </row>
    <row r="26" spans="1:14" ht="13.5" thickBot="1">
      <c r="D26" s="69"/>
      <c r="E26" s="70"/>
      <c r="F26" s="70"/>
      <c r="G26" s="37" t="s">
        <v>8</v>
      </c>
      <c r="H26" s="38"/>
      <c r="I26" s="38"/>
      <c r="J26" s="39"/>
      <c r="K26" s="39"/>
      <c r="L26" s="38"/>
      <c r="M26" s="82"/>
      <c r="N26" s="81">
        <f>N24-N23</f>
        <v>14160</v>
      </c>
    </row>
    <row r="27" spans="1:14">
      <c r="D27" s="71"/>
      <c r="E27" s="72"/>
      <c r="F27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2:N27"/>
  <sheetViews>
    <sheetView showGridLines="0" topLeftCell="C1" workbookViewId="0">
      <selection activeCell="N19" sqref="N19"/>
    </sheetView>
  </sheetViews>
  <sheetFormatPr baseColWidth="10" defaultColWidth="53.140625" defaultRowHeight="12.75"/>
  <cols>
    <col min="1" max="1" width="9.140625" style="1" customWidth="1"/>
    <col min="2" max="2" width="41.855468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13.85546875" style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>
      <c r="J2" s="127"/>
      <c r="K2" s="127"/>
      <c r="L2" s="127"/>
      <c r="M2" s="127"/>
      <c r="N2" s="1"/>
    </row>
    <row r="3" spans="1:14" ht="12.75" customHeight="1">
      <c r="J3" s="127" t="s">
        <v>121</v>
      </c>
      <c r="K3" s="127"/>
      <c r="L3" s="127"/>
      <c r="M3" s="127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46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 t="s">
        <v>49</v>
      </c>
      <c r="B15" s="48" t="s">
        <v>47</v>
      </c>
      <c r="C15" s="83">
        <v>2</v>
      </c>
      <c r="D15" s="49">
        <v>1050</v>
      </c>
      <c r="E15" s="32"/>
      <c r="F15" s="32"/>
      <c r="G15" s="32"/>
      <c r="H15" s="32"/>
      <c r="I15" s="32"/>
      <c r="J15" s="49"/>
      <c r="K15" s="49">
        <f>J15*L15+J15</f>
        <v>0</v>
      </c>
      <c r="L15" s="33">
        <v>0.1</v>
      </c>
      <c r="M15" s="50">
        <f>C15*J15</f>
        <v>0</v>
      </c>
      <c r="N15" s="50">
        <f>C15*K15</f>
        <v>0</v>
      </c>
    </row>
    <row r="16" spans="1:14" s="25" customFormat="1" ht="26.1" customHeight="1">
      <c r="A16" s="47" t="s">
        <v>49</v>
      </c>
      <c r="B16" s="48" t="s">
        <v>48</v>
      </c>
      <c r="C16" s="83">
        <v>2</v>
      </c>
      <c r="D16" s="49">
        <v>1050</v>
      </c>
      <c r="E16" s="32"/>
      <c r="F16" s="32"/>
      <c r="G16" s="32"/>
      <c r="H16" s="32"/>
      <c r="I16" s="32"/>
      <c r="J16" s="49"/>
      <c r="K16" s="49">
        <f>J16*L16+J16</f>
        <v>0</v>
      </c>
      <c r="L16" s="33">
        <v>0.1</v>
      </c>
      <c r="M16" s="50">
        <f>C16*J16</f>
        <v>0</v>
      </c>
      <c r="N16" s="50">
        <f>C16*K16</f>
        <v>0</v>
      </c>
    </row>
    <row r="17" spans="1:14" s="25" customFormat="1" ht="18.75" customHeight="1" thickBot="1">
      <c r="A17" s="113"/>
      <c r="B17" s="86"/>
      <c r="C17" s="114"/>
      <c r="D17" s="88"/>
      <c r="E17" s="15"/>
      <c r="F17" s="15"/>
      <c r="G17" s="15"/>
      <c r="H17" s="15"/>
      <c r="I17" s="15"/>
      <c r="J17" s="88"/>
      <c r="K17" s="88"/>
      <c r="L17" s="116"/>
      <c r="M17" s="117"/>
      <c r="N17" s="117"/>
    </row>
    <row r="18" spans="1:14" s="20" customFormat="1" ht="15" customHeight="1">
      <c r="D18" s="65"/>
      <c r="E18" s="66"/>
      <c r="F18" s="66"/>
      <c r="G18" s="26" t="s">
        <v>14</v>
      </c>
      <c r="H18" s="27"/>
      <c r="I18" s="27"/>
      <c r="J18" s="28"/>
      <c r="K18" s="28"/>
      <c r="L18" s="27"/>
      <c r="M18" s="74"/>
      <c r="N18" s="77">
        <f>SUM(M15:M16)</f>
        <v>0</v>
      </c>
    </row>
    <row r="19" spans="1:14" s="20" customFormat="1" ht="15" customHeight="1">
      <c r="D19" s="67"/>
      <c r="E19" s="68"/>
      <c r="F19" s="68"/>
      <c r="G19" s="59" t="s">
        <v>22</v>
      </c>
      <c r="H19" s="44"/>
      <c r="I19" s="44"/>
      <c r="J19" s="45"/>
      <c r="K19" s="45"/>
      <c r="L19" s="44"/>
      <c r="M19" s="76"/>
      <c r="N19" s="78">
        <v>4200</v>
      </c>
    </row>
    <row r="20" spans="1:14" s="20" customFormat="1" ht="15" customHeight="1">
      <c r="D20" s="67"/>
      <c r="E20" s="68"/>
      <c r="F20" s="68"/>
      <c r="G20" s="101" t="s">
        <v>23</v>
      </c>
      <c r="H20" s="102"/>
      <c r="I20" s="102"/>
      <c r="J20" s="103"/>
      <c r="K20" s="103"/>
      <c r="L20" s="102"/>
      <c r="M20" s="104"/>
      <c r="N20" s="105">
        <f>SUM(N15:N16)</f>
        <v>0</v>
      </c>
    </row>
    <row r="21" spans="1:14" ht="15" customHeight="1" thickBot="1">
      <c r="A21" s="20"/>
      <c r="B21" s="20"/>
      <c r="C21" s="20"/>
      <c r="D21" s="69"/>
      <c r="E21" s="70"/>
      <c r="F21" s="70"/>
      <c r="G21" s="29" t="s">
        <v>24</v>
      </c>
      <c r="H21" s="30"/>
      <c r="I21" s="30"/>
      <c r="J21" s="31"/>
      <c r="K21" s="31"/>
      <c r="L21" s="30"/>
      <c r="M21" s="75"/>
      <c r="N21" s="79">
        <f>N19-N18</f>
        <v>4200</v>
      </c>
    </row>
    <row r="22" spans="1:14" ht="15" customHeight="1" thickBot="1">
      <c r="D22" s="71"/>
      <c r="E22" s="72"/>
      <c r="F22" s="72"/>
    </row>
    <row r="23" spans="1:14" ht="15" customHeight="1">
      <c r="D23" s="65"/>
      <c r="E23" s="66"/>
      <c r="F23" s="66"/>
      <c r="G23" s="34" t="s">
        <v>9</v>
      </c>
      <c r="H23" s="35"/>
      <c r="I23" s="35"/>
      <c r="J23" s="36"/>
      <c r="K23" s="36"/>
      <c r="L23" s="35"/>
      <c r="M23" s="80"/>
      <c r="N23" s="80">
        <f>N18*4</f>
        <v>0</v>
      </c>
    </row>
    <row r="24" spans="1:14" ht="15" customHeight="1">
      <c r="D24" s="73"/>
      <c r="E24" s="73"/>
      <c r="F24" s="73"/>
      <c r="G24" s="63" t="s">
        <v>10</v>
      </c>
      <c r="H24" s="64"/>
      <c r="I24" s="64"/>
      <c r="J24" s="64"/>
      <c r="K24" s="64"/>
      <c r="L24" s="64"/>
      <c r="M24" s="62"/>
      <c r="N24" s="62">
        <f>N19*4</f>
        <v>16800</v>
      </c>
    </row>
    <row r="25" spans="1:14">
      <c r="D25" s="67"/>
      <c r="E25" s="67"/>
      <c r="F25" s="67"/>
      <c r="G25" s="101" t="s">
        <v>11</v>
      </c>
      <c r="H25" s="106"/>
      <c r="I25" s="106"/>
      <c r="J25" s="106"/>
      <c r="K25" s="106"/>
      <c r="L25" s="106"/>
      <c r="M25" s="107"/>
      <c r="N25" s="108">
        <f>N20*4</f>
        <v>0</v>
      </c>
    </row>
    <row r="26" spans="1:14" ht="13.5" thickBot="1">
      <c r="D26" s="69"/>
      <c r="E26" s="70"/>
      <c r="F26" s="70"/>
      <c r="G26" s="37" t="s">
        <v>8</v>
      </c>
      <c r="H26" s="38"/>
      <c r="I26" s="38"/>
      <c r="J26" s="39"/>
      <c r="K26" s="39"/>
      <c r="L26" s="38"/>
      <c r="M26" s="82"/>
      <c r="N26" s="81">
        <f>N24-N23</f>
        <v>16800</v>
      </c>
    </row>
    <row r="27" spans="1:14">
      <c r="D27" s="71"/>
      <c r="E27" s="72"/>
      <c r="F27" s="72"/>
    </row>
  </sheetData>
  <mergeCells count="7">
    <mergeCell ref="A12:M12"/>
    <mergeCell ref="J2:M2"/>
    <mergeCell ref="A8:B8"/>
    <mergeCell ref="H8:I8"/>
    <mergeCell ref="J8:L8"/>
    <mergeCell ref="H9:I9"/>
    <mergeCell ref="J3:M3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ignoredErrors>
    <ignoredError sqref="N24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3"/>
  <sheetViews>
    <sheetView showGridLines="0" topLeftCell="C7" workbookViewId="0">
      <selection activeCell="A22" sqref="A22:C22"/>
    </sheetView>
  </sheetViews>
  <sheetFormatPr baseColWidth="10" defaultColWidth="53.140625" defaultRowHeight="12.75"/>
  <cols>
    <col min="1" max="1" width="9.140625" style="1" customWidth="1"/>
    <col min="2" max="2" width="44.71093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9.5703125" style="1" bestFit="1" customWidth="1"/>
    <col min="7" max="7" width="10.85546875" style="1" bestFit="1" customWidth="1"/>
    <col min="8" max="8" width="10.85546875" style="1" customWidth="1"/>
    <col min="9" max="9" width="10.7109375" style="1" bestFit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27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>
        <v>48257</v>
      </c>
      <c r="B15" s="48" t="s">
        <v>100</v>
      </c>
      <c r="C15" s="110">
        <v>2</v>
      </c>
      <c r="D15" s="57">
        <v>1391</v>
      </c>
      <c r="E15" s="32"/>
      <c r="F15" s="32"/>
      <c r="G15" s="32"/>
      <c r="H15" s="32"/>
      <c r="I15" s="32"/>
      <c r="J15" s="57"/>
      <c r="K15" s="57">
        <f>J15*L15+J15</f>
        <v>0</v>
      </c>
      <c r="L15" s="33">
        <v>0.1</v>
      </c>
      <c r="M15" s="50">
        <f>C15*J15</f>
        <v>0</v>
      </c>
      <c r="N15" s="50">
        <f>C15*K15</f>
        <v>0</v>
      </c>
    </row>
    <row r="16" spans="1:14" s="25" customFormat="1" ht="26.1" customHeight="1">
      <c r="A16" s="47">
        <v>56320</v>
      </c>
      <c r="B16" s="48" t="s">
        <v>101</v>
      </c>
      <c r="C16" s="110">
        <v>2</v>
      </c>
      <c r="D16" s="57">
        <v>1391</v>
      </c>
      <c r="E16" s="32"/>
      <c r="F16" s="32"/>
      <c r="G16" s="32"/>
      <c r="H16" s="32"/>
      <c r="I16" s="32"/>
      <c r="J16" s="57"/>
      <c r="K16" s="57">
        <f t="shared" ref="K16:K22" si="0">J16*L16+J16</f>
        <v>0</v>
      </c>
      <c r="L16" s="33">
        <v>0.1</v>
      </c>
      <c r="M16" s="50">
        <f t="shared" ref="M16:M22" si="1">C16*J16</f>
        <v>0</v>
      </c>
      <c r="N16" s="50">
        <f t="shared" ref="N16:N22" si="2">C16*K16</f>
        <v>0</v>
      </c>
    </row>
    <row r="17" spans="1:14" s="25" customFormat="1" ht="26.1" customHeight="1">
      <c r="A17" s="47">
        <v>48223</v>
      </c>
      <c r="B17" s="48" t="s">
        <v>102</v>
      </c>
      <c r="C17" s="97">
        <v>1</v>
      </c>
      <c r="D17" s="57">
        <v>715</v>
      </c>
      <c r="E17" s="32"/>
      <c r="F17" s="32"/>
      <c r="G17" s="32"/>
      <c r="H17" s="32"/>
      <c r="I17" s="32"/>
      <c r="J17" s="57"/>
      <c r="K17" s="57">
        <f t="shared" si="0"/>
        <v>0</v>
      </c>
      <c r="L17" s="33">
        <v>0.21</v>
      </c>
      <c r="M17" s="50">
        <f t="shared" si="1"/>
        <v>0</v>
      </c>
      <c r="N17" s="50">
        <f t="shared" si="2"/>
        <v>0</v>
      </c>
    </row>
    <row r="18" spans="1:14" s="25" customFormat="1" ht="26.1" customHeight="1">
      <c r="A18" s="47">
        <v>48224</v>
      </c>
      <c r="B18" s="48" t="s">
        <v>103</v>
      </c>
      <c r="C18" s="97">
        <v>1</v>
      </c>
      <c r="D18" s="57">
        <v>500</v>
      </c>
      <c r="E18" s="32"/>
      <c r="F18" s="32"/>
      <c r="G18" s="32"/>
      <c r="H18" s="32"/>
      <c r="I18" s="32"/>
      <c r="J18" s="57"/>
      <c r="K18" s="57">
        <f t="shared" si="0"/>
        <v>0</v>
      </c>
      <c r="L18" s="33">
        <v>0.1</v>
      </c>
      <c r="M18" s="50">
        <f t="shared" si="1"/>
        <v>0</v>
      </c>
      <c r="N18" s="50">
        <f t="shared" si="2"/>
        <v>0</v>
      </c>
    </row>
    <row r="19" spans="1:14" s="25" customFormat="1" ht="26.1" customHeight="1">
      <c r="A19" s="47">
        <v>50712</v>
      </c>
      <c r="B19" s="48" t="s">
        <v>104</v>
      </c>
      <c r="C19" s="97">
        <v>1</v>
      </c>
      <c r="D19" s="57">
        <v>545.70000000000005</v>
      </c>
      <c r="E19" s="32"/>
      <c r="F19" s="32"/>
      <c r="G19" s="32"/>
      <c r="H19" s="32"/>
      <c r="I19" s="32"/>
      <c r="J19" s="57"/>
      <c r="K19" s="57">
        <f t="shared" si="0"/>
        <v>0</v>
      </c>
      <c r="L19" s="33">
        <v>0.1</v>
      </c>
      <c r="M19" s="50">
        <f t="shared" si="1"/>
        <v>0</v>
      </c>
      <c r="N19" s="50">
        <f t="shared" si="2"/>
        <v>0</v>
      </c>
    </row>
    <row r="20" spans="1:14" s="20" customFormat="1" ht="27" customHeight="1">
      <c r="A20" s="47">
        <v>53506</v>
      </c>
      <c r="B20" s="48" t="s">
        <v>105</v>
      </c>
      <c r="C20" s="97">
        <v>5</v>
      </c>
      <c r="D20" s="57">
        <v>454.75</v>
      </c>
      <c r="E20" s="32"/>
      <c r="F20" s="32"/>
      <c r="G20" s="32"/>
      <c r="H20" s="32"/>
      <c r="I20" s="32"/>
      <c r="J20" s="57"/>
      <c r="K20" s="57">
        <f t="shared" si="0"/>
        <v>0</v>
      </c>
      <c r="L20" s="33">
        <v>0.1</v>
      </c>
      <c r="M20" s="50">
        <f t="shared" si="1"/>
        <v>0</v>
      </c>
      <c r="N20" s="50">
        <f t="shared" si="2"/>
        <v>0</v>
      </c>
    </row>
    <row r="21" spans="1:14" s="20" customFormat="1" ht="27" customHeight="1">
      <c r="A21" s="47">
        <v>59254</v>
      </c>
      <c r="B21" s="48" t="s">
        <v>106</v>
      </c>
      <c r="C21" s="97">
        <v>2</v>
      </c>
      <c r="D21" s="57">
        <v>715</v>
      </c>
      <c r="E21" s="32"/>
      <c r="F21" s="32"/>
      <c r="G21" s="32"/>
      <c r="H21" s="32"/>
      <c r="I21" s="32"/>
      <c r="J21" s="57"/>
      <c r="K21" s="57">
        <f t="shared" si="0"/>
        <v>0</v>
      </c>
      <c r="L21" s="33">
        <v>0.21</v>
      </c>
      <c r="M21" s="50">
        <f t="shared" si="1"/>
        <v>0</v>
      </c>
      <c r="N21" s="50">
        <f t="shared" si="2"/>
        <v>0</v>
      </c>
    </row>
    <row r="22" spans="1:14" s="13" customFormat="1" ht="27" customHeight="1">
      <c r="A22" s="47">
        <v>59255</v>
      </c>
      <c r="B22" s="48" t="s">
        <v>107</v>
      </c>
      <c r="C22" s="47">
        <v>2</v>
      </c>
      <c r="D22" s="57">
        <v>715</v>
      </c>
      <c r="E22" s="112"/>
      <c r="F22" s="112"/>
      <c r="G22" s="112"/>
      <c r="H22" s="112"/>
      <c r="I22" s="112"/>
      <c r="J22" s="57"/>
      <c r="K22" s="57">
        <f t="shared" si="0"/>
        <v>0</v>
      </c>
      <c r="L22" s="33">
        <v>0.21</v>
      </c>
      <c r="M22" s="50">
        <f t="shared" si="1"/>
        <v>0</v>
      </c>
      <c r="N22" s="50">
        <f t="shared" si="2"/>
        <v>0</v>
      </c>
    </row>
    <row r="23" spans="1:14" s="20" customFormat="1" ht="15" customHeight="1" thickBot="1">
      <c r="A23" s="1"/>
      <c r="B23" s="1"/>
      <c r="C23" s="60"/>
      <c r="D23" s="9"/>
      <c r="E23" s="1"/>
      <c r="F23" s="1"/>
      <c r="G23" s="1"/>
      <c r="H23" s="1"/>
      <c r="I23" s="1"/>
      <c r="J23" s="2"/>
      <c r="K23" s="2"/>
      <c r="L23" s="3"/>
      <c r="M23" s="4"/>
      <c r="N23" s="4"/>
    </row>
    <row r="24" spans="1:14" s="20" customFormat="1" ht="15" customHeight="1">
      <c r="D24" s="65"/>
      <c r="E24" s="66"/>
      <c r="F24" s="66"/>
      <c r="G24" s="26" t="s">
        <v>14</v>
      </c>
      <c r="H24" s="27"/>
      <c r="I24" s="27"/>
      <c r="J24" s="28"/>
      <c r="K24" s="28"/>
      <c r="L24" s="27"/>
      <c r="M24" s="74"/>
      <c r="N24" s="77">
        <f>SUM(M15:M22)</f>
        <v>0</v>
      </c>
    </row>
    <row r="25" spans="1:14" ht="15" customHeight="1">
      <c r="A25" s="20"/>
      <c r="B25" s="20"/>
      <c r="C25" s="20"/>
      <c r="D25" s="67"/>
      <c r="E25" s="68"/>
      <c r="F25" s="68"/>
      <c r="G25" s="59" t="s">
        <v>22</v>
      </c>
      <c r="H25" s="44"/>
      <c r="I25" s="44"/>
      <c r="J25" s="45"/>
      <c r="K25" s="45"/>
      <c r="L25" s="44"/>
      <c r="M25" s="76"/>
      <c r="N25" s="78">
        <v>12458.45</v>
      </c>
    </row>
    <row r="26" spans="1:14" ht="15" customHeight="1">
      <c r="A26" s="20"/>
      <c r="B26" s="20"/>
      <c r="C26" s="20"/>
      <c r="D26" s="67"/>
      <c r="E26" s="68"/>
      <c r="F26" s="68"/>
      <c r="G26" s="101" t="s">
        <v>23</v>
      </c>
      <c r="H26" s="102"/>
      <c r="I26" s="102"/>
      <c r="J26" s="103"/>
      <c r="K26" s="103"/>
      <c r="L26" s="102"/>
      <c r="M26" s="104"/>
      <c r="N26" s="105">
        <f>SUM(N15:N22)</f>
        <v>0</v>
      </c>
    </row>
    <row r="27" spans="1:14" ht="15" customHeight="1" thickBot="1">
      <c r="A27" s="20"/>
      <c r="B27" s="20"/>
      <c r="C27" s="20"/>
      <c r="D27" s="69"/>
      <c r="E27" s="70"/>
      <c r="F27" s="70"/>
      <c r="G27" s="29" t="s">
        <v>24</v>
      </c>
      <c r="H27" s="30"/>
      <c r="I27" s="30"/>
      <c r="J27" s="31"/>
      <c r="K27" s="31"/>
      <c r="L27" s="30"/>
      <c r="M27" s="75"/>
      <c r="N27" s="79">
        <f>N25-N24</f>
        <v>12458.45</v>
      </c>
    </row>
    <row r="28" spans="1:14" ht="15" customHeight="1" thickBot="1">
      <c r="D28" s="71"/>
      <c r="E28" s="72"/>
      <c r="F28" s="72"/>
    </row>
    <row r="29" spans="1:14">
      <c r="D29" s="65"/>
      <c r="E29" s="66"/>
      <c r="F29" s="66"/>
      <c r="G29" s="34" t="s">
        <v>9</v>
      </c>
      <c r="H29" s="35"/>
      <c r="I29" s="35"/>
      <c r="J29" s="36"/>
      <c r="K29" s="36"/>
      <c r="L29" s="35"/>
      <c r="M29" s="80"/>
      <c r="N29" s="80">
        <f>4*N24</f>
        <v>0</v>
      </c>
    </row>
    <row r="30" spans="1:14">
      <c r="D30" s="73"/>
      <c r="E30" s="73"/>
      <c r="F30" s="73"/>
      <c r="G30" s="63" t="s">
        <v>10</v>
      </c>
      <c r="H30" s="64"/>
      <c r="I30" s="64"/>
      <c r="J30" s="64"/>
      <c r="K30" s="64"/>
      <c r="L30" s="64"/>
      <c r="M30" s="62"/>
      <c r="N30" s="62">
        <f>4*N25</f>
        <v>49833.8</v>
      </c>
    </row>
    <row r="31" spans="1:14">
      <c r="D31" s="67"/>
      <c r="E31" s="67"/>
      <c r="F31" s="67"/>
      <c r="G31" s="101" t="s">
        <v>11</v>
      </c>
      <c r="H31" s="106"/>
      <c r="I31" s="106"/>
      <c r="J31" s="106"/>
      <c r="K31" s="106"/>
      <c r="L31" s="106"/>
      <c r="M31" s="107"/>
      <c r="N31" s="108">
        <f>N26*4</f>
        <v>0</v>
      </c>
    </row>
    <row r="32" spans="1:14" ht="13.5" thickBot="1">
      <c r="D32" s="69"/>
      <c r="E32" s="70"/>
      <c r="F32" s="70"/>
      <c r="G32" s="37" t="s">
        <v>8</v>
      </c>
      <c r="H32" s="38"/>
      <c r="I32" s="38"/>
      <c r="J32" s="39"/>
      <c r="K32" s="39"/>
      <c r="L32" s="38"/>
      <c r="M32" s="82"/>
      <c r="N32" s="81">
        <f>N30-N29</f>
        <v>49833.8</v>
      </c>
    </row>
    <row r="33" spans="4:6">
      <c r="D33" s="71"/>
      <c r="E33" s="72"/>
      <c r="F33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N33"/>
  <sheetViews>
    <sheetView showGridLines="0" zoomScale="89" zoomScaleNormal="89" workbookViewId="0">
      <selection activeCell="A33" sqref="A33:B33"/>
    </sheetView>
  </sheetViews>
  <sheetFormatPr baseColWidth="10" defaultColWidth="53.140625" defaultRowHeight="12.75"/>
  <cols>
    <col min="1" max="1" width="9.140625" style="1" customWidth="1"/>
    <col min="2" max="2" width="41.85546875" style="1" customWidth="1"/>
    <col min="3" max="3" width="16.42578125" style="1" customWidth="1"/>
    <col min="4" max="4" width="12.42578125" style="9" customWidth="1"/>
    <col min="5" max="5" width="14.42578125" style="1" customWidth="1"/>
    <col min="6" max="6" width="13.85546875" style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29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84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>
        <v>52991</v>
      </c>
      <c r="B15" s="48" t="s">
        <v>96</v>
      </c>
      <c r="C15" s="99">
        <v>7560</v>
      </c>
      <c r="D15" s="100">
        <v>1.25</v>
      </c>
      <c r="E15" s="32"/>
      <c r="F15" s="32"/>
      <c r="G15" s="32"/>
      <c r="H15" s="32"/>
      <c r="I15" s="32"/>
      <c r="J15" s="100"/>
      <c r="K15" s="49">
        <f>J15*L15+J15</f>
        <v>0</v>
      </c>
      <c r="L15" s="33">
        <v>0.21</v>
      </c>
      <c r="M15" s="50">
        <f>C15*J15</f>
        <v>0</v>
      </c>
      <c r="N15" s="50">
        <f>C15*K15</f>
        <v>0</v>
      </c>
    </row>
    <row r="16" spans="1:14" s="25" customFormat="1" ht="26.1" customHeight="1">
      <c r="A16" s="47">
        <v>52992</v>
      </c>
      <c r="B16" s="48" t="s">
        <v>97</v>
      </c>
      <c r="C16" s="99">
        <v>720</v>
      </c>
      <c r="D16" s="100">
        <v>1.44</v>
      </c>
      <c r="E16" s="32"/>
      <c r="F16" s="32"/>
      <c r="G16" s="32"/>
      <c r="H16" s="32"/>
      <c r="I16" s="32"/>
      <c r="J16" s="100"/>
      <c r="K16" s="49">
        <f>J16*L16+J16</f>
        <v>0</v>
      </c>
      <c r="L16" s="33">
        <v>0.21</v>
      </c>
      <c r="M16" s="50">
        <f>C16*J16</f>
        <v>0</v>
      </c>
      <c r="N16" s="50">
        <f>C16*K16</f>
        <v>0</v>
      </c>
    </row>
    <row r="17" spans="1:14" s="20" customFormat="1" ht="15" customHeight="1" thickBot="1">
      <c r="A17" s="1"/>
      <c r="B17" s="1"/>
      <c r="C17" s="60"/>
      <c r="D17" s="9"/>
      <c r="E17" s="1"/>
      <c r="F17" s="1"/>
      <c r="G17" s="1"/>
      <c r="H17" s="1"/>
      <c r="I17" s="1"/>
      <c r="J17" s="2"/>
      <c r="K17" s="2"/>
      <c r="L17" s="3"/>
      <c r="M17" s="4"/>
      <c r="N17" s="4"/>
    </row>
    <row r="18" spans="1:14" s="20" customFormat="1" ht="15" customHeight="1">
      <c r="D18" s="65"/>
      <c r="E18" s="66"/>
      <c r="F18" s="66"/>
      <c r="G18" s="26" t="s">
        <v>14</v>
      </c>
      <c r="H18" s="27"/>
      <c r="I18" s="27"/>
      <c r="J18" s="28"/>
      <c r="K18" s="28"/>
      <c r="L18" s="27"/>
      <c r="M18" s="74"/>
      <c r="N18" s="77">
        <f>SUM(M15:M16)</f>
        <v>0</v>
      </c>
    </row>
    <row r="19" spans="1:14" s="20" customFormat="1" ht="15" customHeight="1">
      <c r="D19" s="67"/>
      <c r="E19" s="68"/>
      <c r="F19" s="68"/>
      <c r="G19" s="59" t="s">
        <v>22</v>
      </c>
      <c r="H19" s="44"/>
      <c r="I19" s="44"/>
      <c r="J19" s="45"/>
      <c r="K19" s="45"/>
      <c r="L19" s="44"/>
      <c r="M19" s="76"/>
      <c r="N19" s="78">
        <v>10486.8</v>
      </c>
    </row>
    <row r="20" spans="1:14" s="20" customFormat="1" ht="15" customHeight="1">
      <c r="D20" s="67"/>
      <c r="E20" s="68"/>
      <c r="F20" s="68"/>
      <c r="G20" s="101" t="s">
        <v>23</v>
      </c>
      <c r="H20" s="102"/>
      <c r="I20" s="102"/>
      <c r="J20" s="103"/>
      <c r="K20" s="103"/>
      <c r="L20" s="102"/>
      <c r="M20" s="104"/>
      <c r="N20" s="105">
        <f>SUM(N15:N16)</f>
        <v>0</v>
      </c>
    </row>
    <row r="21" spans="1:14" ht="15" customHeight="1" thickBot="1">
      <c r="A21" s="20"/>
      <c r="B21" s="20"/>
      <c r="C21" s="20"/>
      <c r="D21" s="69"/>
      <c r="E21" s="70"/>
      <c r="F21" s="70"/>
      <c r="G21" s="29" t="s">
        <v>24</v>
      </c>
      <c r="H21" s="30"/>
      <c r="I21" s="30"/>
      <c r="J21" s="31"/>
      <c r="K21" s="31"/>
      <c r="L21" s="30"/>
      <c r="M21" s="75"/>
      <c r="N21" s="79">
        <f>N19-N18</f>
        <v>10486.8</v>
      </c>
    </row>
    <row r="22" spans="1:14" ht="15" customHeight="1" thickBot="1">
      <c r="D22" s="71"/>
      <c r="E22" s="72"/>
      <c r="F22" s="72"/>
    </row>
    <row r="23" spans="1:14" ht="15" customHeight="1">
      <c r="D23" s="65"/>
      <c r="E23" s="66"/>
      <c r="F23" s="66"/>
      <c r="G23" s="34" t="s">
        <v>9</v>
      </c>
      <c r="H23" s="35"/>
      <c r="I23" s="35"/>
      <c r="J23" s="36"/>
      <c r="K23" s="36"/>
      <c r="L23" s="35"/>
      <c r="M23" s="80"/>
      <c r="N23" s="80">
        <f>4*N18</f>
        <v>0</v>
      </c>
    </row>
    <row r="24" spans="1:14" ht="15" customHeight="1">
      <c r="D24" s="73"/>
      <c r="E24" s="73"/>
      <c r="F24" s="73"/>
      <c r="G24" s="63" t="s">
        <v>10</v>
      </c>
      <c r="H24" s="64"/>
      <c r="I24" s="64"/>
      <c r="J24" s="64"/>
      <c r="K24" s="64"/>
      <c r="L24" s="64"/>
      <c r="M24" s="62"/>
      <c r="N24" s="62">
        <f>N19*4</f>
        <v>41947.199999999997</v>
      </c>
    </row>
    <row r="25" spans="1:14">
      <c r="D25" s="67"/>
      <c r="E25" s="67"/>
      <c r="F25" s="67"/>
      <c r="G25" s="101" t="s">
        <v>11</v>
      </c>
      <c r="H25" s="106"/>
      <c r="I25" s="106"/>
      <c r="J25" s="106"/>
      <c r="K25" s="106"/>
      <c r="L25" s="106"/>
      <c r="M25" s="107"/>
      <c r="N25" s="108">
        <f>N20*4</f>
        <v>0</v>
      </c>
    </row>
    <row r="26" spans="1:14" ht="13.5" thickBot="1">
      <c r="D26" s="69"/>
      <c r="E26" s="70"/>
      <c r="F26" s="70"/>
      <c r="G26" s="37" t="s">
        <v>8</v>
      </c>
      <c r="H26" s="38"/>
      <c r="I26" s="38"/>
      <c r="J26" s="39"/>
      <c r="K26" s="39"/>
      <c r="L26" s="38"/>
      <c r="M26" s="82"/>
      <c r="N26" s="81">
        <f>N24-N23</f>
        <v>41947.199999999997</v>
      </c>
    </row>
    <row r="27" spans="1:14">
      <c r="D27" s="71"/>
      <c r="E27" s="72"/>
      <c r="F27" s="72"/>
    </row>
    <row r="30" spans="1:14" ht="32.25" customHeight="1">
      <c r="D30" s="134" t="s">
        <v>78</v>
      </c>
      <c r="E30" s="135"/>
    </row>
    <row r="31" spans="1:14" ht="33" customHeight="1">
      <c r="A31" s="132" t="s">
        <v>40</v>
      </c>
      <c r="B31" s="132"/>
      <c r="C31" s="125" t="s">
        <v>92</v>
      </c>
      <c r="D31" s="124" t="s">
        <v>83</v>
      </c>
      <c r="E31" s="124" t="s">
        <v>84</v>
      </c>
    </row>
    <row r="32" spans="1:14" ht="36.75" customHeight="1">
      <c r="A32" s="133" t="s">
        <v>120</v>
      </c>
      <c r="B32" s="133"/>
      <c r="C32" s="120" t="s">
        <v>41</v>
      </c>
      <c r="D32" s="120"/>
      <c r="E32" s="119"/>
    </row>
    <row r="33" spans="1:5" ht="30.75" customHeight="1">
      <c r="A33" s="133" t="s">
        <v>127</v>
      </c>
      <c r="B33" s="133"/>
      <c r="C33" s="120" t="s">
        <v>41</v>
      </c>
      <c r="D33" s="120"/>
      <c r="E33" s="119"/>
    </row>
  </sheetData>
  <mergeCells count="10">
    <mergeCell ref="A31:B31"/>
    <mergeCell ref="A32:B32"/>
    <mergeCell ref="A33:B33"/>
    <mergeCell ref="A12:M12"/>
    <mergeCell ref="J2:M2"/>
    <mergeCell ref="A8:B8"/>
    <mergeCell ref="H8:I8"/>
    <mergeCell ref="J8:L8"/>
    <mergeCell ref="H9:I9"/>
    <mergeCell ref="D30:E30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2:N40"/>
  <sheetViews>
    <sheetView showGridLines="0" topLeftCell="A13" workbookViewId="0">
      <selection activeCell="A33" sqref="A33:C34"/>
    </sheetView>
  </sheetViews>
  <sheetFormatPr baseColWidth="10" defaultColWidth="53.140625" defaultRowHeight="12.75"/>
  <cols>
    <col min="1" max="1" width="9.140625" style="1" customWidth="1"/>
    <col min="2" max="2" width="41.85546875" style="1" customWidth="1"/>
    <col min="3" max="3" width="8.5703125" style="1" customWidth="1"/>
    <col min="4" max="4" width="12.42578125" style="9" customWidth="1"/>
    <col min="5" max="5" width="13.7109375" style="1" customWidth="1"/>
    <col min="6" max="6" width="12" style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28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>
        <v>46021</v>
      </c>
      <c r="B15" s="48" t="s">
        <v>42</v>
      </c>
      <c r="C15" s="32">
        <v>4</v>
      </c>
      <c r="D15" s="49">
        <v>570</v>
      </c>
      <c r="E15" s="32"/>
      <c r="F15" s="32"/>
      <c r="G15" s="32"/>
      <c r="H15" s="32"/>
      <c r="I15" s="32"/>
      <c r="J15" s="49"/>
      <c r="K15" s="49">
        <f>J15*L15+J15</f>
        <v>0</v>
      </c>
      <c r="L15" s="33">
        <v>0.21</v>
      </c>
      <c r="M15" s="50">
        <f>C15*J15</f>
        <v>0</v>
      </c>
      <c r="N15" s="50">
        <f>C15*K15</f>
        <v>0</v>
      </c>
    </row>
    <row r="16" spans="1:14" s="25" customFormat="1" ht="26.1" customHeight="1">
      <c r="A16" s="47">
        <v>58129</v>
      </c>
      <c r="B16" s="48" t="s">
        <v>43</v>
      </c>
      <c r="C16" s="32">
        <v>2</v>
      </c>
      <c r="D16" s="49">
        <v>570</v>
      </c>
      <c r="E16" s="32"/>
      <c r="F16" s="32"/>
      <c r="G16" s="32"/>
      <c r="H16" s="32"/>
      <c r="I16" s="32"/>
      <c r="J16" s="49"/>
      <c r="K16" s="49">
        <f>J16*L16+J16</f>
        <v>0</v>
      </c>
      <c r="L16" s="33">
        <v>0.21</v>
      </c>
      <c r="M16" s="50">
        <f>C16*J16</f>
        <v>0</v>
      </c>
      <c r="N16" s="50">
        <f>C16*K16</f>
        <v>0</v>
      </c>
    </row>
    <row r="17" spans="1:14" s="20" customFormat="1" ht="15" customHeight="1" thickBot="1">
      <c r="A17" s="98" t="s">
        <v>25</v>
      </c>
      <c r="B17" s="1"/>
      <c r="C17" s="60"/>
      <c r="D17" s="9"/>
      <c r="E17" s="1"/>
      <c r="F17" s="1"/>
      <c r="G17" s="1"/>
      <c r="H17" s="1"/>
      <c r="I17" s="1"/>
      <c r="J17" s="2"/>
      <c r="K17" s="2"/>
      <c r="L17" s="3"/>
      <c r="M17" s="4"/>
      <c r="N17" s="4"/>
    </row>
    <row r="18" spans="1:14" s="20" customFormat="1" ht="15" customHeight="1">
      <c r="D18" s="65"/>
      <c r="E18" s="66"/>
      <c r="F18" s="66"/>
      <c r="G18" s="26" t="s">
        <v>14</v>
      </c>
      <c r="H18" s="27"/>
      <c r="I18" s="27"/>
      <c r="J18" s="28"/>
      <c r="K18" s="28"/>
      <c r="L18" s="27"/>
      <c r="M18" s="74"/>
      <c r="N18" s="77">
        <f>SUM(M15:M16)</f>
        <v>0</v>
      </c>
    </row>
    <row r="19" spans="1:14" s="20" customFormat="1" ht="15" customHeight="1">
      <c r="D19" s="67"/>
      <c r="E19" s="68"/>
      <c r="F19" s="68"/>
      <c r="G19" s="59" t="s">
        <v>22</v>
      </c>
      <c r="H19" s="44"/>
      <c r="I19" s="44"/>
      <c r="J19" s="45"/>
      <c r="K19" s="45"/>
      <c r="L19" s="44"/>
      <c r="M19" s="76"/>
      <c r="N19" s="78">
        <v>3420</v>
      </c>
    </row>
    <row r="20" spans="1:14" s="20" customFormat="1" ht="15" customHeight="1">
      <c r="D20" s="67"/>
      <c r="E20" s="68"/>
      <c r="F20" s="68"/>
      <c r="G20" s="101" t="s">
        <v>23</v>
      </c>
      <c r="H20" s="102"/>
      <c r="I20" s="102"/>
      <c r="J20" s="103"/>
      <c r="K20" s="103"/>
      <c r="L20" s="102"/>
      <c r="M20" s="104"/>
      <c r="N20" s="105">
        <f>SUM(N15:N16)</f>
        <v>0</v>
      </c>
    </row>
    <row r="21" spans="1:14" ht="15" customHeight="1" thickBot="1">
      <c r="A21" s="20"/>
      <c r="B21" s="20"/>
      <c r="C21" s="20"/>
      <c r="D21" s="69"/>
      <c r="E21" s="70"/>
      <c r="F21" s="70"/>
      <c r="G21" s="29" t="s">
        <v>24</v>
      </c>
      <c r="H21" s="30"/>
      <c r="I21" s="30"/>
      <c r="J21" s="31"/>
      <c r="K21" s="31"/>
      <c r="L21" s="30"/>
      <c r="M21" s="75"/>
      <c r="N21" s="79">
        <f>N19-N18</f>
        <v>3420</v>
      </c>
    </row>
    <row r="22" spans="1:14" ht="15" customHeight="1" thickBot="1">
      <c r="D22" s="71"/>
      <c r="E22" s="72"/>
      <c r="F22" s="72"/>
    </row>
    <row r="23" spans="1:14" ht="15" customHeight="1">
      <c r="D23" s="65"/>
      <c r="E23" s="66"/>
      <c r="F23" s="66"/>
      <c r="G23" s="34" t="s">
        <v>9</v>
      </c>
      <c r="H23" s="35"/>
      <c r="I23" s="35"/>
      <c r="J23" s="36"/>
      <c r="K23" s="36"/>
      <c r="L23" s="35"/>
      <c r="M23" s="80"/>
      <c r="N23" s="80">
        <f>4*N18</f>
        <v>0</v>
      </c>
    </row>
    <row r="24" spans="1:14" ht="15" customHeight="1">
      <c r="D24" s="73"/>
      <c r="E24" s="73"/>
      <c r="F24" s="73"/>
      <c r="G24" s="63" t="s">
        <v>10</v>
      </c>
      <c r="H24" s="64"/>
      <c r="I24" s="64"/>
      <c r="J24" s="64"/>
      <c r="K24" s="64"/>
      <c r="L24" s="64"/>
      <c r="M24" s="62"/>
      <c r="N24" s="62">
        <f>N19*4</f>
        <v>13680</v>
      </c>
    </row>
    <row r="25" spans="1:14">
      <c r="D25" s="67"/>
      <c r="E25" s="67"/>
      <c r="F25" s="67"/>
      <c r="G25" s="101" t="s">
        <v>11</v>
      </c>
      <c r="H25" s="106"/>
      <c r="I25" s="106"/>
      <c r="J25" s="106"/>
      <c r="K25" s="106"/>
      <c r="L25" s="106"/>
      <c r="M25" s="107"/>
      <c r="N25" s="108">
        <f>N20*4</f>
        <v>0</v>
      </c>
    </row>
    <row r="26" spans="1:14" ht="13.5" thickBot="1">
      <c r="D26" s="69"/>
      <c r="E26" s="70"/>
      <c r="F26" s="70"/>
      <c r="G26" s="37" t="s">
        <v>8</v>
      </c>
      <c r="H26" s="38"/>
      <c r="I26" s="38"/>
      <c r="J26" s="39"/>
      <c r="K26" s="39"/>
      <c r="L26" s="38"/>
      <c r="M26" s="82"/>
      <c r="N26" s="81">
        <f>N24-N23</f>
        <v>13680</v>
      </c>
    </row>
    <row r="27" spans="1:14">
      <c r="D27" s="71"/>
      <c r="E27" s="72"/>
      <c r="F27" s="72"/>
    </row>
    <row r="31" spans="1:14" ht="38.25" customHeight="1">
      <c r="A31" s="134" t="s">
        <v>89</v>
      </c>
      <c r="B31" s="141"/>
      <c r="C31" s="141"/>
      <c r="D31" s="141"/>
      <c r="E31" s="135"/>
      <c r="F31" s="134" t="s">
        <v>78</v>
      </c>
      <c r="G31" s="135"/>
      <c r="H31" s="140" t="s">
        <v>79</v>
      </c>
      <c r="I31" s="140"/>
    </row>
    <row r="32" spans="1:14" ht="20.25" customHeight="1">
      <c r="A32" s="148" t="s">
        <v>88</v>
      </c>
      <c r="B32" s="146"/>
      <c r="C32" s="147"/>
      <c r="D32" s="146" t="s">
        <v>87</v>
      </c>
      <c r="E32" s="147"/>
      <c r="F32" s="123" t="s">
        <v>83</v>
      </c>
      <c r="G32" s="123" t="s">
        <v>84</v>
      </c>
      <c r="H32" s="140"/>
      <c r="I32" s="140"/>
    </row>
    <row r="33" spans="1:9">
      <c r="A33" s="133" t="s">
        <v>85</v>
      </c>
      <c r="B33" s="133"/>
      <c r="C33" s="133"/>
      <c r="D33" s="142" t="s">
        <v>80</v>
      </c>
      <c r="E33" s="143"/>
      <c r="F33" s="138"/>
      <c r="G33" s="138"/>
      <c r="H33" s="137"/>
      <c r="I33" s="137"/>
    </row>
    <row r="34" spans="1:9">
      <c r="A34" s="133"/>
      <c r="B34" s="133"/>
      <c r="C34" s="133"/>
      <c r="D34" s="144" t="s">
        <v>81</v>
      </c>
      <c r="E34" s="145"/>
      <c r="F34" s="139"/>
      <c r="G34" s="139"/>
      <c r="H34" s="137"/>
      <c r="I34" s="137"/>
    </row>
    <row r="35" spans="1:9">
      <c r="A35" s="133" t="s">
        <v>82</v>
      </c>
      <c r="B35" s="133"/>
      <c r="C35" s="133"/>
      <c r="D35" s="142" t="s">
        <v>80</v>
      </c>
      <c r="E35" s="143"/>
      <c r="F35" s="138"/>
      <c r="G35" s="138"/>
      <c r="H35" s="137"/>
      <c r="I35" s="137"/>
    </row>
    <row r="36" spans="1:9">
      <c r="A36" s="133"/>
      <c r="B36" s="133"/>
      <c r="C36" s="133"/>
      <c r="D36" s="144" t="s">
        <v>81</v>
      </c>
      <c r="E36" s="145"/>
      <c r="F36" s="139"/>
      <c r="G36" s="139"/>
      <c r="H36" s="137"/>
      <c r="I36" s="137"/>
    </row>
    <row r="37" spans="1:9">
      <c r="A37" s="133" t="s">
        <v>86</v>
      </c>
      <c r="B37" s="133"/>
      <c r="C37" s="133"/>
      <c r="D37" s="142" t="s">
        <v>80</v>
      </c>
      <c r="E37" s="143"/>
      <c r="F37" s="138"/>
      <c r="G37" s="138"/>
      <c r="H37" s="137"/>
      <c r="I37" s="137"/>
    </row>
    <row r="38" spans="1:9">
      <c r="A38" s="133"/>
      <c r="B38" s="133"/>
      <c r="C38" s="133"/>
      <c r="D38" s="144" t="s">
        <v>81</v>
      </c>
      <c r="E38" s="145"/>
      <c r="F38" s="139"/>
      <c r="G38" s="139"/>
      <c r="H38" s="137"/>
      <c r="I38" s="137"/>
    </row>
    <row r="40" spans="1:9" ht="15">
      <c r="A40" s="136" t="s">
        <v>123</v>
      </c>
      <c r="B40" s="136"/>
      <c r="C40" s="136"/>
      <c r="D40" s="136"/>
      <c r="E40" s="136"/>
      <c r="F40" s="136"/>
      <c r="G40" s="136"/>
      <c r="H40" s="136"/>
      <c r="I40" s="136"/>
    </row>
  </sheetData>
  <mergeCells count="30">
    <mergeCell ref="A32:C32"/>
    <mergeCell ref="H33:I34"/>
    <mergeCell ref="H35:I36"/>
    <mergeCell ref="D35:E35"/>
    <mergeCell ref="D36:E36"/>
    <mergeCell ref="A33:C34"/>
    <mergeCell ref="A35:C36"/>
    <mergeCell ref="D33:E33"/>
    <mergeCell ref="D34:E34"/>
    <mergeCell ref="J2:M2"/>
    <mergeCell ref="A8:B8"/>
    <mergeCell ref="H8:I8"/>
    <mergeCell ref="J8:L8"/>
    <mergeCell ref="H9:I9"/>
    <mergeCell ref="A40:I40"/>
    <mergeCell ref="H37:I38"/>
    <mergeCell ref="F33:F34"/>
    <mergeCell ref="F35:F36"/>
    <mergeCell ref="A12:M12"/>
    <mergeCell ref="H31:I32"/>
    <mergeCell ref="F31:G31"/>
    <mergeCell ref="A31:E31"/>
    <mergeCell ref="A37:C38"/>
    <mergeCell ref="D37:E37"/>
    <mergeCell ref="D38:E38"/>
    <mergeCell ref="F37:F38"/>
    <mergeCell ref="G37:G38"/>
    <mergeCell ref="G33:G34"/>
    <mergeCell ref="G35:G36"/>
    <mergeCell ref="D32:E32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2:N27"/>
  <sheetViews>
    <sheetView showGridLines="0" topLeftCell="C1" workbookViewId="0">
      <selection activeCell="J15" sqref="J15"/>
    </sheetView>
  </sheetViews>
  <sheetFormatPr baseColWidth="10" defaultColWidth="53.140625" defaultRowHeight="12.75"/>
  <cols>
    <col min="1" max="1" width="9.140625" style="1" customWidth="1"/>
    <col min="2" max="2" width="41.855468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13.85546875" style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45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84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>
        <v>34152</v>
      </c>
      <c r="B15" s="48" t="s">
        <v>108</v>
      </c>
      <c r="C15" s="83">
        <v>215</v>
      </c>
      <c r="D15" s="49">
        <v>60</v>
      </c>
      <c r="E15" s="32"/>
      <c r="F15" s="32"/>
      <c r="G15" s="32"/>
      <c r="H15" s="32"/>
      <c r="I15" s="32"/>
      <c r="J15" s="49"/>
      <c r="K15" s="49">
        <f>J15*L15+J15</f>
        <v>0</v>
      </c>
      <c r="L15" s="33">
        <v>0.21</v>
      </c>
      <c r="M15" s="50">
        <f>C15*J15</f>
        <v>0</v>
      </c>
      <c r="N15" s="50">
        <f>C15*K15</f>
        <v>0</v>
      </c>
    </row>
    <row r="17" spans="1:14" s="20" customFormat="1" ht="15" customHeight="1" thickBot="1">
      <c r="A17" s="1"/>
      <c r="B17" s="1"/>
      <c r="C17" s="60"/>
      <c r="D17" s="9"/>
      <c r="E17" s="1"/>
      <c r="F17" s="1"/>
      <c r="G17" s="1"/>
      <c r="H17" s="1"/>
      <c r="I17" s="1"/>
      <c r="J17" s="2"/>
      <c r="K17" s="2"/>
      <c r="L17" s="3"/>
      <c r="M17" s="4"/>
      <c r="N17" s="4"/>
    </row>
    <row r="18" spans="1:14" s="20" customFormat="1" ht="15" customHeight="1">
      <c r="D18" s="65"/>
      <c r="E18" s="66"/>
      <c r="F18" s="66"/>
      <c r="G18" s="26" t="s">
        <v>14</v>
      </c>
      <c r="H18" s="27"/>
      <c r="I18" s="27"/>
      <c r="J18" s="28"/>
      <c r="K18" s="28"/>
      <c r="L18" s="27"/>
      <c r="M18" s="74"/>
      <c r="N18" s="77">
        <f>SUM(M15:M15)</f>
        <v>0</v>
      </c>
    </row>
    <row r="19" spans="1:14" s="20" customFormat="1" ht="15" customHeight="1">
      <c r="D19" s="67"/>
      <c r="E19" s="68"/>
      <c r="F19" s="68"/>
      <c r="G19" s="59" t="s">
        <v>22</v>
      </c>
      <c r="H19" s="44"/>
      <c r="I19" s="44"/>
      <c r="J19" s="45"/>
      <c r="K19" s="45"/>
      <c r="L19" s="44"/>
      <c r="M19" s="76"/>
      <c r="N19" s="78">
        <v>12900</v>
      </c>
    </row>
    <row r="20" spans="1:14" s="20" customFormat="1" ht="15" customHeight="1">
      <c r="D20" s="67"/>
      <c r="E20" s="68"/>
      <c r="F20" s="68"/>
      <c r="G20" s="101" t="s">
        <v>23</v>
      </c>
      <c r="H20" s="102"/>
      <c r="I20" s="102"/>
      <c r="J20" s="103"/>
      <c r="K20" s="103"/>
      <c r="L20" s="102"/>
      <c r="M20" s="104"/>
      <c r="N20" s="105">
        <f>SUM(N15:N15)</f>
        <v>0</v>
      </c>
    </row>
    <row r="21" spans="1:14" ht="15" customHeight="1" thickBot="1">
      <c r="A21" s="20"/>
      <c r="B21" s="20"/>
      <c r="C21" s="20"/>
      <c r="D21" s="69"/>
      <c r="E21" s="70"/>
      <c r="F21" s="70"/>
      <c r="G21" s="29" t="s">
        <v>24</v>
      </c>
      <c r="H21" s="30"/>
      <c r="I21" s="30"/>
      <c r="J21" s="31"/>
      <c r="K21" s="31"/>
      <c r="L21" s="30"/>
      <c r="M21" s="75"/>
      <c r="N21" s="79">
        <f>N19-N18</f>
        <v>12900</v>
      </c>
    </row>
    <row r="22" spans="1:14" ht="15" customHeight="1" thickBot="1">
      <c r="D22" s="71"/>
      <c r="E22" s="72"/>
      <c r="F22" s="72"/>
    </row>
    <row r="23" spans="1:14" ht="15" customHeight="1">
      <c r="D23" s="65"/>
      <c r="E23" s="66"/>
      <c r="F23" s="66"/>
      <c r="G23" s="34" t="s">
        <v>9</v>
      </c>
      <c r="H23" s="35"/>
      <c r="I23" s="35"/>
      <c r="J23" s="36"/>
      <c r="K23" s="36"/>
      <c r="L23" s="35"/>
      <c r="M23" s="80"/>
      <c r="N23" s="80">
        <f>4*N18</f>
        <v>0</v>
      </c>
    </row>
    <row r="24" spans="1:14" ht="15" customHeight="1">
      <c r="D24" s="73"/>
      <c r="E24" s="73"/>
      <c r="F24" s="73"/>
      <c r="G24" s="63" t="s">
        <v>10</v>
      </c>
      <c r="H24" s="64"/>
      <c r="I24" s="64"/>
      <c r="J24" s="64"/>
      <c r="K24" s="64"/>
      <c r="L24" s="64"/>
      <c r="M24" s="62"/>
      <c r="N24" s="62">
        <f>4*N19</f>
        <v>51600</v>
      </c>
    </row>
    <row r="25" spans="1:14">
      <c r="D25" s="67"/>
      <c r="E25" s="67"/>
      <c r="F25" s="67"/>
      <c r="G25" s="101" t="s">
        <v>11</v>
      </c>
      <c r="H25" s="106"/>
      <c r="I25" s="106"/>
      <c r="J25" s="106"/>
      <c r="K25" s="106"/>
      <c r="L25" s="106"/>
      <c r="M25" s="107"/>
      <c r="N25" s="108">
        <f>N20*4</f>
        <v>0</v>
      </c>
    </row>
    <row r="26" spans="1:14" ht="13.5" thickBot="1">
      <c r="D26" s="69"/>
      <c r="E26" s="70"/>
      <c r="F26" s="70"/>
      <c r="G26" s="37" t="s">
        <v>8</v>
      </c>
      <c r="H26" s="38"/>
      <c r="I26" s="38"/>
      <c r="J26" s="39"/>
      <c r="K26" s="39"/>
      <c r="L26" s="38"/>
      <c r="M26" s="82"/>
      <c r="N26" s="81">
        <f>N24-N23</f>
        <v>51600</v>
      </c>
    </row>
    <row r="27" spans="1:14">
      <c r="D27" s="71"/>
      <c r="E27" s="72"/>
      <c r="F27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8"/>
  <sheetViews>
    <sheetView showGridLines="0" topLeftCell="A10" workbookViewId="0">
      <selection activeCell="N20" sqref="N20"/>
    </sheetView>
  </sheetViews>
  <sheetFormatPr baseColWidth="10" defaultColWidth="53.140625" defaultRowHeight="12.75"/>
  <cols>
    <col min="1" max="1" width="9.140625" style="1" customWidth="1"/>
    <col min="2" max="2" width="41.855468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13.85546875" style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44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84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6.1" customHeight="1">
      <c r="A15" s="47">
        <v>34151</v>
      </c>
      <c r="B15" s="48" t="s">
        <v>109</v>
      </c>
      <c r="C15" s="83">
        <v>30</v>
      </c>
      <c r="D15" s="49">
        <v>14.5</v>
      </c>
      <c r="E15" s="32"/>
      <c r="F15" s="32"/>
      <c r="G15" s="32"/>
      <c r="H15" s="32"/>
      <c r="I15" s="32"/>
      <c r="J15" s="49"/>
      <c r="K15" s="49">
        <f t="shared" ref="K15:K16" si="0">J15*L15+J15</f>
        <v>0</v>
      </c>
      <c r="L15" s="33">
        <v>0.21</v>
      </c>
      <c r="M15" s="50">
        <f t="shared" ref="M15:M16" si="1">C15*J15</f>
        <v>0</v>
      </c>
      <c r="N15" s="50">
        <f t="shared" ref="N15:N16" si="2">C15*K15</f>
        <v>0</v>
      </c>
    </row>
    <row r="16" spans="1:14" s="25" customFormat="1" ht="26.1" customHeight="1">
      <c r="A16" s="47">
        <v>34150</v>
      </c>
      <c r="B16" s="48" t="s">
        <v>110</v>
      </c>
      <c r="C16" s="83">
        <v>60</v>
      </c>
      <c r="D16" s="49">
        <v>14.5</v>
      </c>
      <c r="E16" s="32"/>
      <c r="F16" s="32"/>
      <c r="G16" s="32"/>
      <c r="H16" s="32"/>
      <c r="I16" s="32"/>
      <c r="J16" s="49"/>
      <c r="K16" s="49">
        <f t="shared" si="0"/>
        <v>0</v>
      </c>
      <c r="L16" s="33">
        <v>0.21</v>
      </c>
      <c r="M16" s="50">
        <f t="shared" si="1"/>
        <v>0</v>
      </c>
      <c r="N16" s="50">
        <f t="shared" si="2"/>
        <v>0</v>
      </c>
    </row>
    <row r="18" spans="1:14" s="20" customFormat="1" ht="15" customHeight="1" thickBot="1">
      <c r="A18" s="1"/>
      <c r="B18" s="1"/>
      <c r="C18" s="60"/>
      <c r="D18" s="9"/>
      <c r="E18" s="1"/>
      <c r="F18" s="1"/>
      <c r="G18" s="1"/>
      <c r="H18" s="1"/>
      <c r="I18" s="1"/>
      <c r="J18" s="2"/>
      <c r="K18" s="2"/>
      <c r="L18" s="3"/>
      <c r="M18" s="4"/>
      <c r="N18" s="4"/>
    </row>
    <row r="19" spans="1:14" s="20" customFormat="1" ht="15" customHeight="1">
      <c r="D19" s="65"/>
      <c r="E19" s="66"/>
      <c r="F19" s="66"/>
      <c r="G19" s="26" t="s">
        <v>14</v>
      </c>
      <c r="H19" s="27"/>
      <c r="I19" s="27"/>
      <c r="J19" s="28"/>
      <c r="K19" s="28"/>
      <c r="L19" s="27"/>
      <c r="M19" s="74"/>
      <c r="N19" s="77">
        <f>SUM(M15:M16)</f>
        <v>0</v>
      </c>
    </row>
    <row r="20" spans="1:14" s="20" customFormat="1" ht="15" customHeight="1">
      <c r="D20" s="67"/>
      <c r="E20" s="68"/>
      <c r="F20" s="68"/>
      <c r="G20" s="59" t="s">
        <v>22</v>
      </c>
      <c r="H20" s="44"/>
      <c r="I20" s="44"/>
      <c r="J20" s="45"/>
      <c r="K20" s="45"/>
      <c r="L20" s="44"/>
      <c r="M20" s="76"/>
      <c r="N20" s="78">
        <v>1305</v>
      </c>
    </row>
    <row r="21" spans="1:14" s="20" customFormat="1" ht="15" customHeight="1">
      <c r="D21" s="67"/>
      <c r="E21" s="68"/>
      <c r="F21" s="68"/>
      <c r="G21" s="101" t="s">
        <v>23</v>
      </c>
      <c r="H21" s="102"/>
      <c r="I21" s="102"/>
      <c r="J21" s="103"/>
      <c r="K21" s="103"/>
      <c r="L21" s="102"/>
      <c r="M21" s="104"/>
      <c r="N21" s="105">
        <f>SUM(N15:N16)</f>
        <v>0</v>
      </c>
    </row>
    <row r="22" spans="1:14" ht="15" customHeight="1" thickBot="1">
      <c r="A22" s="20"/>
      <c r="B22" s="20"/>
      <c r="C22" s="20"/>
      <c r="D22" s="69"/>
      <c r="E22" s="70"/>
      <c r="F22" s="70"/>
      <c r="G22" s="29" t="s">
        <v>24</v>
      </c>
      <c r="H22" s="30"/>
      <c r="I22" s="30"/>
      <c r="J22" s="31"/>
      <c r="K22" s="31"/>
      <c r="L22" s="30"/>
      <c r="M22" s="75"/>
      <c r="N22" s="79">
        <f>N20-N19</f>
        <v>1305</v>
      </c>
    </row>
    <row r="23" spans="1:14" ht="15" customHeight="1" thickBot="1">
      <c r="D23" s="71"/>
      <c r="E23" s="72"/>
      <c r="F23" s="72"/>
    </row>
    <row r="24" spans="1:14" ht="15" customHeight="1">
      <c r="D24" s="65"/>
      <c r="E24" s="66"/>
      <c r="F24" s="66"/>
      <c r="G24" s="34" t="s">
        <v>9</v>
      </c>
      <c r="H24" s="35"/>
      <c r="I24" s="35"/>
      <c r="J24" s="36"/>
      <c r="K24" s="36"/>
      <c r="L24" s="35"/>
      <c r="M24" s="80"/>
      <c r="N24" s="80">
        <f>4*N19</f>
        <v>0</v>
      </c>
    </row>
    <row r="25" spans="1:14" ht="15" customHeight="1">
      <c r="D25" s="73"/>
      <c r="E25" s="73"/>
      <c r="F25" s="73"/>
      <c r="G25" s="63" t="s">
        <v>10</v>
      </c>
      <c r="H25" s="64"/>
      <c r="I25" s="64"/>
      <c r="J25" s="64"/>
      <c r="K25" s="64"/>
      <c r="L25" s="64"/>
      <c r="M25" s="62"/>
      <c r="N25" s="62">
        <f>4*N20</f>
        <v>5220</v>
      </c>
    </row>
    <row r="26" spans="1:14">
      <c r="D26" s="67"/>
      <c r="E26" s="67"/>
      <c r="F26" s="67"/>
      <c r="G26" s="101" t="s">
        <v>11</v>
      </c>
      <c r="H26" s="106"/>
      <c r="I26" s="106"/>
      <c r="J26" s="106"/>
      <c r="K26" s="106"/>
      <c r="L26" s="106"/>
      <c r="M26" s="107"/>
      <c r="N26" s="108">
        <f>N21*4</f>
        <v>0</v>
      </c>
    </row>
    <row r="27" spans="1:14" ht="13.5" thickBot="1">
      <c r="D27" s="69"/>
      <c r="E27" s="70"/>
      <c r="F27" s="70"/>
      <c r="G27" s="37" t="s">
        <v>8</v>
      </c>
      <c r="H27" s="38"/>
      <c r="I27" s="38"/>
      <c r="J27" s="39"/>
      <c r="K27" s="39"/>
      <c r="L27" s="38"/>
      <c r="M27" s="82"/>
      <c r="N27" s="81">
        <f>N25-N24</f>
        <v>5220</v>
      </c>
    </row>
    <row r="28" spans="1:14">
      <c r="D28" s="71"/>
      <c r="E28" s="72"/>
      <c r="F28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N26"/>
  <sheetViews>
    <sheetView showGridLines="0" topLeftCell="C1" workbookViewId="0">
      <selection activeCell="N18" sqref="N18"/>
    </sheetView>
  </sheetViews>
  <sheetFormatPr baseColWidth="10" defaultColWidth="53.140625" defaultRowHeight="12.75"/>
  <cols>
    <col min="1" max="1" width="9.140625" style="1" customWidth="1"/>
    <col min="2" max="2" width="44.7109375" style="1" customWidth="1"/>
    <col min="3" max="3" width="8.5703125" style="1" customWidth="1"/>
    <col min="4" max="4" width="12.42578125" style="9" customWidth="1"/>
    <col min="5" max="5" width="14.42578125" style="1" customWidth="1"/>
    <col min="6" max="6" width="9.5703125" style="1" bestFit="1" customWidth="1"/>
    <col min="7" max="7" width="10.85546875" style="1" bestFit="1" customWidth="1"/>
    <col min="8" max="8" width="10.85546875" style="1" customWidth="1"/>
    <col min="9" max="9" width="12" style="1" customWidth="1"/>
    <col min="10" max="11" width="12.42578125" style="2" customWidth="1"/>
    <col min="12" max="12" width="6.28515625" style="3" bestFit="1" customWidth="1"/>
    <col min="13" max="14" width="15.85546875" style="4" bestFit="1" customWidth="1"/>
    <col min="15" max="16384" width="53.140625" style="1"/>
  </cols>
  <sheetData>
    <row r="2" spans="1:14" ht="12.75" customHeight="1">
      <c r="J2" s="127" t="s">
        <v>121</v>
      </c>
      <c r="K2" s="127"/>
      <c r="L2" s="127"/>
      <c r="M2" s="127"/>
      <c r="N2" s="1"/>
    </row>
    <row r="7" spans="1:14" ht="10.5" customHeight="1"/>
    <row r="8" spans="1:14" ht="27.75" customHeight="1" thickBot="1">
      <c r="A8" s="129" t="s">
        <v>16</v>
      </c>
      <c r="B8" s="129"/>
      <c r="C8" s="5"/>
      <c r="D8" s="6"/>
      <c r="E8" s="5"/>
      <c r="F8" s="5"/>
      <c r="G8" s="5"/>
      <c r="H8" s="130" t="s">
        <v>15</v>
      </c>
      <c r="I8" s="130"/>
      <c r="J8" s="128"/>
      <c r="K8" s="128"/>
      <c r="L8" s="128"/>
      <c r="M8" s="7"/>
      <c r="N8" s="7"/>
    </row>
    <row r="9" spans="1:14" ht="21.75" customHeight="1">
      <c r="A9" s="8"/>
      <c r="B9" s="8"/>
      <c r="C9" s="8"/>
      <c r="H9" s="131" t="s">
        <v>26</v>
      </c>
      <c r="I9" s="131"/>
      <c r="J9" s="10"/>
      <c r="K9" s="61"/>
      <c r="L9" s="1"/>
      <c r="M9" s="11"/>
      <c r="N9" s="11"/>
    </row>
    <row r="10" spans="1:14">
      <c r="A10" s="8"/>
      <c r="B10" s="8"/>
      <c r="C10" s="8"/>
    </row>
    <row r="11" spans="1:14" s="19" customFormat="1">
      <c r="A11" s="12"/>
      <c r="B11" s="12"/>
      <c r="C11" s="13"/>
      <c r="D11" s="14"/>
      <c r="E11" s="15"/>
      <c r="F11" s="15"/>
      <c r="G11" s="15"/>
      <c r="H11" s="15"/>
      <c r="I11" s="15"/>
      <c r="J11" s="16"/>
      <c r="K11" s="16"/>
      <c r="L11" s="17"/>
      <c r="M11" s="18"/>
      <c r="N11" s="18"/>
    </row>
    <row r="12" spans="1:14" customFormat="1" ht="23.25" customHeight="1">
      <c r="A12" s="126" t="s">
        <v>51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84"/>
    </row>
    <row r="13" spans="1:14" s="20" customFormat="1" ht="13.5" thickBot="1">
      <c r="D13" s="21"/>
      <c r="E13" s="22"/>
      <c r="F13" s="22"/>
      <c r="G13" s="22"/>
      <c r="H13" s="22"/>
      <c r="I13" s="22"/>
      <c r="J13" s="23"/>
      <c r="K13" s="23"/>
      <c r="L13" s="22"/>
      <c r="M13" s="24"/>
      <c r="N13" s="24"/>
    </row>
    <row r="14" spans="1:14" s="25" customFormat="1" ht="25.5">
      <c r="A14" s="40" t="s">
        <v>7</v>
      </c>
      <c r="B14" s="41" t="s">
        <v>5</v>
      </c>
      <c r="C14" s="42" t="s">
        <v>18</v>
      </c>
      <c r="D14" s="43" t="s">
        <v>0</v>
      </c>
      <c r="E14" s="54" t="s">
        <v>1</v>
      </c>
      <c r="F14" s="54" t="s">
        <v>2</v>
      </c>
      <c r="G14" s="54" t="s">
        <v>6</v>
      </c>
      <c r="H14" s="54" t="s">
        <v>12</v>
      </c>
      <c r="I14" s="54" t="s">
        <v>13</v>
      </c>
      <c r="J14" s="55" t="s">
        <v>3</v>
      </c>
      <c r="K14" s="55" t="s">
        <v>19</v>
      </c>
      <c r="L14" s="54" t="s">
        <v>4</v>
      </c>
      <c r="M14" s="56" t="s">
        <v>20</v>
      </c>
      <c r="N14" s="56" t="s">
        <v>21</v>
      </c>
    </row>
    <row r="15" spans="1:14" s="25" customFormat="1" ht="28.5" customHeight="1">
      <c r="A15" s="47">
        <v>34063</v>
      </c>
      <c r="B15" s="48" t="s">
        <v>111</v>
      </c>
      <c r="C15" s="83">
        <v>217</v>
      </c>
      <c r="D15" s="49">
        <v>124.37</v>
      </c>
      <c r="E15" s="32"/>
      <c r="F15" s="32"/>
      <c r="G15" s="32"/>
      <c r="H15" s="32"/>
      <c r="I15" s="32"/>
      <c r="J15" s="49"/>
      <c r="K15" s="49">
        <f t="shared" ref="K15" si="0">J15*L15+J15</f>
        <v>0</v>
      </c>
      <c r="L15" s="33">
        <v>0.21</v>
      </c>
      <c r="M15" s="50">
        <f t="shared" ref="M15" si="1">C15*J15</f>
        <v>0</v>
      </c>
      <c r="N15" s="50">
        <f t="shared" ref="N15" si="2">C15*K15</f>
        <v>0</v>
      </c>
    </row>
    <row r="16" spans="1:14" ht="19.5" customHeight="1" thickBot="1">
      <c r="A16" s="85"/>
      <c r="B16" s="93"/>
      <c r="C16" s="94"/>
      <c r="D16" s="95"/>
      <c r="E16" s="15"/>
      <c r="F16" s="15"/>
      <c r="G16" s="89"/>
      <c r="H16" s="89"/>
      <c r="I16" s="89"/>
      <c r="J16" s="96"/>
      <c r="K16" s="90"/>
      <c r="L16" s="91"/>
      <c r="M16" s="92"/>
      <c r="N16" s="92"/>
    </row>
    <row r="17" spans="1:14" ht="17.25" customHeight="1">
      <c r="A17" s="85"/>
      <c r="B17" s="86"/>
      <c r="C17" s="87"/>
      <c r="D17" s="88"/>
      <c r="E17" s="15"/>
      <c r="F17" s="15"/>
      <c r="G17" s="26" t="s">
        <v>14</v>
      </c>
      <c r="H17" s="27"/>
      <c r="I17" s="27"/>
      <c r="J17" s="28"/>
      <c r="K17" s="28"/>
      <c r="L17" s="27"/>
      <c r="M17" s="74"/>
      <c r="N17" s="77">
        <f>SUM(M15:M15)</f>
        <v>0</v>
      </c>
    </row>
    <row r="18" spans="1:14" s="20" customFormat="1" ht="15" customHeight="1">
      <c r="D18" s="67"/>
      <c r="E18" s="68"/>
      <c r="F18" s="68"/>
      <c r="G18" s="59" t="s">
        <v>22</v>
      </c>
      <c r="H18" s="44"/>
      <c r="I18" s="44"/>
      <c r="J18" s="45"/>
      <c r="K18" s="45"/>
      <c r="L18" s="44"/>
      <c r="M18" s="76"/>
      <c r="N18" s="78">
        <v>26988.29</v>
      </c>
    </row>
    <row r="19" spans="1:14" s="20" customFormat="1" ht="15" customHeight="1">
      <c r="D19" s="67"/>
      <c r="E19" s="68"/>
      <c r="F19" s="68"/>
      <c r="G19" s="101" t="s">
        <v>23</v>
      </c>
      <c r="H19" s="102"/>
      <c r="I19" s="102"/>
      <c r="J19" s="103"/>
      <c r="K19" s="103"/>
      <c r="L19" s="102"/>
      <c r="M19" s="104"/>
      <c r="N19" s="105">
        <f>SUM(N15:N15)</f>
        <v>0</v>
      </c>
    </row>
    <row r="20" spans="1:14" ht="15" customHeight="1" thickBot="1">
      <c r="A20" s="20"/>
      <c r="B20" s="20"/>
      <c r="C20" s="20"/>
      <c r="D20" s="69"/>
      <c r="E20" s="70"/>
      <c r="F20" s="70"/>
      <c r="G20" s="29" t="s">
        <v>24</v>
      </c>
      <c r="H20" s="30"/>
      <c r="I20" s="30"/>
      <c r="J20" s="31"/>
      <c r="K20" s="31"/>
      <c r="L20" s="30"/>
      <c r="M20" s="75"/>
      <c r="N20" s="79">
        <f>N18-N17</f>
        <v>26988.29</v>
      </c>
    </row>
    <row r="21" spans="1:14" ht="15" customHeight="1" thickBot="1">
      <c r="D21" s="71"/>
      <c r="E21" s="72"/>
      <c r="F21" s="72"/>
    </row>
    <row r="22" spans="1:14" ht="15" customHeight="1">
      <c r="D22" s="65"/>
      <c r="E22" s="66"/>
      <c r="F22" s="66"/>
      <c r="G22" s="34" t="s">
        <v>9</v>
      </c>
      <c r="H22" s="35"/>
      <c r="I22" s="35"/>
      <c r="J22" s="36"/>
      <c r="K22" s="36"/>
      <c r="L22" s="35"/>
      <c r="M22" s="80"/>
      <c r="N22" s="80">
        <f>4*N17</f>
        <v>0</v>
      </c>
    </row>
    <row r="23" spans="1:14" ht="15" customHeight="1">
      <c r="D23" s="73"/>
      <c r="E23" s="73"/>
      <c r="F23" s="73"/>
      <c r="G23" s="63" t="s">
        <v>10</v>
      </c>
      <c r="H23" s="64"/>
      <c r="I23" s="64"/>
      <c r="J23" s="64"/>
      <c r="K23" s="64"/>
      <c r="L23" s="64"/>
      <c r="M23" s="62"/>
      <c r="N23" s="62">
        <f>N18*4</f>
        <v>107953.16</v>
      </c>
    </row>
    <row r="24" spans="1:14">
      <c r="D24" s="67"/>
      <c r="E24" s="67"/>
      <c r="F24" s="67"/>
      <c r="G24" s="101" t="s">
        <v>11</v>
      </c>
      <c r="H24" s="106"/>
      <c r="I24" s="106"/>
      <c r="J24" s="106"/>
      <c r="K24" s="106"/>
      <c r="L24" s="106"/>
      <c r="M24" s="107"/>
      <c r="N24" s="108">
        <f>N19*4</f>
        <v>0</v>
      </c>
    </row>
    <row r="25" spans="1:14" ht="13.5" thickBot="1">
      <c r="D25" s="69"/>
      <c r="E25" s="70"/>
      <c r="F25" s="70"/>
      <c r="G25" s="37" t="s">
        <v>8</v>
      </c>
      <c r="H25" s="38"/>
      <c r="I25" s="38"/>
      <c r="J25" s="39"/>
      <c r="K25" s="39"/>
      <c r="L25" s="38"/>
      <c r="M25" s="82"/>
      <c r="N25" s="81">
        <f>N23-N22</f>
        <v>107953.16</v>
      </c>
    </row>
    <row r="26" spans="1:14">
      <c r="D26" s="71"/>
      <c r="E26" s="72"/>
      <c r="F26" s="72"/>
    </row>
  </sheetData>
  <mergeCells count="6">
    <mergeCell ref="A12:M12"/>
    <mergeCell ref="J2:M2"/>
    <mergeCell ref="A8:B8"/>
    <mergeCell ref="H8:I8"/>
    <mergeCell ref="J8:L8"/>
    <mergeCell ref="H9:I9"/>
  </mergeCells>
  <pageMargins left="0" right="0" top="0.74803149606299213" bottom="0.74803149606299213" header="0.31496062992125984" footer="0.31496062992125984"/>
  <pageSetup paperSize="9" scale="43" orientation="landscape" r:id="rId1"/>
  <headerFooter>
    <oddFooter xml:space="preserve">&amp;RNom de qui signa
Data i lloc
Sigantura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Instruccions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 </vt:lpstr>
      <vt:lpstr>LOT 15</vt:lpstr>
      <vt:lpstr>LOT 16</vt:lpstr>
      <vt:lpstr>LOT 17</vt:lpstr>
      <vt:lpstr>LOT 18</vt:lpstr>
      <vt:lpstr>LOT 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2024-09-09T09:21:28Z</dcterms:modified>
</cp:coreProperties>
</file>