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Administracio\GCR\GESTIO\G0647 Contractacio Administrativa\2024\367 2024_CONCURS OBERT SIMPLIFICAT_EQUIPAMENT AUDIOVISUAL SALA AUDITORI\"/>
    </mc:Choice>
  </mc:AlternateContent>
  <bookViews>
    <workbookView xWindow="0" yWindow="0" windowWidth="51195" windowHeight="28800" tabRatio="702"/>
  </bookViews>
  <sheets>
    <sheet name="Equipament" sheetId="1" r:id="rId1"/>
  </sheets>
  <definedNames>
    <definedName name="_xlnm.Print_Area" localSheetId="0">Equipament!$A$3:$G$69</definedName>
    <definedName name="_xlnm.Print_Titles" localSheetId="0">Equipament!$4:$4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H80" i="1"/>
  <c r="H82" i="1" s="1"/>
  <c r="F74" i="1"/>
  <c r="E75" i="1" s="1"/>
  <c r="E57" i="1" l="1"/>
  <c r="F55" i="1" l="1"/>
  <c r="E67" i="1"/>
  <c r="F65" i="1"/>
  <c r="F64" i="1"/>
  <c r="F63" i="1"/>
  <c r="F62" i="1"/>
  <c r="F61" i="1"/>
  <c r="F60" i="1"/>
  <c r="F59" i="1"/>
  <c r="F52" i="1"/>
  <c r="F50" i="1"/>
  <c r="F49" i="1"/>
  <c r="F48" i="1"/>
  <c r="F45" i="1"/>
  <c r="F44" i="1"/>
  <c r="F43" i="1"/>
  <c r="F42" i="1"/>
  <c r="F39" i="1"/>
  <c r="F38" i="1"/>
  <c r="F37" i="1"/>
  <c r="F36" i="1"/>
  <c r="F35" i="1"/>
  <c r="F34" i="1"/>
  <c r="F32" i="1"/>
  <c r="F31" i="1"/>
  <c r="F29" i="1"/>
  <c r="F28" i="1"/>
  <c r="F27" i="1"/>
  <c r="F26" i="1"/>
  <c r="F25" i="1"/>
  <c r="F24" i="1"/>
  <c r="F23" i="1"/>
  <c r="F22" i="1"/>
  <c r="F21" i="1"/>
  <c r="F18" i="1"/>
  <c r="F17" i="1"/>
  <c r="F16" i="1"/>
  <c r="F13" i="1"/>
  <c r="F12" i="1"/>
  <c r="F11" i="1"/>
  <c r="F8" i="1"/>
  <c r="F7" i="1"/>
  <c r="F6" i="1"/>
  <c r="F57" i="1" l="1"/>
  <c r="F67" i="1"/>
  <c r="E69" i="1"/>
  <c r="F69" i="1" l="1"/>
</calcChain>
</file>

<file path=xl/sharedStrings.xml><?xml version="1.0" encoding="utf-8"?>
<sst xmlns="http://schemas.openxmlformats.org/spreadsheetml/2006/main" count="76" uniqueCount="68">
  <si>
    <t>Cablejat</t>
  </si>
  <si>
    <t>Distribución Elèctrica</t>
  </si>
  <si>
    <t>Cables HDMI 4K</t>
  </si>
  <si>
    <t>Cable Ethernet con conectores</t>
  </si>
  <si>
    <t>Cableado de Audio con conectores</t>
  </si>
  <si>
    <t>Suports de Pared per a grans monitors fins a 110Kg</t>
  </si>
  <si>
    <t>Control de video</t>
  </si>
  <si>
    <t>Microfonia i control Audio</t>
  </si>
  <si>
    <t>Control de Sala</t>
  </si>
  <si>
    <t>Switch de 16 ports + POE</t>
  </si>
  <si>
    <t>Instal·lació a Barcelona</t>
  </si>
  <si>
    <t>Monitors de Pared Frontal</t>
  </si>
  <si>
    <t>Confort monitors per ponents</t>
  </si>
  <si>
    <t xml:space="preserve">Suport de pared amb doble braç </t>
  </si>
  <si>
    <t>Transmisor extres per Camares en tripode y enviament a monitors en carros 4k Sobre HDBaseT</t>
  </si>
  <si>
    <t>Receptors de video sobre HDBaseT 4K a HDMI</t>
  </si>
  <si>
    <t>Cable d'altaveu</t>
  </si>
  <si>
    <t>Carros amb monitors</t>
  </si>
  <si>
    <t>Carros de Monitors per fins a 65"</t>
  </si>
  <si>
    <t>Monitor 4K UHD, 98". Resolució 3840 x 2160 @60Hz (8.3 MegaPixels 4K UHD). Brillantor (típ.): 500 cd/m². Capacitat d'ubicar-lo horitzontal i vertical. Tractament de la superfície d'alta visibilitat: 28%. Marc: Superior/dreta/Esquerra: 9,9 mm - inferior: 14,4 mm. Profunditat: 39.9 mm. Dimensions W x H x D 2196 x 1251 x 91mm. pes 83.6kg. Interfície: HDMI(3)/DP/DVI-D/USB 2.0/RS232C/RJ45/Àudio/IR Altaveu incorporat. Certificats. CE, TÜV-Bauart, RoHS support, ErP, WEEE, REACH, UKCA.</t>
  </si>
  <si>
    <t>Monitor 4K UHD, 55". Resolució 3840 x 2160 @60Hz (8.3 MegaPixels 4K UHD). Brillantor (típ.): 500 cd/m². Capacitat d'ubicar-lo horitzontal i vertical. Tractament de la superfície d'alta visibilitat: 28%. Marc: Superior/dreta/Esquerra: 9,9 mm - inferior: 14,4 mm. Profunditat: 39.9 mm. Dimensions W x H x D 1240.6 x 711.7 x 69mm. pes 15kg. Interfície: HDMI(3)/DP/DVI-D/USB 2.0/RS232C/RJ45/Àudio/IR Altaveu incorporat. Certificats. CE, TÜV-Bauart, RoHS support, ErP, WEEE, REACH, UKCA.</t>
  </si>
  <si>
    <t>Monitor 4K UHD, 65". Resolució 3840 x 2160 @60Hz (8.3 MegaPixels 4K UHD). Brillantor (típ.): 500 cd/m². Capacitat d'ubicar-lo horitzontal i vertical. Tractament de la superfície d'alta visibilitat: 28%. Marc: Superior/dreta/Esquerra: 9,9 mm - inferior: 14,4 mm. Profunditat: 39.9 mm. Dimensions W x H x D 1463 x 838 x 73mm. pes 22,3kg. Interfície: HDMI(3)/DP/DVI-D/USB 2.0/RS232C/RJ45/Àudio/IR Altaveu incorporat. Certificats. CE, TÜV-Bauart, RoHS support, ErP, WEEE, REACH, UKCA.</t>
  </si>
  <si>
    <t>Matriu 8x8 de HDMI 2.0 que admet una resolució de vídeo fins a 4K/UHD, 60 Hz i mostreig de croma 4:4:4. Inclou 8 entrades per inserir un senyal d'àudio extern i 16 sortides per el desembegut d'àudio analògic i digital, així com gestió EDID, una pantalla LCD i una WebGUI. integrada que permet configurar i controlar la unitat. VEO-MXH88D pot emmagatzemar i carregar fins a 8 presets, el que el converteix en una solució professional molt adequada per a aplicacions que requereixen el encaminament de senyals HDMI de vídeo i àudio entre fonts i pantalles 4K/UHD amb una gestió de control intel·ligent. Control a través del panell frontal i la pantalla, comandament a distància per infrarojos, control RS-232, control IP i WebGUI. Dimensions 44x482x220mm / 1,73”x18,97”x8,66”. Pes 2,8kg.</t>
  </si>
  <si>
    <t>Mesclador audiovisual ultracompacte per a esdeveniments híbrids amb codificadors per a streaming directe. codificadors de streaming integrats per transmetre dos livestreams a fins a 1080p/60 fps.  Enregistra emissions directament en una targeta sdxc per a arxiu, edició i distribució.  6 entrades hdmi 1080p amb convertidors de frame rate i escaladors. Compatibilitat amb frame rates de cinema i tv. Processador d'efectes de vídeo de 5 capes.  5 sortides en total: 3 hdmi, streaming per usb-c i una sortida específica per a streaming directe.  6 modes de sortida seleccionables: program, sub-program, aux, preview, multi-view i still-view. Mesclador d'àudio digital de 28 canals amb processament i efectes avançats. F unció d'emmagatzematge per a 16 captures de pantalla o imatges bmp, jpeg i png carregades amb canal alfa a la memòria no volàtil interna. Millora les emissions en viu amb efectes de so, imatges fixes i fonts de vídeo des d'una targeta sdxc. Funció audio player amb 6 pads de disparador i emmagatzematge integrat per a 12 arxius d'àudio. Controla 6 càmeres de múltiples marques i amb protocols mixtos. Pantalla tàctil de 4,3 polzades amb menú gràfic. Complet control de dispositius amb bluetooth®, usb, rs-232 i lan. Programari de control remot disponible per a ipad, macos i windows. Compatibilitat amb tally per a càmera amb i sense cable.</t>
  </si>
  <si>
    <t>Monitors de control IPS de 21.5'' sense vores de 3 costats i amb concentrador USB, reqüència d'actualització de 100Hz i amb suport ajustable en alçada. Resolució nativa 1920 x 1080 @100Hz (2.1 megapixel Full HD). Brillo 250 cd/m². Contrast estátic 1000:1. Dimensions W x H x D 492 x 328.5 (478.5) x 209.5mm. Pes 3,9KG. Certificats TCO Certified, CE, TÜV-Bauart, EAC, VCCI-B, PSE, RoHS support, ErP, WEEE, REACH, UKCA.
​</t>
  </si>
  <si>
    <t>Receptor de video Inal·lambric per Wifi. Selector dedicat a conferències i presentacions amb entrada sense fil amb una resolució de vídeo Full HD i una sortida de vídeo 4K / UHD HDMI 2.0. Admet la connexió sense fils de dispositius USB, com ara webcams i micròfons a través d'un dongle o aplicacions de gestió per plataformes Windows i macOS i també compatible amb Airplay/Miracast. Un desembebedor d'àudio integrat proporciona una sortida analògica estèreo no balancejada a través d'un connector jack de 3,5mm. Inclou una WebGUI per a configuració i gestió del selector, així com control RS-232 i TCP/IP, tot això habilitat per un parell de connectors LAN RJ-45 amb xarxes independents. Disposa de funció PoE. Dimensions 41x220x120 mm / 1.6"x8.66"x4.72". Pes 1 kg.</t>
  </si>
  <si>
    <t>Dongle Plug &amp; Play USB Tipus-C/HDMI, per a la connexió sense fil del selector amb un portàtil o PC.</t>
  </si>
  <si>
    <t>Caixa compacta tot rang de 2 vies per a ser suspesa del sostre, woofer de 5,25" i tweeter de 3/4". Difusor cònic amb tecnologia RBI de 120 . Potència Programa: 150W, Potència Contínua 100H: 75W, a 8Ohm i 60W, 30W, 15W A 100V o 60W, 30W, 15W, 7,5W a 70V per selector giratori. Sensibilitat 86 dB (1W/1m). Resposta en freqüència de 55 Hz a 20 KHz. Inclou 2 cables d´acer de 2mm i 4,5m de longitud per a suspensió principal i de seguretat, clips. 2 connexions euroblock. Cobreix terminals MTC-PC60 OPCIONAL. Compleix EVAC EN60849. Diàmetre 234 mm, alçada 259 mm. Pes: 3,7 Kg. Negre.</t>
  </si>
  <si>
    <t>Etapa de potència amb DSP de 4x300W a 4ohm. Etapa de potència DriveCore amb monitorització i DSP de 4x300W a 8Ω i 4Ω, 70V i 100V. 4x150W a 2Ω i 16Ω. 2x600 Bridge a 8Ω, 16Ω, 140V i 200V. 2x300W. Bridge a 4Ω.Pantalla LCD Color. Controls de nivell i selecció de canal a caràtula. Delay i Equalització entrada i Sortida, Crosover i Limitador LevelMAX™. GPIO/Aux. Entrades Euroblock i sortides per regleta. Control HiQNet Ethernet. - 2U rack 19'.</t>
  </si>
  <si>
    <t>Receptor sense fil Digital Diversity amb encriptació. 534-598 MHzl+ Petaca Transmissor de Petaca amb connector TQG i encriptació. 534-598 MHz.</t>
  </si>
  <si>
    <t>Micròfon tipus diadema per a oradors amb càpsula Omnidireccional i tecnologia CommShield. Tipus condensador. Resposta 20-20.000 Hz. Sensibilitat -41 dBV/Pa. Pes 19,76 grams. Cable de 1,52m amb connexió TQG (TA4F. 4-pin Mini-XLR). Inclou 3 paravents d´escuma RPM153C, 1 pinça de coll i estoig WA153. Color carn.</t>
  </si>
  <si>
    <t>Sistema Transmissor de mà QLX-D amb càpsula SM58. 534-598 MHz. + Receptor sense fil Digital Diversity amb encriptació. 534-598 MHz.</t>
  </si>
  <si>
    <t>Sistema de distribució d‟antena amb divisor d‟antenes, 5 sortides RF i font d‟alimentació commutada externa.</t>
  </si>
  <si>
    <t>Processador digital amb DSP configurable. Amb capacitat de gestió de 128 x 128 canals en xarxa. 8 Entrades/Sortides DANT llicenciades incloses. Control i monitorització d'etapes de potència, ruteig i distribució digital d'àudio per Ethernet. 8 entrades mic-line euroblock, 8 sortides analògiques + 8 Entrades/Sortides Flex Programables. RS232 Euroblock. Interfície USB àudio/vídeo. Connexió telefònica; entrada 12V. 1U.</t>
  </si>
  <si>
    <t>Llicència Perpètua Q-SYS Core 110 Programació Scripting Engine Software.</t>
  </si>
  <si>
    <t>Pantalla tàctil Q-Sys de 10,07" 1920x1200. Muntatge en Paret en format Vertical o Apaïsat. Muntatge sobretaula, requereix accessori TSC-710t-G3, només en format Apaïsat. 400 Nits. Sensor de proximitat i llum ambiental. POE+ Class 4 + Suport de sobretaula per a la pantalla tàctil TSC-70-G3 i TSC-101-G3.</t>
  </si>
  <si>
    <t>Licencia Perpetua Q-SYS Core 110 Creación Paneles de Control de Usuario UCI Deployment Software.</t>
  </si>
  <si>
    <t>Progamació del sistema i creacio de pantalla de control.</t>
  </si>
  <si>
    <t>Sala Planta 8</t>
  </si>
  <si>
    <t>OPS slot PC. CPU	Intel® Core™ i5-1240P, TPM 2.0 (Trusted Platform Module), vPro Essential. RAM	16GB DDR4. SSD	256GB M.2. Graphics	Intel® Iris® Xe integrat.</t>
  </si>
  <si>
    <t>Extra-Large Universal Flat Screen Ceiling Mount (VESA 1100 x 700) - 2m Ø50mm Poles</t>
  </si>
  <si>
    <t>Barra de so per a videoconferència, amb càmera, micròfon i altaveus, SoundCap Eye recentment desenvolupat. Cambra 4K 1080p, zoom 5x, amb enquadrament intel·ligent. Connexió USB per iniciar la col·laboració. Cancel·lador de ressò adaptatiu i reducció de soroll dissenyats.</t>
  </si>
  <si>
    <t xml:space="preserve">Monitor de 65" 4K UHD, interactiu, (tàctil),Disseny Bisell prim. Pantalla IPS. Resolució nativa 3840 x 2160 (8,3 megapíxels 4K UHD). Relació d'aspecte	16:9. Brillo 400 cd/m². Transmissió de llum 92%. Contraste estàtic 200:1. Contrast dinàmic 4000:1. Temps de resposta (GTG)	8 ms. Àrea de visualització	horitzontal/vertical: 178°/178°, dret/esquerre: 89°/89°, dalt/abaix: 89°/89°. Sincronització horitzontal	30 - 135 kHz. Pas de píxels	0,372 mm Tecnologia Pantalla tàctil. PureTouch-IR. Punts de contacte	40, escriptura de 5 punts. Precisió tàctil	+- 1,5 mm. Mètode tàctil	ploma, dit, guant. Interfície tàctil	USB Programari integrat	iiWare 10 (SO Android 11) amb Note, navegador web, gestor d'arxius, unitats en el núvol, WPS office, iiyama Share i EShare per a la connexió inalámbrica amb dispositius Windows/iOS/Android. WiFi	sí (Mòdul WiFi 6 OWM002 - Banda WiFi dual: 2.4GHz / 5GHz, Estàndard WiFi: IIEEE 802.11 a / b / g / n / ac, Suport Bluetooth: 2.1 / 3.0 / 4.2 / 5.0). Maquinari	CPU A55 de quatre nuclis, GPU Mali G52, 4 GB de RAM, memòria interna de 32 GB. Extra	Mòdul WiFi 6 (OWM002), ranura per a OPS Slot PC opcional, 4x Touch Pen. Modo quiosco	si Conector d'entrada analògica	VGA x1 (màx. 1920 x 1080 a 60 Hz). Connector d'entrada digital	HDMI x3 (2.0, màxim 3840x2160 @60Hz, YUV444 (HDMI x1 compatible ARC/CEC)). USB-C x1 (v.3.2 (Gen 1, 5Gbit), 3840x2160 @60Hz - RGB444 - (65W de càrrega, tàctil). Entrada d'àudio	Mini connector x1. Entrada de control del monitor	RS-232c x1. RJ45 (LAN) x1. IR x1
Connector de sortida digital	HDMI x1. Salida d'àudio	S/PDIF (òptic) x1. Mini connector x1. Altavoces 2 x 16W (Delantero). HDCP	HDMI 1: 2.1, USB-C: 2.2. Ports USB	x5 (reproducció de mitjans / perifèrics / emmagatzematge - part frontal: 2x v.3.2 (Gen 1, 5Gbit), dret: 2x v.3.2 (Gen 1, 5Gbit), 1x USB-C v.3.2 (Gen 1, 5Gbit) ). 5 (LAN)	x2 (Cambio automàtic per a PC i Android, 1000 MB) Mides del producte A x A x P	1488 x 897 x 87 mm. Pes 35kg.Certificats	CB, CE, TÜV-Bauart, EAC, suport RoHS, ErP, WEEE, REACH (RoHS). ARRIBA SVHC	per sobre de 0,1% de plom.
</t>
  </si>
  <si>
    <t>Transmisors i receptors de Video 4K + USB + Ethenet per HDBaseT</t>
  </si>
  <si>
    <t>Transmisors de video sobre HDBaseT en format caixa per la taula amb resolució 4K</t>
  </si>
  <si>
    <t>Personal tècnic per a la instal·lació, configuració, formació i suport tècnic per fer funcionar tots aquests equipaments</t>
  </si>
  <si>
    <t>Instal·lació</t>
  </si>
  <si>
    <t>Sonorització Sala</t>
  </si>
  <si>
    <t>Portàtil per captura, presentacions</t>
  </si>
  <si>
    <t>Total equipament sala auditori</t>
  </si>
  <si>
    <t>Total equipament sala planta 8a</t>
  </si>
  <si>
    <t>Total import equipaments</t>
  </si>
  <si>
    <t>Import de l'OFERTA
 (sense IVA)</t>
  </si>
  <si>
    <t>a omplir per la licitadora</t>
  </si>
  <si>
    <t>Unitats</t>
  </si>
  <si>
    <t>Suport tècnic del control de la sala d'auditori de l'INCASÒL abans i durant l'acte</t>
  </si>
  <si>
    <t>Nombre  estimat d'actes</t>
  </si>
  <si>
    <t>ACTES</t>
  </si>
  <si>
    <t>Preu unitari * OFERTAT 
(sense IVA)</t>
  </si>
  <si>
    <t>Pressupost base licitació 
(sense IVA)</t>
  </si>
  <si>
    <t>Preu unitari 
màxim estimat
 (sense IVA)</t>
  </si>
  <si>
    <t>EQUIPAMENT</t>
  </si>
  <si>
    <t>Total oferta  (sense IVA)</t>
  </si>
  <si>
    <t>Tipus IVA</t>
  </si>
  <si>
    <t>Total oferta(amb IVA)</t>
  </si>
  <si>
    <t xml:space="preserve">Pressupost de licitació sense IVA </t>
  </si>
  <si>
    <t>Total suport tècnic sala auditori actes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</si>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</sst>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]\ ;\-#,##0.00\ [$€]\ ;&quot; -&quot;#\ [$€]\ ;@\ "/>
    <numFmt numFmtId="165" formatCode="#,##0.00\ [$€-C01]\ ;\-#,##0.00\ [$€-C01]\ ;&quot; -&quot;#\ [$€-C01]\ ;@\ "/>
    <numFmt numFmtId="166" formatCode="#,##0.00\ [$€-803];\-#,##0.00\ [$€-803]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164" fontId="3" fillId="0" borderId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2" borderId="0" xfId="0" applyFont="1" applyFill="1"/>
    <xf numFmtId="3" fontId="0" fillId="2" borderId="0" xfId="0" applyNumberFormat="1" applyFont="1" applyFill="1"/>
    <xf numFmtId="0" fontId="2" fillId="3" borderId="0" xfId="0" applyFont="1" applyFill="1" applyBorder="1"/>
    <xf numFmtId="0" fontId="0" fillId="3" borderId="0" xfId="0" applyFont="1" applyFill="1" applyBorder="1"/>
    <xf numFmtId="3" fontId="0" fillId="3" borderId="2" xfId="0" applyNumberFormat="1" applyFont="1" applyFill="1" applyBorder="1"/>
    <xf numFmtId="0" fontId="0" fillId="0" borderId="0" xfId="0" applyFont="1" applyAlignment="1">
      <alignment vertical="top"/>
    </xf>
    <xf numFmtId="0" fontId="0" fillId="5" borderId="0" xfId="0" applyFont="1" applyFill="1"/>
    <xf numFmtId="0" fontId="0" fillId="5" borderId="0" xfId="0" applyFont="1" applyFill="1" applyAlignment="1">
      <alignment vertical="top"/>
    </xf>
    <xf numFmtId="166" fontId="0" fillId="5" borderId="0" xfId="0" applyNumberFormat="1" applyFont="1" applyFill="1"/>
    <xf numFmtId="3" fontId="1" fillId="2" borderId="3" xfId="0" applyNumberFormat="1" applyFont="1" applyFill="1" applyBorder="1" applyAlignment="1">
      <alignment horizontal="center" vertical="center"/>
    </xf>
    <xf numFmtId="0" fontId="0" fillId="0" borderId="10" xfId="0" applyFont="1" applyBorder="1"/>
    <xf numFmtId="166" fontId="0" fillId="0" borderId="6" xfId="0" applyNumberFormat="1" applyFont="1" applyBorder="1" applyAlignment="1">
      <alignment vertical="top"/>
    </xf>
    <xf numFmtId="0" fontId="0" fillId="0" borderId="6" xfId="0" applyFont="1" applyBorder="1"/>
    <xf numFmtId="0" fontId="0" fillId="5" borderId="6" xfId="0" applyFont="1" applyFill="1" applyBorder="1"/>
    <xf numFmtId="166" fontId="0" fillId="0" borderId="6" xfId="0" applyNumberFormat="1" applyFont="1" applyBorder="1" applyAlignment="1">
      <alignment horizontal="right" vertical="top"/>
    </xf>
    <xf numFmtId="166" fontId="0" fillId="0" borderId="6" xfId="0" applyNumberFormat="1" applyFont="1" applyBorder="1"/>
    <xf numFmtId="166" fontId="0" fillId="5" borderId="0" xfId="0" applyNumberFormat="1" applyFont="1" applyFill="1" applyBorder="1"/>
    <xf numFmtId="3" fontId="1" fillId="7" borderId="0" xfId="0" applyNumberFormat="1" applyFont="1" applyFill="1" applyBorder="1" applyAlignment="1">
      <alignment horizontal="right"/>
    </xf>
    <xf numFmtId="166" fontId="1" fillId="5" borderId="0" xfId="0" applyNumberFormat="1" applyFont="1" applyFill="1" applyBorder="1"/>
    <xf numFmtId="166" fontId="1" fillId="5" borderId="12" xfId="0" applyNumberFormat="1" applyFont="1" applyFill="1" applyBorder="1"/>
    <xf numFmtId="165" fontId="1" fillId="10" borderId="6" xfId="0" applyNumberFormat="1" applyFont="1" applyFill="1" applyBorder="1"/>
    <xf numFmtId="4" fontId="1" fillId="10" borderId="6" xfId="0" applyNumberFormat="1" applyFont="1" applyFill="1" applyBorder="1" applyAlignment="1">
      <alignment horizontal="right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>
      <alignment horizontal="right"/>
    </xf>
    <xf numFmtId="0" fontId="0" fillId="9" borderId="5" xfId="0" applyFont="1" applyFill="1" applyBorder="1" applyAlignment="1">
      <alignment horizontal="right"/>
    </xf>
    <xf numFmtId="0" fontId="0" fillId="9" borderId="15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0" fontId="0" fillId="2" borderId="15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6" borderId="6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top"/>
      <protection locked="0"/>
    </xf>
    <xf numFmtId="3" fontId="1" fillId="7" borderId="0" xfId="0" applyNumberFormat="1" applyFont="1" applyFill="1" applyBorder="1" applyAlignment="1">
      <alignment horizontal="center" vertical="center"/>
    </xf>
    <xf numFmtId="3" fontId="1" fillId="9" borderId="6" xfId="0" applyNumberFormat="1" applyFont="1" applyFill="1" applyBorder="1" applyAlignment="1">
      <alignment horizontal="center" vertical="center"/>
    </xf>
    <xf numFmtId="0" fontId="1" fillId="0" borderId="0" xfId="0" applyFont="1"/>
    <xf numFmtId="166" fontId="0" fillId="0" borderId="17" xfId="0" applyNumberFormat="1" applyFont="1" applyBorder="1" applyAlignment="1">
      <alignment vertical="top"/>
    </xf>
    <xf numFmtId="0" fontId="0" fillId="5" borderId="4" xfId="0" applyFont="1" applyFill="1" applyBorder="1"/>
    <xf numFmtId="166" fontId="0" fillId="11" borderId="6" xfId="0" applyNumberFormat="1" applyFont="1" applyFill="1" applyBorder="1"/>
    <xf numFmtId="0" fontId="0" fillId="5" borderId="14" xfId="0" applyFont="1" applyFill="1" applyBorder="1"/>
    <xf numFmtId="166" fontId="0" fillId="11" borderId="4" xfId="0" applyNumberFormat="1" applyFont="1" applyFill="1" applyBorder="1" applyAlignment="1">
      <alignment vertical="top"/>
    </xf>
    <xf numFmtId="0" fontId="0" fillId="11" borderId="6" xfId="0" applyFont="1" applyFill="1" applyBorder="1" applyAlignment="1">
      <alignment vertical="top"/>
    </xf>
    <xf numFmtId="0" fontId="0" fillId="11" borderId="4" xfId="0" applyFont="1" applyFill="1" applyBorder="1" applyAlignment="1">
      <alignment vertical="top"/>
    </xf>
    <xf numFmtId="166" fontId="0" fillId="11" borderId="4" xfId="0" applyNumberFormat="1" applyFont="1" applyFill="1" applyBorder="1"/>
    <xf numFmtId="0" fontId="0" fillId="11" borderId="6" xfId="0" applyFont="1" applyFill="1" applyBorder="1"/>
    <xf numFmtId="0" fontId="0" fillId="11" borderId="4" xfId="0" applyFont="1" applyFill="1" applyBorder="1"/>
    <xf numFmtId="166" fontId="4" fillId="11" borderId="4" xfId="1" applyNumberFormat="1" applyFill="1" applyBorder="1" applyAlignment="1">
      <alignment vertical="top"/>
    </xf>
    <xf numFmtId="0" fontId="0" fillId="0" borderId="0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8" fontId="0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3" fontId="1" fillId="6" borderId="19" xfId="0" applyNumberFormat="1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8" fontId="0" fillId="0" borderId="14" xfId="0" applyNumberFormat="1" applyFont="1" applyBorder="1"/>
    <xf numFmtId="44" fontId="6" fillId="12" borderId="18" xfId="0" applyNumberFormat="1" applyFont="1" applyFill="1" applyBorder="1" applyAlignment="1">
      <alignment horizontal="left" vertical="center"/>
    </xf>
    <xf numFmtId="9" fontId="6" fillId="11" borderId="22" xfId="0" applyNumberFormat="1" applyFont="1" applyFill="1" applyBorder="1" applyAlignment="1">
      <alignment horizontal="right" vertical="center"/>
    </xf>
    <xf numFmtId="44" fontId="6" fillId="11" borderId="22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8" fontId="0" fillId="0" borderId="0" xfId="0" applyNumberFormat="1" applyFont="1" applyBorder="1"/>
    <xf numFmtId="8" fontId="1" fillId="0" borderId="0" xfId="0" applyNumberFormat="1" applyFont="1" applyBorder="1"/>
    <xf numFmtId="0" fontId="0" fillId="5" borderId="0" xfId="0" applyFont="1" applyFill="1" applyBorder="1"/>
    <xf numFmtId="0" fontId="1" fillId="8" borderId="6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right"/>
    </xf>
    <xf numFmtId="8" fontId="1" fillId="8" borderId="4" xfId="0" applyNumberFormat="1" applyFont="1" applyFill="1" applyBorder="1" applyAlignment="1">
      <alignment horizontal="right"/>
    </xf>
    <xf numFmtId="8" fontId="1" fillId="8" borderId="15" xfId="0" applyNumberFormat="1" applyFont="1" applyFill="1" applyBorder="1" applyAlignment="1">
      <alignment horizontal="right"/>
    </xf>
    <xf numFmtId="3" fontId="1" fillId="13" borderId="6" xfId="0" applyNumberFormat="1" applyFont="1" applyFill="1" applyBorder="1" applyAlignment="1">
      <alignment horizontal="center" vertical="center"/>
    </xf>
    <xf numFmtId="3" fontId="1" fillId="13" borderId="4" xfId="0" applyNumberFormat="1" applyFont="1" applyFill="1" applyBorder="1" applyAlignment="1">
      <alignment horizontal="right"/>
    </xf>
    <xf numFmtId="3" fontId="0" fillId="13" borderId="5" xfId="0" applyNumberFormat="1" applyFont="1" applyFill="1" applyBorder="1" applyAlignment="1">
      <alignment horizontal="right"/>
    </xf>
    <xf numFmtId="3" fontId="0" fillId="13" borderId="15" xfId="0" applyNumberFormat="1" applyFont="1" applyFill="1" applyBorder="1" applyAlignment="1">
      <alignment horizontal="right"/>
    </xf>
    <xf numFmtId="166" fontId="1" fillId="14" borderId="6" xfId="0" applyNumberFormat="1" applyFont="1" applyFill="1" applyBorder="1"/>
    <xf numFmtId="3" fontId="1" fillId="13" borderId="5" xfId="0" applyNumberFormat="1" applyFont="1" applyFill="1" applyBorder="1" applyAlignment="1">
      <alignment horizontal="right"/>
    </xf>
    <xf numFmtId="3" fontId="1" fillId="13" borderId="15" xfId="0" applyNumberFormat="1" applyFont="1" applyFill="1" applyBorder="1" applyAlignment="1">
      <alignment horizontal="right"/>
    </xf>
    <xf numFmtId="166" fontId="1" fillId="14" borderId="13" xfId="0" applyNumberFormat="1" applyFont="1" applyFill="1" applyBorder="1"/>
    <xf numFmtId="166" fontId="1" fillId="14" borderId="14" xfId="0" applyNumberFormat="1" applyFont="1" applyFill="1" applyBorder="1"/>
    <xf numFmtId="0" fontId="1" fillId="8" borderId="19" xfId="0" applyFont="1" applyFill="1" applyBorder="1"/>
    <xf numFmtId="0" fontId="1" fillId="8" borderId="20" xfId="0" applyFont="1" applyFill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8" borderId="20" xfId="0" applyFont="1" applyFill="1" applyBorder="1" applyAlignment="1"/>
    <xf numFmtId="8" fontId="1" fillId="8" borderId="21" xfId="0" applyNumberFormat="1" applyFont="1" applyFill="1" applyBorder="1"/>
    <xf numFmtId="0" fontId="1" fillId="8" borderId="19" xfId="0" applyFont="1" applyFill="1" applyBorder="1" applyAlignment="1">
      <alignment horizontal="right"/>
    </xf>
    <xf numFmtId="0" fontId="1" fillId="8" borderId="21" xfId="0" applyFont="1" applyFill="1" applyBorder="1" applyAlignment="1">
      <alignment horizontal="right"/>
    </xf>
  </cellXfs>
  <cellStyles count="3">
    <cellStyle name="Bé" xfId="1" builtinId="26"/>
    <cellStyle name="Eur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tabSelected="1" topLeftCell="A68" zoomScale="90" zoomScaleNormal="90" zoomScaleSheetLayoutView="100" workbookViewId="0">
      <selection activeCell="C86" sqref="C86"/>
    </sheetView>
  </sheetViews>
  <sheetFormatPr defaultColWidth="11" defaultRowHeight="12.75" x14ac:dyDescent="0.2"/>
  <cols>
    <col min="1" max="1" width="8.85546875" style="65" customWidth="1"/>
    <col min="2" max="2" width="31.7109375" style="1" customWidth="1"/>
    <col min="3" max="3" width="38.28515625" style="1" customWidth="1"/>
    <col min="4" max="4" width="2.5703125" style="1" customWidth="1"/>
    <col min="5" max="5" width="18" style="1" customWidth="1"/>
    <col min="6" max="6" width="17.42578125" style="1" customWidth="1"/>
    <col min="7" max="7" width="18" style="8" customWidth="1"/>
    <col min="8" max="8" width="17.28515625" style="8" customWidth="1"/>
    <col min="9" max="17" width="11" style="8"/>
    <col min="18" max="61" width="11" style="1"/>
    <col min="62" max="168" width="11.42578125" style="1" customWidth="1"/>
    <col min="169" max="16384" width="11" style="1"/>
  </cols>
  <sheetData>
    <row r="1" spans="1:17" ht="13.5" thickBot="1" x14ac:dyDescent="0.25"/>
    <row r="2" spans="1:17" ht="13.5" thickBot="1" x14ac:dyDescent="0.25">
      <c r="G2" s="89" t="s">
        <v>53</v>
      </c>
      <c r="H2" s="90"/>
    </row>
    <row r="3" spans="1:17" ht="13.5" thickBot="1" x14ac:dyDescent="0.25">
      <c r="A3" s="58"/>
      <c r="B3" s="2"/>
      <c r="C3" s="2"/>
      <c r="D3" s="3"/>
    </row>
    <row r="4" spans="1:17" ht="45" customHeight="1" thickBot="1" x14ac:dyDescent="0.25">
      <c r="A4" s="11" t="s">
        <v>54</v>
      </c>
      <c r="B4" s="55" t="s">
        <v>61</v>
      </c>
      <c r="C4" s="55"/>
      <c r="D4" s="56"/>
      <c r="E4" s="87" t="s">
        <v>60</v>
      </c>
      <c r="F4" s="87" t="s">
        <v>59</v>
      </c>
      <c r="G4" s="88" t="s">
        <v>58</v>
      </c>
      <c r="H4" s="88" t="s">
        <v>52</v>
      </c>
    </row>
    <row r="5" spans="1:17" x14ac:dyDescent="0.2">
      <c r="A5" s="59"/>
      <c r="B5" s="4" t="s">
        <v>11</v>
      </c>
      <c r="C5" s="5"/>
      <c r="D5" s="6"/>
      <c r="F5" s="12"/>
      <c r="G5" s="66"/>
      <c r="H5" s="69"/>
    </row>
    <row r="6" spans="1:17" s="7" customFormat="1" ht="96" customHeight="1" x14ac:dyDescent="0.2">
      <c r="A6" s="57">
        <v>1</v>
      </c>
      <c r="B6" s="44" t="s">
        <v>19</v>
      </c>
      <c r="C6" s="44"/>
      <c r="D6" s="44"/>
      <c r="E6" s="13">
        <v>4348.58</v>
      </c>
      <c r="F6" s="13">
        <f>E6*A6</f>
        <v>4348.58</v>
      </c>
      <c r="G6" s="70"/>
      <c r="H6" s="71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ht="21" customHeight="1" x14ac:dyDescent="0.2">
      <c r="A7" s="57">
        <v>1</v>
      </c>
      <c r="B7" s="33" t="s">
        <v>5</v>
      </c>
      <c r="C7" s="34"/>
      <c r="D7" s="35"/>
      <c r="E7" s="13">
        <v>82.11</v>
      </c>
      <c r="F7" s="13">
        <f>E7*A7</f>
        <v>82.11</v>
      </c>
      <c r="G7" s="72"/>
      <c r="H7" s="71"/>
      <c r="I7" s="9"/>
      <c r="J7" s="9"/>
      <c r="K7" s="9"/>
      <c r="L7" s="9"/>
      <c r="M7" s="9"/>
      <c r="N7" s="9"/>
      <c r="O7" s="9"/>
      <c r="P7" s="9"/>
      <c r="Q7" s="9"/>
    </row>
    <row r="8" spans="1:17" x14ac:dyDescent="0.2">
      <c r="A8" s="60">
        <v>2</v>
      </c>
      <c r="B8" s="39" t="s">
        <v>43</v>
      </c>
      <c r="C8" s="40"/>
      <c r="D8" s="41"/>
      <c r="E8" s="13">
        <v>627.03</v>
      </c>
      <c r="F8" s="13">
        <f>E8*2</f>
        <v>1254.06</v>
      </c>
      <c r="G8" s="73"/>
      <c r="H8" s="74"/>
    </row>
    <row r="9" spans="1:17" x14ac:dyDescent="0.2">
      <c r="A9" s="61"/>
      <c r="B9" s="24"/>
      <c r="C9" s="25"/>
      <c r="D9" s="26"/>
      <c r="E9" s="13"/>
      <c r="F9" s="14"/>
      <c r="G9" s="67"/>
      <c r="H9" s="15"/>
    </row>
    <row r="10" spans="1:17" x14ac:dyDescent="0.2">
      <c r="A10" s="60"/>
      <c r="B10" s="30" t="s">
        <v>12</v>
      </c>
      <c r="C10" s="31"/>
      <c r="D10" s="32"/>
      <c r="E10" s="14"/>
      <c r="F10" s="14"/>
      <c r="G10" s="67"/>
      <c r="H10" s="15"/>
    </row>
    <row r="11" spans="1:17" s="7" customFormat="1" ht="93.75" customHeight="1" x14ac:dyDescent="0.2">
      <c r="A11" s="57">
        <v>1</v>
      </c>
      <c r="B11" s="44" t="s">
        <v>20</v>
      </c>
      <c r="C11" s="44"/>
      <c r="D11" s="44"/>
      <c r="E11" s="13">
        <v>862.52</v>
      </c>
      <c r="F11" s="13">
        <f>E11*A11</f>
        <v>862.52</v>
      </c>
      <c r="G11" s="70"/>
      <c r="H11" s="71"/>
      <c r="I11" s="9"/>
      <c r="J11" s="9"/>
      <c r="K11" s="9"/>
      <c r="L11" s="9"/>
      <c r="M11" s="8"/>
      <c r="N11" s="9"/>
      <c r="O11" s="9"/>
      <c r="P11" s="9"/>
      <c r="Q11" s="9"/>
    </row>
    <row r="12" spans="1:17" s="7" customFormat="1" ht="19.5" customHeight="1" x14ac:dyDescent="0.2">
      <c r="A12" s="57">
        <v>1</v>
      </c>
      <c r="B12" s="33" t="s">
        <v>13</v>
      </c>
      <c r="C12" s="34"/>
      <c r="D12" s="35"/>
      <c r="E12" s="13">
        <v>544.42999999999995</v>
      </c>
      <c r="F12" s="13">
        <f>E12*A12</f>
        <v>544.42999999999995</v>
      </c>
      <c r="G12" s="72"/>
      <c r="H12" s="71"/>
      <c r="I12" s="9"/>
      <c r="J12" s="9"/>
      <c r="K12" s="9"/>
      <c r="L12" s="9"/>
      <c r="M12" s="8"/>
      <c r="N12" s="9"/>
      <c r="O12" s="9"/>
      <c r="P12" s="9"/>
      <c r="Q12" s="9"/>
    </row>
    <row r="13" spans="1:17" ht="15.6" customHeight="1" x14ac:dyDescent="0.2">
      <c r="A13" s="60">
        <v>2</v>
      </c>
      <c r="B13" s="39" t="s">
        <v>43</v>
      </c>
      <c r="C13" s="40"/>
      <c r="D13" s="41"/>
      <c r="E13" s="13">
        <v>627.03</v>
      </c>
      <c r="F13" s="13">
        <f>E13*A13</f>
        <v>1254.06</v>
      </c>
      <c r="G13" s="73"/>
      <c r="H13" s="74"/>
    </row>
    <row r="14" spans="1:17" x14ac:dyDescent="0.2">
      <c r="A14" s="61"/>
      <c r="B14" s="24"/>
      <c r="C14" s="25"/>
      <c r="D14" s="26"/>
      <c r="E14" s="13"/>
      <c r="F14" s="14"/>
      <c r="G14" s="67"/>
      <c r="H14" s="15"/>
    </row>
    <row r="15" spans="1:17" x14ac:dyDescent="0.2">
      <c r="A15" s="60"/>
      <c r="B15" s="30" t="s">
        <v>17</v>
      </c>
      <c r="C15" s="31"/>
      <c r="D15" s="32"/>
      <c r="E15" s="14"/>
      <c r="F15" s="14"/>
      <c r="G15" s="67"/>
      <c r="H15" s="15"/>
      <c r="M15" s="9"/>
    </row>
    <row r="16" spans="1:17" s="7" customFormat="1" ht="85.9" customHeight="1" x14ac:dyDescent="0.2">
      <c r="A16" s="57">
        <v>2</v>
      </c>
      <c r="B16" s="44" t="s">
        <v>21</v>
      </c>
      <c r="C16" s="44"/>
      <c r="D16" s="44"/>
      <c r="E16" s="13">
        <v>1126.21</v>
      </c>
      <c r="F16" s="13">
        <f>E16*A16</f>
        <v>2252.42</v>
      </c>
      <c r="G16" s="70"/>
      <c r="H16" s="71"/>
      <c r="I16" s="9"/>
      <c r="J16" s="9"/>
      <c r="K16" s="9"/>
      <c r="L16" s="9"/>
      <c r="M16" s="8"/>
      <c r="N16" s="9"/>
      <c r="O16" s="9"/>
      <c r="P16" s="9"/>
      <c r="Q16" s="9"/>
    </row>
    <row r="17" spans="1:17" s="7" customFormat="1" ht="15.6" customHeight="1" x14ac:dyDescent="0.2">
      <c r="A17" s="57">
        <v>2</v>
      </c>
      <c r="B17" s="33" t="s">
        <v>18</v>
      </c>
      <c r="C17" s="34"/>
      <c r="D17" s="35"/>
      <c r="E17" s="13">
        <v>816.64</v>
      </c>
      <c r="F17" s="13">
        <f>E17*A17</f>
        <v>1633.28</v>
      </c>
      <c r="G17" s="70"/>
      <c r="H17" s="71"/>
      <c r="I17" s="9"/>
      <c r="J17" s="9"/>
      <c r="K17" s="9"/>
      <c r="L17" s="9"/>
      <c r="M17" s="8"/>
      <c r="N17" s="9"/>
      <c r="O17" s="9"/>
      <c r="P17" s="9"/>
      <c r="Q17" s="9"/>
    </row>
    <row r="18" spans="1:17" ht="15.6" customHeight="1" x14ac:dyDescent="0.2">
      <c r="A18" s="60">
        <v>4</v>
      </c>
      <c r="B18" s="39" t="s">
        <v>43</v>
      </c>
      <c r="C18" s="40"/>
      <c r="D18" s="41"/>
      <c r="E18" s="13">
        <v>627.03</v>
      </c>
      <c r="F18" s="13">
        <f>E18*4</f>
        <v>2508.12</v>
      </c>
      <c r="G18" s="73"/>
      <c r="H18" s="74"/>
    </row>
    <row r="19" spans="1:17" x14ac:dyDescent="0.2">
      <c r="A19" s="61"/>
      <c r="B19" s="24"/>
      <c r="C19" s="25"/>
      <c r="D19" s="26"/>
      <c r="E19" s="14"/>
      <c r="F19" s="14"/>
      <c r="G19" s="67"/>
      <c r="H19" s="15"/>
    </row>
    <row r="20" spans="1:17" x14ac:dyDescent="0.2">
      <c r="A20" s="60"/>
      <c r="B20" s="30" t="s">
        <v>6</v>
      </c>
      <c r="C20" s="31"/>
      <c r="D20" s="32"/>
      <c r="E20" s="14"/>
      <c r="F20" s="14"/>
      <c r="G20" s="67"/>
      <c r="H20" s="15"/>
      <c r="M20" s="9"/>
    </row>
    <row r="21" spans="1:17" s="7" customFormat="1" ht="139.9" customHeight="1" x14ac:dyDescent="0.2">
      <c r="A21" s="57">
        <v>1</v>
      </c>
      <c r="B21" s="44" t="s">
        <v>22</v>
      </c>
      <c r="C21" s="44"/>
      <c r="D21" s="44"/>
      <c r="E21" s="13">
        <v>1838.03</v>
      </c>
      <c r="F21" s="13">
        <f t="shared" ref="F21:F29" si="0">E21*A21</f>
        <v>1838.03</v>
      </c>
      <c r="G21" s="70"/>
      <c r="H21" s="71"/>
      <c r="I21" s="9"/>
      <c r="J21" s="9"/>
      <c r="K21" s="9"/>
      <c r="L21" s="9"/>
      <c r="M21" s="9"/>
      <c r="N21" s="9"/>
      <c r="O21" s="9"/>
      <c r="P21" s="9"/>
      <c r="Q21" s="9"/>
    </row>
    <row r="22" spans="1:17" s="7" customFormat="1" ht="222" customHeight="1" x14ac:dyDescent="0.2">
      <c r="A22" s="57">
        <v>1</v>
      </c>
      <c r="B22" s="44" t="s">
        <v>23</v>
      </c>
      <c r="C22" s="44"/>
      <c r="D22" s="44"/>
      <c r="E22" s="13">
        <v>3139.5</v>
      </c>
      <c r="F22" s="13">
        <f t="shared" si="0"/>
        <v>3139.5</v>
      </c>
      <c r="G22" s="70"/>
      <c r="H22" s="71"/>
      <c r="I22" s="9"/>
      <c r="J22" s="9"/>
      <c r="K22" s="9"/>
      <c r="L22" s="9"/>
      <c r="M22" s="9"/>
      <c r="N22" s="9"/>
      <c r="O22" s="9"/>
      <c r="P22" s="9"/>
      <c r="Q22" s="9"/>
    </row>
    <row r="23" spans="1:17" s="7" customFormat="1" ht="82.15" customHeight="1" x14ac:dyDescent="0.2">
      <c r="A23" s="57">
        <v>2</v>
      </c>
      <c r="B23" s="44" t="s">
        <v>24</v>
      </c>
      <c r="C23" s="44"/>
      <c r="D23" s="44"/>
      <c r="E23" s="13">
        <v>141.75</v>
      </c>
      <c r="F23" s="13">
        <f t="shared" si="0"/>
        <v>283.5</v>
      </c>
      <c r="G23" s="70"/>
      <c r="H23" s="71"/>
      <c r="I23" s="9"/>
      <c r="J23" s="9"/>
      <c r="K23" s="9"/>
      <c r="L23" s="9"/>
      <c r="M23" s="9"/>
      <c r="N23" s="9"/>
      <c r="O23" s="9"/>
      <c r="P23" s="9"/>
      <c r="Q23" s="9"/>
    </row>
    <row r="24" spans="1:17" s="7" customFormat="1" ht="129" customHeight="1" x14ac:dyDescent="0.2">
      <c r="A24" s="57">
        <v>1</v>
      </c>
      <c r="B24" s="44" t="s">
        <v>25</v>
      </c>
      <c r="C24" s="45"/>
      <c r="D24" s="45"/>
      <c r="E24" s="13">
        <v>893.03</v>
      </c>
      <c r="F24" s="13">
        <f t="shared" si="0"/>
        <v>893.03</v>
      </c>
      <c r="G24" s="70"/>
      <c r="H24" s="71"/>
      <c r="I24" s="9"/>
      <c r="J24" s="9"/>
      <c r="K24" s="9"/>
      <c r="L24" s="9"/>
      <c r="M24" s="9"/>
      <c r="N24" s="9"/>
      <c r="O24" s="9"/>
      <c r="P24" s="9"/>
      <c r="Q24" s="9"/>
    </row>
    <row r="25" spans="1:17" s="7" customFormat="1" ht="28.5" customHeight="1" x14ac:dyDescent="0.2">
      <c r="A25" s="57">
        <v>2</v>
      </c>
      <c r="B25" s="45" t="s">
        <v>26</v>
      </c>
      <c r="C25" s="45"/>
      <c r="D25" s="45"/>
      <c r="E25" s="13">
        <v>278.77999999999997</v>
      </c>
      <c r="F25" s="13">
        <f t="shared" si="0"/>
        <v>557.55999999999995</v>
      </c>
      <c r="G25" s="72"/>
      <c r="H25" s="71"/>
      <c r="I25" s="9"/>
      <c r="J25" s="9"/>
      <c r="K25" s="9"/>
      <c r="L25" s="9"/>
      <c r="M25" s="9"/>
      <c r="N25" s="9"/>
      <c r="O25" s="9"/>
      <c r="P25" s="9"/>
      <c r="Q25" s="9"/>
    </row>
    <row r="26" spans="1:17" s="7" customFormat="1" ht="18.75" customHeight="1" x14ac:dyDescent="0.2">
      <c r="A26" s="57">
        <v>2</v>
      </c>
      <c r="B26" s="33" t="s">
        <v>48</v>
      </c>
      <c r="C26" s="34"/>
      <c r="D26" s="35"/>
      <c r="E26" s="13">
        <v>1312.5</v>
      </c>
      <c r="F26" s="13">
        <f t="shared" si="0"/>
        <v>2625</v>
      </c>
      <c r="G26" s="70"/>
      <c r="H26" s="71"/>
      <c r="I26" s="9"/>
      <c r="J26" s="9"/>
      <c r="K26" s="9"/>
      <c r="L26" s="9"/>
      <c r="M26" s="9"/>
      <c r="N26" s="9"/>
      <c r="O26" s="9"/>
      <c r="P26" s="9"/>
      <c r="Q26" s="9"/>
    </row>
    <row r="27" spans="1:17" s="7" customFormat="1" ht="26.45" customHeight="1" x14ac:dyDescent="0.2">
      <c r="A27" s="57">
        <v>2</v>
      </c>
      <c r="B27" s="36" t="s">
        <v>44</v>
      </c>
      <c r="C27" s="37"/>
      <c r="D27" s="38"/>
      <c r="E27" s="16">
        <v>231.53</v>
      </c>
      <c r="F27" s="13">
        <f t="shared" si="0"/>
        <v>463.06</v>
      </c>
      <c r="G27" s="70"/>
      <c r="H27" s="71"/>
      <c r="I27" s="9"/>
      <c r="J27" s="9"/>
      <c r="K27" s="9"/>
      <c r="L27" s="9"/>
      <c r="M27" s="9"/>
      <c r="N27" s="9"/>
      <c r="O27" s="9"/>
      <c r="P27" s="9"/>
      <c r="Q27" s="9"/>
    </row>
    <row r="28" spans="1:17" s="7" customFormat="1" ht="33" customHeight="1" x14ac:dyDescent="0.2">
      <c r="A28" s="57">
        <v>4</v>
      </c>
      <c r="B28" s="36" t="s">
        <v>14</v>
      </c>
      <c r="C28" s="37"/>
      <c r="D28" s="38"/>
      <c r="E28" s="13">
        <v>493.29</v>
      </c>
      <c r="F28" s="13">
        <f t="shared" si="0"/>
        <v>1973.16</v>
      </c>
      <c r="G28" s="70"/>
      <c r="H28" s="71"/>
      <c r="I28" s="9"/>
      <c r="J28" s="9"/>
      <c r="K28" s="9"/>
      <c r="L28" s="9"/>
      <c r="M28" s="8"/>
      <c r="N28" s="9"/>
      <c r="O28" s="9"/>
      <c r="P28" s="9"/>
      <c r="Q28" s="9"/>
    </row>
    <row r="29" spans="1:17" s="7" customFormat="1" ht="22.5" customHeight="1" x14ac:dyDescent="0.2">
      <c r="A29" s="57">
        <v>6</v>
      </c>
      <c r="B29" s="33" t="s">
        <v>15</v>
      </c>
      <c r="C29" s="34"/>
      <c r="D29" s="35"/>
      <c r="E29" s="13">
        <v>493.29</v>
      </c>
      <c r="F29" s="13">
        <f t="shared" si="0"/>
        <v>2959.74</v>
      </c>
      <c r="G29" s="70"/>
      <c r="H29" s="71"/>
      <c r="I29" s="9"/>
      <c r="J29" s="9"/>
      <c r="K29" s="9"/>
      <c r="L29" s="9"/>
      <c r="M29" s="8"/>
      <c r="N29" s="9"/>
      <c r="O29" s="9"/>
      <c r="P29" s="9"/>
      <c r="Q29" s="9"/>
    </row>
    <row r="30" spans="1:17" x14ac:dyDescent="0.2">
      <c r="A30" s="60"/>
      <c r="B30" s="30" t="s">
        <v>47</v>
      </c>
      <c r="C30" s="31"/>
      <c r="D30" s="32"/>
      <c r="E30" s="14"/>
      <c r="F30" s="14"/>
      <c r="G30" s="67"/>
      <c r="H30" s="15"/>
      <c r="M30" s="9"/>
    </row>
    <row r="31" spans="1:17" s="7" customFormat="1" ht="102" customHeight="1" x14ac:dyDescent="0.2">
      <c r="A31" s="57">
        <v>8</v>
      </c>
      <c r="B31" s="44" t="s">
        <v>27</v>
      </c>
      <c r="C31" s="44"/>
      <c r="D31" s="44"/>
      <c r="E31" s="13">
        <v>336.11</v>
      </c>
      <c r="F31" s="13">
        <f>E31*A31</f>
        <v>2688.88</v>
      </c>
      <c r="G31" s="70"/>
      <c r="H31" s="71"/>
      <c r="I31" s="9"/>
      <c r="J31" s="9"/>
      <c r="K31" s="9"/>
      <c r="L31" s="9"/>
      <c r="M31" s="8"/>
      <c r="N31" s="9"/>
      <c r="O31" s="9"/>
      <c r="P31" s="9"/>
      <c r="Q31" s="9"/>
    </row>
    <row r="32" spans="1:17" s="7" customFormat="1" ht="84.75" customHeight="1" x14ac:dyDescent="0.2">
      <c r="A32" s="57">
        <v>1</v>
      </c>
      <c r="B32" s="44" t="s">
        <v>28</v>
      </c>
      <c r="C32" s="44"/>
      <c r="D32" s="44"/>
      <c r="E32" s="13">
        <v>2058.16</v>
      </c>
      <c r="F32" s="13">
        <f>E32*A32</f>
        <v>2058.16</v>
      </c>
      <c r="G32" s="70"/>
      <c r="H32" s="71"/>
      <c r="I32" s="9"/>
      <c r="J32" s="9"/>
      <c r="K32" s="9"/>
      <c r="L32" s="9"/>
      <c r="M32" s="8"/>
      <c r="N32" s="9"/>
      <c r="O32" s="9"/>
      <c r="P32" s="9"/>
      <c r="Q32" s="9"/>
    </row>
    <row r="33" spans="1:17" x14ac:dyDescent="0.2">
      <c r="A33" s="60"/>
      <c r="B33" s="30" t="s">
        <v>7</v>
      </c>
      <c r="C33" s="31"/>
      <c r="D33" s="32"/>
      <c r="E33" s="14"/>
      <c r="F33" s="14"/>
      <c r="G33" s="75"/>
      <c r="H33" s="74"/>
      <c r="M33" s="9"/>
    </row>
    <row r="34" spans="1:17" s="7" customFormat="1" ht="36.75" customHeight="1" x14ac:dyDescent="0.2">
      <c r="A34" s="57">
        <v>2</v>
      </c>
      <c r="B34" s="44" t="s">
        <v>29</v>
      </c>
      <c r="C34" s="44"/>
      <c r="D34" s="44"/>
      <c r="E34" s="13">
        <v>1244.78</v>
      </c>
      <c r="F34" s="13">
        <f t="shared" ref="F34:F39" si="1">E34*A34</f>
        <v>2489.56</v>
      </c>
      <c r="G34" s="70"/>
      <c r="H34" s="71"/>
      <c r="I34" s="9"/>
      <c r="J34" s="9"/>
      <c r="K34" s="9"/>
      <c r="L34" s="9"/>
      <c r="M34" s="9"/>
      <c r="N34" s="9"/>
      <c r="O34" s="9"/>
      <c r="P34" s="9"/>
      <c r="Q34" s="9"/>
    </row>
    <row r="35" spans="1:17" s="7" customFormat="1" ht="63.6" customHeight="1" x14ac:dyDescent="0.2">
      <c r="A35" s="57">
        <v>2</v>
      </c>
      <c r="B35" s="44" t="s">
        <v>30</v>
      </c>
      <c r="C35" s="44"/>
      <c r="D35" s="44"/>
      <c r="E35" s="13">
        <v>199.61</v>
      </c>
      <c r="F35" s="13">
        <f t="shared" si="1"/>
        <v>399.22</v>
      </c>
      <c r="G35" s="76"/>
      <c r="H35" s="71"/>
      <c r="I35" s="9"/>
      <c r="J35" s="9"/>
      <c r="K35" s="9"/>
      <c r="L35" s="9"/>
      <c r="M35" s="9"/>
      <c r="N35" s="9"/>
      <c r="O35" s="9"/>
      <c r="P35" s="9"/>
      <c r="Q35" s="9"/>
    </row>
    <row r="36" spans="1:17" s="7" customFormat="1" ht="33" customHeight="1" x14ac:dyDescent="0.2">
      <c r="A36" s="57">
        <v>2</v>
      </c>
      <c r="B36" s="44" t="s">
        <v>31</v>
      </c>
      <c r="C36" s="44"/>
      <c r="D36" s="44"/>
      <c r="E36" s="13">
        <v>1244.78</v>
      </c>
      <c r="F36" s="13">
        <f t="shared" si="1"/>
        <v>2489.56</v>
      </c>
      <c r="G36" s="70"/>
      <c r="H36" s="71"/>
      <c r="I36" s="9"/>
      <c r="J36" s="9"/>
      <c r="K36" s="9"/>
      <c r="L36" s="9"/>
      <c r="M36" s="9"/>
      <c r="N36" s="9"/>
      <c r="O36" s="9"/>
      <c r="P36" s="9"/>
      <c r="Q36" s="9"/>
    </row>
    <row r="37" spans="1:17" s="7" customFormat="1" ht="34.5" customHeight="1" x14ac:dyDescent="0.2">
      <c r="A37" s="57">
        <v>1</v>
      </c>
      <c r="B37" s="44" t="s">
        <v>32</v>
      </c>
      <c r="C37" s="44"/>
      <c r="D37" s="44"/>
      <c r="E37" s="13">
        <v>736.6</v>
      </c>
      <c r="F37" s="13">
        <f t="shared" si="1"/>
        <v>736.6</v>
      </c>
      <c r="G37" s="70"/>
      <c r="H37" s="71"/>
      <c r="I37" s="9"/>
      <c r="J37" s="9"/>
      <c r="K37" s="9"/>
      <c r="L37" s="9"/>
      <c r="M37" s="9"/>
      <c r="N37" s="9"/>
      <c r="O37" s="9"/>
      <c r="P37" s="9"/>
      <c r="Q37" s="9"/>
    </row>
    <row r="38" spans="1:17" s="7" customFormat="1" ht="75" customHeight="1" x14ac:dyDescent="0.2">
      <c r="A38" s="57">
        <v>1</v>
      </c>
      <c r="B38" s="44" t="s">
        <v>33</v>
      </c>
      <c r="C38" s="44"/>
      <c r="D38" s="44"/>
      <c r="E38" s="13">
        <v>4434.47</v>
      </c>
      <c r="F38" s="13">
        <f t="shared" si="1"/>
        <v>4434.47</v>
      </c>
      <c r="G38" s="70"/>
      <c r="H38" s="71"/>
      <c r="I38" s="9"/>
      <c r="J38" s="9"/>
      <c r="K38" s="9"/>
      <c r="L38" s="9"/>
      <c r="M38" s="8"/>
      <c r="N38" s="9"/>
      <c r="O38" s="9"/>
      <c r="P38" s="9"/>
      <c r="Q38" s="9"/>
    </row>
    <row r="39" spans="1:17" s="7" customFormat="1" x14ac:dyDescent="0.2">
      <c r="A39" s="57">
        <v>1</v>
      </c>
      <c r="B39" s="44" t="s">
        <v>34</v>
      </c>
      <c r="C39" s="44"/>
      <c r="D39" s="44"/>
      <c r="E39" s="13">
        <v>518.70000000000005</v>
      </c>
      <c r="F39" s="13">
        <f t="shared" si="1"/>
        <v>518.70000000000005</v>
      </c>
      <c r="G39" s="72"/>
      <c r="H39" s="71"/>
      <c r="I39" s="9"/>
      <c r="J39" s="9"/>
      <c r="K39" s="9"/>
      <c r="L39" s="9"/>
      <c r="M39" s="8"/>
      <c r="N39" s="9"/>
      <c r="O39" s="9"/>
      <c r="P39" s="9"/>
      <c r="Q39" s="9"/>
    </row>
    <row r="40" spans="1:17" x14ac:dyDescent="0.2">
      <c r="A40" s="61"/>
      <c r="B40" s="24"/>
      <c r="C40" s="25"/>
      <c r="D40" s="26"/>
      <c r="E40" s="14"/>
      <c r="F40" s="14"/>
      <c r="G40" s="67"/>
      <c r="H40" s="15"/>
    </row>
    <row r="41" spans="1:17" x14ac:dyDescent="0.2">
      <c r="A41" s="60"/>
      <c r="B41" s="30" t="s">
        <v>8</v>
      </c>
      <c r="C41" s="31"/>
      <c r="D41" s="32"/>
      <c r="E41" s="14"/>
      <c r="F41" s="14"/>
      <c r="G41" s="67"/>
      <c r="H41" s="15"/>
      <c r="M41" s="9"/>
    </row>
    <row r="42" spans="1:17" s="7" customFormat="1" ht="18" customHeight="1" x14ac:dyDescent="0.2">
      <c r="A42" s="57">
        <v>1</v>
      </c>
      <c r="B42" s="33" t="s">
        <v>9</v>
      </c>
      <c r="C42" s="34"/>
      <c r="D42" s="35"/>
      <c r="E42" s="13">
        <v>704.29</v>
      </c>
      <c r="F42" s="13">
        <f>E42*A42</f>
        <v>704.29</v>
      </c>
      <c r="G42" s="72"/>
      <c r="H42" s="71"/>
      <c r="I42" s="9"/>
      <c r="J42" s="9"/>
      <c r="K42" s="9"/>
      <c r="L42" s="9"/>
      <c r="M42" s="9"/>
      <c r="N42" s="9"/>
      <c r="O42" s="9"/>
      <c r="P42" s="9"/>
      <c r="Q42" s="9"/>
    </row>
    <row r="43" spans="1:17" s="7" customFormat="1" ht="60" customHeight="1" x14ac:dyDescent="0.2">
      <c r="A43" s="57">
        <v>1</v>
      </c>
      <c r="B43" s="36" t="s">
        <v>35</v>
      </c>
      <c r="C43" s="37"/>
      <c r="D43" s="38"/>
      <c r="E43" s="13">
        <v>3423</v>
      </c>
      <c r="F43" s="13">
        <f>E43*A43</f>
        <v>3423</v>
      </c>
      <c r="G43" s="70"/>
      <c r="H43" s="71"/>
      <c r="I43" s="9"/>
      <c r="J43" s="9"/>
      <c r="K43" s="9"/>
      <c r="L43" s="9"/>
      <c r="M43" s="9"/>
      <c r="N43" s="9"/>
      <c r="O43" s="9"/>
      <c r="P43" s="9"/>
      <c r="Q43" s="9"/>
    </row>
    <row r="44" spans="1:17" s="7" customFormat="1" ht="30" customHeight="1" x14ac:dyDescent="0.2">
      <c r="A44" s="57">
        <v>1</v>
      </c>
      <c r="B44" s="36" t="s">
        <v>36</v>
      </c>
      <c r="C44" s="37"/>
      <c r="D44" s="38"/>
      <c r="E44" s="13">
        <v>225.75</v>
      </c>
      <c r="F44" s="13">
        <f>E44*A44</f>
        <v>225.75</v>
      </c>
      <c r="G44" s="72"/>
      <c r="H44" s="71"/>
      <c r="I44" s="9"/>
      <c r="J44" s="9"/>
      <c r="K44" s="9"/>
      <c r="L44" s="9"/>
      <c r="M44" s="8"/>
      <c r="N44" s="9"/>
      <c r="O44" s="9"/>
      <c r="P44" s="9"/>
      <c r="Q44" s="9"/>
    </row>
    <row r="45" spans="1:17" s="7" customFormat="1" ht="16.899999999999999" customHeight="1" x14ac:dyDescent="0.2">
      <c r="A45" s="57">
        <v>1</v>
      </c>
      <c r="B45" s="33" t="s">
        <v>37</v>
      </c>
      <c r="C45" s="34"/>
      <c r="D45" s="35"/>
      <c r="E45" s="13">
        <v>4987.5</v>
      </c>
      <c r="F45" s="13">
        <f>E45*A45</f>
        <v>4987.5</v>
      </c>
      <c r="G45" s="72"/>
      <c r="H45" s="71"/>
      <c r="I45" s="9"/>
      <c r="J45" s="9"/>
      <c r="K45" s="9"/>
      <c r="L45" s="9"/>
      <c r="M45" s="8"/>
      <c r="N45" s="9"/>
      <c r="O45" s="9"/>
      <c r="P45" s="9"/>
      <c r="Q45" s="9"/>
    </row>
    <row r="46" spans="1:17" x14ac:dyDescent="0.2">
      <c r="A46" s="61"/>
      <c r="B46" s="24"/>
      <c r="C46" s="25"/>
      <c r="D46" s="26"/>
      <c r="E46" s="14"/>
      <c r="F46" s="14"/>
      <c r="G46" s="75"/>
      <c r="H46" s="74"/>
    </row>
    <row r="47" spans="1:17" ht="14.1" customHeight="1" x14ac:dyDescent="0.2">
      <c r="A47" s="60"/>
      <c r="B47" s="46" t="s">
        <v>0</v>
      </c>
      <c r="C47" s="47"/>
      <c r="D47" s="48"/>
      <c r="E47" s="14"/>
      <c r="F47" s="14"/>
      <c r="G47" s="75"/>
      <c r="H47" s="74"/>
      <c r="M47" s="9"/>
    </row>
    <row r="48" spans="1:17" s="7" customFormat="1" ht="17.25" customHeight="1" x14ac:dyDescent="0.2">
      <c r="A48" s="62">
        <v>20</v>
      </c>
      <c r="B48" s="42" t="s">
        <v>2</v>
      </c>
      <c r="C48" s="42"/>
      <c r="D48" s="42"/>
      <c r="E48" s="13">
        <v>36.75</v>
      </c>
      <c r="F48" s="13">
        <f>E48*A48</f>
        <v>735</v>
      </c>
      <c r="G48" s="72"/>
      <c r="H48" s="71"/>
      <c r="I48" s="9"/>
      <c r="J48" s="9"/>
      <c r="K48" s="9"/>
      <c r="L48" s="9"/>
      <c r="M48" s="9"/>
      <c r="N48" s="9"/>
      <c r="O48" s="9"/>
      <c r="P48" s="9"/>
      <c r="Q48" s="9"/>
    </row>
    <row r="49" spans="1:17" s="7" customFormat="1" ht="18" customHeight="1" x14ac:dyDescent="0.2">
      <c r="A49" s="62">
        <v>1</v>
      </c>
      <c r="B49" s="42" t="s">
        <v>1</v>
      </c>
      <c r="C49" s="42"/>
      <c r="D49" s="42"/>
      <c r="E49" s="13">
        <v>525</v>
      </c>
      <c r="F49" s="13">
        <f>E49*A49</f>
        <v>525</v>
      </c>
      <c r="G49" s="72"/>
      <c r="H49" s="71"/>
      <c r="I49" s="9"/>
      <c r="J49" s="9"/>
      <c r="K49" s="9"/>
      <c r="L49" s="9"/>
      <c r="M49" s="9"/>
      <c r="N49" s="9"/>
      <c r="O49" s="9"/>
      <c r="P49" s="9"/>
      <c r="Q49" s="9"/>
    </row>
    <row r="50" spans="1:17" s="7" customFormat="1" ht="17.25" customHeight="1" x14ac:dyDescent="0.2">
      <c r="A50" s="62">
        <v>150</v>
      </c>
      <c r="B50" s="42" t="s">
        <v>4</v>
      </c>
      <c r="C50" s="42"/>
      <c r="D50" s="42"/>
      <c r="E50" s="13">
        <v>3.68</v>
      </c>
      <c r="F50" s="13">
        <f>E50*A50</f>
        <v>552</v>
      </c>
      <c r="G50" s="72"/>
      <c r="H50" s="71"/>
      <c r="I50" s="9"/>
      <c r="J50" s="9"/>
      <c r="K50" s="9"/>
      <c r="L50" s="9"/>
      <c r="M50" s="9"/>
      <c r="N50" s="9"/>
      <c r="O50" s="9"/>
      <c r="P50" s="9"/>
      <c r="Q50" s="9"/>
    </row>
    <row r="51" spans="1:17" s="7" customFormat="1" ht="20.25" customHeight="1" x14ac:dyDescent="0.2">
      <c r="A51" s="62">
        <v>100</v>
      </c>
      <c r="B51" s="42" t="s">
        <v>16</v>
      </c>
      <c r="C51" s="42"/>
      <c r="D51" s="42"/>
      <c r="E51" s="13">
        <v>1.84</v>
      </c>
      <c r="F51" s="13">
        <v>184</v>
      </c>
      <c r="G51" s="72"/>
      <c r="H51" s="71"/>
      <c r="I51" s="9"/>
      <c r="J51" s="9"/>
      <c r="K51" s="9"/>
      <c r="L51" s="9"/>
      <c r="M51" s="8"/>
      <c r="N51" s="9"/>
      <c r="O51" s="9"/>
      <c r="P51" s="9"/>
      <c r="Q51" s="9"/>
    </row>
    <row r="52" spans="1:17" s="7" customFormat="1" ht="13.35" customHeight="1" x14ac:dyDescent="0.2">
      <c r="A52" s="62">
        <v>100</v>
      </c>
      <c r="B52" s="42" t="s">
        <v>3</v>
      </c>
      <c r="C52" s="42"/>
      <c r="D52" s="42"/>
      <c r="E52" s="13">
        <v>2.63</v>
      </c>
      <c r="F52" s="13">
        <f>E52*A52</f>
        <v>263</v>
      </c>
      <c r="G52" s="72"/>
      <c r="H52" s="71"/>
      <c r="I52" s="9"/>
      <c r="J52" s="9"/>
      <c r="K52" s="9"/>
      <c r="L52" s="9"/>
      <c r="M52" s="8"/>
      <c r="N52" s="9"/>
      <c r="O52" s="9"/>
      <c r="P52" s="9"/>
      <c r="Q52" s="9"/>
    </row>
    <row r="53" spans="1:17" x14ac:dyDescent="0.2">
      <c r="A53" s="61"/>
      <c r="B53" s="24"/>
      <c r="C53" s="25"/>
      <c r="D53" s="26"/>
      <c r="E53" s="14"/>
      <c r="F53" s="13"/>
      <c r="G53" s="75"/>
      <c r="H53" s="74"/>
    </row>
    <row r="54" spans="1:17" x14ac:dyDescent="0.2">
      <c r="A54" s="60"/>
      <c r="B54" s="46" t="s">
        <v>10</v>
      </c>
      <c r="C54" s="47"/>
      <c r="D54" s="48"/>
      <c r="E54" s="14"/>
      <c r="F54" s="14"/>
      <c r="G54" s="75"/>
      <c r="H54" s="74"/>
    </row>
    <row r="55" spans="1:17" s="7" customFormat="1" ht="25.5" customHeight="1" x14ac:dyDescent="0.2">
      <c r="A55" s="62"/>
      <c r="B55" s="42" t="s">
        <v>45</v>
      </c>
      <c r="C55" s="42"/>
      <c r="D55" s="42"/>
      <c r="E55" s="13">
        <v>6798.75</v>
      </c>
      <c r="F55" s="13">
        <f>+E55</f>
        <v>6798.75</v>
      </c>
      <c r="G55" s="72"/>
      <c r="H55" s="71"/>
      <c r="I55" s="9"/>
      <c r="J55" s="9"/>
      <c r="K55" s="9"/>
      <c r="L55" s="9"/>
      <c r="M55" s="8"/>
      <c r="N55" s="9"/>
      <c r="O55" s="9"/>
      <c r="P55" s="9"/>
      <c r="Q55" s="9"/>
    </row>
    <row r="56" spans="1:17" ht="15" customHeight="1" x14ac:dyDescent="0.2">
      <c r="A56" s="61"/>
      <c r="B56" s="49"/>
      <c r="C56" s="50"/>
      <c r="D56" s="51"/>
      <c r="E56" s="14"/>
      <c r="F56" s="14"/>
      <c r="G56" s="67"/>
      <c r="H56" s="15"/>
    </row>
    <row r="57" spans="1:17" ht="14.25" customHeight="1" x14ac:dyDescent="0.2">
      <c r="A57" s="103"/>
      <c r="B57" s="104" t="s">
        <v>49</v>
      </c>
      <c r="C57" s="105"/>
      <c r="D57" s="106"/>
      <c r="E57" s="107">
        <f>SUM(E6:E56)</f>
        <v>45965.68</v>
      </c>
      <c r="F57" s="107">
        <f>SUM(F6:F56)</f>
        <v>63685.599999999999</v>
      </c>
      <c r="G57" s="73"/>
      <c r="H57" s="68"/>
      <c r="I57" s="10"/>
      <c r="J57" s="10"/>
      <c r="M57" s="9"/>
    </row>
    <row r="58" spans="1:17" ht="17.25" customHeight="1" x14ac:dyDescent="0.2">
      <c r="A58" s="60"/>
      <c r="B58" s="52" t="s">
        <v>38</v>
      </c>
      <c r="C58" s="53"/>
      <c r="D58" s="54"/>
      <c r="E58" s="14"/>
      <c r="F58" s="17"/>
      <c r="G58" s="67"/>
      <c r="H58" s="15"/>
      <c r="M58" s="9"/>
    </row>
    <row r="59" spans="1:17" s="7" customFormat="1" ht="341.45" customHeight="1" x14ac:dyDescent="0.2">
      <c r="A59" s="57">
        <v>1</v>
      </c>
      <c r="B59" s="44" t="s">
        <v>42</v>
      </c>
      <c r="C59" s="44"/>
      <c r="D59" s="44"/>
      <c r="E59" s="13">
        <v>1369.49</v>
      </c>
      <c r="F59" s="13">
        <f t="shared" ref="F59:F65" si="2">E59*A59</f>
        <v>1369.49</v>
      </c>
      <c r="G59" s="70"/>
      <c r="H59" s="71"/>
      <c r="I59" s="9"/>
      <c r="J59" s="9"/>
      <c r="K59" s="9"/>
      <c r="L59" s="9"/>
      <c r="M59" s="9"/>
      <c r="N59" s="9"/>
      <c r="O59" s="9"/>
      <c r="P59" s="9"/>
      <c r="Q59" s="9"/>
    </row>
    <row r="60" spans="1:17" s="7" customFormat="1" ht="33" customHeight="1" x14ac:dyDescent="0.2">
      <c r="A60" s="57">
        <v>1</v>
      </c>
      <c r="B60" s="44" t="s">
        <v>39</v>
      </c>
      <c r="C60" s="44"/>
      <c r="D60" s="44"/>
      <c r="E60" s="13">
        <v>845.25</v>
      </c>
      <c r="F60" s="13">
        <f t="shared" si="2"/>
        <v>845.25</v>
      </c>
      <c r="G60" s="76"/>
      <c r="H60" s="71"/>
      <c r="I60" s="9"/>
      <c r="J60" s="9"/>
      <c r="K60" s="9"/>
      <c r="L60" s="9"/>
      <c r="M60" s="9"/>
      <c r="N60" s="9"/>
      <c r="O60" s="9"/>
      <c r="P60" s="9"/>
      <c r="Q60" s="9"/>
    </row>
    <row r="61" spans="1:17" s="7" customFormat="1" ht="20.45" customHeight="1" x14ac:dyDescent="0.2">
      <c r="A61" s="57">
        <v>1</v>
      </c>
      <c r="B61" s="44" t="s">
        <v>40</v>
      </c>
      <c r="C61" s="44"/>
      <c r="D61" s="44"/>
      <c r="E61" s="13">
        <v>464.1</v>
      </c>
      <c r="F61" s="13">
        <f t="shared" si="2"/>
        <v>464.1</v>
      </c>
      <c r="G61" s="72"/>
      <c r="H61" s="71"/>
      <c r="I61" s="9"/>
      <c r="J61" s="9"/>
      <c r="K61" s="9"/>
      <c r="L61" s="9"/>
      <c r="M61" s="9"/>
      <c r="N61" s="9"/>
      <c r="O61" s="9"/>
      <c r="P61" s="9"/>
      <c r="Q61" s="9"/>
    </row>
    <row r="62" spans="1:17" s="7" customFormat="1" ht="59.25" customHeight="1" x14ac:dyDescent="0.2">
      <c r="A62" s="57">
        <v>1</v>
      </c>
      <c r="B62" s="44" t="s">
        <v>41</v>
      </c>
      <c r="C62" s="44"/>
      <c r="D62" s="44"/>
      <c r="E62" s="13">
        <v>910.35</v>
      </c>
      <c r="F62" s="13">
        <f t="shared" si="2"/>
        <v>910.35</v>
      </c>
      <c r="G62" s="70"/>
      <c r="H62" s="71"/>
      <c r="I62" s="9"/>
      <c r="J62" s="9"/>
      <c r="K62" s="9"/>
      <c r="L62" s="9"/>
      <c r="M62" s="9"/>
      <c r="N62" s="9"/>
      <c r="O62" s="9"/>
      <c r="P62" s="9"/>
      <c r="Q62" s="9"/>
    </row>
    <row r="63" spans="1:17" s="7" customFormat="1" ht="131.44999999999999" customHeight="1" x14ac:dyDescent="0.2">
      <c r="A63" s="57">
        <v>1</v>
      </c>
      <c r="B63" s="44" t="s">
        <v>25</v>
      </c>
      <c r="C63" s="45"/>
      <c r="D63" s="45"/>
      <c r="E63" s="13">
        <v>893.03</v>
      </c>
      <c r="F63" s="13">
        <f t="shared" si="2"/>
        <v>893.03</v>
      </c>
      <c r="G63" s="70"/>
      <c r="H63" s="71"/>
      <c r="I63" s="9"/>
      <c r="J63" s="9"/>
      <c r="K63" s="9"/>
      <c r="L63" s="9"/>
      <c r="M63" s="9"/>
      <c r="N63" s="9"/>
      <c r="O63" s="9"/>
      <c r="P63" s="9"/>
      <c r="Q63" s="9"/>
    </row>
    <row r="64" spans="1:17" s="7" customFormat="1" ht="23.45" customHeight="1" x14ac:dyDescent="0.2">
      <c r="A64" s="57">
        <v>2</v>
      </c>
      <c r="B64" s="45" t="s">
        <v>26</v>
      </c>
      <c r="C64" s="45"/>
      <c r="D64" s="45"/>
      <c r="E64" s="13">
        <v>278.77999999999997</v>
      </c>
      <c r="F64" s="13">
        <f t="shared" si="2"/>
        <v>557.55999999999995</v>
      </c>
      <c r="G64" s="72"/>
      <c r="H64" s="71"/>
      <c r="I64" s="9"/>
      <c r="J64" s="9"/>
      <c r="K64" s="9"/>
      <c r="L64" s="9"/>
      <c r="M64" s="8"/>
      <c r="N64" s="9"/>
      <c r="O64" s="9"/>
      <c r="P64" s="9"/>
      <c r="Q64" s="9"/>
    </row>
    <row r="65" spans="1:17" s="7" customFormat="1" ht="18" customHeight="1" x14ac:dyDescent="0.2">
      <c r="A65" s="57">
        <v>1</v>
      </c>
      <c r="B65" s="43" t="s">
        <v>46</v>
      </c>
      <c r="C65" s="43"/>
      <c r="D65" s="43"/>
      <c r="E65" s="13">
        <v>682.5</v>
      </c>
      <c r="F65" s="13">
        <f t="shared" si="2"/>
        <v>682.5</v>
      </c>
      <c r="G65" s="72"/>
      <c r="H65" s="71"/>
      <c r="I65" s="9"/>
      <c r="J65" s="9"/>
      <c r="K65" s="9"/>
      <c r="L65" s="9"/>
      <c r="M65" s="8"/>
      <c r="N65" s="9"/>
      <c r="O65" s="9"/>
      <c r="P65" s="9"/>
      <c r="Q65" s="9"/>
    </row>
    <row r="66" spans="1:17" x14ac:dyDescent="0.2">
      <c r="A66" s="61"/>
      <c r="B66" s="24"/>
      <c r="C66" s="25"/>
      <c r="D66" s="26"/>
      <c r="E66" s="14"/>
      <c r="F66" s="14"/>
      <c r="G66" s="67"/>
      <c r="H66" s="15"/>
    </row>
    <row r="67" spans="1:17" x14ac:dyDescent="0.2">
      <c r="A67" s="103"/>
      <c r="B67" s="104" t="s">
        <v>50</v>
      </c>
      <c r="C67" s="108"/>
      <c r="D67" s="109"/>
      <c r="E67" s="110">
        <f>SUM(E59:E66)</f>
        <v>5443.5</v>
      </c>
      <c r="F67" s="111">
        <f>SUM(F59:F66)</f>
        <v>5722.28</v>
      </c>
      <c r="G67" s="73"/>
      <c r="H67" s="74"/>
    </row>
    <row r="68" spans="1:17" s="8" customFormat="1" x14ac:dyDescent="0.2">
      <c r="A68" s="63"/>
      <c r="B68" s="19"/>
      <c r="C68" s="19"/>
      <c r="D68" s="19"/>
      <c r="E68" s="20"/>
      <c r="F68" s="21"/>
      <c r="G68" s="18"/>
      <c r="H68" s="15"/>
    </row>
    <row r="69" spans="1:17" ht="17.100000000000001" customHeight="1" x14ac:dyDescent="0.2">
      <c r="A69" s="64"/>
      <c r="B69" s="27" t="s">
        <v>51</v>
      </c>
      <c r="C69" s="28"/>
      <c r="D69" s="29"/>
      <c r="E69" s="23">
        <f>+E67+E57</f>
        <v>51409.18</v>
      </c>
      <c r="F69" s="22">
        <f>+F67+F57</f>
        <v>69407.88</v>
      </c>
      <c r="G69" s="73"/>
      <c r="H69" s="74"/>
    </row>
    <row r="72" spans="1:17" ht="13.5" thickBot="1" x14ac:dyDescent="0.25"/>
    <row r="73" spans="1:17" ht="39" thickBot="1" x14ac:dyDescent="0.25">
      <c r="A73" s="78" t="s">
        <v>56</v>
      </c>
      <c r="B73" s="79" t="s">
        <v>57</v>
      </c>
      <c r="C73" s="80"/>
      <c r="D73" s="81"/>
      <c r="E73" s="87" t="s">
        <v>60</v>
      </c>
      <c r="F73" s="87" t="s">
        <v>59</v>
      </c>
      <c r="G73" s="88" t="s">
        <v>58</v>
      </c>
      <c r="H73" s="88" t="s">
        <v>52</v>
      </c>
    </row>
    <row r="74" spans="1:17" ht="18.75" customHeight="1" x14ac:dyDescent="0.2">
      <c r="A74" s="83">
        <v>12</v>
      </c>
      <c r="B74" s="84" t="s">
        <v>55</v>
      </c>
      <c r="C74" s="85"/>
      <c r="D74" s="86"/>
      <c r="E74" s="82">
        <v>260</v>
      </c>
      <c r="F74" s="91">
        <f>A74*E74</f>
        <v>3120</v>
      </c>
      <c r="G74" s="15"/>
      <c r="H74" s="15"/>
    </row>
    <row r="75" spans="1:17" ht="18.75" customHeight="1" x14ac:dyDescent="0.2">
      <c r="A75" s="99"/>
      <c r="B75" s="100" t="s">
        <v>66</v>
      </c>
      <c r="C75" s="100"/>
      <c r="D75" s="100"/>
      <c r="E75" s="101">
        <f>SUM(F74)</f>
        <v>3120</v>
      </c>
      <c r="F75" s="102"/>
      <c r="G75" s="74"/>
      <c r="H75" s="74"/>
    </row>
    <row r="76" spans="1:17" ht="18.75" customHeight="1" thickBot="1" x14ac:dyDescent="0.25">
      <c r="A76" s="95"/>
      <c r="B76" s="77"/>
      <c r="C76" s="77"/>
      <c r="D76" s="77"/>
      <c r="E76" s="96"/>
      <c r="F76" s="97"/>
      <c r="G76" s="98"/>
      <c r="H76" s="98"/>
    </row>
    <row r="77" spans="1:17" ht="13.5" thickBot="1" x14ac:dyDescent="0.25">
      <c r="A77" s="112"/>
      <c r="B77" s="118" t="s">
        <v>65</v>
      </c>
      <c r="C77" s="113"/>
      <c r="D77" s="119"/>
      <c r="E77" s="116"/>
      <c r="F77" s="117">
        <f>+E75+F69</f>
        <v>72527.88</v>
      </c>
    </row>
    <row r="79" spans="1:17" ht="13.5" thickBot="1" x14ac:dyDescent="0.25"/>
    <row r="80" spans="1:17" ht="15.75" thickBot="1" x14ac:dyDescent="0.25">
      <c r="F80"/>
      <c r="G80" s="114" t="s">
        <v>62</v>
      </c>
      <c r="H80" s="92">
        <f>SUM(H63:H77)</f>
        <v>0</v>
      </c>
    </row>
    <row r="81" spans="6:8" ht="15.75" thickBot="1" x14ac:dyDescent="0.25">
      <c r="F81"/>
      <c r="G81" s="115" t="s">
        <v>63</v>
      </c>
      <c r="H81" s="93" t="s">
        <v>67</v>
      </c>
    </row>
    <row r="82" spans="6:8" ht="15.75" thickBot="1" x14ac:dyDescent="0.25">
      <c r="G82" s="115" t="s">
        <v>64</v>
      </c>
      <c r="H82" s="94">
        <f>H80*1.21</f>
        <v>0</v>
      </c>
    </row>
  </sheetData>
  <sheetProtection selectLockedCells="1" selectUnlockedCells="1"/>
  <mergeCells count="70">
    <mergeCell ref="B74:D74"/>
    <mergeCell ref="B75:D75"/>
    <mergeCell ref="E75:F75"/>
    <mergeCell ref="B77:D77"/>
    <mergeCell ref="B47:D47"/>
    <mergeCell ref="G2:H2"/>
    <mergeCell ref="B73:D73"/>
    <mergeCell ref="B42:D42"/>
    <mergeCell ref="B43:D43"/>
    <mergeCell ref="B44:D44"/>
    <mergeCell ref="B45:D45"/>
    <mergeCell ref="B46:D46"/>
    <mergeCell ref="B4:D4"/>
    <mergeCell ref="B48:D48"/>
    <mergeCell ref="B6:D6"/>
    <mergeCell ref="B24:D24"/>
    <mergeCell ref="B25:D25"/>
    <mergeCell ref="B21:D21"/>
    <mergeCell ref="B16:D16"/>
    <mergeCell ref="B11:D11"/>
    <mergeCell ref="B36:D36"/>
    <mergeCell ref="B37:D37"/>
    <mergeCell ref="B38:D38"/>
    <mergeCell ref="B34:D34"/>
    <mergeCell ref="B35:D35"/>
    <mergeCell ref="B7:D7"/>
    <mergeCell ref="B8:D8"/>
    <mergeCell ref="B22:D22"/>
    <mergeCell ref="B53:D53"/>
    <mergeCell ref="B54:D54"/>
    <mergeCell ref="B56:D56"/>
    <mergeCell ref="B57:D57"/>
    <mergeCell ref="B58:D58"/>
    <mergeCell ref="B9:D9"/>
    <mergeCell ref="B10:D10"/>
    <mergeCell ref="B12:D12"/>
    <mergeCell ref="B13:D13"/>
    <mergeCell ref="B52:D52"/>
    <mergeCell ref="B31:D31"/>
    <mergeCell ref="B39:D39"/>
    <mergeCell ref="B30:D30"/>
    <mergeCell ref="B33:D33"/>
    <mergeCell ref="B49:D49"/>
    <mergeCell ref="B51:D51"/>
    <mergeCell ref="B23:D23"/>
    <mergeCell ref="B50:D50"/>
    <mergeCell ref="B32:D32"/>
    <mergeCell ref="B40:D40"/>
    <mergeCell ref="B41:D41"/>
    <mergeCell ref="B14:D14"/>
    <mergeCell ref="B15:D15"/>
    <mergeCell ref="B17:D17"/>
    <mergeCell ref="B18:D18"/>
    <mergeCell ref="B19:D19"/>
    <mergeCell ref="B66:D66"/>
    <mergeCell ref="B67:D67"/>
    <mergeCell ref="B69:D69"/>
    <mergeCell ref="B20:D20"/>
    <mergeCell ref="B26:D26"/>
    <mergeCell ref="B27:D27"/>
    <mergeCell ref="B28:D28"/>
    <mergeCell ref="B29:D29"/>
    <mergeCell ref="B65:D65"/>
    <mergeCell ref="B59:D59"/>
    <mergeCell ref="B60:D60"/>
    <mergeCell ref="B61:D61"/>
    <mergeCell ref="B62:D62"/>
    <mergeCell ref="B55:D55"/>
    <mergeCell ref="B63:D63"/>
    <mergeCell ref="B64:D64"/>
  </mergeCells>
  <pageMargins left="0.78740157480314965" right="0.78740157480314965" top="1.0236220472440944" bottom="1.0236220472440944" header="0.78740157480314965" footer="0.78740157480314965"/>
  <pageSetup paperSize="9" scale="65" firstPageNumber="0" fitToHeight="0" orientation="portrait" r:id="rId1"/>
  <headerFooter alignWithMargins="0">
    <oddFooter>&amp;CPágina &amp;P</oddFooter>
  </headerFooter>
  <rowBreaks count="2" manualBreakCount="2">
    <brk id="19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2339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Equipament</vt:lpstr>
      <vt:lpstr>Equipament!Àrea_d'impressió</vt:lpstr>
      <vt:lpstr>Equipament!Títols_per_imprimir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Ayllon Pérez, Júlia</cp:lastModifiedBy>
  <cp:revision>144</cp:revision>
  <cp:lastPrinted>2024-09-26T07:57:53Z</cp:lastPrinted>
  <dcterms:created xsi:type="dcterms:W3CDTF">1601-01-01T00:00:00Z</dcterms:created>
  <dcterms:modified xsi:type="dcterms:W3CDTF">2024-10-04T07:23:02Z</dcterms:modified>
</cp:coreProperties>
</file>