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viraab\OneDrive - AJUNTAMENT DE MONTGAT\Escritorio\0 MONTGAT\CONTRACTACIO\SERVEIS\INCENDIS\"/>
    </mc:Choice>
  </mc:AlternateContent>
  <xr:revisionPtr revIDLastSave="0" documentId="8_{D4FAE977-B6FE-4E51-92EC-D1888C23307F}" xr6:coauthVersionLast="47" xr6:coauthVersionMax="47" xr10:uidLastSave="{00000000-0000-0000-0000-000000000000}"/>
  <bookViews>
    <workbookView xWindow="-108" yWindow="-108" windowWidth="23256" windowHeight="12456" xr2:uid="{862450FF-D13C-473D-8179-2C99C09818EC}"/>
  </bookViews>
  <sheets>
    <sheet name="Annex 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I4" i="1"/>
  <c r="J4" i="1"/>
  <c r="K4" i="1"/>
  <c r="L4" i="1"/>
  <c r="H5" i="1"/>
  <c r="I5" i="1"/>
  <c r="J5" i="1"/>
  <c r="K5" i="1"/>
  <c r="L5" i="1"/>
  <c r="H6" i="1"/>
  <c r="I6" i="1"/>
  <c r="J6" i="1"/>
  <c r="K6" i="1"/>
  <c r="L6" i="1"/>
  <c r="H7" i="1"/>
  <c r="I7" i="1"/>
  <c r="J7" i="1"/>
  <c r="K7" i="1"/>
  <c r="L7" i="1"/>
  <c r="H8" i="1"/>
  <c r="I8" i="1"/>
  <c r="J8" i="1"/>
  <c r="K8" i="1"/>
  <c r="L8" i="1"/>
  <c r="H9" i="1"/>
  <c r="I9" i="1"/>
  <c r="J9" i="1"/>
  <c r="K9" i="1"/>
  <c r="L9" i="1"/>
  <c r="H10" i="1"/>
  <c r="I10" i="1"/>
  <c r="J10" i="1"/>
  <c r="K10" i="1"/>
  <c r="L10" i="1"/>
  <c r="H11" i="1"/>
  <c r="I11" i="1"/>
  <c r="J11" i="1"/>
  <c r="K11" i="1"/>
  <c r="L11" i="1"/>
  <c r="H12" i="1"/>
  <c r="I12" i="1"/>
  <c r="J12" i="1"/>
  <c r="K12" i="1"/>
  <c r="L12" i="1"/>
  <c r="H13" i="1"/>
  <c r="I13" i="1"/>
  <c r="J13" i="1"/>
  <c r="K13" i="1"/>
  <c r="L13" i="1"/>
  <c r="H14" i="1"/>
  <c r="I14" i="1"/>
  <c r="J14" i="1"/>
  <c r="K14" i="1"/>
  <c r="L14" i="1"/>
  <c r="H15" i="1"/>
  <c r="I15" i="1"/>
  <c r="J15" i="1"/>
  <c r="K15" i="1"/>
  <c r="L15" i="1"/>
  <c r="H16" i="1"/>
  <c r="I16" i="1"/>
  <c r="J16" i="1"/>
  <c r="K16" i="1"/>
  <c r="L16" i="1"/>
  <c r="H17" i="1"/>
  <c r="I17" i="1"/>
  <c r="J17" i="1"/>
  <c r="K17" i="1"/>
  <c r="L17" i="1"/>
  <c r="H19" i="1"/>
  <c r="I19" i="1"/>
  <c r="J19" i="1"/>
  <c r="K19" i="1"/>
  <c r="L19" i="1"/>
  <c r="H20" i="1"/>
  <c r="I20" i="1"/>
  <c r="J20" i="1"/>
  <c r="K20" i="1"/>
  <c r="L20" i="1"/>
  <c r="H21" i="1"/>
  <c r="I21" i="1"/>
  <c r="J21" i="1"/>
  <c r="K21" i="1"/>
  <c r="L21" i="1"/>
  <c r="H22" i="1"/>
  <c r="I22" i="1"/>
  <c r="J22" i="1"/>
  <c r="K22" i="1"/>
  <c r="L22" i="1"/>
  <c r="H23" i="1"/>
  <c r="I23" i="1"/>
  <c r="J23" i="1"/>
  <c r="K23" i="1"/>
  <c r="L23" i="1"/>
  <c r="H24" i="1"/>
  <c r="I24" i="1"/>
  <c r="J24" i="1"/>
  <c r="K24" i="1"/>
  <c r="L24" i="1"/>
  <c r="H25" i="1"/>
  <c r="I25" i="1"/>
  <c r="J25" i="1"/>
  <c r="K25" i="1"/>
  <c r="L25" i="1"/>
  <c r="H26" i="1"/>
  <c r="I26" i="1"/>
  <c r="J26" i="1"/>
  <c r="K26" i="1"/>
  <c r="L26" i="1"/>
  <c r="H27" i="1"/>
  <c r="I27" i="1"/>
  <c r="J27" i="1"/>
  <c r="K27" i="1"/>
  <c r="L27" i="1"/>
  <c r="H28" i="1"/>
  <c r="I28" i="1"/>
  <c r="J28" i="1"/>
  <c r="K28" i="1"/>
  <c r="L28" i="1"/>
  <c r="H29" i="1"/>
  <c r="I29" i="1"/>
  <c r="J29" i="1"/>
  <c r="K29" i="1"/>
  <c r="L29" i="1"/>
  <c r="H30" i="1"/>
  <c r="I30" i="1"/>
  <c r="J30" i="1"/>
  <c r="K30" i="1"/>
  <c r="L30" i="1"/>
  <c r="H31" i="1"/>
  <c r="I31" i="1"/>
  <c r="J31" i="1"/>
  <c r="K31" i="1"/>
  <c r="L31" i="1"/>
  <c r="H32" i="1"/>
  <c r="I32" i="1"/>
  <c r="J32" i="1"/>
  <c r="K32" i="1"/>
  <c r="L32" i="1"/>
  <c r="H33" i="1"/>
  <c r="I33" i="1"/>
  <c r="J33" i="1"/>
  <c r="K33" i="1"/>
  <c r="L33" i="1"/>
  <c r="H34" i="1"/>
  <c r="I34" i="1"/>
  <c r="J34" i="1"/>
  <c r="K34" i="1"/>
  <c r="L34" i="1"/>
  <c r="H35" i="1"/>
  <c r="I35" i="1"/>
  <c r="J35" i="1"/>
  <c r="K35" i="1"/>
  <c r="L35" i="1"/>
  <c r="H36" i="1"/>
  <c r="I36" i="1"/>
  <c r="J36" i="1"/>
  <c r="K36" i="1"/>
  <c r="L36" i="1"/>
  <c r="H37" i="1"/>
  <c r="I37" i="1"/>
  <c r="J37" i="1"/>
  <c r="K37" i="1"/>
  <c r="L37" i="1"/>
  <c r="H38" i="1"/>
  <c r="I38" i="1"/>
  <c r="J38" i="1"/>
  <c r="K38" i="1"/>
  <c r="L38" i="1"/>
  <c r="H39" i="1"/>
  <c r="I39" i="1"/>
  <c r="J39" i="1"/>
  <c r="K39" i="1"/>
  <c r="L39" i="1"/>
  <c r="H40" i="1"/>
  <c r="I40" i="1"/>
  <c r="J40" i="1"/>
  <c r="K40" i="1"/>
  <c r="L40" i="1"/>
  <c r="H41" i="1"/>
  <c r="I41" i="1"/>
  <c r="J41" i="1"/>
  <c r="K41" i="1"/>
  <c r="L41" i="1"/>
  <c r="H42" i="1"/>
  <c r="I42" i="1"/>
  <c r="J42" i="1"/>
  <c r="K42" i="1"/>
  <c r="L42" i="1"/>
  <c r="H43" i="1"/>
  <c r="I43" i="1"/>
  <c r="J43" i="1"/>
  <c r="K43" i="1"/>
  <c r="L43" i="1"/>
  <c r="H44" i="1"/>
  <c r="I44" i="1"/>
  <c r="J44" i="1"/>
  <c r="K44" i="1"/>
  <c r="L44" i="1"/>
  <c r="H45" i="1"/>
  <c r="I45" i="1"/>
  <c r="J45" i="1"/>
  <c r="K45" i="1"/>
  <c r="L45" i="1"/>
  <c r="H46" i="1"/>
  <c r="I46" i="1"/>
  <c r="J46" i="1"/>
  <c r="K46" i="1"/>
  <c r="L46" i="1"/>
  <c r="H47" i="1"/>
  <c r="I47" i="1"/>
  <c r="J47" i="1"/>
  <c r="K47" i="1"/>
  <c r="L47" i="1"/>
  <c r="D54" i="1"/>
  <c r="I18" i="1"/>
  <c r="J18" i="1"/>
  <c r="K18" i="1"/>
  <c r="L18" i="1"/>
  <c r="H18" i="1"/>
  <c r="D52" i="1"/>
  <c r="D55" i="1"/>
  <c r="D56" i="1"/>
  <c r="D53" i="1"/>
  <c r="C52" i="1" l="1"/>
  <c r="E52" i="1" s="1"/>
  <c r="D57" i="1"/>
  <c r="E61" i="1" s="1"/>
  <c r="C55" i="1"/>
  <c r="C54" i="1"/>
  <c r="C53" i="1"/>
  <c r="E53" i="1" s="1"/>
  <c r="F53" i="1" s="1"/>
  <c r="C56" i="1"/>
  <c r="E56" i="1" s="1"/>
  <c r="F56" i="1" s="1"/>
  <c r="C57" i="1" l="1"/>
  <c r="E60" i="1" s="1"/>
  <c r="E62" i="1" s="1"/>
  <c r="E67" i="1" s="1"/>
  <c r="E54" i="1"/>
  <c r="E55" i="1"/>
  <c r="F55" i="1" s="1"/>
  <c r="F52" i="1"/>
  <c r="E57" i="1" l="1"/>
  <c r="E63" i="1"/>
  <c r="E64" i="1" s="1"/>
  <c r="F54" i="1"/>
  <c r="F57" i="1" s="1"/>
  <c r="E69" i="1"/>
  <c r="E70" i="1" s="1"/>
</calcChain>
</file>

<file path=xl/sharedStrings.xml><?xml version="1.0" encoding="utf-8"?>
<sst xmlns="http://schemas.openxmlformats.org/spreadsheetml/2006/main" count="76" uniqueCount="76">
  <si>
    <t>Descripció</t>
  </si>
  <si>
    <t>Unitats 2024</t>
  </si>
  <si>
    <t>Unitats 2025</t>
  </si>
  <si>
    <t>Unitats 2026</t>
  </si>
  <si>
    <t>Unitats 2027</t>
  </si>
  <si>
    <t>Unitats 2028</t>
  </si>
  <si>
    <t>Import 2024</t>
  </si>
  <si>
    <t>Import 2025</t>
  </si>
  <si>
    <t>Import 2026</t>
  </si>
  <si>
    <t>Import 2027</t>
  </si>
  <si>
    <t>Import 2028</t>
  </si>
  <si>
    <t>Pressupost anual</t>
  </si>
  <si>
    <t>Mesos</t>
  </si>
  <si>
    <t>IMPORT SERVEI MANTENIMENT</t>
  </si>
  <si>
    <t>IMPORT CORRECTIU</t>
  </si>
  <si>
    <t>IMPORT IVA 21%</t>
  </si>
  <si>
    <t>TOTAL COST SERVEI MANTENIMENT PCI</t>
  </si>
  <si>
    <t>TOTAL</t>
  </si>
  <si>
    <t>PRESSUPOST BASE DE LICITACIÓ - IMPORT TOTAL DEL CONTRACTE (4 anys) - SERVEI DE MANTENIMENT DELS MITJANS DE PROTECCIÓ CONTRA INCENDIS (PCI)</t>
  </si>
  <si>
    <t>COST DEL SERVEI DE MANTENIMENT PREVENTIU</t>
  </si>
  <si>
    <t>COST DEL SERVEI DE MANTENIMENT CORRECTIU</t>
  </si>
  <si>
    <t xml:space="preserve">TOTAL COSTOS SERVEIS MANTENIMENT PCI -  IVA EXCLÒS   </t>
  </si>
  <si>
    <t>IMPORT IVA</t>
  </si>
  <si>
    <t xml:space="preserve">TOTAL COSTOS SERVEIS NETEJA -  IVA INCLÒS   </t>
  </si>
  <si>
    <t>VALOR ESTIMAT DEL CONTRACTE (Pressupost base de licitació + modificacions + pròrrogues; IVA exclòs)</t>
  </si>
  <si>
    <t>PRESSUPOST BASE DE LICITACIÓ</t>
  </si>
  <si>
    <t>PRÒRROGA</t>
  </si>
  <si>
    <t>MODIFICACIÓ (màx 20%)</t>
  </si>
  <si>
    <t xml:space="preserve">TOTAL COSTOS SERVEIS NETEJA -  IVA EXCLÒS:   </t>
  </si>
  <si>
    <t>Manteniment anual Detecció incendis EQ01-01D</t>
  </si>
  <si>
    <t>Manteniment anual Detecció incendis EQ24-01D</t>
  </si>
  <si>
    <t>Manteniment anual Detecció incendis EQ10-01D</t>
  </si>
  <si>
    <t>Manteniment anual Detecció incendis EQ07-01D</t>
  </si>
  <si>
    <t>Manteniment anual Detecció incendis EQ26-01D</t>
  </si>
  <si>
    <t>Manteniment anual Detecció incendis EQ04-01D</t>
  </si>
  <si>
    <t>Manteniment anual Extinció automàtica EQ01-01EA</t>
  </si>
  <si>
    <t>Manteniment anual Detecció CO EQ01-01DCO</t>
  </si>
  <si>
    <t>Manteniment trimestral BIE BIE 25</t>
  </si>
  <si>
    <t>Manteniment trimestral BIE BIE 45</t>
  </si>
  <si>
    <t>Manteniment trimestral Detecció incendis EQ01-01D</t>
  </si>
  <si>
    <t>Manteniment trimestral Detecció incendis EQ24-01D</t>
  </si>
  <si>
    <t>Manteniment trimestral Detecció incendis EQ10-01D</t>
  </si>
  <si>
    <t>Manteniment trimestral Detecció incendis EQ07-01D</t>
  </si>
  <si>
    <t>Manteniment trimestral Detecció incendis EQ26-01D</t>
  </si>
  <si>
    <t>Manteniment trimestral Detecció incendis EQ04-01D</t>
  </si>
  <si>
    <t>Manteniment trimestral Extinció automàtica EQ01-01EA</t>
  </si>
  <si>
    <t>Manteniment trimestral Detecció CO EQ01-01DCO</t>
  </si>
  <si>
    <t xml:space="preserve">Previsió correctius  </t>
  </si>
  <si>
    <t>Manteniment anual BIE 25</t>
  </si>
  <si>
    <t>Manteniment anual BIE 45</t>
  </si>
  <si>
    <t>ANNEX I - PRESSUPOST</t>
  </si>
  <si>
    <t>Retimbrat BIE 25</t>
  </si>
  <si>
    <t>Retimbrat BIE 45</t>
  </si>
  <si>
    <t>Subministrament BIE 25</t>
  </si>
  <si>
    <t>Subministrament BIE 45</t>
  </si>
  <si>
    <t>Retimbrat + càrrega + precinte Extintor ABC-1 kg</t>
  </si>
  <si>
    <t>Retimbrat + càrrega + precinte Extintor ABC-6 kg</t>
  </si>
  <si>
    <t>Retimbrat + càrrega + precinte Extintor CO2-2 kg</t>
  </si>
  <si>
    <t>Retimbrat + càrrega + precinte Extintor CO2-5 kg</t>
  </si>
  <si>
    <t>Subministrament Extintor ABC-1kg</t>
  </si>
  <si>
    <t>Subministrament Extintor ABC-6kg</t>
  </si>
  <si>
    <t>Subministrament Extintor CO2-2kg</t>
  </si>
  <si>
    <t>Subministrament Extintor CO2-5kg</t>
  </si>
  <si>
    <t>Manteniment trimestral Extintor ABC-1kg</t>
  </si>
  <si>
    <t>Manteniment trimestral Extintor ABC-6kg</t>
  </si>
  <si>
    <t>Manteniment trimestral Extintor CO2-2kg</t>
  </si>
  <si>
    <t>Manteniment trimestral Extintor CO2-5kg</t>
  </si>
  <si>
    <t>Manteniment anual Extintor ABC-1kg</t>
  </si>
  <si>
    <t>Manteniment anual Extintor ABC-6kg</t>
  </si>
  <si>
    <t>Manteniment anual Extintor CO2-2kg</t>
  </si>
  <si>
    <t>Manteniment anual Extintor CO2-5kg</t>
  </si>
  <si>
    <t>Manteniment anual Extintor ABC-AUTO 6kg</t>
  </si>
  <si>
    <t>Retimbrat + càrrega + precinte Extintor ABC-AUTO 6kg</t>
  </si>
  <si>
    <t>Subministrament Extintor ABC-AUTO 6kg</t>
  </si>
  <si>
    <t>Manteniment trimestral Extintor ABC-AUTO 6kg</t>
  </si>
  <si>
    <t>Preu unitari (IVA no inclòs)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</si>
</sst>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4" fontId="3" fillId="0" borderId="6" xfId="1" applyNumberFormat="1" applyFont="1" applyBorder="1" applyAlignment="1">
      <alignment vertical="center"/>
    </xf>
    <xf numFmtId="44" fontId="3" fillId="0" borderId="17" xfId="1" applyNumberFormat="1" applyFont="1" applyBorder="1" applyAlignment="1">
      <alignment vertical="center"/>
    </xf>
    <xf numFmtId="10" fontId="3" fillId="0" borderId="16" xfId="1" applyNumberFormat="1" applyFont="1" applyBorder="1" applyAlignment="1">
      <alignment horizontal="center" vertical="center"/>
    </xf>
    <xf numFmtId="164" fontId="3" fillId="0" borderId="6" xfId="1" applyNumberFormat="1" applyFont="1" applyBorder="1" applyAlignment="1">
      <alignment vertical="center"/>
    </xf>
    <xf numFmtId="164" fontId="2" fillId="0" borderId="13" xfId="1" applyNumberFormat="1" applyFont="1" applyBorder="1" applyAlignment="1">
      <alignment vertical="center"/>
    </xf>
    <xf numFmtId="164" fontId="3" fillId="0" borderId="21" xfId="1" applyNumberFormat="1" applyFont="1" applyBorder="1" applyAlignment="1">
      <alignment vertical="center"/>
    </xf>
    <xf numFmtId="164" fontId="3" fillId="0" borderId="22" xfId="1" applyNumberFormat="1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23" xfId="1" applyFont="1" applyBorder="1" applyAlignment="1">
      <alignment horizontal="left" vertical="center"/>
    </xf>
    <xf numFmtId="0" fontId="3" fillId="0" borderId="24" xfId="1" applyFont="1" applyBorder="1" applyAlignment="1">
      <alignment horizontal="left" vertical="center"/>
    </xf>
    <xf numFmtId="0" fontId="3" fillId="0" borderId="25" xfId="1" applyFont="1" applyBorder="1" applyAlignment="1">
      <alignment horizontal="left" vertical="center"/>
    </xf>
    <xf numFmtId="0" fontId="2" fillId="0" borderId="0" xfId="1" applyFont="1" applyAlignment="1">
      <alignment horizontal="left" vertical="center" wrapText="1"/>
    </xf>
    <xf numFmtId="0" fontId="3" fillId="0" borderId="18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19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15" xfId="1" applyFont="1" applyBorder="1" applyAlignment="1">
      <alignment horizontal="left" vertical="center"/>
    </xf>
  </cellXfs>
  <cellStyles count="2">
    <cellStyle name="Normal" xfId="0" builtinId="0"/>
    <cellStyle name="Normal 2" xfId="1" xr:uid="{84D8314F-792A-469E-8437-05F4A20D6E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8C1C2-F8E1-40AF-AE54-47A79B09232F}">
  <dimension ref="A1:M70"/>
  <sheetViews>
    <sheetView tabSelected="1" topLeftCell="A58" workbookViewId="0">
      <pane xSplit="1" topLeftCell="B1" activePane="topRight" state="frozen"/>
      <selection pane="topRight" sqref="A1:K84"/>
    </sheetView>
  </sheetViews>
  <sheetFormatPr baseColWidth="10" defaultColWidth="9.109375" defaultRowHeight="13.2" x14ac:dyDescent="0.25"/>
  <cols>
    <col min="1" max="1" width="48.5546875" style="9" customWidth="1"/>
    <col min="2" max="2" width="11.44140625" style="9" bestFit="1" customWidth="1"/>
    <col min="3" max="3" width="13.6640625" style="9" bestFit="1" customWidth="1"/>
    <col min="4" max="4" width="17.88671875" style="9" bestFit="1" customWidth="1"/>
    <col min="5" max="5" width="13.33203125" style="9" customWidth="1"/>
    <col min="6" max="6" width="17.44140625" style="9" customWidth="1"/>
    <col min="7" max="7" width="15.88671875" style="9" customWidth="1"/>
    <col min="8" max="8" width="12.109375" style="9" customWidth="1"/>
    <col min="9" max="9" width="12.44140625" style="9" customWidth="1"/>
    <col min="10" max="10" width="11.6640625" style="9" customWidth="1"/>
    <col min="11" max="11" width="11.44140625" style="9" customWidth="1"/>
    <col min="12" max="12" width="11.5546875" style="9" customWidth="1"/>
    <col min="13" max="15" width="10.44140625" style="9" bestFit="1" customWidth="1"/>
    <col min="16" max="16384" width="9.109375" style="9"/>
  </cols>
  <sheetData>
    <row r="1" spans="1:13" x14ac:dyDescent="0.25">
      <c r="A1" s="8" t="s">
        <v>50</v>
      </c>
    </row>
    <row r="3" spans="1:13" ht="26.4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5" t="s">
        <v>75</v>
      </c>
      <c r="H3" s="18" t="s">
        <v>6</v>
      </c>
      <c r="I3" s="18" t="s">
        <v>7</v>
      </c>
      <c r="J3" s="18" t="s">
        <v>8</v>
      </c>
      <c r="K3" s="18" t="s">
        <v>9</v>
      </c>
      <c r="L3" s="18" t="s">
        <v>10</v>
      </c>
    </row>
    <row r="4" spans="1:13" x14ac:dyDescent="0.25">
      <c r="A4" s="10" t="s">
        <v>67</v>
      </c>
      <c r="B4" s="11">
        <v>3</v>
      </c>
      <c r="C4" s="11">
        <v>3</v>
      </c>
      <c r="D4" s="11">
        <v>3</v>
      </c>
      <c r="E4" s="11">
        <v>3</v>
      </c>
      <c r="F4" s="11">
        <v>3</v>
      </c>
      <c r="G4" s="17">
        <v>3.9000000000000004</v>
      </c>
      <c r="H4" s="12">
        <f t="shared" ref="H4:H17" si="0">$G4*B4</f>
        <v>11.700000000000001</v>
      </c>
      <c r="I4" s="12">
        <f t="shared" ref="I4:I17" si="1">$G4*C4</f>
        <v>11.700000000000001</v>
      </c>
      <c r="J4" s="12">
        <f t="shared" ref="J4:J17" si="2">$G4*D4</f>
        <v>11.700000000000001</v>
      </c>
      <c r="K4" s="12">
        <f t="shared" ref="K4:K17" si="3">$G4*E4</f>
        <v>11.700000000000001</v>
      </c>
      <c r="L4" s="12">
        <f t="shared" ref="L4:L17" si="4">$G4*F4</f>
        <v>11.700000000000001</v>
      </c>
      <c r="M4" s="13"/>
    </row>
    <row r="5" spans="1:13" x14ac:dyDescent="0.25">
      <c r="A5" s="10" t="s">
        <v>68</v>
      </c>
      <c r="B5" s="11">
        <v>133</v>
      </c>
      <c r="C5" s="11">
        <v>133</v>
      </c>
      <c r="D5" s="11">
        <v>133</v>
      </c>
      <c r="E5" s="11">
        <v>133</v>
      </c>
      <c r="F5" s="11">
        <v>133</v>
      </c>
      <c r="G5" s="17">
        <v>3.9000000000000004</v>
      </c>
      <c r="H5" s="12">
        <f t="shared" si="0"/>
        <v>518.70000000000005</v>
      </c>
      <c r="I5" s="12">
        <f t="shared" si="1"/>
        <v>518.70000000000005</v>
      </c>
      <c r="J5" s="12">
        <f t="shared" si="2"/>
        <v>518.70000000000005</v>
      </c>
      <c r="K5" s="12">
        <f t="shared" si="3"/>
        <v>518.70000000000005</v>
      </c>
      <c r="L5" s="12">
        <f t="shared" si="4"/>
        <v>518.70000000000005</v>
      </c>
      <c r="M5" s="13"/>
    </row>
    <row r="6" spans="1:13" x14ac:dyDescent="0.25">
      <c r="A6" s="10" t="s">
        <v>71</v>
      </c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7">
        <v>3.9000000000000004</v>
      </c>
      <c r="H6" s="12">
        <f t="shared" si="0"/>
        <v>3.9000000000000004</v>
      </c>
      <c r="I6" s="12">
        <f t="shared" si="1"/>
        <v>3.9000000000000004</v>
      </c>
      <c r="J6" s="12">
        <f t="shared" si="2"/>
        <v>3.9000000000000004</v>
      </c>
      <c r="K6" s="12">
        <f t="shared" si="3"/>
        <v>3.9000000000000004</v>
      </c>
      <c r="L6" s="12">
        <f t="shared" si="4"/>
        <v>3.9000000000000004</v>
      </c>
      <c r="M6" s="13"/>
    </row>
    <row r="7" spans="1:13" x14ac:dyDescent="0.25">
      <c r="A7" s="10" t="s">
        <v>69</v>
      </c>
      <c r="B7" s="11">
        <v>10</v>
      </c>
      <c r="C7" s="11">
        <v>10</v>
      </c>
      <c r="D7" s="11">
        <v>10</v>
      </c>
      <c r="E7" s="11">
        <v>10</v>
      </c>
      <c r="F7" s="11">
        <v>10</v>
      </c>
      <c r="G7" s="17">
        <v>3.9000000000000004</v>
      </c>
      <c r="H7" s="12">
        <f t="shared" si="0"/>
        <v>39</v>
      </c>
      <c r="I7" s="12">
        <f t="shared" si="1"/>
        <v>39</v>
      </c>
      <c r="J7" s="12">
        <f t="shared" si="2"/>
        <v>39</v>
      </c>
      <c r="K7" s="12">
        <f t="shared" si="3"/>
        <v>39</v>
      </c>
      <c r="L7" s="12">
        <f t="shared" si="4"/>
        <v>39</v>
      </c>
      <c r="M7" s="13"/>
    </row>
    <row r="8" spans="1:13" x14ac:dyDescent="0.25">
      <c r="A8" s="10" t="s">
        <v>70</v>
      </c>
      <c r="B8" s="11">
        <v>15</v>
      </c>
      <c r="C8" s="11">
        <v>0</v>
      </c>
      <c r="D8" s="11">
        <v>0</v>
      </c>
      <c r="E8" s="11">
        <v>0</v>
      </c>
      <c r="F8" s="11">
        <v>0</v>
      </c>
      <c r="G8" s="17">
        <v>3.9000000000000004</v>
      </c>
      <c r="H8" s="12">
        <f t="shared" si="0"/>
        <v>58.500000000000007</v>
      </c>
      <c r="I8" s="12">
        <f t="shared" si="1"/>
        <v>0</v>
      </c>
      <c r="J8" s="12">
        <f t="shared" si="2"/>
        <v>0</v>
      </c>
      <c r="K8" s="12">
        <f t="shared" si="3"/>
        <v>0</v>
      </c>
      <c r="L8" s="12">
        <f t="shared" si="4"/>
        <v>0</v>
      </c>
      <c r="M8" s="13"/>
    </row>
    <row r="9" spans="1:13" x14ac:dyDescent="0.25">
      <c r="A9" s="10" t="s">
        <v>48</v>
      </c>
      <c r="B9" s="11">
        <v>18</v>
      </c>
      <c r="C9" s="11">
        <v>18</v>
      </c>
      <c r="D9" s="11">
        <v>18</v>
      </c>
      <c r="E9" s="11">
        <v>18</v>
      </c>
      <c r="F9" s="11">
        <v>18</v>
      </c>
      <c r="G9" s="17">
        <v>4.8000000000000007</v>
      </c>
      <c r="H9" s="12">
        <f t="shared" si="0"/>
        <v>86.4</v>
      </c>
      <c r="I9" s="12">
        <f t="shared" si="1"/>
        <v>86.4</v>
      </c>
      <c r="J9" s="12">
        <f t="shared" si="2"/>
        <v>86.4</v>
      </c>
      <c r="K9" s="12">
        <f t="shared" si="3"/>
        <v>86.4</v>
      </c>
      <c r="L9" s="12">
        <f t="shared" si="4"/>
        <v>86.4</v>
      </c>
      <c r="M9" s="13"/>
    </row>
    <row r="10" spans="1:13" x14ac:dyDescent="0.25">
      <c r="A10" s="10" t="s">
        <v>49</v>
      </c>
      <c r="B10" s="11">
        <v>2</v>
      </c>
      <c r="C10" s="11">
        <v>2</v>
      </c>
      <c r="D10" s="11">
        <v>2</v>
      </c>
      <c r="E10" s="11">
        <v>2</v>
      </c>
      <c r="F10" s="11">
        <v>2</v>
      </c>
      <c r="G10" s="17">
        <v>4.8000000000000007</v>
      </c>
      <c r="H10" s="12">
        <f t="shared" si="0"/>
        <v>9.6000000000000014</v>
      </c>
      <c r="I10" s="12">
        <f t="shared" si="1"/>
        <v>9.6000000000000014</v>
      </c>
      <c r="J10" s="12">
        <f t="shared" si="2"/>
        <v>9.6000000000000014</v>
      </c>
      <c r="K10" s="12">
        <f t="shared" si="3"/>
        <v>9.6000000000000014</v>
      </c>
      <c r="L10" s="12">
        <f t="shared" si="4"/>
        <v>9.6000000000000014</v>
      </c>
      <c r="M10" s="13"/>
    </row>
    <row r="11" spans="1:13" x14ac:dyDescent="0.25">
      <c r="A11" s="10" t="s">
        <v>29</v>
      </c>
      <c r="B11" s="11">
        <v>1</v>
      </c>
      <c r="C11" s="11">
        <v>1</v>
      </c>
      <c r="D11" s="11">
        <v>1</v>
      </c>
      <c r="E11" s="11">
        <v>1</v>
      </c>
      <c r="F11" s="11">
        <v>1</v>
      </c>
      <c r="G11" s="17">
        <v>37.5</v>
      </c>
      <c r="H11" s="12">
        <f t="shared" si="0"/>
        <v>37.5</v>
      </c>
      <c r="I11" s="12">
        <f t="shared" si="1"/>
        <v>37.5</v>
      </c>
      <c r="J11" s="12">
        <f t="shared" si="2"/>
        <v>37.5</v>
      </c>
      <c r="K11" s="12">
        <f t="shared" si="3"/>
        <v>37.5</v>
      </c>
      <c r="L11" s="12">
        <f t="shared" si="4"/>
        <v>37.5</v>
      </c>
      <c r="M11" s="13"/>
    </row>
    <row r="12" spans="1:13" x14ac:dyDescent="0.25">
      <c r="A12" s="10" t="s">
        <v>30</v>
      </c>
      <c r="B12" s="11">
        <v>1</v>
      </c>
      <c r="C12" s="11">
        <v>1</v>
      </c>
      <c r="D12" s="11">
        <v>1</v>
      </c>
      <c r="E12" s="11">
        <v>1</v>
      </c>
      <c r="F12" s="11">
        <v>1</v>
      </c>
      <c r="G12" s="17">
        <v>96.75</v>
      </c>
      <c r="H12" s="12">
        <f t="shared" si="0"/>
        <v>96.75</v>
      </c>
      <c r="I12" s="12">
        <f t="shared" si="1"/>
        <v>96.75</v>
      </c>
      <c r="J12" s="12">
        <f t="shared" si="2"/>
        <v>96.75</v>
      </c>
      <c r="K12" s="12">
        <f t="shared" si="3"/>
        <v>96.75</v>
      </c>
      <c r="L12" s="12">
        <f t="shared" si="4"/>
        <v>96.75</v>
      </c>
      <c r="M12" s="13"/>
    </row>
    <row r="13" spans="1:13" x14ac:dyDescent="0.25">
      <c r="A13" s="10" t="s">
        <v>31</v>
      </c>
      <c r="B13" s="11">
        <v>1</v>
      </c>
      <c r="C13" s="11">
        <v>1</v>
      </c>
      <c r="D13" s="11">
        <v>1</v>
      </c>
      <c r="E13" s="11">
        <v>1</v>
      </c>
      <c r="F13" s="11">
        <v>1</v>
      </c>
      <c r="G13" s="17">
        <v>33.75</v>
      </c>
      <c r="H13" s="12">
        <f t="shared" si="0"/>
        <v>33.75</v>
      </c>
      <c r="I13" s="12">
        <f t="shared" si="1"/>
        <v>33.75</v>
      </c>
      <c r="J13" s="12">
        <f t="shared" si="2"/>
        <v>33.75</v>
      </c>
      <c r="K13" s="12">
        <f t="shared" si="3"/>
        <v>33.75</v>
      </c>
      <c r="L13" s="12">
        <f t="shared" si="4"/>
        <v>33.75</v>
      </c>
      <c r="M13" s="13"/>
    </row>
    <row r="14" spans="1:13" x14ac:dyDescent="0.25">
      <c r="A14" s="10" t="s">
        <v>32</v>
      </c>
      <c r="B14" s="11">
        <v>1</v>
      </c>
      <c r="C14" s="11">
        <v>1</v>
      </c>
      <c r="D14" s="11">
        <v>1</v>
      </c>
      <c r="E14" s="11">
        <v>1</v>
      </c>
      <c r="F14" s="11">
        <v>1</v>
      </c>
      <c r="G14" s="17">
        <v>32.25</v>
      </c>
      <c r="H14" s="12">
        <f t="shared" si="0"/>
        <v>32.25</v>
      </c>
      <c r="I14" s="12">
        <f t="shared" si="1"/>
        <v>32.25</v>
      </c>
      <c r="J14" s="12">
        <f t="shared" si="2"/>
        <v>32.25</v>
      </c>
      <c r="K14" s="12">
        <f t="shared" si="3"/>
        <v>32.25</v>
      </c>
      <c r="L14" s="12">
        <f t="shared" si="4"/>
        <v>32.25</v>
      </c>
      <c r="M14" s="13"/>
    </row>
    <row r="15" spans="1:13" x14ac:dyDescent="0.25">
      <c r="A15" s="10" t="s">
        <v>33</v>
      </c>
      <c r="B15" s="11">
        <v>1</v>
      </c>
      <c r="C15" s="11">
        <v>1</v>
      </c>
      <c r="D15" s="11">
        <v>1</v>
      </c>
      <c r="E15" s="11">
        <v>1</v>
      </c>
      <c r="F15" s="11">
        <v>1</v>
      </c>
      <c r="G15" s="17">
        <v>39</v>
      </c>
      <c r="H15" s="12">
        <f t="shared" si="0"/>
        <v>39</v>
      </c>
      <c r="I15" s="12">
        <f t="shared" si="1"/>
        <v>39</v>
      </c>
      <c r="J15" s="12">
        <f t="shared" si="2"/>
        <v>39</v>
      </c>
      <c r="K15" s="12">
        <f t="shared" si="3"/>
        <v>39</v>
      </c>
      <c r="L15" s="12">
        <f t="shared" si="4"/>
        <v>39</v>
      </c>
      <c r="M15" s="13"/>
    </row>
    <row r="16" spans="1:13" x14ac:dyDescent="0.25">
      <c r="A16" s="10" t="s">
        <v>34</v>
      </c>
      <c r="B16" s="11">
        <v>1</v>
      </c>
      <c r="C16" s="11">
        <v>1</v>
      </c>
      <c r="D16" s="11">
        <v>1</v>
      </c>
      <c r="E16" s="11">
        <v>1</v>
      </c>
      <c r="F16" s="11">
        <v>1</v>
      </c>
      <c r="G16" s="17">
        <v>165</v>
      </c>
      <c r="H16" s="12">
        <f t="shared" si="0"/>
        <v>165</v>
      </c>
      <c r="I16" s="12">
        <f t="shared" si="1"/>
        <v>165</v>
      </c>
      <c r="J16" s="12">
        <f t="shared" si="2"/>
        <v>165</v>
      </c>
      <c r="K16" s="12">
        <f t="shared" si="3"/>
        <v>165</v>
      </c>
      <c r="L16" s="12">
        <f t="shared" si="4"/>
        <v>165</v>
      </c>
      <c r="M16" s="13"/>
    </row>
    <row r="17" spans="1:13" x14ac:dyDescent="0.25">
      <c r="A17" s="10" t="s">
        <v>35</v>
      </c>
      <c r="B17" s="11">
        <v>1</v>
      </c>
      <c r="C17" s="11">
        <v>1</v>
      </c>
      <c r="D17" s="11">
        <v>1</v>
      </c>
      <c r="E17" s="11">
        <v>1</v>
      </c>
      <c r="F17" s="11">
        <v>1</v>
      </c>
      <c r="G17" s="17">
        <v>45</v>
      </c>
      <c r="H17" s="12">
        <f t="shared" si="0"/>
        <v>45</v>
      </c>
      <c r="I17" s="12">
        <f t="shared" si="1"/>
        <v>45</v>
      </c>
      <c r="J17" s="12">
        <f t="shared" si="2"/>
        <v>45</v>
      </c>
      <c r="K17" s="12">
        <f t="shared" si="3"/>
        <v>45</v>
      </c>
      <c r="L17" s="12">
        <f t="shared" si="4"/>
        <v>45</v>
      </c>
      <c r="M17" s="13"/>
    </row>
    <row r="18" spans="1:13" x14ac:dyDescent="0.25">
      <c r="A18" s="10" t="s">
        <v>36</v>
      </c>
      <c r="B18" s="11">
        <v>1</v>
      </c>
      <c r="C18" s="11">
        <v>1</v>
      </c>
      <c r="D18" s="11">
        <v>1</v>
      </c>
      <c r="E18" s="11">
        <v>1</v>
      </c>
      <c r="F18" s="11">
        <v>1</v>
      </c>
      <c r="G18" s="17">
        <v>22.5</v>
      </c>
      <c r="H18" s="12">
        <f>$G18*B18</f>
        <v>22.5</v>
      </c>
      <c r="I18" s="12">
        <f t="shared" ref="I18:L18" si="5">$G18*C18</f>
        <v>22.5</v>
      </c>
      <c r="J18" s="12">
        <f t="shared" si="5"/>
        <v>22.5</v>
      </c>
      <c r="K18" s="12">
        <f t="shared" si="5"/>
        <v>22.5</v>
      </c>
      <c r="L18" s="12">
        <f t="shared" si="5"/>
        <v>22.5</v>
      </c>
      <c r="M18" s="13"/>
    </row>
    <row r="19" spans="1:13" x14ac:dyDescent="0.25">
      <c r="A19" s="10" t="s">
        <v>55</v>
      </c>
      <c r="B19" s="11">
        <v>0</v>
      </c>
      <c r="C19" s="11">
        <v>0</v>
      </c>
      <c r="D19" s="11">
        <v>2</v>
      </c>
      <c r="E19" s="11">
        <v>0</v>
      </c>
      <c r="F19" s="11">
        <v>1</v>
      </c>
      <c r="G19" s="17">
        <v>25</v>
      </c>
      <c r="H19" s="12">
        <f t="shared" ref="H19:H47" si="6">$G19*B19</f>
        <v>0</v>
      </c>
      <c r="I19" s="12">
        <f t="shared" ref="I19:I47" si="7">$G19*C19</f>
        <v>0</v>
      </c>
      <c r="J19" s="12">
        <f t="shared" ref="J19:J47" si="8">$G19*D19</f>
        <v>50</v>
      </c>
      <c r="K19" s="12">
        <f t="shared" ref="K19:K47" si="9">$G19*E19</f>
        <v>0</v>
      </c>
      <c r="L19" s="12">
        <f t="shared" ref="L19:L47" si="10">$G19*F19</f>
        <v>25</v>
      </c>
      <c r="M19" s="13"/>
    </row>
    <row r="20" spans="1:13" x14ac:dyDescent="0.25">
      <c r="A20" s="10" t="s">
        <v>56</v>
      </c>
      <c r="B20" s="11">
        <v>17</v>
      </c>
      <c r="C20" s="11">
        <v>36</v>
      </c>
      <c r="D20" s="11">
        <v>11</v>
      </c>
      <c r="E20" s="11">
        <v>14</v>
      </c>
      <c r="F20" s="11">
        <v>35</v>
      </c>
      <c r="G20" s="17">
        <v>31.5</v>
      </c>
      <c r="H20" s="12">
        <f t="shared" si="6"/>
        <v>535.5</v>
      </c>
      <c r="I20" s="12">
        <f t="shared" si="7"/>
        <v>1134</v>
      </c>
      <c r="J20" s="12">
        <f t="shared" si="8"/>
        <v>346.5</v>
      </c>
      <c r="K20" s="12">
        <f t="shared" si="9"/>
        <v>441</v>
      </c>
      <c r="L20" s="12">
        <f t="shared" si="10"/>
        <v>1102.5</v>
      </c>
      <c r="M20" s="13"/>
    </row>
    <row r="21" spans="1:13" x14ac:dyDescent="0.25">
      <c r="A21" s="10" t="s">
        <v>72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7">
        <v>31.5</v>
      </c>
      <c r="H21" s="12">
        <f t="shared" si="6"/>
        <v>0</v>
      </c>
      <c r="I21" s="12">
        <f t="shared" si="7"/>
        <v>0</v>
      </c>
      <c r="J21" s="12">
        <f t="shared" si="8"/>
        <v>0</v>
      </c>
      <c r="K21" s="12">
        <f t="shared" si="9"/>
        <v>0</v>
      </c>
      <c r="L21" s="12">
        <f t="shared" si="10"/>
        <v>0</v>
      </c>
      <c r="M21" s="13"/>
    </row>
    <row r="22" spans="1:13" x14ac:dyDescent="0.25">
      <c r="A22" s="10" t="s">
        <v>57</v>
      </c>
      <c r="B22" s="11">
        <v>1</v>
      </c>
      <c r="C22" s="11">
        <v>3</v>
      </c>
      <c r="D22" s="11">
        <v>5</v>
      </c>
      <c r="E22" s="11">
        <v>0</v>
      </c>
      <c r="F22" s="11">
        <v>1</v>
      </c>
      <c r="G22" s="17">
        <v>40.200000000000003</v>
      </c>
      <c r="H22" s="12">
        <f t="shared" si="6"/>
        <v>40.200000000000003</v>
      </c>
      <c r="I22" s="12">
        <f t="shared" si="7"/>
        <v>120.60000000000001</v>
      </c>
      <c r="J22" s="12">
        <f t="shared" si="8"/>
        <v>201</v>
      </c>
      <c r="K22" s="12">
        <f t="shared" si="9"/>
        <v>0</v>
      </c>
      <c r="L22" s="12">
        <f t="shared" si="10"/>
        <v>40.200000000000003</v>
      </c>
      <c r="M22" s="13"/>
    </row>
    <row r="23" spans="1:13" x14ac:dyDescent="0.25">
      <c r="A23" s="10" t="s">
        <v>58</v>
      </c>
      <c r="B23" s="11">
        <v>2</v>
      </c>
      <c r="C23" s="11">
        <v>1</v>
      </c>
      <c r="D23" s="11">
        <v>1</v>
      </c>
      <c r="E23" s="11">
        <v>6</v>
      </c>
      <c r="F23" s="11">
        <v>5</v>
      </c>
      <c r="G23" s="17">
        <v>45.3</v>
      </c>
      <c r="H23" s="12">
        <f t="shared" si="6"/>
        <v>90.6</v>
      </c>
      <c r="I23" s="12">
        <f t="shared" si="7"/>
        <v>45.3</v>
      </c>
      <c r="J23" s="12">
        <f t="shared" si="8"/>
        <v>45.3</v>
      </c>
      <c r="K23" s="12">
        <f t="shared" si="9"/>
        <v>271.79999999999995</v>
      </c>
      <c r="L23" s="12">
        <f t="shared" si="10"/>
        <v>226.5</v>
      </c>
      <c r="M23" s="13"/>
    </row>
    <row r="24" spans="1:13" x14ac:dyDescent="0.25">
      <c r="A24" s="10" t="s">
        <v>51</v>
      </c>
      <c r="B24" s="11">
        <v>0</v>
      </c>
      <c r="C24" s="11">
        <v>5</v>
      </c>
      <c r="D24" s="11">
        <v>12</v>
      </c>
      <c r="E24" s="11">
        <v>0</v>
      </c>
      <c r="F24" s="11">
        <v>1</v>
      </c>
      <c r="G24" s="12">
        <v>31.5</v>
      </c>
      <c r="H24" s="12">
        <f t="shared" si="6"/>
        <v>0</v>
      </c>
      <c r="I24" s="12">
        <f t="shared" si="7"/>
        <v>157.5</v>
      </c>
      <c r="J24" s="12">
        <f t="shared" si="8"/>
        <v>378</v>
      </c>
      <c r="K24" s="12">
        <f t="shared" si="9"/>
        <v>0</v>
      </c>
      <c r="L24" s="12">
        <f t="shared" si="10"/>
        <v>31.5</v>
      </c>
      <c r="M24" s="13"/>
    </row>
    <row r="25" spans="1:13" x14ac:dyDescent="0.25">
      <c r="A25" s="10" t="s">
        <v>52</v>
      </c>
      <c r="B25" s="11">
        <v>0</v>
      </c>
      <c r="C25" s="11">
        <v>0</v>
      </c>
      <c r="D25" s="11">
        <v>2</v>
      </c>
      <c r="E25" s="11">
        <v>0</v>
      </c>
      <c r="F25" s="11">
        <v>0</v>
      </c>
      <c r="G25" s="12">
        <v>31.5</v>
      </c>
      <c r="H25" s="12">
        <f t="shared" si="6"/>
        <v>0</v>
      </c>
      <c r="I25" s="12">
        <f t="shared" si="7"/>
        <v>0</v>
      </c>
      <c r="J25" s="12">
        <f t="shared" si="8"/>
        <v>63</v>
      </c>
      <c r="K25" s="12">
        <f t="shared" si="9"/>
        <v>0</v>
      </c>
      <c r="L25" s="12">
        <f t="shared" si="10"/>
        <v>0</v>
      </c>
      <c r="M25" s="13"/>
    </row>
    <row r="26" spans="1:13" x14ac:dyDescent="0.25">
      <c r="A26" s="10" t="s">
        <v>59</v>
      </c>
      <c r="B26" s="11">
        <v>0</v>
      </c>
      <c r="C26" s="11">
        <v>0</v>
      </c>
      <c r="D26" s="11">
        <v>0</v>
      </c>
      <c r="E26" s="11">
        <v>0</v>
      </c>
      <c r="F26" s="11">
        <v>1</v>
      </c>
      <c r="G26" s="12">
        <v>25</v>
      </c>
      <c r="H26" s="12">
        <f t="shared" si="6"/>
        <v>0</v>
      </c>
      <c r="I26" s="12">
        <f t="shared" si="7"/>
        <v>0</v>
      </c>
      <c r="J26" s="12">
        <f t="shared" si="8"/>
        <v>0</v>
      </c>
      <c r="K26" s="12">
        <f t="shared" si="9"/>
        <v>0</v>
      </c>
      <c r="L26" s="12">
        <f t="shared" si="10"/>
        <v>25</v>
      </c>
      <c r="M26" s="13"/>
    </row>
    <row r="27" spans="1:13" x14ac:dyDescent="0.25">
      <c r="A27" s="10" t="s">
        <v>60</v>
      </c>
      <c r="B27" s="11">
        <v>7</v>
      </c>
      <c r="C27" s="11">
        <v>8</v>
      </c>
      <c r="D27" s="11">
        <v>7</v>
      </c>
      <c r="E27" s="11">
        <v>5</v>
      </c>
      <c r="F27" s="11">
        <v>35</v>
      </c>
      <c r="G27" s="12">
        <v>52.5</v>
      </c>
      <c r="H27" s="12">
        <f t="shared" si="6"/>
        <v>367.5</v>
      </c>
      <c r="I27" s="12">
        <f t="shared" si="7"/>
        <v>420</v>
      </c>
      <c r="J27" s="12">
        <f t="shared" si="8"/>
        <v>367.5</v>
      </c>
      <c r="K27" s="12">
        <f t="shared" si="9"/>
        <v>262.5</v>
      </c>
      <c r="L27" s="12">
        <f t="shared" si="10"/>
        <v>1837.5</v>
      </c>
      <c r="M27" s="13"/>
    </row>
    <row r="28" spans="1:13" x14ac:dyDescent="0.25">
      <c r="A28" s="10" t="s">
        <v>73</v>
      </c>
      <c r="B28" s="11">
        <v>0</v>
      </c>
      <c r="C28" s="11">
        <v>0</v>
      </c>
      <c r="D28" s="11">
        <v>0</v>
      </c>
      <c r="E28" s="11">
        <v>0</v>
      </c>
      <c r="F28" s="11">
        <v>1</v>
      </c>
      <c r="G28" s="12">
        <v>75</v>
      </c>
      <c r="H28" s="12">
        <f t="shared" si="6"/>
        <v>0</v>
      </c>
      <c r="I28" s="12">
        <f t="shared" si="7"/>
        <v>0</v>
      </c>
      <c r="J28" s="12">
        <f t="shared" si="8"/>
        <v>0</v>
      </c>
      <c r="K28" s="12">
        <f t="shared" si="9"/>
        <v>0</v>
      </c>
      <c r="L28" s="12">
        <f t="shared" si="10"/>
        <v>75</v>
      </c>
      <c r="M28" s="13"/>
    </row>
    <row r="29" spans="1:13" x14ac:dyDescent="0.25">
      <c r="A29" s="10" t="s">
        <v>61</v>
      </c>
      <c r="B29" s="11">
        <v>0</v>
      </c>
      <c r="C29" s="11">
        <v>0</v>
      </c>
      <c r="D29" s="11">
        <v>0</v>
      </c>
      <c r="E29" s="11">
        <v>2</v>
      </c>
      <c r="F29" s="11">
        <v>1</v>
      </c>
      <c r="G29" s="12">
        <v>72.3</v>
      </c>
      <c r="H29" s="12">
        <f t="shared" si="6"/>
        <v>0</v>
      </c>
      <c r="I29" s="12">
        <f t="shared" si="7"/>
        <v>0</v>
      </c>
      <c r="J29" s="12">
        <f t="shared" si="8"/>
        <v>0</v>
      </c>
      <c r="K29" s="12">
        <f t="shared" si="9"/>
        <v>144.6</v>
      </c>
      <c r="L29" s="12">
        <f t="shared" si="10"/>
        <v>72.3</v>
      </c>
      <c r="M29" s="13"/>
    </row>
    <row r="30" spans="1:13" x14ac:dyDescent="0.25">
      <c r="A30" s="10" t="s">
        <v>62</v>
      </c>
      <c r="B30" s="11">
        <v>0</v>
      </c>
      <c r="C30" s="11">
        <v>1</v>
      </c>
      <c r="D30" s="11">
        <v>0</v>
      </c>
      <c r="E30" s="11">
        <v>0</v>
      </c>
      <c r="F30" s="11">
        <v>1</v>
      </c>
      <c r="G30" s="12">
        <v>78</v>
      </c>
      <c r="H30" s="12">
        <f t="shared" si="6"/>
        <v>0</v>
      </c>
      <c r="I30" s="12">
        <f t="shared" si="7"/>
        <v>78</v>
      </c>
      <c r="J30" s="12">
        <f t="shared" si="8"/>
        <v>0</v>
      </c>
      <c r="K30" s="12">
        <f t="shared" si="9"/>
        <v>0</v>
      </c>
      <c r="L30" s="12">
        <f t="shared" si="10"/>
        <v>78</v>
      </c>
      <c r="M30" s="13"/>
    </row>
    <row r="31" spans="1:13" x14ac:dyDescent="0.25">
      <c r="A31" s="10" t="s">
        <v>53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2">
        <v>133.5</v>
      </c>
      <c r="H31" s="12">
        <f t="shared" si="6"/>
        <v>0</v>
      </c>
      <c r="I31" s="12">
        <f t="shared" si="7"/>
        <v>0</v>
      </c>
      <c r="J31" s="12">
        <f t="shared" si="8"/>
        <v>0</v>
      </c>
      <c r="K31" s="12">
        <f t="shared" si="9"/>
        <v>0</v>
      </c>
      <c r="L31" s="12">
        <f t="shared" si="10"/>
        <v>0</v>
      </c>
      <c r="M31" s="13"/>
    </row>
    <row r="32" spans="1:13" x14ac:dyDescent="0.25">
      <c r="A32" s="10" t="s">
        <v>54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2">
        <v>144</v>
      </c>
      <c r="H32" s="12">
        <f t="shared" si="6"/>
        <v>0</v>
      </c>
      <c r="I32" s="12">
        <f t="shared" si="7"/>
        <v>0</v>
      </c>
      <c r="J32" s="12">
        <f t="shared" si="8"/>
        <v>0</v>
      </c>
      <c r="K32" s="12">
        <f t="shared" si="9"/>
        <v>0</v>
      </c>
      <c r="L32" s="12">
        <f t="shared" si="10"/>
        <v>0</v>
      </c>
      <c r="M32" s="13"/>
    </row>
    <row r="33" spans="1:13" x14ac:dyDescent="0.25">
      <c r="A33" s="10" t="s">
        <v>63</v>
      </c>
      <c r="B33" s="11">
        <v>0</v>
      </c>
      <c r="C33" s="11">
        <v>3</v>
      </c>
      <c r="D33" s="11">
        <v>0</v>
      </c>
      <c r="E33" s="11">
        <v>3</v>
      </c>
      <c r="F33" s="11">
        <v>3</v>
      </c>
      <c r="G33" s="12">
        <v>2.93</v>
      </c>
      <c r="H33" s="12">
        <f t="shared" si="6"/>
        <v>0</v>
      </c>
      <c r="I33" s="12">
        <f t="shared" si="7"/>
        <v>8.7900000000000009</v>
      </c>
      <c r="J33" s="12">
        <f t="shared" si="8"/>
        <v>0</v>
      </c>
      <c r="K33" s="12">
        <f t="shared" si="9"/>
        <v>8.7900000000000009</v>
      </c>
      <c r="L33" s="12">
        <f t="shared" si="10"/>
        <v>8.7900000000000009</v>
      </c>
      <c r="M33" s="13"/>
    </row>
    <row r="34" spans="1:13" x14ac:dyDescent="0.25">
      <c r="A34" s="10" t="s">
        <v>64</v>
      </c>
      <c r="B34" s="11">
        <v>0</v>
      </c>
      <c r="C34" s="11">
        <v>133</v>
      </c>
      <c r="D34" s="11">
        <v>133</v>
      </c>
      <c r="E34" s="11">
        <v>133</v>
      </c>
      <c r="F34" s="11">
        <v>133</v>
      </c>
      <c r="G34" s="12">
        <v>2.93</v>
      </c>
      <c r="H34" s="12">
        <f t="shared" si="6"/>
        <v>0</v>
      </c>
      <c r="I34" s="12">
        <f t="shared" si="7"/>
        <v>389.69</v>
      </c>
      <c r="J34" s="12">
        <f t="shared" si="8"/>
        <v>389.69</v>
      </c>
      <c r="K34" s="12">
        <f t="shared" si="9"/>
        <v>389.69</v>
      </c>
      <c r="L34" s="12">
        <f t="shared" si="10"/>
        <v>389.69</v>
      </c>
      <c r="M34" s="13"/>
    </row>
    <row r="35" spans="1:13" x14ac:dyDescent="0.25">
      <c r="A35" s="10" t="s">
        <v>74</v>
      </c>
      <c r="B35" s="11">
        <v>0</v>
      </c>
      <c r="C35" s="11">
        <v>1</v>
      </c>
      <c r="D35" s="11">
        <v>1</v>
      </c>
      <c r="E35" s="11">
        <v>1</v>
      </c>
      <c r="F35" s="11">
        <v>1</v>
      </c>
      <c r="G35" s="12">
        <v>2.93</v>
      </c>
      <c r="H35" s="12">
        <f t="shared" si="6"/>
        <v>0</v>
      </c>
      <c r="I35" s="12">
        <f t="shared" si="7"/>
        <v>2.93</v>
      </c>
      <c r="J35" s="12">
        <f t="shared" si="8"/>
        <v>2.93</v>
      </c>
      <c r="K35" s="12">
        <f t="shared" si="9"/>
        <v>2.93</v>
      </c>
      <c r="L35" s="12">
        <f t="shared" si="10"/>
        <v>2.93</v>
      </c>
      <c r="M35" s="13"/>
    </row>
    <row r="36" spans="1:13" x14ac:dyDescent="0.25">
      <c r="A36" s="10" t="s">
        <v>65</v>
      </c>
      <c r="B36" s="11">
        <v>0</v>
      </c>
      <c r="C36" s="11">
        <v>10</v>
      </c>
      <c r="D36" s="11">
        <v>10</v>
      </c>
      <c r="E36" s="11">
        <v>10</v>
      </c>
      <c r="F36" s="11">
        <v>10</v>
      </c>
      <c r="G36" s="12">
        <v>2.93</v>
      </c>
      <c r="H36" s="12">
        <f t="shared" si="6"/>
        <v>0</v>
      </c>
      <c r="I36" s="12">
        <f t="shared" si="7"/>
        <v>29.3</v>
      </c>
      <c r="J36" s="12">
        <f t="shared" si="8"/>
        <v>29.3</v>
      </c>
      <c r="K36" s="12">
        <f t="shared" si="9"/>
        <v>29.3</v>
      </c>
      <c r="L36" s="12">
        <f t="shared" si="10"/>
        <v>29.3</v>
      </c>
      <c r="M36" s="13"/>
    </row>
    <row r="37" spans="1:13" x14ac:dyDescent="0.25">
      <c r="A37" s="10" t="s">
        <v>66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2">
        <v>2.93</v>
      </c>
      <c r="H37" s="12">
        <f t="shared" si="6"/>
        <v>0</v>
      </c>
      <c r="I37" s="12">
        <f t="shared" si="7"/>
        <v>0</v>
      </c>
      <c r="J37" s="12">
        <f t="shared" si="8"/>
        <v>0</v>
      </c>
      <c r="K37" s="12">
        <f t="shared" si="9"/>
        <v>0</v>
      </c>
      <c r="L37" s="12">
        <f t="shared" si="10"/>
        <v>0</v>
      </c>
      <c r="M37" s="13"/>
    </row>
    <row r="38" spans="1:13" x14ac:dyDescent="0.25">
      <c r="A38" s="10" t="s">
        <v>37</v>
      </c>
      <c r="B38" s="11">
        <v>0</v>
      </c>
      <c r="C38" s="11">
        <v>18</v>
      </c>
      <c r="D38" s="11">
        <v>18</v>
      </c>
      <c r="E38" s="11">
        <v>18</v>
      </c>
      <c r="F38" s="11">
        <v>18</v>
      </c>
      <c r="G38" s="12">
        <v>3.6</v>
      </c>
      <c r="H38" s="12">
        <f t="shared" si="6"/>
        <v>0</v>
      </c>
      <c r="I38" s="12">
        <f t="shared" si="7"/>
        <v>64.8</v>
      </c>
      <c r="J38" s="12">
        <f t="shared" si="8"/>
        <v>64.8</v>
      </c>
      <c r="K38" s="12">
        <f t="shared" si="9"/>
        <v>64.8</v>
      </c>
      <c r="L38" s="12">
        <f t="shared" si="10"/>
        <v>64.8</v>
      </c>
      <c r="M38" s="13"/>
    </row>
    <row r="39" spans="1:13" x14ac:dyDescent="0.25">
      <c r="A39" s="10" t="s">
        <v>38</v>
      </c>
      <c r="B39" s="11">
        <v>0</v>
      </c>
      <c r="C39" s="11">
        <v>2</v>
      </c>
      <c r="D39" s="11">
        <v>2</v>
      </c>
      <c r="E39" s="11">
        <v>2</v>
      </c>
      <c r="F39" s="11">
        <v>2</v>
      </c>
      <c r="G39" s="12">
        <v>3.6</v>
      </c>
      <c r="H39" s="12">
        <f t="shared" si="6"/>
        <v>0</v>
      </c>
      <c r="I39" s="12">
        <f t="shared" si="7"/>
        <v>7.2</v>
      </c>
      <c r="J39" s="12">
        <f t="shared" si="8"/>
        <v>7.2</v>
      </c>
      <c r="K39" s="12">
        <f t="shared" si="9"/>
        <v>7.2</v>
      </c>
      <c r="L39" s="12">
        <f t="shared" si="10"/>
        <v>7.2</v>
      </c>
      <c r="M39" s="13"/>
    </row>
    <row r="40" spans="1:13" x14ac:dyDescent="0.25">
      <c r="A40" s="10" t="s">
        <v>39</v>
      </c>
      <c r="B40" s="11">
        <v>0</v>
      </c>
      <c r="C40" s="11">
        <v>1</v>
      </c>
      <c r="D40" s="11">
        <v>1</v>
      </c>
      <c r="E40" s="11">
        <v>1</v>
      </c>
      <c r="F40" s="11">
        <v>1</v>
      </c>
      <c r="G40" s="12">
        <v>28.125</v>
      </c>
      <c r="H40" s="12">
        <f t="shared" si="6"/>
        <v>0</v>
      </c>
      <c r="I40" s="12">
        <f t="shared" si="7"/>
        <v>28.125</v>
      </c>
      <c r="J40" s="12">
        <f t="shared" si="8"/>
        <v>28.125</v>
      </c>
      <c r="K40" s="12">
        <f t="shared" si="9"/>
        <v>28.125</v>
      </c>
      <c r="L40" s="12">
        <f t="shared" si="10"/>
        <v>28.125</v>
      </c>
      <c r="M40" s="13"/>
    </row>
    <row r="41" spans="1:13" x14ac:dyDescent="0.25">
      <c r="A41" s="10" t="s">
        <v>40</v>
      </c>
      <c r="B41" s="11">
        <v>0</v>
      </c>
      <c r="C41" s="11">
        <v>1</v>
      </c>
      <c r="D41" s="11">
        <v>1</v>
      </c>
      <c r="E41" s="11">
        <v>1</v>
      </c>
      <c r="F41" s="11">
        <v>1</v>
      </c>
      <c r="G41" s="12">
        <v>72.5625</v>
      </c>
      <c r="H41" s="12">
        <f t="shared" si="6"/>
        <v>0</v>
      </c>
      <c r="I41" s="12">
        <f t="shared" si="7"/>
        <v>72.5625</v>
      </c>
      <c r="J41" s="12">
        <f t="shared" si="8"/>
        <v>72.5625</v>
      </c>
      <c r="K41" s="12">
        <f t="shared" si="9"/>
        <v>72.5625</v>
      </c>
      <c r="L41" s="12">
        <f t="shared" si="10"/>
        <v>72.5625</v>
      </c>
      <c r="M41" s="13"/>
    </row>
    <row r="42" spans="1:13" x14ac:dyDescent="0.25">
      <c r="A42" s="10" t="s">
        <v>41</v>
      </c>
      <c r="B42" s="11">
        <v>0</v>
      </c>
      <c r="C42" s="11">
        <v>1</v>
      </c>
      <c r="D42" s="11">
        <v>1</v>
      </c>
      <c r="E42" s="11">
        <v>1</v>
      </c>
      <c r="F42" s="11">
        <v>1</v>
      </c>
      <c r="G42" s="12">
        <v>25.3125</v>
      </c>
      <c r="H42" s="12">
        <f t="shared" si="6"/>
        <v>0</v>
      </c>
      <c r="I42" s="12">
        <f t="shared" si="7"/>
        <v>25.3125</v>
      </c>
      <c r="J42" s="12">
        <f t="shared" si="8"/>
        <v>25.3125</v>
      </c>
      <c r="K42" s="12">
        <f t="shared" si="9"/>
        <v>25.3125</v>
      </c>
      <c r="L42" s="12">
        <f t="shared" si="10"/>
        <v>25.3125</v>
      </c>
      <c r="M42" s="13"/>
    </row>
    <row r="43" spans="1:13" x14ac:dyDescent="0.25">
      <c r="A43" s="10" t="s">
        <v>42</v>
      </c>
      <c r="B43" s="11">
        <v>0</v>
      </c>
      <c r="C43" s="11">
        <v>1</v>
      </c>
      <c r="D43" s="11">
        <v>1</v>
      </c>
      <c r="E43" s="11">
        <v>1</v>
      </c>
      <c r="F43" s="11">
        <v>1</v>
      </c>
      <c r="G43" s="12">
        <v>24.1875</v>
      </c>
      <c r="H43" s="12">
        <f t="shared" si="6"/>
        <v>0</v>
      </c>
      <c r="I43" s="12">
        <f t="shared" si="7"/>
        <v>24.1875</v>
      </c>
      <c r="J43" s="12">
        <f t="shared" si="8"/>
        <v>24.1875</v>
      </c>
      <c r="K43" s="12">
        <f t="shared" si="9"/>
        <v>24.1875</v>
      </c>
      <c r="L43" s="12">
        <f t="shared" si="10"/>
        <v>24.1875</v>
      </c>
      <c r="M43" s="13"/>
    </row>
    <row r="44" spans="1:13" x14ac:dyDescent="0.25">
      <c r="A44" s="10" t="s">
        <v>43</v>
      </c>
      <c r="B44" s="11">
        <v>0</v>
      </c>
      <c r="C44" s="11">
        <v>1</v>
      </c>
      <c r="D44" s="11">
        <v>1</v>
      </c>
      <c r="E44" s="11">
        <v>1</v>
      </c>
      <c r="F44" s="11">
        <v>1</v>
      </c>
      <c r="G44" s="12">
        <v>29.25</v>
      </c>
      <c r="H44" s="12">
        <f t="shared" si="6"/>
        <v>0</v>
      </c>
      <c r="I44" s="12">
        <f t="shared" si="7"/>
        <v>29.25</v>
      </c>
      <c r="J44" s="12">
        <f t="shared" si="8"/>
        <v>29.25</v>
      </c>
      <c r="K44" s="12">
        <f t="shared" si="9"/>
        <v>29.25</v>
      </c>
      <c r="L44" s="12">
        <f t="shared" si="10"/>
        <v>29.25</v>
      </c>
      <c r="M44" s="13"/>
    </row>
    <row r="45" spans="1:13" x14ac:dyDescent="0.25">
      <c r="A45" s="10" t="s">
        <v>44</v>
      </c>
      <c r="B45" s="11">
        <v>0</v>
      </c>
      <c r="C45" s="11">
        <v>1</v>
      </c>
      <c r="D45" s="11">
        <v>1</v>
      </c>
      <c r="E45" s="11">
        <v>1</v>
      </c>
      <c r="F45" s="11">
        <v>1</v>
      </c>
      <c r="G45" s="12">
        <v>123.75</v>
      </c>
      <c r="H45" s="12">
        <f t="shared" si="6"/>
        <v>0</v>
      </c>
      <c r="I45" s="12">
        <f t="shared" si="7"/>
        <v>123.75</v>
      </c>
      <c r="J45" s="12">
        <f t="shared" si="8"/>
        <v>123.75</v>
      </c>
      <c r="K45" s="12">
        <f t="shared" si="9"/>
        <v>123.75</v>
      </c>
      <c r="L45" s="12">
        <f t="shared" si="10"/>
        <v>123.75</v>
      </c>
      <c r="M45" s="13"/>
    </row>
    <row r="46" spans="1:13" x14ac:dyDescent="0.25">
      <c r="A46" s="10" t="s">
        <v>45</v>
      </c>
      <c r="B46" s="11">
        <v>0</v>
      </c>
      <c r="C46" s="11">
        <v>1</v>
      </c>
      <c r="D46" s="11">
        <v>1</v>
      </c>
      <c r="E46" s="11">
        <v>1</v>
      </c>
      <c r="F46" s="11">
        <v>1</v>
      </c>
      <c r="G46" s="12">
        <v>33.75</v>
      </c>
      <c r="H46" s="12">
        <f t="shared" si="6"/>
        <v>0</v>
      </c>
      <c r="I46" s="12">
        <f t="shared" si="7"/>
        <v>33.75</v>
      </c>
      <c r="J46" s="12">
        <f t="shared" si="8"/>
        <v>33.75</v>
      </c>
      <c r="K46" s="12">
        <f t="shared" si="9"/>
        <v>33.75</v>
      </c>
      <c r="L46" s="12">
        <f t="shared" si="10"/>
        <v>33.75</v>
      </c>
      <c r="M46" s="13"/>
    </row>
    <row r="47" spans="1:13" x14ac:dyDescent="0.25">
      <c r="A47" s="10" t="s">
        <v>46</v>
      </c>
      <c r="B47" s="11">
        <v>0</v>
      </c>
      <c r="C47" s="11">
        <v>1</v>
      </c>
      <c r="D47" s="11">
        <v>1</v>
      </c>
      <c r="E47" s="11">
        <v>1</v>
      </c>
      <c r="F47" s="11">
        <v>1</v>
      </c>
      <c r="G47" s="12">
        <v>16.875</v>
      </c>
      <c r="H47" s="12">
        <f t="shared" si="6"/>
        <v>0</v>
      </c>
      <c r="I47" s="12">
        <f t="shared" si="7"/>
        <v>16.875</v>
      </c>
      <c r="J47" s="12">
        <f t="shared" si="8"/>
        <v>16.875</v>
      </c>
      <c r="K47" s="12">
        <f t="shared" si="9"/>
        <v>16.875</v>
      </c>
      <c r="L47" s="12">
        <f t="shared" si="10"/>
        <v>16.875</v>
      </c>
      <c r="M47" s="13"/>
    </row>
    <row r="48" spans="1:13" x14ac:dyDescent="0.25">
      <c r="A48" s="10" t="s">
        <v>47</v>
      </c>
      <c r="B48" s="11"/>
      <c r="C48" s="11"/>
      <c r="D48" s="11"/>
      <c r="E48" s="11"/>
      <c r="F48" s="11"/>
      <c r="G48" s="12"/>
      <c r="H48" s="12">
        <v>250</v>
      </c>
      <c r="I48" s="12">
        <v>500</v>
      </c>
      <c r="J48" s="12">
        <v>500</v>
      </c>
      <c r="K48" s="12">
        <v>500</v>
      </c>
      <c r="L48" s="12">
        <v>500</v>
      </c>
      <c r="M48" s="13"/>
    </row>
    <row r="49" spans="1:13" x14ac:dyDescent="0.25">
      <c r="B49" s="13"/>
      <c r="C49" s="13"/>
      <c r="D49" s="13"/>
      <c r="E49" s="13"/>
      <c r="F49" s="13"/>
      <c r="G49" s="14"/>
      <c r="H49" s="14"/>
      <c r="I49" s="14"/>
      <c r="J49" s="14"/>
      <c r="K49" s="14"/>
      <c r="L49" s="14"/>
      <c r="M49" s="13"/>
    </row>
    <row r="51" spans="1:13" ht="52.8" x14ac:dyDescent="0.25">
      <c r="A51" s="15" t="s">
        <v>11</v>
      </c>
      <c r="B51" s="15" t="s">
        <v>12</v>
      </c>
      <c r="C51" s="15" t="s">
        <v>13</v>
      </c>
      <c r="D51" s="15" t="s">
        <v>14</v>
      </c>
      <c r="E51" s="15" t="s">
        <v>15</v>
      </c>
      <c r="F51" s="15" t="s">
        <v>16</v>
      </c>
    </row>
    <row r="52" spans="1:13" x14ac:dyDescent="0.25">
      <c r="A52" s="16">
        <v>2024</v>
      </c>
      <c r="B52" s="16">
        <v>3</v>
      </c>
      <c r="C52" s="17">
        <f>SUM(H4:H32)+SUM(H33:H47)*3</f>
        <v>2233.3500000000004</v>
      </c>
      <c r="D52" s="17">
        <f>H48</f>
        <v>250</v>
      </c>
      <c r="E52" s="17">
        <f>(C52+D52)*0.21</f>
        <v>521.50350000000003</v>
      </c>
      <c r="F52" s="17">
        <f>C52+D52+E52</f>
        <v>3004.8535000000002</v>
      </c>
    </row>
    <row r="53" spans="1:13" x14ac:dyDescent="0.25">
      <c r="A53" s="16">
        <v>2025</v>
      </c>
      <c r="B53" s="16">
        <v>12</v>
      </c>
      <c r="C53" s="17">
        <f>SUM(I4:I32)+SUM(I33:I47)*3</f>
        <v>5666.0174999999999</v>
      </c>
      <c r="D53" s="17">
        <f>I48</f>
        <v>500</v>
      </c>
      <c r="E53" s="17">
        <f t="shared" ref="E53:E56" si="11">(C53+D53)*0.21</f>
        <v>1294.8636749999998</v>
      </c>
      <c r="F53" s="17">
        <f t="shared" ref="F53:F56" si="12">C53+D53+E53</f>
        <v>7460.8811749999995</v>
      </c>
    </row>
    <row r="54" spans="1:13" x14ac:dyDescent="0.25">
      <c r="A54" s="16">
        <v>2026</v>
      </c>
      <c r="B54" s="16">
        <v>12</v>
      </c>
      <c r="C54" s="17">
        <f>SUM(J4:J32)+SUM(J33:J47)*3</f>
        <v>5135.5475000000006</v>
      </c>
      <c r="D54" s="17">
        <f>J48</f>
        <v>500</v>
      </c>
      <c r="E54" s="17">
        <f t="shared" si="11"/>
        <v>1183.4649750000001</v>
      </c>
      <c r="F54" s="17">
        <f t="shared" si="12"/>
        <v>6819.0124750000004</v>
      </c>
    </row>
    <row r="55" spans="1:13" x14ac:dyDescent="0.25">
      <c r="A55" s="16">
        <v>2027</v>
      </c>
      <c r="B55" s="16">
        <v>12</v>
      </c>
      <c r="C55" s="17">
        <f>SUM(K4:K32)+SUM(K33:K47)*3</f>
        <v>4830.5174999999999</v>
      </c>
      <c r="D55" s="17">
        <f>K48</f>
        <v>500</v>
      </c>
      <c r="E55" s="17">
        <f t="shared" si="11"/>
        <v>1119.4086749999999</v>
      </c>
      <c r="F55" s="17">
        <f t="shared" si="12"/>
        <v>6449.9261749999996</v>
      </c>
    </row>
    <row r="56" spans="1:13" x14ac:dyDescent="0.25">
      <c r="A56" s="16">
        <v>2028</v>
      </c>
      <c r="B56" s="16">
        <v>9</v>
      </c>
      <c r="C56" s="17">
        <f>SUM(L4:L32)+SUM(L33:L47)*2</f>
        <v>6367.5950000000003</v>
      </c>
      <c r="D56" s="17">
        <f>L48</f>
        <v>500</v>
      </c>
      <c r="E56" s="17">
        <f t="shared" si="11"/>
        <v>1442.1949500000001</v>
      </c>
      <c r="F56" s="17">
        <f t="shared" si="12"/>
        <v>8309.7899500000003</v>
      </c>
    </row>
    <row r="57" spans="1:13" x14ac:dyDescent="0.25">
      <c r="A57" s="18" t="s">
        <v>17</v>
      </c>
      <c r="B57" s="18">
        <v>48</v>
      </c>
      <c r="C57" s="19">
        <f>SUM(C52:C56)</f>
        <v>24233.027500000004</v>
      </c>
      <c r="D57" s="19">
        <f t="shared" ref="D57:F57" si="13">SUM(D52:D56)</f>
        <v>2250</v>
      </c>
      <c r="E57" s="19">
        <f t="shared" si="13"/>
        <v>5561.4357749999999</v>
      </c>
      <c r="F57" s="19">
        <f t="shared" si="13"/>
        <v>32044.463275000002</v>
      </c>
    </row>
    <row r="59" spans="1:13" ht="32.1" customHeight="1" thickBot="1" x14ac:dyDescent="0.3">
      <c r="A59" s="31" t="s">
        <v>18</v>
      </c>
      <c r="B59" s="31"/>
      <c r="C59" s="31"/>
      <c r="D59" s="31"/>
      <c r="E59" s="31"/>
    </row>
    <row r="60" spans="1:13" x14ac:dyDescent="0.25">
      <c r="A60" s="32" t="s">
        <v>19</v>
      </c>
      <c r="B60" s="33"/>
      <c r="C60" s="33"/>
      <c r="D60" s="34"/>
      <c r="E60" s="4">
        <f>C57</f>
        <v>24233.027500000004</v>
      </c>
    </row>
    <row r="61" spans="1:13" ht="13.8" thickBot="1" x14ac:dyDescent="0.3">
      <c r="A61" s="35" t="s">
        <v>20</v>
      </c>
      <c r="B61" s="36"/>
      <c r="C61" s="36"/>
      <c r="D61" s="37"/>
      <c r="E61" s="4">
        <f>D57</f>
        <v>2250</v>
      </c>
    </row>
    <row r="62" spans="1:13" ht="13.8" thickBot="1" x14ac:dyDescent="0.3">
      <c r="A62" s="28" t="s">
        <v>21</v>
      </c>
      <c r="B62" s="29"/>
      <c r="C62" s="29"/>
      <c r="D62" s="30"/>
      <c r="E62" s="5">
        <f>E60+E61</f>
        <v>26483.027500000004</v>
      </c>
    </row>
    <row r="63" spans="1:13" ht="13.8" thickBot="1" x14ac:dyDescent="0.3">
      <c r="A63" s="38" t="s">
        <v>22</v>
      </c>
      <c r="B63" s="39"/>
      <c r="C63" s="40">
        <v>0.21</v>
      </c>
      <c r="D63" s="3">
        <v>0.21</v>
      </c>
      <c r="E63" s="2">
        <f>E62*D63</f>
        <v>5561.4357750000008</v>
      </c>
    </row>
    <row r="64" spans="1:13" ht="13.8" thickBot="1" x14ac:dyDescent="0.3">
      <c r="A64" s="28" t="s">
        <v>23</v>
      </c>
      <c r="B64" s="29"/>
      <c r="C64" s="29"/>
      <c r="D64" s="30"/>
      <c r="E64" s="5">
        <f>E62+E63</f>
        <v>32044.463275000006</v>
      </c>
    </row>
    <row r="66" spans="1:5" ht="15" customHeight="1" thickBot="1" x14ac:dyDescent="0.3">
      <c r="A66" s="23" t="s">
        <v>24</v>
      </c>
      <c r="B66" s="23"/>
      <c r="C66" s="23"/>
      <c r="D66" s="23"/>
      <c r="E66" s="23"/>
    </row>
    <row r="67" spans="1:5" x14ac:dyDescent="0.25">
      <c r="A67" s="24" t="s">
        <v>25</v>
      </c>
      <c r="B67" s="25"/>
      <c r="C67" s="25"/>
      <c r="D67" s="25"/>
      <c r="E67" s="6">
        <f>E62</f>
        <v>26483.027500000004</v>
      </c>
    </row>
    <row r="68" spans="1:5" x14ac:dyDescent="0.25">
      <c r="A68" s="26" t="s">
        <v>26</v>
      </c>
      <c r="B68" s="27"/>
      <c r="C68" s="27"/>
      <c r="D68" s="27"/>
      <c r="E68" s="1">
        <v>0</v>
      </c>
    </row>
    <row r="69" spans="1:5" ht="13.8" thickBot="1" x14ac:dyDescent="0.3">
      <c r="A69" s="20" t="s">
        <v>27</v>
      </c>
      <c r="B69" s="21"/>
      <c r="C69" s="22"/>
      <c r="D69" s="3">
        <v>0.2</v>
      </c>
      <c r="E69" s="7">
        <f>(E67+E68)*D69</f>
        <v>5296.6055000000015</v>
      </c>
    </row>
    <row r="70" spans="1:5" ht="13.8" thickBot="1" x14ac:dyDescent="0.3">
      <c r="A70" s="28" t="s">
        <v>28</v>
      </c>
      <c r="B70" s="29"/>
      <c r="C70" s="29"/>
      <c r="D70" s="30"/>
      <c r="E70" s="5">
        <f>E67+E68+E69</f>
        <v>31779.633000000005</v>
      </c>
    </row>
  </sheetData>
  <mergeCells count="11">
    <mergeCell ref="A64:D64"/>
    <mergeCell ref="A59:E59"/>
    <mergeCell ref="A60:D60"/>
    <mergeCell ref="A61:D61"/>
    <mergeCell ref="A62:D62"/>
    <mergeCell ref="A63:C63"/>
    <mergeCell ref="A69:C69"/>
    <mergeCell ref="A66:E66"/>
    <mergeCell ref="A67:D67"/>
    <mergeCell ref="A68:D68"/>
    <mergeCell ref="A70:D70"/>
  </mergeCells>
  <pageMargins left="0.7" right="0.7" top="0.75" bottom="0.75" header="0.3" footer="0.3"/>
  <ignoredErrors>
    <ignoredError sqref="E6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Annex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Ferran Sancho Teixido</dc:creator>
  <cp:lastModifiedBy>BEATRIZ ROVIRA AZORÍN</cp:lastModifiedBy>
  <dcterms:created xsi:type="dcterms:W3CDTF">2024-05-30T16:45:00Z</dcterms:created>
  <dcterms:modified xsi:type="dcterms:W3CDTF">2024-08-30T11:28:50Z</dcterms:modified>
</cp:coreProperties>
</file>