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92.168.1.112\Dades\arxi2024\X_HOSPITAL UNIVERSITARI DE VIC\x240023 OSM planta soterrani\_ARXIUS TREBALL AEC\_AMIDAMENTS\"/>
    </mc:Choice>
  </mc:AlternateContent>
  <xr:revisionPtr revIDLastSave="0" documentId="8_{C271A2BA-0C03-4A27-8410-6BD82643F684}" xr6:coauthVersionLast="47" xr6:coauthVersionMax="47" xr10:uidLastSave="{00000000-0000-0000-0000-000000000000}"/>
  <bookViews>
    <workbookView xWindow="-19320" yWindow="-120" windowWidth="19440" windowHeight="14880" xr2:uid="{6BB4A1FD-EE18-49A4-BFF8-70C4BBA31E21}"/>
  </bookViews>
  <sheets>
    <sheet name="Hoja1" sheetId="1" r:id="rId1"/>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53" i="1" l="1"/>
  <c r="K1054" i="1"/>
  <c r="K1143" i="1"/>
  <c r="L1149" i="1"/>
  <c r="J1151" i="1"/>
  <c r="K1152" i="1" s="1"/>
  <c r="L1144" i="1"/>
  <c r="J1146" i="1"/>
  <c r="K1147" i="1" s="1"/>
  <c r="K1144" i="1" s="1"/>
  <c r="K1130" i="1"/>
  <c r="L1136" i="1"/>
  <c r="J1138" i="1"/>
  <c r="K1139" i="1" s="1"/>
  <c r="L1131" i="1"/>
  <c r="J1133" i="1"/>
  <c r="K1134" i="1" s="1"/>
  <c r="K1117" i="1"/>
  <c r="L1123" i="1"/>
  <c r="J1125" i="1"/>
  <c r="K1126" i="1" s="1"/>
  <c r="L1118" i="1"/>
  <c r="J1120" i="1"/>
  <c r="K1121" i="1" s="1"/>
  <c r="K1099" i="1"/>
  <c r="L1110" i="1"/>
  <c r="J1112" i="1"/>
  <c r="K1113" i="1" s="1"/>
  <c r="L1105" i="1"/>
  <c r="J1107" i="1"/>
  <c r="K1108" i="1" s="1"/>
  <c r="L1100" i="1"/>
  <c r="J1102" i="1"/>
  <c r="K1103" i="1" s="1"/>
  <c r="K1081" i="1"/>
  <c r="L1092" i="1"/>
  <c r="K1095" i="1"/>
  <c r="K1092" i="1" s="1"/>
  <c r="J1094" i="1"/>
  <c r="L1087" i="1"/>
  <c r="K1090" i="1"/>
  <c r="J1089" i="1"/>
  <c r="L1082" i="1"/>
  <c r="J1084" i="1"/>
  <c r="K1085" i="1" s="1"/>
  <c r="K1068" i="1"/>
  <c r="L1074" i="1"/>
  <c r="J1076" i="1"/>
  <c r="K1077" i="1" s="1"/>
  <c r="L1069" i="1"/>
  <c r="J1071" i="1"/>
  <c r="K1072" i="1" s="1"/>
  <c r="K1055" i="1"/>
  <c r="L1061" i="1"/>
  <c r="J1063" i="1"/>
  <c r="K1064" i="1" s="1"/>
  <c r="L1056" i="1"/>
  <c r="J1058" i="1"/>
  <c r="K1059" i="1" s="1"/>
  <c r="M1059" i="1" s="1"/>
  <c r="M1056" i="1" s="1"/>
  <c r="K901" i="1"/>
  <c r="K993" i="1"/>
  <c r="L1044" i="1"/>
  <c r="J1046" i="1"/>
  <c r="K1047" i="1" s="1"/>
  <c r="L1039" i="1"/>
  <c r="K1042" i="1"/>
  <c r="K1039" i="1" s="1"/>
  <c r="J1041" i="1"/>
  <c r="L1034" i="1"/>
  <c r="J1036" i="1"/>
  <c r="K1037" i="1" s="1"/>
  <c r="L1029" i="1"/>
  <c r="K1032" i="1"/>
  <c r="M1032" i="1" s="1"/>
  <c r="M1029" i="1" s="1"/>
  <c r="J1031" i="1"/>
  <c r="L1024" i="1"/>
  <c r="J1026" i="1"/>
  <c r="K1027" i="1" s="1"/>
  <c r="L1019" i="1"/>
  <c r="J1021" i="1"/>
  <c r="K1022" i="1" s="1"/>
  <c r="L1014" i="1"/>
  <c r="J1016" i="1"/>
  <c r="K1017" i="1" s="1"/>
  <c r="M1017" i="1" s="1"/>
  <c r="M1014" i="1" s="1"/>
  <c r="L1009" i="1"/>
  <c r="J1011" i="1"/>
  <c r="K1012" i="1" s="1"/>
  <c r="L1004" i="1"/>
  <c r="J1006" i="1"/>
  <c r="K1007" i="1" s="1"/>
  <c r="L999" i="1"/>
  <c r="K1002" i="1"/>
  <c r="K999" i="1" s="1"/>
  <c r="J1001" i="1"/>
  <c r="L994" i="1"/>
  <c r="K997" i="1"/>
  <c r="K994" i="1" s="1"/>
  <c r="J996" i="1"/>
  <c r="K960" i="1"/>
  <c r="L986" i="1"/>
  <c r="J988" i="1"/>
  <c r="K989" i="1" s="1"/>
  <c r="L981" i="1"/>
  <c r="J983" i="1"/>
  <c r="K984" i="1" s="1"/>
  <c r="L976" i="1"/>
  <c r="J978" i="1"/>
  <c r="K979" i="1" s="1"/>
  <c r="K976" i="1" s="1"/>
  <c r="L971" i="1"/>
  <c r="J973" i="1"/>
  <c r="K974" i="1" s="1"/>
  <c r="L966" i="1"/>
  <c r="K969" i="1"/>
  <c r="K966" i="1" s="1"/>
  <c r="J968" i="1"/>
  <c r="L961" i="1"/>
  <c r="K964" i="1"/>
  <c r="K961" i="1" s="1"/>
  <c r="J963" i="1"/>
  <c r="K902" i="1"/>
  <c r="L953" i="1"/>
  <c r="J955" i="1"/>
  <c r="K956" i="1" s="1"/>
  <c r="L948" i="1"/>
  <c r="K951" i="1"/>
  <c r="K948" i="1" s="1"/>
  <c r="J950" i="1"/>
  <c r="L943" i="1"/>
  <c r="J945" i="1"/>
  <c r="K946" i="1" s="1"/>
  <c r="L938" i="1"/>
  <c r="K941" i="1"/>
  <c r="M941" i="1" s="1"/>
  <c r="M938" i="1" s="1"/>
  <c r="J940" i="1"/>
  <c r="L933" i="1"/>
  <c r="J935" i="1"/>
  <c r="K936" i="1" s="1"/>
  <c r="L928" i="1"/>
  <c r="J930" i="1"/>
  <c r="K931" i="1" s="1"/>
  <c r="L923" i="1"/>
  <c r="K923" i="1"/>
  <c r="J925" i="1"/>
  <c r="K926" i="1" s="1"/>
  <c r="M926" i="1" s="1"/>
  <c r="M923" i="1" s="1"/>
  <c r="L918" i="1"/>
  <c r="J920" i="1"/>
  <c r="K921" i="1" s="1"/>
  <c r="L913" i="1"/>
  <c r="J915" i="1"/>
  <c r="K916" i="1" s="1"/>
  <c r="L908" i="1"/>
  <c r="K911" i="1"/>
  <c r="M911" i="1" s="1"/>
  <c r="M908" i="1" s="1"/>
  <c r="J910" i="1"/>
  <c r="L903" i="1"/>
  <c r="K906" i="1"/>
  <c r="M906" i="1" s="1"/>
  <c r="M903" i="1" s="1"/>
  <c r="J905" i="1"/>
  <c r="K787" i="1"/>
  <c r="K871" i="1"/>
  <c r="L892" i="1"/>
  <c r="J894" i="1"/>
  <c r="K895" i="1" s="1"/>
  <c r="L887" i="1"/>
  <c r="K890" i="1"/>
  <c r="M890" i="1" s="1"/>
  <c r="M887" i="1" s="1"/>
  <c r="J889" i="1"/>
  <c r="L882" i="1"/>
  <c r="J884" i="1"/>
  <c r="K885" i="1" s="1"/>
  <c r="L877" i="1"/>
  <c r="J879" i="1"/>
  <c r="K880" i="1" s="1"/>
  <c r="L872" i="1"/>
  <c r="J874" i="1"/>
  <c r="K875" i="1" s="1"/>
  <c r="M875" i="1" s="1"/>
  <c r="M872" i="1" s="1"/>
  <c r="K788" i="1"/>
  <c r="L864" i="1"/>
  <c r="J866" i="1"/>
  <c r="K867" i="1" s="1"/>
  <c r="L859" i="1"/>
  <c r="K862" i="1"/>
  <c r="K859" i="1" s="1"/>
  <c r="J861" i="1"/>
  <c r="L854" i="1"/>
  <c r="J856" i="1"/>
  <c r="K857" i="1" s="1"/>
  <c r="K854" i="1" s="1"/>
  <c r="L849" i="1"/>
  <c r="J851" i="1"/>
  <c r="K852" i="1" s="1"/>
  <c r="L844" i="1"/>
  <c r="J846" i="1"/>
  <c r="K847" i="1" s="1"/>
  <c r="L839" i="1"/>
  <c r="K842" i="1"/>
  <c r="K839" i="1" s="1"/>
  <c r="J841" i="1"/>
  <c r="L834" i="1"/>
  <c r="J836" i="1"/>
  <c r="K837" i="1" s="1"/>
  <c r="M837" i="1" s="1"/>
  <c r="M834" i="1" s="1"/>
  <c r="L829" i="1"/>
  <c r="J831" i="1"/>
  <c r="K832" i="1" s="1"/>
  <c r="L824" i="1"/>
  <c r="J826" i="1"/>
  <c r="K827" i="1" s="1"/>
  <c r="L819" i="1"/>
  <c r="K822" i="1"/>
  <c r="K819" i="1" s="1"/>
  <c r="J821" i="1"/>
  <c r="L814" i="1"/>
  <c r="J816" i="1"/>
  <c r="K817" i="1" s="1"/>
  <c r="L809" i="1"/>
  <c r="J811" i="1"/>
  <c r="K812" i="1" s="1"/>
  <c r="L804" i="1"/>
  <c r="J806" i="1"/>
  <c r="K807" i="1" s="1"/>
  <c r="L799" i="1"/>
  <c r="J801" i="1"/>
  <c r="K802" i="1" s="1"/>
  <c r="L794" i="1"/>
  <c r="J796" i="1"/>
  <c r="K797" i="1" s="1"/>
  <c r="K794" i="1" s="1"/>
  <c r="L789" i="1"/>
  <c r="K792" i="1"/>
  <c r="K789" i="1" s="1"/>
  <c r="J791" i="1"/>
  <c r="K584" i="1"/>
  <c r="K737" i="1"/>
  <c r="L778" i="1"/>
  <c r="J780" i="1"/>
  <c r="K781" i="1" s="1"/>
  <c r="L773" i="1"/>
  <c r="K776" i="1"/>
  <c r="K773" i="1" s="1"/>
  <c r="J775" i="1"/>
  <c r="L768" i="1"/>
  <c r="K771" i="1"/>
  <c r="K768" i="1" s="1"/>
  <c r="J770" i="1"/>
  <c r="L763" i="1"/>
  <c r="J765" i="1"/>
  <c r="K766" i="1" s="1"/>
  <c r="L758" i="1"/>
  <c r="J760" i="1"/>
  <c r="K761" i="1" s="1"/>
  <c r="L753" i="1"/>
  <c r="J755" i="1"/>
  <c r="K756" i="1" s="1"/>
  <c r="L748" i="1"/>
  <c r="J750" i="1"/>
  <c r="K751" i="1" s="1"/>
  <c r="L743" i="1"/>
  <c r="J745" i="1"/>
  <c r="K746" i="1" s="1"/>
  <c r="K743" i="1" s="1"/>
  <c r="L738" i="1"/>
  <c r="K741" i="1"/>
  <c r="K738" i="1" s="1"/>
  <c r="J740" i="1"/>
  <c r="K699" i="1"/>
  <c r="L730" i="1"/>
  <c r="J732" i="1"/>
  <c r="K733" i="1" s="1"/>
  <c r="M733" i="1" s="1"/>
  <c r="M730" i="1" s="1"/>
  <c r="L725" i="1"/>
  <c r="J727" i="1"/>
  <c r="K728" i="1" s="1"/>
  <c r="L720" i="1"/>
  <c r="J722" i="1"/>
  <c r="K723" i="1" s="1"/>
  <c r="L715" i="1"/>
  <c r="K715" i="1"/>
  <c r="M718" i="1"/>
  <c r="M715" i="1" s="1"/>
  <c r="K718" i="1"/>
  <c r="J717" i="1"/>
  <c r="L710" i="1"/>
  <c r="K710" i="1"/>
  <c r="M713" i="1"/>
  <c r="M710" i="1" s="1"/>
  <c r="K713" i="1"/>
  <c r="J712" i="1"/>
  <c r="L705" i="1"/>
  <c r="K708" i="1"/>
  <c r="K705" i="1" s="1"/>
  <c r="J707" i="1"/>
  <c r="L700" i="1"/>
  <c r="J702" i="1"/>
  <c r="K703" i="1" s="1"/>
  <c r="K671" i="1"/>
  <c r="L692" i="1"/>
  <c r="K692" i="1"/>
  <c r="M695" i="1"/>
  <c r="M692" i="1" s="1"/>
  <c r="J694" i="1"/>
  <c r="K695" i="1" s="1"/>
  <c r="L687" i="1"/>
  <c r="J689" i="1"/>
  <c r="K690" i="1" s="1"/>
  <c r="L682" i="1"/>
  <c r="J684" i="1"/>
  <c r="K685" i="1" s="1"/>
  <c r="L677" i="1"/>
  <c r="K680" i="1"/>
  <c r="K677" i="1" s="1"/>
  <c r="J679" i="1"/>
  <c r="L672" i="1"/>
  <c r="J674" i="1"/>
  <c r="K675" i="1" s="1"/>
  <c r="K638" i="1"/>
  <c r="L664" i="1"/>
  <c r="K667" i="1"/>
  <c r="K664" i="1" s="1"/>
  <c r="J666" i="1"/>
  <c r="L659" i="1"/>
  <c r="J661" i="1"/>
  <c r="K662" i="1" s="1"/>
  <c r="L654" i="1"/>
  <c r="K654" i="1"/>
  <c r="M657" i="1"/>
  <c r="M654" i="1" s="1"/>
  <c r="K657" i="1"/>
  <c r="J656" i="1"/>
  <c r="L649" i="1"/>
  <c r="K652" i="1"/>
  <c r="J651" i="1"/>
  <c r="L644" i="1"/>
  <c r="J646" i="1"/>
  <c r="K647" i="1" s="1"/>
  <c r="L639" i="1"/>
  <c r="J641" i="1"/>
  <c r="K642" i="1" s="1"/>
  <c r="M642" i="1" s="1"/>
  <c r="M639" i="1" s="1"/>
  <c r="K585" i="1"/>
  <c r="L631" i="1"/>
  <c r="K634" i="1"/>
  <c r="K631" i="1" s="1"/>
  <c r="J633" i="1"/>
  <c r="L626" i="1"/>
  <c r="K629" i="1"/>
  <c r="K626" i="1" s="1"/>
  <c r="J628" i="1"/>
  <c r="L621" i="1"/>
  <c r="J623" i="1"/>
  <c r="K624" i="1" s="1"/>
  <c r="L616" i="1"/>
  <c r="J618" i="1"/>
  <c r="K619" i="1" s="1"/>
  <c r="M619" i="1" s="1"/>
  <c r="M616" i="1" s="1"/>
  <c r="L611" i="1"/>
  <c r="J613" i="1"/>
  <c r="K614" i="1" s="1"/>
  <c r="L606" i="1"/>
  <c r="J608" i="1"/>
  <c r="K609" i="1" s="1"/>
  <c r="L601" i="1"/>
  <c r="J603" i="1"/>
  <c r="K604" i="1" s="1"/>
  <c r="M604" i="1" s="1"/>
  <c r="M601" i="1" s="1"/>
  <c r="L596" i="1"/>
  <c r="K599" i="1"/>
  <c r="K596" i="1" s="1"/>
  <c r="J598" i="1"/>
  <c r="L591" i="1"/>
  <c r="J593" i="1"/>
  <c r="K594" i="1" s="1"/>
  <c r="L586" i="1"/>
  <c r="K589" i="1"/>
  <c r="K586" i="1" s="1"/>
  <c r="J588" i="1"/>
  <c r="K435" i="1"/>
  <c r="K544" i="1"/>
  <c r="L575" i="1"/>
  <c r="K578" i="1"/>
  <c r="K575" i="1" s="1"/>
  <c r="J577" i="1"/>
  <c r="L570" i="1"/>
  <c r="J572" i="1"/>
  <c r="K573" i="1" s="1"/>
  <c r="L565" i="1"/>
  <c r="J567" i="1"/>
  <c r="K568" i="1" s="1"/>
  <c r="L560" i="1"/>
  <c r="J562" i="1"/>
  <c r="K563" i="1" s="1"/>
  <c r="L555" i="1"/>
  <c r="J557" i="1"/>
  <c r="K558" i="1" s="1"/>
  <c r="L550" i="1"/>
  <c r="J552" i="1"/>
  <c r="K553" i="1" s="1"/>
  <c r="K550" i="1" s="1"/>
  <c r="L545" i="1"/>
  <c r="J547" i="1"/>
  <c r="K548" i="1" s="1"/>
  <c r="K436" i="1"/>
  <c r="L537" i="1"/>
  <c r="K537" i="1"/>
  <c r="J539" i="1"/>
  <c r="K540" i="1" s="1"/>
  <c r="M540" i="1" s="1"/>
  <c r="M537" i="1" s="1"/>
  <c r="L532" i="1"/>
  <c r="J534" i="1"/>
  <c r="K535" i="1" s="1"/>
  <c r="L527" i="1"/>
  <c r="J529" i="1"/>
  <c r="K530" i="1" s="1"/>
  <c r="L522" i="1"/>
  <c r="K525" i="1"/>
  <c r="K522" i="1" s="1"/>
  <c r="J524" i="1"/>
  <c r="L517" i="1"/>
  <c r="J519" i="1"/>
  <c r="K520" i="1" s="1"/>
  <c r="L512" i="1"/>
  <c r="K515" i="1"/>
  <c r="M515" i="1" s="1"/>
  <c r="M512" i="1" s="1"/>
  <c r="J514" i="1"/>
  <c r="L507" i="1"/>
  <c r="J509" i="1"/>
  <c r="K510" i="1" s="1"/>
  <c r="L502" i="1"/>
  <c r="J504" i="1"/>
  <c r="K505" i="1" s="1"/>
  <c r="L497" i="1"/>
  <c r="J499" i="1"/>
  <c r="K500" i="1" s="1"/>
  <c r="L492" i="1"/>
  <c r="J494" i="1"/>
  <c r="K495" i="1" s="1"/>
  <c r="L487" i="1"/>
  <c r="K490" i="1"/>
  <c r="K487" i="1" s="1"/>
  <c r="J489" i="1"/>
  <c r="L482" i="1"/>
  <c r="K485" i="1"/>
  <c r="K482" i="1" s="1"/>
  <c r="J484" i="1"/>
  <c r="L477" i="1"/>
  <c r="J479" i="1"/>
  <c r="K480" i="1" s="1"/>
  <c r="L472" i="1"/>
  <c r="K472" i="1"/>
  <c r="M475" i="1"/>
  <c r="M472" i="1" s="1"/>
  <c r="K475" i="1"/>
  <c r="J474" i="1"/>
  <c r="L467" i="1"/>
  <c r="J469" i="1"/>
  <c r="K470" i="1" s="1"/>
  <c r="L462" i="1"/>
  <c r="J464" i="1"/>
  <c r="K465" i="1" s="1"/>
  <c r="L457" i="1"/>
  <c r="J459" i="1"/>
  <c r="K460" i="1" s="1"/>
  <c r="M460" i="1" s="1"/>
  <c r="M457" i="1" s="1"/>
  <c r="L452" i="1"/>
  <c r="J454" i="1"/>
  <c r="K455" i="1" s="1"/>
  <c r="L447" i="1"/>
  <c r="J449" i="1"/>
  <c r="K450" i="1" s="1"/>
  <c r="L442" i="1"/>
  <c r="J444" i="1"/>
  <c r="K445" i="1" s="1"/>
  <c r="L437" i="1"/>
  <c r="J439" i="1"/>
  <c r="K440" i="1" s="1"/>
  <c r="K144" i="1"/>
  <c r="K400" i="1"/>
  <c r="L426" i="1"/>
  <c r="J428" i="1"/>
  <c r="K429" i="1" s="1"/>
  <c r="M429" i="1" s="1"/>
  <c r="M426" i="1" s="1"/>
  <c r="L421" i="1"/>
  <c r="K424" i="1"/>
  <c r="K421" i="1" s="1"/>
  <c r="J423" i="1"/>
  <c r="L416" i="1"/>
  <c r="J418" i="1"/>
  <c r="K419" i="1" s="1"/>
  <c r="L411" i="1"/>
  <c r="K414" i="1"/>
  <c r="K411" i="1" s="1"/>
  <c r="J413" i="1"/>
  <c r="L406" i="1"/>
  <c r="J408" i="1"/>
  <c r="K409" i="1" s="1"/>
  <c r="M409" i="1" s="1"/>
  <c r="M406" i="1" s="1"/>
  <c r="L401" i="1"/>
  <c r="J403" i="1"/>
  <c r="K404" i="1" s="1"/>
  <c r="K357" i="1"/>
  <c r="L393" i="1"/>
  <c r="K396" i="1"/>
  <c r="J395" i="1"/>
  <c r="L388" i="1"/>
  <c r="J390" i="1"/>
  <c r="K391" i="1" s="1"/>
  <c r="L383" i="1"/>
  <c r="J385" i="1"/>
  <c r="K386" i="1" s="1"/>
  <c r="L378" i="1"/>
  <c r="K378" i="1"/>
  <c r="J380" i="1"/>
  <c r="K381" i="1" s="1"/>
  <c r="M381" i="1" s="1"/>
  <c r="M378" i="1" s="1"/>
  <c r="L373" i="1"/>
  <c r="J375" i="1"/>
  <c r="K376" i="1" s="1"/>
  <c r="L368" i="1"/>
  <c r="J370" i="1"/>
  <c r="K371" i="1" s="1"/>
  <c r="K368" i="1" s="1"/>
  <c r="L363" i="1"/>
  <c r="K366" i="1"/>
  <c r="K363" i="1" s="1"/>
  <c r="J365" i="1"/>
  <c r="L358" i="1"/>
  <c r="J360" i="1"/>
  <c r="K361" i="1" s="1"/>
  <c r="K314" i="1"/>
  <c r="L350" i="1"/>
  <c r="J352" i="1"/>
  <c r="K353" i="1" s="1"/>
  <c r="L345" i="1"/>
  <c r="J347" i="1"/>
  <c r="K348" i="1" s="1"/>
  <c r="L340" i="1"/>
  <c r="J342" i="1"/>
  <c r="K343" i="1" s="1"/>
  <c r="K340" i="1" s="1"/>
  <c r="L335" i="1"/>
  <c r="J337" i="1"/>
  <c r="K338" i="1" s="1"/>
  <c r="L330" i="1"/>
  <c r="K330" i="1"/>
  <c r="K333" i="1"/>
  <c r="M333" i="1" s="1"/>
  <c r="M330" i="1" s="1"/>
  <c r="J332" i="1"/>
  <c r="L325" i="1"/>
  <c r="J327" i="1"/>
  <c r="K328" i="1" s="1"/>
  <c r="L320" i="1"/>
  <c r="J322" i="1"/>
  <c r="K323" i="1" s="1"/>
  <c r="L315" i="1"/>
  <c r="J317" i="1"/>
  <c r="K318" i="1" s="1"/>
  <c r="M318" i="1" s="1"/>
  <c r="M315" i="1" s="1"/>
  <c r="K301" i="1"/>
  <c r="L307" i="1"/>
  <c r="J309" i="1"/>
  <c r="K310" i="1" s="1"/>
  <c r="L302" i="1"/>
  <c r="K305" i="1"/>
  <c r="J304" i="1"/>
  <c r="K268" i="1"/>
  <c r="L294" i="1"/>
  <c r="J296" i="1"/>
  <c r="K297" i="1" s="1"/>
  <c r="L289" i="1"/>
  <c r="J291" i="1"/>
  <c r="K292" i="1" s="1"/>
  <c r="K289" i="1" s="1"/>
  <c r="L284" i="1"/>
  <c r="K287" i="1"/>
  <c r="K284" i="1" s="1"/>
  <c r="J286" i="1"/>
  <c r="L279" i="1"/>
  <c r="K282" i="1"/>
  <c r="J281" i="1"/>
  <c r="L274" i="1"/>
  <c r="J276" i="1"/>
  <c r="K277" i="1" s="1"/>
  <c r="L269" i="1"/>
  <c r="J271" i="1"/>
  <c r="K272" i="1" s="1"/>
  <c r="M272" i="1" s="1"/>
  <c r="M269" i="1" s="1"/>
  <c r="K145" i="1"/>
  <c r="L261" i="1"/>
  <c r="K264" i="1"/>
  <c r="K261" i="1" s="1"/>
  <c r="J263" i="1"/>
  <c r="L256" i="1"/>
  <c r="K259" i="1"/>
  <c r="K256" i="1" s="1"/>
  <c r="J258" i="1"/>
  <c r="L251" i="1"/>
  <c r="K254" i="1"/>
  <c r="J253" i="1"/>
  <c r="L246" i="1"/>
  <c r="J248" i="1"/>
  <c r="K249" i="1" s="1"/>
  <c r="L241" i="1"/>
  <c r="J243" i="1"/>
  <c r="K244" i="1" s="1"/>
  <c r="L236" i="1"/>
  <c r="J238" i="1"/>
  <c r="K239" i="1" s="1"/>
  <c r="M239" i="1" s="1"/>
  <c r="M236" i="1" s="1"/>
  <c r="L231" i="1"/>
  <c r="J233" i="1"/>
  <c r="K234" i="1" s="1"/>
  <c r="L226" i="1"/>
  <c r="J228" i="1"/>
  <c r="K229" i="1" s="1"/>
  <c r="M229" i="1" s="1"/>
  <c r="M226" i="1" s="1"/>
  <c r="L221" i="1"/>
  <c r="J223" i="1"/>
  <c r="K224" i="1" s="1"/>
  <c r="L216" i="1"/>
  <c r="J218" i="1"/>
  <c r="K219" i="1" s="1"/>
  <c r="L211" i="1"/>
  <c r="K214" i="1"/>
  <c r="J213" i="1"/>
  <c r="L206" i="1"/>
  <c r="J208" i="1"/>
  <c r="K209" i="1" s="1"/>
  <c r="K206" i="1" s="1"/>
  <c r="L201" i="1"/>
  <c r="J203" i="1"/>
  <c r="K204" i="1" s="1"/>
  <c r="L196" i="1"/>
  <c r="J198" i="1"/>
  <c r="K199" i="1" s="1"/>
  <c r="M199" i="1" s="1"/>
  <c r="M196" i="1" s="1"/>
  <c r="L191" i="1"/>
  <c r="K194" i="1"/>
  <c r="K191" i="1" s="1"/>
  <c r="J193" i="1"/>
  <c r="L186" i="1"/>
  <c r="J188" i="1"/>
  <c r="K189" i="1" s="1"/>
  <c r="K186" i="1" s="1"/>
  <c r="L181" i="1"/>
  <c r="J183" i="1"/>
  <c r="K184" i="1" s="1"/>
  <c r="L176" i="1"/>
  <c r="K179" i="1"/>
  <c r="K176" i="1" s="1"/>
  <c r="J178" i="1"/>
  <c r="L171" i="1"/>
  <c r="K174" i="1"/>
  <c r="J173" i="1"/>
  <c r="L166" i="1"/>
  <c r="J168" i="1"/>
  <c r="K169" i="1" s="1"/>
  <c r="L161" i="1"/>
  <c r="J163" i="1"/>
  <c r="K164" i="1" s="1"/>
  <c r="L156" i="1"/>
  <c r="J158" i="1"/>
  <c r="K159" i="1" s="1"/>
  <c r="M159" i="1" s="1"/>
  <c r="M156" i="1" s="1"/>
  <c r="L151" i="1"/>
  <c r="J153" i="1"/>
  <c r="K154" i="1" s="1"/>
  <c r="L146" i="1"/>
  <c r="J148" i="1"/>
  <c r="K149" i="1" s="1"/>
  <c r="K146" i="1" s="1"/>
  <c r="K103" i="1"/>
  <c r="K104" i="1"/>
  <c r="L135" i="1"/>
  <c r="J137" i="1"/>
  <c r="K138" i="1" s="1"/>
  <c r="K135" i="1" s="1"/>
  <c r="L130" i="1"/>
  <c r="K133" i="1"/>
  <c r="K130" i="1" s="1"/>
  <c r="J132" i="1"/>
  <c r="L125" i="1"/>
  <c r="J127" i="1"/>
  <c r="K128" i="1" s="1"/>
  <c r="L120" i="1"/>
  <c r="K123" i="1"/>
  <c r="J122" i="1"/>
  <c r="L115" i="1"/>
  <c r="J117" i="1"/>
  <c r="K118" i="1" s="1"/>
  <c r="L110" i="1"/>
  <c r="J112" i="1"/>
  <c r="K113" i="1" s="1"/>
  <c r="L105" i="1"/>
  <c r="J107" i="1"/>
  <c r="K108" i="1" s="1"/>
  <c r="K4" i="1"/>
  <c r="K58" i="1"/>
  <c r="L94" i="1"/>
  <c r="J96" i="1"/>
  <c r="K97" i="1" s="1"/>
  <c r="M97" i="1" s="1"/>
  <c r="M94" i="1" s="1"/>
  <c r="L89" i="1"/>
  <c r="J91" i="1"/>
  <c r="K92" i="1" s="1"/>
  <c r="L84" i="1"/>
  <c r="J86" i="1"/>
  <c r="K87" i="1" s="1"/>
  <c r="M87" i="1" s="1"/>
  <c r="M84" i="1" s="1"/>
  <c r="L79" i="1"/>
  <c r="J81" i="1"/>
  <c r="K82" i="1" s="1"/>
  <c r="L74" i="1"/>
  <c r="J76" i="1"/>
  <c r="K77" i="1" s="1"/>
  <c r="L69" i="1"/>
  <c r="K72" i="1"/>
  <c r="J71" i="1"/>
  <c r="L64" i="1"/>
  <c r="J66" i="1"/>
  <c r="K67" i="1" s="1"/>
  <c r="L59" i="1"/>
  <c r="K62" i="1"/>
  <c r="K59" i="1" s="1"/>
  <c r="J61" i="1"/>
  <c r="K5" i="1"/>
  <c r="L51" i="1"/>
  <c r="J53" i="1"/>
  <c r="K54" i="1" s="1"/>
  <c r="K51" i="1" s="1"/>
  <c r="L46" i="1"/>
  <c r="K49" i="1"/>
  <c r="M49" i="1" s="1"/>
  <c r="M46" i="1" s="1"/>
  <c r="J48" i="1"/>
  <c r="L41" i="1"/>
  <c r="J43" i="1"/>
  <c r="K44" i="1" s="1"/>
  <c r="L36" i="1"/>
  <c r="K36" i="1"/>
  <c r="M39" i="1"/>
  <c r="M36" i="1" s="1"/>
  <c r="K39" i="1"/>
  <c r="J38" i="1"/>
  <c r="L31" i="1"/>
  <c r="J33" i="1"/>
  <c r="K34" i="1" s="1"/>
  <c r="M34" i="1" s="1"/>
  <c r="M31" i="1" s="1"/>
  <c r="L26" i="1"/>
  <c r="J28" i="1"/>
  <c r="K29" i="1" s="1"/>
  <c r="L21" i="1"/>
  <c r="K24" i="1"/>
  <c r="M24" i="1" s="1"/>
  <c r="M21" i="1" s="1"/>
  <c r="J23" i="1"/>
  <c r="L16" i="1"/>
  <c r="K19" i="1"/>
  <c r="K16" i="1" s="1"/>
  <c r="J18" i="1"/>
  <c r="L11" i="1"/>
  <c r="J13" i="1"/>
  <c r="K14" i="1" s="1"/>
  <c r="L6" i="1"/>
  <c r="K9" i="1"/>
  <c r="M9" i="1" s="1"/>
  <c r="M6" i="1" s="1"/>
  <c r="J8" i="1"/>
  <c r="K512" i="1" l="1"/>
  <c r="K903" i="1"/>
  <c r="M19" i="1"/>
  <c r="M16" i="1" s="1"/>
  <c r="M149" i="1"/>
  <c r="M146" i="1" s="1"/>
  <c r="M997" i="1"/>
  <c r="M994" i="1" s="1"/>
  <c r="K1056" i="1"/>
  <c r="K834" i="1"/>
  <c r="K84" i="1"/>
  <c r="M525" i="1"/>
  <c r="M522" i="1" s="1"/>
  <c r="K908" i="1"/>
  <c r="M1002" i="1"/>
  <c r="M999" i="1" s="1"/>
  <c r="K887" i="1"/>
  <c r="M485" i="1"/>
  <c r="M482" i="1" s="1"/>
  <c r="M667" i="1"/>
  <c r="M664" i="1" s="1"/>
  <c r="L669" i="1" s="1"/>
  <c r="M951" i="1"/>
  <c r="M948" i="1" s="1"/>
  <c r="M1042" i="1"/>
  <c r="M1039" i="1" s="1"/>
  <c r="K1044" i="1"/>
  <c r="M1047" i="1"/>
  <c r="M1044" i="1" s="1"/>
  <c r="M480" i="1"/>
  <c r="M477" i="1" s="1"/>
  <c r="K477" i="1"/>
  <c r="K1061" i="1"/>
  <c r="M1064" i="1"/>
  <c r="M1061" i="1" s="1"/>
  <c r="M353" i="1"/>
  <c r="M350" i="1" s="1"/>
  <c r="K350" i="1"/>
  <c r="K981" i="1"/>
  <c r="M984" i="1"/>
  <c r="M981" i="1" s="1"/>
  <c r="K166" i="1"/>
  <c r="M169" i="1"/>
  <c r="M166" i="1" s="1"/>
  <c r="L1066" i="1"/>
  <c r="K274" i="1"/>
  <c r="M277" i="1"/>
  <c r="M274" i="1" s="1"/>
  <c r="M573" i="1"/>
  <c r="M570" i="1" s="1"/>
  <c r="K570" i="1"/>
  <c r="K246" i="1"/>
  <c r="M249" i="1"/>
  <c r="M246" i="1" s="1"/>
  <c r="K320" i="1"/>
  <c r="M323" i="1"/>
  <c r="M320" i="1" s="1"/>
  <c r="K462" i="1"/>
  <c r="M465" i="1"/>
  <c r="M462" i="1" s="1"/>
  <c r="M728" i="1"/>
  <c r="M725" i="1" s="1"/>
  <c r="K725" i="1"/>
  <c r="K763" i="1"/>
  <c r="M766" i="1"/>
  <c r="M763" i="1" s="1"/>
  <c r="K1074" i="1"/>
  <c r="M1077" i="1"/>
  <c r="M1074" i="1" s="1"/>
  <c r="K1110" i="1"/>
  <c r="M1113" i="1"/>
  <c r="M1110" i="1" s="1"/>
  <c r="K26" i="1"/>
  <c r="M29" i="1"/>
  <c r="M26" i="1" s="1"/>
  <c r="M495" i="1"/>
  <c r="M492" i="1" s="1"/>
  <c r="K492" i="1"/>
  <c r="K555" i="1"/>
  <c r="M558" i="1"/>
  <c r="M555" i="1" s="1"/>
  <c r="K877" i="1"/>
  <c r="M880" i="1"/>
  <c r="M877" i="1" s="1"/>
  <c r="K401" i="1"/>
  <c r="M404" i="1"/>
  <c r="M401" i="1" s="1"/>
  <c r="K809" i="1"/>
  <c r="M812" i="1"/>
  <c r="M809" i="1" s="1"/>
  <c r="K161" i="1"/>
  <c r="M164" i="1"/>
  <c r="M161" i="1" s="1"/>
  <c r="K527" i="1"/>
  <c r="M530" i="1"/>
  <c r="M527" i="1" s="1"/>
  <c r="K778" i="1"/>
  <c r="M781" i="1"/>
  <c r="M778" i="1" s="1"/>
  <c r="K307" i="1"/>
  <c r="M310" i="1"/>
  <c r="M307" i="1" s="1"/>
  <c r="K507" i="1"/>
  <c r="M510" i="1"/>
  <c r="M507" i="1" s="1"/>
  <c r="K606" i="1"/>
  <c r="M609" i="1"/>
  <c r="M606" i="1" s="1"/>
  <c r="K892" i="1"/>
  <c r="M895" i="1"/>
  <c r="M892" i="1" s="1"/>
  <c r="K74" i="1"/>
  <c r="M77" i="1"/>
  <c r="M74" i="1" s="1"/>
  <c r="K294" i="1"/>
  <c r="M297" i="1"/>
  <c r="M294" i="1" s="1"/>
  <c r="M594" i="1"/>
  <c r="M591" i="1" s="1"/>
  <c r="K591" i="1"/>
  <c r="K682" i="1"/>
  <c r="M685" i="1"/>
  <c r="M682" i="1" s="1"/>
  <c r="K933" i="1"/>
  <c r="M936" i="1"/>
  <c r="M933" i="1" s="1"/>
  <c r="K89" i="1"/>
  <c r="M92" i="1"/>
  <c r="M89" i="1" s="1"/>
  <c r="K335" i="1"/>
  <c r="M338" i="1"/>
  <c r="M335" i="1" s="1"/>
  <c r="M1134" i="1"/>
  <c r="M1131" i="1" s="1"/>
  <c r="K1131" i="1"/>
  <c r="K447" i="1"/>
  <c r="M450" i="1"/>
  <c r="M447" i="1" s="1"/>
  <c r="M244" i="1"/>
  <c r="M241" i="1" s="1"/>
  <c r="K241" i="1"/>
  <c r="K11" i="1"/>
  <c r="M14" i="1"/>
  <c r="M11" i="1" s="1"/>
  <c r="K416" i="1"/>
  <c r="M419" i="1"/>
  <c r="M416" i="1" s="1"/>
  <c r="M827" i="1"/>
  <c r="M824" i="1" s="1"/>
  <c r="K824" i="1"/>
  <c r="K41" i="1"/>
  <c r="M44" i="1"/>
  <c r="M41" i="1" s="1"/>
  <c r="K383" i="1"/>
  <c r="M386" i="1"/>
  <c r="M383" i="1" s="1"/>
  <c r="K700" i="1"/>
  <c r="M703" i="1"/>
  <c r="M700" i="1" s="1"/>
  <c r="K758" i="1"/>
  <c r="M761" i="1"/>
  <c r="M758" i="1" s="1"/>
  <c r="K918" i="1"/>
  <c r="M921" i="1"/>
  <c r="M918" i="1" s="1"/>
  <c r="K115" i="1"/>
  <c r="M118" i="1"/>
  <c r="M115" i="1" s="1"/>
  <c r="K181" i="1"/>
  <c r="M184" i="1"/>
  <c r="M181" i="1" s="1"/>
  <c r="K621" i="1"/>
  <c r="M624" i="1"/>
  <c r="M621" i="1" s="1"/>
  <c r="M1012" i="1"/>
  <c r="M1009" i="1" s="1"/>
  <c r="K1009" i="1"/>
  <c r="K953" i="1"/>
  <c r="M956" i="1"/>
  <c r="M953" i="1" s="1"/>
  <c r="K1014" i="1"/>
  <c r="K196" i="1"/>
  <c r="K1019" i="1"/>
  <c r="M1022" i="1"/>
  <c r="M1019" i="1" s="1"/>
  <c r="L1049" i="1" s="1"/>
  <c r="K1069" i="1"/>
  <c r="M1072" i="1"/>
  <c r="M1069" i="1" s="1"/>
  <c r="K226" i="1"/>
  <c r="K672" i="1"/>
  <c r="M675" i="1"/>
  <c r="M672" i="1" s="1"/>
  <c r="M264" i="1"/>
  <c r="M261" i="1" s="1"/>
  <c r="K565" i="1"/>
  <c r="M568" i="1"/>
  <c r="M565" i="1" s="1"/>
  <c r="K6" i="1"/>
  <c r="M108" i="1"/>
  <c r="M105" i="1" s="1"/>
  <c r="K105" i="1"/>
  <c r="M500" i="1"/>
  <c r="M497" i="1" s="1"/>
  <c r="K497" i="1"/>
  <c r="K616" i="1"/>
  <c r="K467" i="1"/>
  <c r="M470" i="1"/>
  <c r="M467" i="1" s="1"/>
  <c r="K804" i="1"/>
  <c r="M807" i="1"/>
  <c r="M804" i="1" s="1"/>
  <c r="K720" i="1"/>
  <c r="M723" i="1"/>
  <c r="M720" i="1" s="1"/>
  <c r="K829" i="1"/>
  <c r="M832" i="1"/>
  <c r="M829" i="1" s="1"/>
  <c r="M857" i="1"/>
  <c r="M854" i="1" s="1"/>
  <c r="K938" i="1"/>
  <c r="K1029" i="1"/>
  <c r="K1149" i="1"/>
  <c r="M1152" i="1"/>
  <c r="M1149" i="1" s="1"/>
  <c r="K79" i="1"/>
  <c r="M82" i="1"/>
  <c r="M79" i="1" s="1"/>
  <c r="K120" i="1"/>
  <c r="M123" i="1"/>
  <c r="M120" i="1" s="1"/>
  <c r="M259" i="1"/>
  <c r="M256" i="1" s="1"/>
  <c r="K302" i="1"/>
  <c r="M305" i="1"/>
  <c r="M302" i="1" s="1"/>
  <c r="L312" i="1" s="1"/>
  <c r="K452" i="1"/>
  <c r="M455" i="1"/>
  <c r="M452" i="1" s="1"/>
  <c r="M746" i="1"/>
  <c r="M743" i="1" s="1"/>
  <c r="K545" i="1"/>
  <c r="M548" i="1"/>
  <c r="M545" i="1" s="1"/>
  <c r="K799" i="1"/>
  <c r="M802" i="1"/>
  <c r="M799" i="1" s="1"/>
  <c r="M1095" i="1"/>
  <c r="M1092" i="1" s="1"/>
  <c r="M366" i="1"/>
  <c r="M363" i="1" s="1"/>
  <c r="K532" i="1"/>
  <c r="M535" i="1"/>
  <c r="M532" i="1" s="1"/>
  <c r="K601" i="1"/>
  <c r="K211" i="1"/>
  <c r="M214" i="1"/>
  <c r="M211" i="1" s="1"/>
  <c r="M282" i="1"/>
  <c r="M279" i="1" s="1"/>
  <c r="K279" i="1"/>
  <c r="K345" i="1"/>
  <c r="M348" i="1"/>
  <c r="M345" i="1" s="1"/>
  <c r="M391" i="1"/>
  <c r="M388" i="1" s="1"/>
  <c r="K388" i="1"/>
  <c r="K649" i="1"/>
  <c r="M652" i="1"/>
  <c r="M649" i="1" s="1"/>
  <c r="K687" i="1"/>
  <c r="M690" i="1"/>
  <c r="M687" i="1" s="1"/>
  <c r="K943" i="1"/>
  <c r="M946" i="1"/>
  <c r="M943" i="1" s="1"/>
  <c r="M133" i="1"/>
  <c r="M130" i="1" s="1"/>
  <c r="K373" i="1"/>
  <c r="M376" i="1"/>
  <c r="M373" i="1" s="1"/>
  <c r="K437" i="1"/>
  <c r="M440" i="1"/>
  <c r="M437" i="1" s="1"/>
  <c r="M776" i="1"/>
  <c r="M773" i="1" s="1"/>
  <c r="M797" i="1"/>
  <c r="M794" i="1" s="1"/>
  <c r="M842" i="1"/>
  <c r="M839" i="1" s="1"/>
  <c r="K21" i="1"/>
  <c r="M179" i="1"/>
  <c r="M176" i="1" s="1"/>
  <c r="M445" i="1"/>
  <c r="M442" i="1" s="1"/>
  <c r="K442" i="1"/>
  <c r="K730" i="1"/>
  <c r="K502" i="1"/>
  <c r="M505" i="1"/>
  <c r="M502" i="1" s="1"/>
  <c r="K659" i="1"/>
  <c r="M662" i="1"/>
  <c r="M659" i="1" s="1"/>
  <c r="M138" i="1"/>
  <c r="M135" i="1" s="1"/>
  <c r="K269" i="1"/>
  <c r="K844" i="1"/>
  <c r="M847" i="1"/>
  <c r="M844" i="1" s="1"/>
  <c r="K358" i="1"/>
  <c r="M361" i="1"/>
  <c r="M358" i="1" s="1"/>
  <c r="M1147" i="1"/>
  <c r="M1144" i="1" s="1"/>
  <c r="M54" i="1"/>
  <c r="M51" i="1" s="1"/>
  <c r="K639" i="1"/>
  <c r="M852" i="1"/>
  <c r="M849" i="1" s="1"/>
  <c r="K849" i="1"/>
  <c r="M916" i="1"/>
  <c r="M913" i="1" s="1"/>
  <c r="K913" i="1"/>
  <c r="M209" i="1"/>
  <c r="M206" i="1" s="1"/>
  <c r="K1123" i="1"/>
  <c r="M1126" i="1"/>
  <c r="M1123" i="1" s="1"/>
  <c r="K231" i="1"/>
  <c r="M234" i="1"/>
  <c r="M231" i="1" s="1"/>
  <c r="K644" i="1"/>
  <c r="M647" i="1"/>
  <c r="M644" i="1" s="1"/>
  <c r="K1004" i="1"/>
  <c r="M1007" i="1"/>
  <c r="M1004" i="1" s="1"/>
  <c r="M343" i="1"/>
  <c r="M340" i="1" s="1"/>
  <c r="K426" i="1"/>
  <c r="M1037" i="1"/>
  <c r="M1034" i="1" s="1"/>
  <c r="K1034" i="1"/>
  <c r="M62" i="1"/>
  <c r="M59" i="1" s="1"/>
  <c r="M414" i="1"/>
  <c r="M411" i="1" s="1"/>
  <c r="M817" i="1"/>
  <c r="M814" i="1" s="1"/>
  <c r="K814" i="1"/>
  <c r="M969" i="1"/>
  <c r="M966" i="1" s="1"/>
  <c r="K64" i="1"/>
  <c r="M67" i="1"/>
  <c r="M64" i="1" s="1"/>
  <c r="M154" i="1"/>
  <c r="M151" i="1" s="1"/>
  <c r="K151" i="1"/>
  <c r="K221" i="1"/>
  <c r="M224" i="1"/>
  <c r="M221" i="1" s="1"/>
  <c r="M867" i="1"/>
  <c r="M864" i="1" s="1"/>
  <c r="K864" i="1"/>
  <c r="K971" i="1"/>
  <c r="M974" i="1"/>
  <c r="M971" i="1" s="1"/>
  <c r="K928" i="1"/>
  <c r="M931" i="1"/>
  <c r="M928" i="1" s="1"/>
  <c r="K69" i="1"/>
  <c r="M72" i="1"/>
  <c r="M69" i="1" s="1"/>
  <c r="K110" i="1"/>
  <c r="M113" i="1"/>
  <c r="M110" i="1" s="1"/>
  <c r="M292" i="1"/>
  <c r="M289" i="1" s="1"/>
  <c r="M204" i="1"/>
  <c r="M201" i="1" s="1"/>
  <c r="K201" i="1"/>
  <c r="K872" i="1"/>
  <c r="K1118" i="1"/>
  <c r="M1121" i="1"/>
  <c r="M1118" i="1" s="1"/>
  <c r="M741" i="1"/>
  <c r="M738" i="1" s="1"/>
  <c r="K125" i="1"/>
  <c r="M128" i="1"/>
  <c r="M125" i="1" s="1"/>
  <c r="K325" i="1"/>
  <c r="M328" i="1"/>
  <c r="M325" i="1" s="1"/>
  <c r="K882" i="1"/>
  <c r="M885" i="1"/>
  <c r="M882" i="1" s="1"/>
  <c r="K1082" i="1"/>
  <c r="M1085" i="1"/>
  <c r="M1082" i="1" s="1"/>
  <c r="L1097" i="1" s="1"/>
  <c r="M1108" i="1"/>
  <c r="M1105" i="1" s="1"/>
  <c r="K1105" i="1"/>
  <c r="M194" i="1"/>
  <c r="M191" i="1" s="1"/>
  <c r="M371" i="1"/>
  <c r="M368" i="1" s="1"/>
  <c r="M792" i="1"/>
  <c r="M789" i="1" s="1"/>
  <c r="K216" i="1"/>
  <c r="M219" i="1"/>
  <c r="M216" i="1" s="1"/>
  <c r="K517" i="1"/>
  <c r="M520" i="1"/>
  <c r="M517" i="1" s="1"/>
  <c r="M751" i="1"/>
  <c r="M748" i="1" s="1"/>
  <c r="K748" i="1"/>
  <c r="M424" i="1"/>
  <c r="M421" i="1" s="1"/>
  <c r="K46" i="1"/>
  <c r="K94" i="1"/>
  <c r="M189" i="1"/>
  <c r="M186" i="1" s="1"/>
  <c r="K611" i="1"/>
  <c r="M614" i="1"/>
  <c r="M611" i="1" s="1"/>
  <c r="M708" i="1"/>
  <c r="M705" i="1" s="1"/>
  <c r="K1100" i="1"/>
  <c r="M1103" i="1"/>
  <c r="M1100" i="1" s="1"/>
  <c r="K31" i="1"/>
  <c r="K171" i="1"/>
  <c r="M174" i="1"/>
  <c r="M171" i="1" s="1"/>
  <c r="K251" i="1"/>
  <c r="M254" i="1"/>
  <c r="M251" i="1" s="1"/>
  <c r="K406" i="1"/>
  <c r="K560" i="1"/>
  <c r="M563" i="1"/>
  <c r="M560" i="1" s="1"/>
  <c r="K1136" i="1"/>
  <c r="M1139" i="1"/>
  <c r="M1136" i="1" s="1"/>
  <c r="K236" i="1"/>
  <c r="K315" i="1"/>
  <c r="K393" i="1"/>
  <c r="M396" i="1"/>
  <c r="M393" i="1" s="1"/>
  <c r="M490" i="1"/>
  <c r="M487" i="1" s="1"/>
  <c r="M553" i="1"/>
  <c r="M550" i="1" s="1"/>
  <c r="M599" i="1"/>
  <c r="M596" i="1" s="1"/>
  <c r="M634" i="1"/>
  <c r="M631" i="1" s="1"/>
  <c r="K753" i="1"/>
  <c r="M756" i="1"/>
  <c r="M753" i="1" s="1"/>
  <c r="M979" i="1"/>
  <c r="M976" i="1" s="1"/>
  <c r="K986" i="1"/>
  <c r="M989" i="1"/>
  <c r="M986" i="1" s="1"/>
  <c r="K1087" i="1"/>
  <c r="M1090" i="1"/>
  <c r="M1087" i="1" s="1"/>
  <c r="K156" i="1"/>
  <c r="M287" i="1"/>
  <c r="M284" i="1" s="1"/>
  <c r="K457" i="1"/>
  <c r="K1024" i="1"/>
  <c r="M1027" i="1"/>
  <c r="M1024" i="1" s="1"/>
  <c r="M578" i="1"/>
  <c r="M575" i="1" s="1"/>
  <c r="M589" i="1"/>
  <c r="M586" i="1" s="1"/>
  <c r="M629" i="1"/>
  <c r="M626" i="1" s="1"/>
  <c r="M680" i="1"/>
  <c r="M677" i="1" s="1"/>
  <c r="M771" i="1"/>
  <c r="M768" i="1" s="1"/>
  <c r="M822" i="1"/>
  <c r="M819" i="1" s="1"/>
  <c r="M862" i="1"/>
  <c r="M859" i="1" s="1"/>
  <c r="M964" i="1"/>
  <c r="M961" i="1" s="1"/>
  <c r="L299" i="1" l="1"/>
  <c r="L266" i="1"/>
  <c r="L897" i="1"/>
  <c r="L958" i="1"/>
  <c r="M958" i="1" s="1"/>
  <c r="M902" i="1" s="1"/>
  <c r="L56" i="1"/>
  <c r="M266" i="1"/>
  <c r="M145" i="1" s="1"/>
  <c r="L145" i="1"/>
  <c r="L268" i="1"/>
  <c r="M299" i="1"/>
  <c r="M268" i="1" s="1"/>
  <c r="L993" i="1"/>
  <c r="M1049" i="1"/>
  <c r="M993" i="1" s="1"/>
  <c r="L5" i="1"/>
  <c r="M56" i="1"/>
  <c r="M5" i="1" s="1"/>
  <c r="L871" i="1"/>
  <c r="M897" i="1"/>
  <c r="M871" i="1" s="1"/>
  <c r="L902" i="1"/>
  <c r="L638" i="1"/>
  <c r="M669" i="1"/>
  <c r="M638" i="1" s="1"/>
  <c r="L783" i="1"/>
  <c r="L1154" i="1"/>
  <c r="L697" i="1"/>
  <c r="L1128" i="1"/>
  <c r="L398" i="1"/>
  <c r="M1066" i="1"/>
  <c r="M1055" i="1" s="1"/>
  <c r="L1055" i="1"/>
  <c r="L735" i="1"/>
  <c r="L1141" i="1"/>
  <c r="L1079" i="1"/>
  <c r="L1081" i="1"/>
  <c r="M1097" i="1"/>
  <c r="M1081" i="1" s="1"/>
  <c r="L140" i="1"/>
  <c r="L431" i="1"/>
  <c r="L99" i="1"/>
  <c r="L991" i="1"/>
  <c r="L580" i="1"/>
  <c r="L355" i="1"/>
  <c r="L869" i="1"/>
  <c r="L542" i="1"/>
  <c r="L301" i="1"/>
  <c r="M312" i="1"/>
  <c r="M301" i="1" s="1"/>
  <c r="L636" i="1"/>
  <c r="L1115" i="1"/>
  <c r="L1143" i="1" l="1"/>
  <c r="M1154" i="1"/>
  <c r="M1143" i="1" s="1"/>
  <c r="L960" i="1"/>
  <c r="M991" i="1"/>
  <c r="M960" i="1" s="1"/>
  <c r="L1051" i="1" s="1"/>
  <c r="L400" i="1"/>
  <c r="M431" i="1"/>
  <c r="M400" i="1" s="1"/>
  <c r="L699" i="1"/>
  <c r="M735" i="1"/>
  <c r="M699" i="1" s="1"/>
  <c r="M783" i="1"/>
  <c r="M737" i="1" s="1"/>
  <c r="L737" i="1"/>
  <c r="L1099" i="1"/>
  <c r="M1115" i="1"/>
  <c r="M1099" i="1" s="1"/>
  <c r="M580" i="1"/>
  <c r="M544" i="1" s="1"/>
  <c r="L544" i="1"/>
  <c r="M99" i="1"/>
  <c r="M58" i="1" s="1"/>
  <c r="L101" i="1" s="1"/>
  <c r="L58" i="1"/>
  <c r="M355" i="1"/>
  <c r="M314" i="1" s="1"/>
  <c r="L314" i="1"/>
  <c r="M140" i="1"/>
  <c r="M104" i="1" s="1"/>
  <c r="L142" i="1" s="1"/>
  <c r="L104" i="1"/>
  <c r="M1079" i="1"/>
  <c r="M1068" i="1" s="1"/>
  <c r="L1068" i="1"/>
  <c r="M1141" i="1"/>
  <c r="M1130" i="1" s="1"/>
  <c r="L1130" i="1"/>
  <c r="L585" i="1"/>
  <c r="M636" i="1"/>
  <c r="M585" i="1" s="1"/>
  <c r="L785" i="1" s="1"/>
  <c r="L357" i="1"/>
  <c r="M398" i="1"/>
  <c r="M357" i="1" s="1"/>
  <c r="L433" i="1" s="1"/>
  <c r="M542" i="1"/>
  <c r="M436" i="1" s="1"/>
  <c r="L582" i="1" s="1"/>
  <c r="L436" i="1"/>
  <c r="M1128" i="1"/>
  <c r="M1117" i="1" s="1"/>
  <c r="L1117" i="1"/>
  <c r="L788" i="1"/>
  <c r="M869" i="1"/>
  <c r="M788" i="1" s="1"/>
  <c r="L899" i="1" s="1"/>
  <c r="L671" i="1"/>
  <c r="M697" i="1"/>
  <c r="M671" i="1" s="1"/>
  <c r="L1156" i="1" l="1"/>
  <c r="L144" i="1"/>
  <c r="M433" i="1"/>
  <c r="M144" i="1" s="1"/>
  <c r="L1054" i="1"/>
  <c r="M1156" i="1"/>
  <c r="M1054" i="1" s="1"/>
  <c r="L1158" i="1" s="1"/>
  <c r="L787" i="1"/>
  <c r="M899" i="1"/>
  <c r="M787" i="1" s="1"/>
  <c r="L4" i="1"/>
  <c r="M101" i="1"/>
  <c r="M4" i="1" s="1"/>
  <c r="L901" i="1"/>
  <c r="M1051" i="1"/>
  <c r="M901" i="1" s="1"/>
  <c r="M582" i="1"/>
  <c r="M435" i="1" s="1"/>
  <c r="L435" i="1"/>
  <c r="L584" i="1"/>
  <c r="M785" i="1"/>
  <c r="M584" i="1" s="1"/>
  <c r="L103" i="1"/>
  <c r="M142" i="1"/>
  <c r="M103" i="1" s="1"/>
  <c r="L1053" i="1" l="1"/>
  <c r="M1158" i="1"/>
  <c r="M1053" i="1" s="1"/>
  <c r="L1160" i="1" s="1"/>
  <c r="M11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author>
  </authors>
  <commentList>
    <comment ref="A3" authorId="0" shapeId="0" xr:uid="{1DF80F63-2CFA-4820-98DB-8F552B3E0594}">
      <text>
        <r>
          <rPr>
            <b/>
            <sz val="9"/>
            <color indexed="81"/>
            <rFont val="Tahoma"/>
            <family val="2"/>
          </rPr>
          <t>Codi únic que n'identifica el concepte. Veure colors en "Entorn de treball: Aparença"</t>
        </r>
      </text>
    </comment>
    <comment ref="B3" authorId="0" shapeId="0" xr:uid="{D57C50BB-5122-47A5-A54D-D754185D1DBC}">
      <text>
        <r>
          <rPr>
            <b/>
            <sz val="9"/>
            <color indexed="81"/>
            <rFont val="Tahoma"/>
            <family val="2"/>
          </rPr>
          <t>Naturalesa del concepte (veure menú contextual)</t>
        </r>
      </text>
    </comment>
    <comment ref="C3" authorId="0" shapeId="0" xr:uid="{534B6A31-6127-4D80-B9BB-3CB3C7C1BE52}">
      <text>
        <r>
          <rPr>
            <b/>
            <sz val="9"/>
            <color indexed="81"/>
            <rFont val="Tahoma"/>
            <family val="2"/>
          </rPr>
          <t>Unitat de mesura a què fa referència el preu unitari. Les unitats de temps afecten els càlculs de durades i recursos</t>
        </r>
      </text>
    </comment>
    <comment ref="D3" authorId="0" shapeId="0" xr:uid="{D89B38C1-6594-4691-A0E0-3FFF959F32E9}">
      <text>
        <r>
          <rPr>
            <b/>
            <sz val="9"/>
            <color indexed="81"/>
            <rFont val="Tahoma"/>
            <family val="2"/>
          </rPr>
          <t>Text breu que facilita la visualització, la cerca i la impressió del concepte en lloc del text</t>
        </r>
      </text>
    </comment>
    <comment ref="E3" authorId="0" shapeId="0" xr:uid="{E1560450-1C0F-442B-85AF-9B4716A62AFF}">
      <text>
        <r>
          <rPr>
            <b/>
            <sz val="9"/>
            <color indexed="81"/>
            <rFont val="Tahoma"/>
            <family val="2"/>
          </rPr>
          <t>Descripció curta de la línia d’amidament</t>
        </r>
      </text>
    </comment>
    <comment ref="F3" authorId="0" shapeId="0" xr:uid="{800CFD92-BB74-4AEF-854F-24F45CD9C587}">
      <text>
        <r>
          <rPr>
            <b/>
            <sz val="9"/>
            <color indexed="81"/>
            <rFont val="Tahoma"/>
            <family val="2"/>
          </rPr>
          <t>Columna A: Número d’unitats iguals de la línia d’amidament</t>
        </r>
      </text>
    </comment>
    <comment ref="G3" authorId="0" shapeId="0" xr:uid="{073AC1AE-8D42-4994-A675-5C0954ADBE70}">
      <text>
        <r>
          <rPr>
            <b/>
            <sz val="9"/>
            <color indexed="81"/>
            <rFont val="Tahoma"/>
            <family val="2"/>
          </rPr>
          <t>Columna B: Longitud de la línia d’amidament</t>
        </r>
      </text>
    </comment>
    <comment ref="H3" authorId="0" shapeId="0" xr:uid="{E10A4747-CAB0-4288-A81A-2FA08408A0DF}">
      <text>
        <r>
          <rPr>
            <b/>
            <sz val="9"/>
            <color indexed="81"/>
            <rFont val="Tahoma"/>
            <family val="2"/>
          </rPr>
          <t>Columna C: Amplada de la línia d’amidament</t>
        </r>
      </text>
    </comment>
    <comment ref="I3" authorId="0" shapeId="0" xr:uid="{0CA8562A-1FF1-4423-BD21-7298A8D37B22}">
      <text>
        <r>
          <rPr>
            <b/>
            <sz val="9"/>
            <color indexed="81"/>
            <rFont val="Tahoma"/>
            <family val="2"/>
          </rPr>
          <t>Columna D: Alçada de la línia d’amidament</t>
        </r>
      </text>
    </comment>
    <comment ref="J3" authorId="0" shapeId="0" xr:uid="{0F5F96BD-B64B-4E22-8096-87FBEB3542C3}">
      <text>
        <r>
          <rPr>
            <b/>
            <sz val="9"/>
            <color indexed="81"/>
            <rFont val="Tahoma"/>
            <family val="2"/>
          </rPr>
          <t>Quantitat Verd: Referència a una altra partida Taronja: Fórmula d’amidament Blau: Expressió</t>
        </r>
      </text>
    </comment>
    <comment ref="K3" authorId="0" shapeId="0" xr:uid="{5AFC3E23-400F-4D52-9FA2-73CE3C1C2010}">
      <text>
        <r>
          <rPr>
            <b/>
            <sz val="9"/>
            <color indexed="81"/>
            <rFont val="Tahoma"/>
            <family val="2"/>
          </rPr>
          <t>Rendiment o quantitat pressupostada</t>
        </r>
      </text>
    </comment>
    <comment ref="L3" authorId="0" shapeId="0" xr:uid="{FE69D270-2226-47A1-828A-DCF8DBC81978}">
      <text>
        <r>
          <rPr>
            <b/>
            <sz val="9"/>
            <color indexed="81"/>
            <rFont val="Tahoma"/>
            <family val="2"/>
          </rPr>
          <t>Preu unitari al pressupost</t>
        </r>
      </text>
    </comment>
    <comment ref="M3" authorId="0" shapeId="0" xr:uid="{956C0A3A-52AF-4FDE-BE0B-8B8545848A83}">
      <text>
        <r>
          <rPr>
            <b/>
            <sz val="9"/>
            <color indexed="81"/>
            <rFont val="Tahoma"/>
            <family val="2"/>
          </rPr>
          <t>Import del pressupost
Magenta: Hi ha ajustaments al producte de quantitat per preu unitari</t>
        </r>
      </text>
    </comment>
  </commentList>
</comments>
</file>

<file path=xl/sharedStrings.xml><?xml version="1.0" encoding="utf-8"?>
<sst xmlns="http://schemas.openxmlformats.org/spreadsheetml/2006/main" count="1663" uniqueCount="852">
  <si>
    <t>Pressupost</t>
  </si>
  <si>
    <t>Código</t>
  </si>
  <si>
    <t>Nat</t>
  </si>
  <si>
    <t>Ud</t>
  </si>
  <si>
    <t>Resumen</t>
  </si>
  <si>
    <t>Comentario</t>
  </si>
  <si>
    <t>N</t>
  </si>
  <si>
    <t>Longitud</t>
  </si>
  <si>
    <t>Anchura</t>
  </si>
  <si>
    <t>Altura</t>
  </si>
  <si>
    <t>Cantidad</t>
  </si>
  <si>
    <t>CanPres</t>
  </si>
  <si>
    <t>Pres</t>
  </si>
  <si>
    <t>ImpPres</t>
  </si>
  <si>
    <t>MC5.3</t>
  </si>
  <si>
    <t>Capítol</t>
  </si>
  <si>
    <t/>
  </si>
  <si>
    <t>INSTAL·LACIONS DE SUBMINISTRAMENT D'AIGUA</t>
  </si>
  <si>
    <t>MC5.03.1</t>
  </si>
  <si>
    <t>INSTAL·LACIÓ AIGUA FREDA (AFCH)</t>
  </si>
  <si>
    <t>IEO010P760100</t>
  </si>
  <si>
    <t>Partida</t>
  </si>
  <si>
    <t>m</t>
  </si>
  <si>
    <t>Canalització fix en superfície de safata metàl·lica amb reixa d'acer galvanitzat en calent, de 60x100 mm.</t>
  </si>
  <si>
    <t>Subministrament i instal·lació de canalització fix en superfície de safata metàl·lica amb reixa d'acer galvanitzat en calent, de 60x100 mm. col·locada suspesa de paraments horitzontals amb elements de suport. S'inclou part proporcional d'elements de muntatge i d'accessoris. Totalment instal·lat segons especificacions del Consorci Hospitalari de Vic.
Inclou: Replanteig. Col·locació i fixació de la safata.
Criteri d'amidament de projecte: Longitud mesurada segons documentació gràfica de Projecte.
Criteri de mesura d'obra: Es mesurarà la longitud realment executada segons especificacions de Projecte.</t>
  </si>
  <si>
    <t>Total IEO010P760100</t>
  </si>
  <si>
    <t>ICS012_32</t>
  </si>
  <si>
    <t>Canonada PP-RCT 32 de distribució d'aigua, per a A.F.C.H, A.C.S i RETORN.</t>
  </si>
  <si>
    <t>Canonada de distribució d'A.C.S. formada per tub de polipropilè copolímer random resistent a la temperatura (PP-RCT), de color verd, SDR7,4, sèrie 3,2, de 32 mm de diàmetre exterior i 4,4 mm de gruix, col·locat superficialment en el interior de l'edifici, amb aïllament mitjançant camisa aïllant flexible d'escuma elastomèrica. Inclús material auxiliar para muntatge i subjecció a l'obra, accessoris i peces especials.
Inclou: Replanteig. Col·locació i fixació de canonades, accessoris i peces especials. Col·locació de l'aïllament. Realització de proves de servei.
Criteri d'amidament de projecte: Longitud mesurada segons documentació gràfica de Projecte.
Criteri de mesura d'obra: Es mesurarà la longitud realment executada segons especificacions de Projecte.</t>
  </si>
  <si>
    <t>Total ICS012_32</t>
  </si>
  <si>
    <t>ICS012_25</t>
  </si>
  <si>
    <t>Canonada PP-RCT 25 de distribució d'aigua, per a A.F.C.H, A.C.S i RETORN.</t>
  </si>
  <si>
    <t>Canonada de distribució d'A.C.S. formada per tub de polipropilè copolímer random resistent a la temperatura (PP-RCT), de color verd, SDR7,4, sèrie 3,2, de 25 mm de diàmetre exterior i 3,5 mm de gruix, col·locat superficialment en el interior de l'edifici, amb aïllament mitjançant camisa aïllant flexible d'escuma elastomèrica. Inclús material auxiliar para muntatge i subjecció a l'obra, accessoris i peces especials.
Inclou: Replanteig. Col·locació i fixació de canonades, accessoris i peces especials. Col·locació de l'aïllament. Realització de proves de servei.
Criteri d'amidament de projecte: Longitud mesurada segons documentació gràfica de Projecte.
Criteri de mesura d'obra: Es mesurarà la longitud realment executada segons especificacions de Projecte.</t>
  </si>
  <si>
    <t>Total ICS012_25</t>
  </si>
  <si>
    <t>ICS012_20</t>
  </si>
  <si>
    <t>Canonada PP-RCT 20 de distribució d'aigua, per a A.F.C.H, A.C.S i RETORN.</t>
  </si>
  <si>
    <t>Canonada de distribució d'A.C.S. formada per tub de polipropilè copolímer random resistent a la temperatura (PP-RCT), de color verd, SDR7,4, sèrie 3,2, de 20 mm de diàmetre exterior i 2,8 mm de gruix, col·locat superficialment en el interior de l'edifici, amb aïllament mitjançant camisa aïllant flexible d'escuma elastomèrica. Inclús material auxiliar para muntatge i subjecció a l'obra, accessoris i peces especials.
Inclou: Replanteig. Col·locació i fixació de canonades, accessoris i peces especials. Col·locació de l'aïllament. Realització de proves de servei.
Criteri d'amidament de projecte: Longitud mesurada segons documentació gràfica de Projecte.
Criteri de mesura d'obra: Es mesurarà la longitud realment executada segons especificacions de Projecte.</t>
  </si>
  <si>
    <t>Total ICS012_20</t>
  </si>
  <si>
    <t>IFW010dn25</t>
  </si>
  <si>
    <t>Ut</t>
  </si>
  <si>
    <t>Vàlvula d'esfera de llautó CW617N acabat cromat, de 1", per roscar.</t>
  </si>
  <si>
    <t>Subministre i instal·lació de vàlvula d'esfera de llautó CW617N acabat cromat, de 1", per roscar, PN=50 bar i temperatura de servei des de -20°C (excloent congelació) fins a 140°C. Totalment muntada, connexionada i provada.
Inclou: Replanteig. Connexió de la vàlvula als tubs.
Criteri d'amidament de projecte: Nombre d'unitats previstes, segons documentació gràfica de Projecte.
Criteri de mesura d'obra: Es mesurarà el nombre d'unitats realment executades segons especificacions de Projecte.</t>
  </si>
  <si>
    <t>Total IFW010dn25</t>
  </si>
  <si>
    <t>IFW010dn16</t>
  </si>
  <si>
    <t>Vàlvula d'esfera de llautó CW617N acabat cromat, de 1/2", per roscar.</t>
  </si>
  <si>
    <t>Subministre i instal·lació de vàlvula d'esfera de llautó CW617N acabat cromat, de 1/2", per roscar, PN=50 bar i temperatura de servei des de -20°C (excloent congelació) fins a 140°C. Totalment muntada, connexionada i provada.
Inclou: Replanteig. Connexió de la vàlvula als tubs.
Criteri d'amidament de projecte: Nombre d'unitats previstes, segons documentació gràfica de Projecte.
Criteri de mesura d'obra: Es mesurarà el nombre d'unitats realment executades segons especificacions de Projecte.</t>
  </si>
  <si>
    <t>Total IFW010dn16</t>
  </si>
  <si>
    <t>IFW060dn25</t>
  </si>
  <si>
    <t>u</t>
  </si>
  <si>
    <t>Vàlvula limitadora de pressió 1"</t>
  </si>
  <si>
    <t>Vàlvula limitadora de pressió de llautó, de 1" DN 25 mm de diàmetre, pressió màxima d'entrada de 25 bar i pressió de sortida regulable entre 1 i 6 bar. Fins i tot manòmetre, elements de muntatge i altres accessoris necessaris per al seu correcte funcionament.
Inclou: Replanteig.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</si>
  <si>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IFW060dn25</t>
  </si>
  <si>
    <t>IFW020dn25</t>
  </si>
  <si>
    <t>Filtre retenidor de residus 1"</t>
  </si>
  <si>
    <t>Filtre retenidor de residus de llautó, amb tamís d'acer inoxidable amb perforacions de 0,4 mm de diàmetre, amb rosca de 1", per a una pressió màxima de treball de 16 bar i una temperatura màxima de 110°C.
Inclou: Replanteig. Col·locació.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</si>
  <si>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IFW020dn25</t>
  </si>
  <si>
    <t>CDV-AUX1-FONT</t>
  </si>
  <si>
    <t>Modificació instal·lació existent</t>
  </si>
  <si>
    <t>Modificació de la instal·lació d'aigua freda de consum humà existent. Treballs a realitzar en la instal·lació corresponent a la connexió de les canonades noves a instal·lar al ramal existent. Inclou canonades i aïllaments de diferents diàmetres, accessoris i materials auxiliars. Totalment instal·lat i restablert el servei.</t>
  </si>
  <si>
    <t>Total CDV-AUX1-FONT</t>
  </si>
  <si>
    <t>AFCH_AUX1</t>
  </si>
  <si>
    <t>Partida d'elements imprevistos</t>
  </si>
  <si>
    <t>Partida alçada a justificar. Treballs a realitzar en la instal·lació corresponent a les instal·lacions d'aigua freda per al consum humà degut a elements imprevistos que seran localitzats en el moment d'executar l'obra i que representen modificació de treballs o desballestaments no previstos.</t>
  </si>
  <si>
    <t>Total AFCH_AUX1</t>
  </si>
  <si>
    <t>Total MC5.03.1</t>
  </si>
  <si>
    <t>MC5.03.4</t>
  </si>
  <si>
    <t>INSTAL·LACIÓ SANITARIS I GRIFERIA</t>
  </si>
  <si>
    <t>SAI020</t>
  </si>
  <si>
    <t>U</t>
  </si>
  <si>
    <t>Vàter de paret, de porcellana sanitària.</t>
  </si>
  <si>
    <t>Vàter de porcellana sanitària, de paret, suspès, marca ROCA model MERIDIAN o equivalent, amb sortida per a connexió horitzontal, gamma alta, blanc, de 560x400 mm, amb seient i tapa lacats, de caiguda esmorteïda. Inclús elements de fixació i silicona per a segellat de junts.
Inclou: Replanteig. Col·locació i fixació de l'aparell. Muntatge del desguàs. Connexió a la xarxa d'evacuació. Connexió a la xarxa d'aigua freda. Comprovació del seu correcte funcionament. Segellat de junts.
Criteri d'amidament de projecte: Nombre d'unitats previstes, segons documentació gràfica de Projecte.
Criteri de mesura d'obra: Es mesurarà el nombre d'unitats realment col·locades segons especificacions de Projecte.</t>
  </si>
  <si>
    <t>Total SAI020</t>
  </si>
  <si>
    <t>SAI120_07</t>
  </si>
  <si>
    <t>Bastidor amb cisterna encastada per a vàter de paret i placa d'accionament.</t>
  </si>
  <si>
    <t>Subministrament i instal·lació de bastidor amb cisterna encastada de doble descàrrega marca ROCA model DUPLO WC ONE o equivalent, profunditat mínima de 107mm, distància axial de 180 i 230mm, colze de diàmetre 110mm, perfil metàl·lic amb capacitat de resistència 400kg, potes ajustabvles 0-200mm amb sistema de fre, connexions hidràuliques superiors. Inclou placa d'accionament in-wall marca ROCA model PL1 DUAL (ONE) o equivalent, amb dos pulsadors, completament compatible amb el model de cisterna instal·lat.
Inclou: Replanteig. Col·locació i fixació de la cisterna. Connexió a la xarxa d'evacuació. Connexió a la xarxa d'aigua freda. Muntatge d'accessoris i complements. Comprovació del seu correcte funcionament.
Criteri d'amidament de projecte: Nombre d'unitats previstes, segons documentació gràfica de Projecte.
Criteri de mesura d'obra: Es mesurarà el nombre d'unitats realment col·locades segons especificacions de Projecte.</t>
  </si>
  <si>
    <t>Total SAI120_07</t>
  </si>
  <si>
    <t>SPA021</t>
  </si>
  <si>
    <t>Barra de subjecció per a minusvàlids, rehabilitació i tercera edat per a inodor</t>
  </si>
  <si>
    <t>Barra de subjecció per a minusvàlids, rehabilitació i tercera edat, per a inodor, col·locada en paret, abatible, amb forma d'U, model Prestobar Inox 88170 "PRESTO EQUIP" o equivalent, d'acer inoxidable AISI 304 acabat mat, de dimensions totals 790x130 mm amb tub de 33 mm de diàmetre exterior i 1,5 mm de gruix, amb porta-rotlles de paper higiènic. Inclús elements de fixació.
Inclou: Replanteig i traçat en el parament de la situació de la barra. Col·locació, anivellació i fixació dels elements de suport. Neteja de l'element.
Criteri d'amidament de projecte: Nombre d'unitats previstes, segons documentació gràfica de Projecte.
Criteri de mesura d'obra: Es mesurarà el nombre d'unitats realment col·locades segons especificacions de Projecte.</t>
  </si>
  <si>
    <t>Total SPA021</t>
  </si>
  <si>
    <t>SAM035</t>
  </si>
  <si>
    <t>Rentamans mural, de porcellana sanitària.</t>
  </si>
  <si>
    <t>Rentamans asimètric mural, suspès, marca ROCA model MERIDIAN o equivalent, de porcellana sanitària, acabat termoesmaltat, color blanc, de 600x460x150 mm, amb un orifici per les aixetes central, amb vàlvula de desguàs de llautó cromat i joc de fixació de 2 peces, i desguàs amb sifó ampolla compacte per a l'estalvi d'espai en mobles de bany, de plàstic color blanc. Inclús silicona per a segellat de junts.
Criteri de valoració econòmica: El preu no inclou l'aixeteria.
Inclou: Replanteig. Col·locació i fixació de l'aparell. Muntatge del desguàs. Connexió a la xarxa d'evacuació. Comprovació del seu correcte funcionament. Segellat de junts.
Criteri d'amidament de projecte: Nombre d'unitats previstes, segons documentació gràfica de Projecte.
Criteri de mesura d'obra: Es mesurarà el nombre d'unitats realment col·locades segons especificacions de Projecte.</t>
  </si>
  <si>
    <t>Total SAM035</t>
  </si>
  <si>
    <t>SCF010</t>
  </si>
  <si>
    <t>Aigüera d'acer inoxidable</t>
  </si>
  <si>
    <t>Aigüera d'acer inoxidable AISI 304, de 1 cubeta, sèrie K200 60-S 53.3/45.8 1.0 rev, model 31 719 SD0 "GROHE" o equivalent, de 533x458x178 mm, amb amortidor de soroll i vàlvula de desguàs de 90 mm de diàmetre amb cistell. Inclús kit de muntatge.
Criteri de valoració econòmica: El preu no inclou l'aixeteria.
Inclou: Replanteig i traçat en el parament suport de la situació de l'aparell. Col·locació, anivellació i fixació dels elements de suport. Anivellació, aplomat i col·locació de l'aparell. Connexió a la xarxa d'evacuació. Muntatge d'accessoris i complements. Segellat de junts. Comprovació del seu correcte funcionament.
Criteri d'amidament de projecte: Nombre d'unitats previstes, segons documentació gràfica de Projecte.
Criteri de mesura d'obra: Es mesurarà el nombre d'unitats realment col·locades segons especificacions de Projecte.</t>
  </si>
  <si>
    <t>Total SCF010</t>
  </si>
  <si>
    <t>SGL010</t>
  </si>
  <si>
    <t>Aixeteria temporitzada d'aigua freda per a lavabo i/o aigüera</t>
  </si>
  <si>
    <t>Aixeteria temporitzada, de repisa, sèrie Presto XT 2000 L Eco, model PN (F) 90900 "PRESTO IBÉRICA" o equivalent, per a lavabo o aigüera, amb placa antivandàlica d'acer inoxidable, acabat cromat, airejador, amb temps de flux de 10, limitador de cabal a 5 l/min. Inclús elements de connexió.
Inclou: Replanteig. Col·locació. Connexionat. Comprovació del seu correcte funcionament.
Criteri d'amidament de projecte: Nombre d'unitats previstes, segons documentació gràfica de Projecte.
Criteri de mesura d'obra: Es mesurarà el nombre d'unitats realment col·locades segons especificacions de Projecte.</t>
  </si>
  <si>
    <t>Total SGL010</t>
  </si>
  <si>
    <t>IFW030esc</t>
  </si>
  <si>
    <t>Aixeta d'escaire amb interior ceràmic.</t>
  </si>
  <si>
    <t>Subministrament i instal·lació d'aixeta d'escaire de llautó cromat, amb interior ceràmic de 1/2" de diàmetre.
Inclou: Replanteig. Col·locació.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</si>
  <si>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IFW030esc</t>
  </si>
  <si>
    <t>GRIF_AUX1</t>
  </si>
  <si>
    <t>Partida alçada a justificar. Treballs a realitzar en la instal·lació corresponent a la instal·lació de sanitaris i griferia degut a elements imprevistos que seran localitzats en el moment d'executar l'obra i que representen modificació de treballs o desballestaments no previstos.</t>
  </si>
  <si>
    <t>Total GRIF_AUX1</t>
  </si>
  <si>
    <t>Total MC5.03.4</t>
  </si>
  <si>
    <t>Total MC5.3</t>
  </si>
  <si>
    <t>MC5.4</t>
  </si>
  <si>
    <t>INSTAL·LACIONS DE SANEJAMENT</t>
  </si>
  <si>
    <t>MC5.04.1</t>
  </si>
  <si>
    <t>AIGUES RESIDUALS</t>
  </si>
  <si>
    <t>ISD006</t>
  </si>
  <si>
    <t>Xarxa de petita evacuació, encastada, de PVC, sèrie B, de 50 mm de diàmetre, unió enganxada amb adhesiu.</t>
  </si>
  <si>
    <t>Xarxa de petita evacuació, encastada, formada per tub de PVC, sèrie B, de 50 mm de diàmetre i 3 mm de gruix, que connecta l'aparell amb la baixant, el col·lector o el caixa sifònica; unió enganxada amb adhesiu. Inclús líquid netejador, adhesiu per a tubs i accessoris de PVC, material auxiliar para muntatge i subjecció a l'obra, accessoris i peces especials.
Inclou: Replanteig del recorregut de la canonada i de la situació dels elements de subjecció. Presentació de tubs. Fixació del material auxiliar per a muntatge i subjecció a l'obra. Muntatge, connexionat i comprovació del seu correcte funcionament. Realització de proves de servei.
Criteri d'amidament de projecte: Longitud mesurada segons documentació gràfica de Projecte.
Criteri de mesura d'obra: Es mesurarà la longitud realment executada segons especificacions de Projecte.</t>
  </si>
  <si>
    <t>Total ISD006</t>
  </si>
  <si>
    <t>ISD005</t>
  </si>
  <si>
    <t>Xarxa de petita evacuació, encastada, de PVC, sèrie B, de 110 mm de diàmetre, unió enganxada amb adhesiu.</t>
  </si>
  <si>
    <t>Xarxa de petita evacuació, encastada, formada per tub de PVC, sèrie B, de 110 mm de diàmetre i 3,2 mm de gruix, que connecta l'aparell amb la baixant, el col·lector o el caixa sifònica; unió enganxada amb adhesiu. Inclús líquid netejador, adhesiu per a tubs i accessoris de PVC, material auxiliar para muntatge i subjecció a l'obra, accessoris i peces especials.
Inclou: Replanteig del recorregut de la canonada i de la situació dels elements de subjecció. Presentació de tubs. Fixació del material auxiliar per a muntatge i subjecció a l'obra. Muntatge, connexionat i comprovació del seu correcte funcionament. Realització de proves de servei.
Criteri d'amidament de projecte: Longitud mesurada segons documentació gràfica de Projecte.
Criteri de mesura d'obra: Es mesurarà la longitud realment executada segons especificacions de Projecte.</t>
  </si>
  <si>
    <t>Total ISD005</t>
  </si>
  <si>
    <t>ISS010jb3</t>
  </si>
  <si>
    <t>Col·lector suspès de PVC, sèrie B de 50 mm de diàmetre, unió enganxada amb adhesiu.</t>
  </si>
  <si>
    <t>Col·lector suspès de xarxa horitzontal, format per tub de PVC, sèrie B, de 50 mm de diàmetre i 3 mm de gruix, unió enganxada amb adhesiu, amb una pendent mínima del 1,00%, per a l'evacuació d'aigües residuals (a baixa i alta temperatura) i/o pluvials en l'interior de l'estructura dels edificis. Inclús líquid netejador, adhesiu per a tubs i accessoris de PVC, material auxiliar para muntatge i subjecció a l'obra, accessoris i peces especials.
Inclou: Replanteig del recorregut del col·lector i de la situació dels elements de subjecció. Presentació en sec dels tubs. Fixació del material auxiliar per a muntatge i subjecció a l'obra. Muntatge, connexionat i comprovació del seu correcte funcionament. Realització de proves de servei.
Criteri d'amidament de projecte: Longitud mesurada en projecció horitzontal, segons documentació gràfica de Projecte.
Criteri de mesura d'obra: Es mesurarà en projecció horitzontal, la longitud realment executada segons especificacions de Projecte.</t>
  </si>
  <si>
    <t>Total ISS010jb3</t>
  </si>
  <si>
    <t>ISS010jb5</t>
  </si>
  <si>
    <t>Col·lector suspès de PVC, sèrie B de 90 mm de diàmetre, unió enganxada amb adhesiu.</t>
  </si>
  <si>
    <t>Col·lector suspès de xarxa horitzontal, format per tub de PVC, sèrie B, de 90 mm de diàmetre i 3,2 mm de gruix, unió enganxada amb adhesiu, amb una pendent mínima del 2,00%, per a l'evacuació d'aigües residuals (a baixa i alta temperatura) i/o pluvials en l'interior de l'estructura dels edificis. Inclús líquid netejador, adhesiu per a tubs i accessoris de PVC, material auxiliar para muntatge i subjecció a l'obra, accessoris i peces especials.
Inclou: Replanteig del recorregut del col·lector i de la situació dels elements de subjecció. Presentació en sec dels tubs. Fixació del material auxiliar per a muntatge i subjecció a l'obra. Muntatge, connexionat i comprovació del seu correcte funcionament. Realització de proves de servei.
Criteri d'amidament de projecte: Longitud mesurada en projecció horitzontal, segons documentació gràfica de Projecte.
Criteri de mesura d'obra: Es mesurarà en projecció horitzontal, la longitud realment executada segons especificacions de Projecte.</t>
  </si>
  <si>
    <t>Total ISS010jb5</t>
  </si>
  <si>
    <t>ISS010jb6</t>
  </si>
  <si>
    <t>Col·lector suspès de PVC, sèrie B de 110 mm de diàmetre, unió enganxada amb adhesiu.</t>
  </si>
  <si>
    <t>Col·lector suspès de xarxa horitzontal, format per tub de PVC, sèrie B, de 110 mm de diàmetre i 3,2 mm de gruix, unió enganxada amb adhesiu, amb una pendent mínima del 2,00%, per a l'evacuació d'aigües residuals (a baixa i alta temperatura) i/o pluvials en l'interior de l'estructura dels edificis. Inclús líquid netejador, adhesiu per a tubs i accessoris de PVC, material auxiliar para muntatge i subjecció a l'obra, accessoris i peces especials.
Inclou: Replanteig del recorregut del col·lector i de la situació dels elements de subjecció. Presentació en sec dels tubs. Fixació del material auxiliar per a muntatge i subjecció a l'obra. Muntatge, connexionat i comprovació del seu correcte funcionament. Realització de proves de servei.
Criteri d'amidament de projecte: Longitud mesurada en projecció horitzontal, segons documentació gràfica de Projecte.
Criteri de mesura d'obra: Es mesurarà en projecció horitzontal, la longitud realment executada segons especificacions de Projecte.</t>
  </si>
  <si>
    <t>Total ISS010jb6</t>
  </si>
  <si>
    <t>DES001</t>
  </si>
  <si>
    <t>Modificació de la instal·lació d'evacuació d'aigües existent. Treballs a realitzar en la instal·lació corresponent a la modificació dels traçats dels diferents col·lectors suspesos de PVC d'evacuació d'aigües que circulen pel sostre de la zona d'actuació, que cal instal·lar soterrats fins a la connexió amb les arquetes existents a l'edifici. Inclou colzes, accessoris i materials auxiliars. Totalment instal·lat i restablert el servei.</t>
  </si>
  <si>
    <t>Total DES001</t>
  </si>
  <si>
    <t>DES_AUX1</t>
  </si>
  <si>
    <t>Partida alçada a justificar. Treballs a realitzar en la instal·lació corresponent a la instal·lació xarxa d'evacuació d'aigues residuals degut a elements imprevistos que seran localitzats en el moment d'executar l'obra i que representen modificació de treballs o desballestaments no previstos.</t>
  </si>
  <si>
    <t>Total DES_AUX1</t>
  </si>
  <si>
    <t>Total MC5.04.1</t>
  </si>
  <si>
    <t>Total MC5.4</t>
  </si>
  <si>
    <t>MC5.5</t>
  </si>
  <si>
    <t>INSTAL·LACIONS TÈRMIQUES PER CONDICIONAMENT CLIMÀTIC I SISTEMES DE VENTILACIÓ</t>
  </si>
  <si>
    <t>MC5.5.2</t>
  </si>
  <si>
    <t>CANONADES DE DISTRIBUCIÓ PER AIGUA</t>
  </si>
  <si>
    <t>ICS010</t>
  </si>
  <si>
    <t>Canonada de distribució d'aigua, per a calefacció i refrigeració DN 100, recoberta amb xapa</t>
  </si>
  <si>
    <t>Canonada de distribució d'aigua calenta de calefacció formada per tub d'acer negre estirat sense soldadura, sèrie M, de 4" DN 100 mm de diàmetre i 4,5 mm de gruix, una mà d'emprimació antioxidant, col·locat superficialment en el interior de l'edifici, amb aïllament mitjançant camisa aïllant flexible d'escuma elastomèrica recoberta amb xapa d'alumini. Inclús material auxiliar para muntatge i subjecció a l'obra, accessoris i peces especials.
Inclou: Replanteig. Col·locació i fixació de canonades, accessoris i peces especials. Col·locació de l'aïllament. Aplicació del revestiment superficial de l'aïllament. Realització de proves de servei.
Criteri d'amidament de projecte: Longitud mesurada segons documentació gràfica de Projecte.
Criteri de mesura d'obra: Es mesurarà la longitud realment executada segons especificacions de Projecte.</t>
  </si>
  <si>
    <t>Total ICS010</t>
  </si>
  <si>
    <t>C-100</t>
  </si>
  <si>
    <t>Canonada de distribució d'aigua, per a calefacció i refrigeració DN 100.</t>
  </si>
  <si>
    <t>Canonada de distribució d'aigua calenta de calefacció formada per tub d'acer negre estirat sense soldadura, sèrie M, de 4" DN 100 mm de diàmetre i 4,5 mm de gruix, una mà d'emprimació antioxidant, col·locat superficialment en el interior de l'edifici, amb aïllament mitjançant camisa aïllant flexible d'escuma elastomèrica. Inclús material auxiliar para muntatge i subjecció a l'obra, accessoris i peces especials.
Inclou: Replanteig. Col·locació i fixació de canonades, accessoris i peces especials. Col·locació de l'aïllament. Realització de proves de servei.
Criteri d'amidament de projecte: Longitud mesurada segons documentació gràfica de Projecte.
Criteri de mesura d'obra: Es mesurarà la longitud realment executada segons especificacions de Projecte.</t>
  </si>
  <si>
    <t>Total C-100</t>
  </si>
  <si>
    <t>C-65X</t>
  </si>
  <si>
    <t>Canonada de distribució d'aigua, per a calefacció i refrigeració DN 65, recoberta amb xapa</t>
  </si>
  <si>
    <t>Canonada de distribució d'aigua calenta de calefacció formada per tub d'acer negre estirat sense soldadura, sèrie M, de 2 1/2" DN 65 mm de diàmetre i 3,6 mm de gruix, una mà d'emprimació antioxidant, col·locat superficialment en el interior de l'edifici, amb aïllament mitjançant camisa aïllant flexible d'escuma elastomèrica recoberta amb xapa d'alumini. Inclús material auxiliar para muntatge i subjecció a l'obra, accessoris i peces especials.
Inclou: Replanteig. Col·locació i fixació de canonades, accessoris i peces especials. Col·locació de l'aïllament. Aplicació del revestiment superficial de l'aïllament. Realització de proves de servei.
Criteri d'amidament de projecte: Longitud mesurada segons documentació gràfica de Projecte.
Criteri de mesura d'obra: Es mesurarà la longitud realment executada segons especificacions de Projecte.</t>
  </si>
  <si>
    <t>Total C-65X</t>
  </si>
  <si>
    <t>C-65</t>
  </si>
  <si>
    <t>Canonada de distribució d'aigua, per a calefacció i refrigeració DN 65.</t>
  </si>
  <si>
    <t>Canonada de distribució d'aigua calenta de calefacció formada per tub d'acer negre estirat sense soldadura, sèrie M, de 2 1/2" DN 65 mm de diàmetre i 3,6 mm de gruix, una mà d'emprimació antioxidant, col·locat superficialment en el interior de l'edifici, amb aïllament mitjançant camisa aïllant flexible d'escuma elastomèrica. Inclús material auxiliar para muntatge i subjecció a l'obra, accessoris i peces especials.
Inclou: Replanteig. Col·locació i fixació de canonades, accessoris i peces especials. Col·locació de l'aïllament. Realització de proves de servei.
Criteri d'amidament de projecte: Longitud mesurada segons documentació gràfica de Projecte.
Criteri de mesura d'obra: Es mesurarà la longitud realment executada segons especificacions de Projecte.</t>
  </si>
  <si>
    <t>Total C-65</t>
  </si>
  <si>
    <t>C-40X</t>
  </si>
  <si>
    <t>Canonada de distribució d'aigua, per a calefacció i refrigeració DN 40, recoberta amb xapa</t>
  </si>
  <si>
    <t>Canonada de distribució d'aigua calenta de calefacció formada per tub d'acer negre estirat sense soldadura, sèrie M, de 1 1/2" DN 40 mm de diàmetre i 3,2 mm de gruix, una mà d'emprimació antioxidant, col·locat superficialment en el interior de l'edifici, amb aïllament mitjançant camisa aïllant flexible d'escuma elastomèrica recoberta amb xapa d'alumini. Inclús material auxiliar para muntatge i subjecció a l'obra, accessoris i peces especials.
Inclou: Replanteig. Col·locació i fixació de canonades, accessoris i peces especials. Col·locació de l'aïllament. Aplicació del revestiment superficial de l'aïllament. Realització de proves de servei.
Criteri d'amidament de projecte: Longitud mesurada segons documentació gràfica de Projecte.
Criteri de mesura d'obra: Es mesurarà la longitud realment executada segons especificacions de Projecte.</t>
  </si>
  <si>
    <t>Total C-40X</t>
  </si>
  <si>
    <t>DN150</t>
  </si>
  <si>
    <t>Vàlvula equilibrat DN150 mm</t>
  </si>
  <si>
    <t>Subministrament i instal·lació de vàlvula d'equilibrat, preajust, medició i tall en fosa i fosa nodular de la marca IMI TA model STAF DN150 o equivalent, amb brides de connexió,precisió en la mesura de cabals d'aigua en una àmplia gamma d'aplicacions. 
Inclòs elements de muntatge i demés accessoris necessaris per el seu correcte funcionament. Totalment muntada, connexionada i provada.
Inclou: Replanteig. Col·locació de la vàlvula. Connexió de la vàlvula als tubs.
Criteri d'amidament de projecte: Nombre d'unitats previstes, segons documentació gràfica de Projecte.</t>
  </si>
  <si>
    <t>Total DN150</t>
  </si>
  <si>
    <t>DN100</t>
  </si>
  <si>
    <t>Vàlvula equilibrat DN100 mm</t>
  </si>
  <si>
    <t>Subministrament i instal·lació de vàlvula d'equilibrat, preajust, medició i tall en fosa i fosa nodular de la marca IMI TA model STAF DN100 o equivalent, amb brides de connexió,precisió en la mesura de cabals d'aigua en una àmplia gamma d'aplicacions. 
Inclòs elements de muntatge i demés accessoris necessaris per el seu correcte funcionament. Totalment muntada, connexionada i provada.
Inclou: Replanteig. Col·locació de la vàlvula. Connexió de la vàlvula als tubs.
Criteri d'amidament de projecte: Nombre d'unitats previstes, segons documentació gràfica de Projecte.</t>
  </si>
  <si>
    <t>Total DN100</t>
  </si>
  <si>
    <t>ICS0100</t>
  </si>
  <si>
    <t>Vàlvula de comporta de ferro colat DN100</t>
  </si>
  <si>
    <t>Vàlvula de comporta de ferro colat, amb platina, DN 100 mm. Inclús elements de muntatge i accessoris necessaris per al seu correcte funcionament.
Inclou: Replanteig. Col·locació de la vàlvula.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</si>
  <si>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ICS0100</t>
  </si>
  <si>
    <t>ICSVFE100</t>
  </si>
  <si>
    <t>Vàlvula d'esfera de llautó DN100 .</t>
  </si>
  <si>
    <t>Vàlvula d'esfera de llautó niquelat per roscar de 4". Inclús elements de muntatge i accessoris necessaris per al seu correcte funcionament.
Inclou: Replanteig. Col·locació.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</si>
  <si>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ICSVFE100</t>
  </si>
  <si>
    <t>ICSVFE65</t>
  </si>
  <si>
    <t>Vàlvula d'esfera de llautó DN65 .</t>
  </si>
  <si>
    <t>Vàlvula d'esfera de llautó niquelat per roscar de 2 1/2". Inclús elements de muntatge i accessoris necessaris per al seu correcte funcionament.
Inclou: Replanteig. Col·locació.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</si>
  <si>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ICSVFE65</t>
  </si>
  <si>
    <t>ICSVFE40</t>
  </si>
  <si>
    <t>Vàlvula d'esfera de llautó DN40 .</t>
  </si>
  <si>
    <t>Vàlvula d'esfera de llautó niquelat per roscar de 1 1/2". Inclús elements de muntatge i accessoris necessaris per al seu correcte funcionament.
Inclou: Replanteig. Col·locació.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</si>
  <si>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ICSVFE40</t>
  </si>
  <si>
    <t>FUSION65-SNACT</t>
  </si>
  <si>
    <t>Vàlvula combinada de control i equilibrat DN65 mm amb actuador</t>
  </si>
  <si>
    <t>Subministrament i instal·lació de vàlvula de control i equilibrat de cabal, de primera marca i d'alta qualitat, DN65 amb actuador, amb kvs d'ajust continu, pre-ajustable, controlador de presió diferencial integrat, manté el seu precentatge EQM per a tots els pre-ajusts, amb punts de mesura de pressió diferencial disponible, temperatura i caudal, integrats en el cos. Factor de rang de mínim 50 per als pre-ajusts recomenats. Capacitat de tancament manual, a prova de fugues amb l'actuador desacoplat per a fins de manteniment i permetre la mesura de la presió diferencial disponible per a diagnòstic. Sistema de neteja per arrossegament (flushing), intervals de temperatura de treball entre -20ºC i +120ºC. Cos de vàlvules amb connexions embridades en ferro dúctil EN-GJS-400 segons EN 1563; classificació PN16; pressió diferencial màxima 400kPa de la marca IMI TA model TA-MODULATOR DN65 + TA-SLIDER 750 o equivalent. S'inclou actuador. Inclòs elements de muntatge i demés accessoris necessaris per el seu correcte funcionament. Totalment muntada, connexionada i provada.
Inclou: Replanteig. Col·locació de la vàlvula. Connexió de la vàlvula als tubs.
Criteri d'amidament de projecte: Nombre d'unitats previstes, segons documentació gràfica de Projecte.</t>
  </si>
  <si>
    <t>Total FUSION65-SNACT</t>
  </si>
  <si>
    <t>FUSION40-SNACT</t>
  </si>
  <si>
    <t>Vàlvula combinada de control i equilibrat DN40 mm amb actuador</t>
  </si>
  <si>
    <t>Subministrament i instal·lació de vàlvula de control i equilibrat de cabal, de primera marca i d'alta qualitat, DN40 amb actuador, amb kvs d'ajust continu, pre-ajustable, controlador de presió diferencial integrat, manté el seu precentatge EQM per a tots els pre-ajusts, amb punts de mesura de pressió diferencial disponible, temperatura i caudal, integrats en el cos. Factor de rang de mínim 50 per als pre-ajusts recomenats. Capacitat de tancament manual, a prova de fugues amb l'actuador desacoplat per a fins de manteniment i permetre la mesura de la presió diferencial disponible per a diagnòstic. Sistema de neteja per arrossegament (flushing), intervals de temperatura de treball entre -20ºC i +120ºC. Cos de vàlvules amb connexions embridades en ferro dúctil EN-GJS-400 segons EN 1563; classificació PN16; pressió diferencial màxima 400kPa de la marca IMI TA model TA-MODULATOR DN40 + TA-SLIDER 500 o equivalent. S'inclou actuador. Inclòs elements de muntatge i demés accessoris necessaris per el seu correcte funcionament. Totalment muntada, connexionada i provada.
Inclou: Replanteig. Col·locació de la vàlvula. Connexió de la vàlvula als tubs.
Criteri d'amidament de projecte: Nombre d'unitats previstes, segons documentació gràfica de Projecte.</t>
  </si>
  <si>
    <t>Total FUSION40-SNACT</t>
  </si>
  <si>
    <t>ICS082-65</t>
  </si>
  <si>
    <t>Filtre retenidor de residus DN65.</t>
  </si>
  <si>
    <t>Filtre retenidor de residus de llautó, amb tamís d'acer inoxidable amb perforacions de 0,5 mm de diàmetre, amb rosca de 2 1/2", per a una pressió màxima de treball de 16 bar i una temperatura màxima de 110°C.
Inclou: Replanteig. Col·locació i fixació.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</si>
  <si>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ICS082-65</t>
  </si>
  <si>
    <t>ICS082-40</t>
  </si>
  <si>
    <t>Filtre retenidor de residus DN40</t>
  </si>
  <si>
    <t>Filtre retenidor de residus de llautó, amb tamís d'acer inoxidable amb perforacions de 0,5 mm de diàmetre, amb rosca de 1 1/2", per a una pressió màxima de treball de 16 bar i una temperatura màxima de 110°C.
Inclou: Replanteig. Col·locació i fixació. Connexionat. Comprovació del seu correcte funcionament.
Criteri d'amidament de projecte: Nombre d'unitats previstes, segons documentació gràfica de Projecte.
Criteri de mesura d'obra: Es mesurarà el nombre d'unitats realment executades segons especificacions de Projecte.</t>
  </si>
  <si>
    <t>Total ICS082-40</t>
  </si>
  <si>
    <t>ICS080A1</t>
  </si>
  <si>
    <t>Purgador automàtic d'aire amb boia i rosca de 1/2" de diàmetre, cos i tapa de fundició</t>
  </si>
  <si>
    <t>Subministrament i instal·lació de purgador automàtic d'eliminiació d'aire per a sistemes de líquid del tipus flotador, de primera marca i d'alta qualitat.  Cos i tapa construit en fundició nodular i de fàcil manteniment amb obturador d'acer inoxidable de 1/2" de la marca Spirax Sarco model AE14S o equivalent. Compliment dels requisits de la Directiva Europea d'Equips a Pressió 97/23/EC amb marcatge CE, certificat EN 10204 2.2, per a una pressió màxima de treball de 16 bar i una temperatura màxima de 250°C i mínima de 0ºC; inclòs elements de muntatge i demés accessoris necessaris per el seu correcte funcionament. Totalment muntat, connexionat i provat.
Inclou: Replanteig. Col·locació del purgador. Connexionat.
Criteri d'amidament de projecte: Nombre d'unitats previstes, segons documentació gràfica de Projecte.</t>
  </si>
  <si>
    <t>Total ICS080A1</t>
  </si>
  <si>
    <t>ICS01RR</t>
  </si>
  <si>
    <t>Termòmetre bimetàl·lic, diàmetre d'esfera de 100 mm, presa vertical, amb beina de 1/2", escala de temperatura de 0 a 60°C.</t>
  </si>
  <si>
    <t>Subministrament i instal·lació de termòmetre bimetàl·lic, de primera marca i d'alta qualitat, diàmetre d'esfera de 100 mm, presa vertical, amb beina de 1/2", escala de temperatura de 0 a 60°C, inclòs elements de muntatge i demés accessoris necessaris per el seu correcte funcionament. Totalment muntat, connexionat i provat.
Inclou: Replanteig. Connexionat.
Criteri d'amidament de projecte: Nombre d'unitats previstes, segons documentació gràfica de Projecte.
Criteri de mesura d'obra: Es mesurarà el nombre d'unitats realment executades segons especificacions de Projecte.</t>
  </si>
  <si>
    <t>Total ICS01RR</t>
  </si>
  <si>
    <t>ICS01SS</t>
  </si>
  <si>
    <t>Manòmetre bany de glicerina i diàmetre d'esfera de 100 mm, presa vertical, muntatge roscat de 1/2", escala de pressió 0 a 5 bar</t>
  </si>
  <si>
    <t>Subministrament i instal·lació de manòmetre bany de glicerina de primera marca i d'alta qualitat, diàmetre d'esfera de 100 mm, presa vertical, muntatge roscat de 1/2", escala de pressió 0 a 5 bar, inclòs elements de muntatge i demés accessoris necessaris per el seu correcte funcionament. Totalment muntat, connexionat i provat.
Inclou: Replanteig. Connexionat.
Criteri d'amidament de projecte: Nombre d'unitats previstes, segons documentació gràfica de Projecte.</t>
  </si>
  <si>
    <t>Total ICS01SS</t>
  </si>
  <si>
    <t>CMP01</t>
  </si>
  <si>
    <t>Comptador d'energia tèrmica per a canonada d'acer DN65</t>
  </si>
  <si>
    <t>Subministrament i instal·lació de comptador d'energia tèrmica marca SEDICAL o equivalent, de dimensions DN65, per instal·lació en canonada d'acer entre brides, inclús sondes de temperatura associades per a lectura d'energia total consumida. Inclou targeta de comunicació Modbus per la integració del sistema de control BMS existent de l'Hospital Universitari de Vic, cablejat de comunicació a quadre de control a la sala de calderes, inclòs elements de muntatge i demés accessoris necessaris per el seu correcte funcionament. Totalment muntat, connexionat i provat.
Inclou: Replanteig. Connexionat.
Criteri d'amidament de projecte: Nombre d'unitats previstes, segons documentació gràfica de Projecte.
Criteri de mesura d'obra: Es mesurarà el nombre d'unitats realment executades segons especificacions de Projecte.</t>
  </si>
  <si>
    <t>Total CMP01</t>
  </si>
  <si>
    <t>DESC</t>
  </si>
  <si>
    <t>Desmuntatge de canonada d'instal·lació de distribució d'aigua de més de 2"</t>
  </si>
  <si>
    <t>Desmuntatge de tubs d'acer de més de 2" de diàmetre, en instal·lació superficial de distribució d'aigua, amb mitjans manuals, sense deteriorar els elements constructius als quals estan subjectes, i càrrega manual sobre camió o contenidor.
Inclou: Desmuntatge de l'element. Obturació de les conduccions connectades a l'element. Retirada i apilament del material desmuntat. Neteja de les restes de l'obra. Càrrega manual del material desmuntat i restes de l'obra sobre camió o contenidor.
Criteri d'amidament de projecte: Longitud mesurada segons documentació gràfica de Projecte.
Criteri de mesura d'obra: S'amidarà la longitud realment desmuntada segons especificacions de Projecte.</t>
  </si>
  <si>
    <t>Total DESC</t>
  </si>
  <si>
    <t>HPH010</t>
  </si>
  <si>
    <t>Perforació per via humida en forjat de formigó massís, de 152mm de diàmetre, per al pas d'instal·lacions.</t>
  </si>
  <si>
    <t>Perforació per via humida en forjat de formigó massís, de 152 mm de diàmetre, fins a una profunditat màxima de 35 cm, realitzada amb perforadora amb corona diamantada, per al pas d'instal·lacions.
Inclou: Replanteig de les zones a perforar. Perforació amb corona diamantada. Fragmentació dels enderrocs en peces manejables. Retirada i arreplegat de enderrocs. Neteja de les restes de l'obra. Càrrega manual d'enderrocs sobre camió o contenidor.
Criteri d'amidament de projecte: Nombre d'unitats previstes, segons documentació gràfica de Projecte.
Criteri de mesura d'obra: Es mesurarà el nombre d'unitats realment executades segons especificacions de Projecte.</t>
  </si>
  <si>
    <t>Total HPH010</t>
  </si>
  <si>
    <t>CDV-AUX1-CAV</t>
  </si>
  <si>
    <t>Modificació de la instal·lació hidràulica de la climatització existent. Treballs a realitzar en la instal·lació corresponent a la modificació dels punts de connexió de la instal·lació actual que donen servei a altres plantes i que cal reconduir, inclou picatge als col·lectors de fred per connexió de canonades d'impulsió i retorn i al circuit de calor existent. Inclou desmuntatge i muntatge de les instal·lacins que ho requereixin, cannonades, suportacions, accessoris i materials auxiliars. Totalment instal·lat i restablert el servei.</t>
  </si>
  <si>
    <t>Total CDV-AUX1-CAV</t>
  </si>
  <si>
    <t>CDV-AUX2-CAV</t>
  </si>
  <si>
    <t>Retirada instal·lació existent</t>
  </si>
  <si>
    <t>Retirada de la instal·lació hidràulica de la climatització existent. Treballs a realitzar en la instal·lació corresponent a la retirada dels punts de connexió de la instal·lació actual que queden fora de servei, fins a l'origen. S'inclou retirada a deixalleria.</t>
  </si>
  <si>
    <t>Total CDV-AUX2-CAV</t>
  </si>
  <si>
    <t>CAL_AUX1</t>
  </si>
  <si>
    <t>Partida alçada a justificar. Treballs a realitzar en la instal·lació corresponent a la instal·lació de la xarxa hidràulica de climatització degut a elements imprevistos que seran localitzats en el moment d'executar l'obra i que representen modificació de treballs o desballestaments no previstos.</t>
  </si>
  <si>
    <t>Total CAL_AUX1</t>
  </si>
  <si>
    <t>Total MC5.5.2</t>
  </si>
  <si>
    <t>MC5.5.3</t>
  </si>
  <si>
    <t>CONDUCTES DE DISTRIBUCIÓ PER AIRE</t>
  </si>
  <si>
    <t>ICR020XAP</t>
  </si>
  <si>
    <t>m²</t>
  </si>
  <si>
    <t>Conductes de xapa galvanitzada de 1,0 mm d'espessor i junts transversals amb beina. Per instalació exterior</t>
  </si>
  <si>
    <t>Subministrament i instal·lació de xarxa de conductes de distribució d'aire per a climatització a l'exterior, constituïda per conductes de xapa galvanitzada de 1,0 mm d'espessor i junts transversals amb beina lliscant tipus baioneta. Amb aïllament d'escuma elastomèrica de 25mm i recobert amb xapa d'alumini. Inclús embocadures, derivacions, accessoris de muntatge, elements de fixació i peces especials. Totalment muntada, connexionada i provada per l'empresa instal·ladora mitjançant les corresponents proves de servei (incloses en aquest preu).
Inclou: Replanteig del recorregut dels conductes. Marcat i posterior ancoratge dels suports dels conductes. Muntatge i fixació de conductes. Realització de proves de servei.
Criteri d'amidament de projecte: Superfície projectada, segons documentació gràfica de Projecte, calculada com a producte del perímetre per la longitud del tram, mesurada entre els eixos dels elements o dels punts a connectar, sense descomptar les peces especials.</t>
  </si>
  <si>
    <t>Total ICR020XAP</t>
  </si>
  <si>
    <t>ICR020XAP1</t>
  </si>
  <si>
    <t>Conductes de xapa galvanitzada de 1,0 mm d'espessor i junts transversals amb beina. Per instalació interior.</t>
  </si>
  <si>
    <t>Subministrament i instal·lació de xarxa de conductes de distribució d'aire per a climatització a l'interior, constituïda per conductes de xapa galvanitzada de 1,0 mm d'espessor i junts transversals amb beina lliscant tipus baioneta. Amb aïllament d'escuma elastomèrica de 25mm. Inclús embocadures, derivacions, accessoris de muntatge, elements de fixació i peces especials. Totalment muntada, connexionada i provada per l'empresa instal·ladora mitjançant les corresponents proves de servei (incloses en aquest preu).
Inclou: Replanteig del recorregut dels conductes. Marcat i posterior ancoratge dels suports dels conductes. Muntatge i fixació de conductes. Realització de proves de servei.
Criteri d'amidament de projecte: Superfície projectada, segons documentació gràfica de Projecte, calculada com a producte del perímetre per la longitud del tram, mesurada entre els eixos dels elements o dels punts a connectar, sense descomptar les peces especials.</t>
  </si>
  <si>
    <t>Total ICR020XAP1</t>
  </si>
  <si>
    <t>ICR020NET</t>
  </si>
  <si>
    <t>Registre de neteja per a conducte de xapa galvanitzada de 1,0 mm d'espessor.</t>
  </si>
  <si>
    <t>Subministrament i instal·lació de registre de neteja en conducte de climatització de planxa d'acer galvanitzat de 0,8 mm de gruix, proveït de tancament i de juntes per a garantir l'estanqueitat. Inclús, accessoris de muntatge, elements de fixació i peces especials. Totalment muntat, connexionat i provat per l'empresa instal·ladora mitjançant les corresponents proves de servei (incloses en aquest preu).
Inclou: Replanteig. Muntatge del registre mitjançant suports. Fixació del registre al conducte.
Criteri d'amidament de projecte: Nombre d'unitats previstes, segons documentació gràfica de Projecte.</t>
  </si>
  <si>
    <t>Total ICR020NET</t>
  </si>
  <si>
    <t>CDV-AUX0-CO</t>
  </si>
  <si>
    <t>Desinfecció conductes</t>
  </si>
  <si>
    <t>Treballs a realitzar en la instal·lació corresponent a climatització per a la desinfecció dels conductes i elements de la instal·lació segons especificacions del Consorci Hospitalari de Vic.</t>
  </si>
  <si>
    <t>Total CDV-AUX0-CO</t>
  </si>
  <si>
    <t>CDV-AUX1-CO</t>
  </si>
  <si>
    <t>Modificació de la instal·lació de climatització existent. Treballs a realitzar en la instal·lació corresponent a la modificació dels punts de connexió de la instal·lació actual que donen servei a altres plantes i que cal reconduir. Inclou canonades i aïllaments de diferents diàmetres, accessoris i materials auxiliars. Totalment instal·lat i restablert el servei.</t>
  </si>
  <si>
    <t>Total CDV-AUX1-CO</t>
  </si>
  <si>
    <t>CON_AUX1</t>
  </si>
  <si>
    <t>Partida alçada a justificar. Treballs a realitzar en la instal·lació corresponent a la instal·lació de la xarxa de conductes d'aire de climatització degut a elements imprevistos que seran localitzats en el moment d'executar l'obra i que representen modificació de treballs o desballestaments no previstos.</t>
  </si>
  <si>
    <t>Total CON_AUX1</t>
  </si>
  <si>
    <t>Total MC5.5.3</t>
  </si>
  <si>
    <t>MC5.5.4</t>
  </si>
  <si>
    <t>EQUIPS CLIMATITZACIÓ</t>
  </si>
  <si>
    <t>CL67</t>
  </si>
  <si>
    <t>Unitat de tractament d'aire, model CTA-6 Soterrani OSM</t>
  </si>
  <si>
    <t>Subministrament i col·locació d'unitat de tractament d'aire, SERVO CLIMA CTA-6 o equivalent, formada per climatitzador construït per a exterior amb perfil d'alumini anoditzat i cantoneres d'alumini injectat. Bancada perimetral amb perfil tipus U de 80/45 d'acer galvanitzat. Panells de tancament de 45 mm d'espessor, fabricat amb xapa interior d'acer galvanitzat de 50 mm, xapa exterior d'acer galvanitzat i lacat de 50 mm amb RAL 7038 i aïllament térmic i acústic de llana de roca de 70 kg/m3 i calssificació al foc M0. Incorpora juntes tipus EPDM col.locades entre el perfil i els panells que proporciona estanqueïtat a la carcasa. Conjunts motor-ventilador d'alta eficiència tipus EC situats a una bancada propia amb antivibradors i lona flexible a la boca d'impulsió. La bateria de refrigeració es disposa sobre una safata de recollida de condensats d'acer inoxidable AISI 304. El tancament dels elements interns es realitza en xapa d'acer galvanitzat de 0,5 mm.
COMPOSICIÓ:
-TREN D'IMPULSIÓ: comporta d'aire exterior regulable / prefiltre G-4 + filtre F-7 / recuperador estàtic de plaques amb by-pass per a free-cooling (amb dos comportes enclavades on-off) / bateria calor + bateria fred (sobre safata de condensats inox AISI 304) / Ventilador d'alta eficiència EC / filtre bosses rígides F-9 / silenciador
-TREN DE RETORN: silenciador/ filtre pla F-7 / ventilador d'alta eficiència EC / comporta d'expulsió per a by-pass recuperador / safata de condensats en inox AISI 304) / recuperador estàtic de plaques / comporta regulable d'extracció.
-SILENCIADOR: SIlenciador de retorn amb una atenuació mínima a 500 Hz de 46 dB. Silenciador d'impulsió amb una atenuació mínima a 500 Hz de 46 dB
DADES:
- Cabal impulsió: 7.250m3/h  pressió estàtica exterior.:1155 Pa
- Cabal retorn: 7.250 m3/h  pressió estàtica exterior.:783 Pa
- Potència frigorífica: 65kW (Tª aigua 9-14 ºC)
- Potència calorífica: 45kW (Tª aigua 60-50 ºC)
S'inclou biguetes per muntatge sobre bancada existent, elements antivibratoris i suports de recolzament. Completament muntat, amb connexions establertes i posat en marxa per l'empresa instal·ladora per a la comprovació del seu correcte funcionament. Segons especificacions del Consorci Hospitalari de Vic.
Inclou: Treballs d'oficial de 1ª instal·lador de climatització, treballs d'ajudant instal·lador de climatització. Costos indirectes complementaris i mitjans auxiliars. Replanteig de la unitat. Instal·lació de la unitat. Connexionat de l'equip a les xarxes de conducció d'aigua. Connexionat de l'equip a la xarxa elèctrica. Connexionat de l'equip a la xarxa de desguàs. Recanvi de filtres Posada en marxa.
Criteri d'amidament de projecte: Nombre d'unitats previstes, segons documentació gràfica de Projecte.</t>
  </si>
  <si>
    <t>Total CL67</t>
  </si>
  <si>
    <t>CLI_AUX1</t>
  </si>
  <si>
    <t>Partida alçada a justificar. Treballs a realitzar en la instal·lació corresponent a la instal·lació dels equips de climatització degut a elements imprevistos que seran localitzats en el moment d'executar l'obra i que representen modificació de treballs o desballestaments no previstos.</t>
  </si>
  <si>
    <t>Total CLI_AUX1</t>
  </si>
  <si>
    <t>Total MC5.5.4</t>
  </si>
  <si>
    <t>5.5.3</t>
  </si>
  <si>
    <t>CONTROL EQUIPS FINALS CLIMATITZACIÓ I ACS</t>
  </si>
  <si>
    <t>IAF070P7UTP</t>
  </si>
  <si>
    <t>Cable rígid U/UTP no propagador de la flama de 4 parells trenats de coure, categoria 6A</t>
  </si>
  <si>
    <t>Subministrament i instal·lació de cable rígid U/UTP no propagador de la flama de 4 parells trenats de coure, categoria 6A, amb conductor unifilar de coure, aïllament de polietilè i beina exterior de poliolefina termoplàstica LSFH lliure de halògens, amb baixa emissió de fums i gasos corrosius de 6,2 mm de diàmetre. Fins i tot p/p d'accessoris i elements de subjecció. Totalment instal·lat, connexionat, rotulat i etiquetat segons especificacions del Consorci Hospitalari de Vic.
Inclou: Estesa de cables. Connexionat.
Criteri d'amidament de projecte: Longitud mesurada segons documentació gràfica de Projecte.
Criteri de mesura d'obra: Es mesurarà la longitud realment executada segons especificacions de Projecte.</t>
  </si>
  <si>
    <t>Total IAF070P7UTP</t>
  </si>
  <si>
    <t>IEH0103g15</t>
  </si>
  <si>
    <t>Cable multipolar RZ1-K (AS), no propagador de la flama, amb conductor de coure classe 5 (-K) de 3G1,5 mm²</t>
  </si>
  <si>
    <t>Subministrament i instal·lació de cable multipolar RZ1-K (AS), no propagador de la flama, amb conductor de coure classe 5 (-K) de 3G1,5 mm² de secció, amb aïllament de polietilè reticulat (R) i coberta de compost termoplàstic a força de poliolefina lliure de halògens amb baixa emissió de fums i gasos corrosius (Z1), sent la seva tensió assignada de 0,6/1 kV. Fins i tot p/p d'accessoris i elements de subjecció. Totalment muntat, connexionat i provat.
Inclou: Estesa del cable. Connexionat.
Criteri d'amidament de projecte: Longitud mesurada segons documentació gràfica de Projecte.</t>
  </si>
  <si>
    <t>Total IEH0103g15</t>
  </si>
  <si>
    <t>IEO010P720R</t>
  </si>
  <si>
    <t>Canalització encastada de tub corbable de poliamida, exempt d'halògens, coarrugat de 20 mm</t>
  </si>
  <si>
    <t>Subministrament i instal·lació de canalització encastada en element de construcció d'obra de fàbrica de tub corbable de poliamida, exempt d'halògens, transversalment elàstic, corrugat, folrat, de color gris, de 20 mm de diàmetre nominal, resistència a la compressió 320 N, amb grau de protecció IP 547. Totalment muntada. Segons especificacions del Consorci Hospitalari de Vic.
Inclou: Replanteig. Col·locació i fixació del tub.
Criteri d'amidament de projecte: Longitud mesurada segons documentació gràfica de Projecte.
Criteri de mesura d'obra: Es mesurarà la longitud realment executada segons especificacions de Projecte.</t>
  </si>
  <si>
    <t>Total IEO010P720R</t>
  </si>
  <si>
    <t>Control36</t>
  </si>
  <si>
    <t>Quadre de control climatitzadores</t>
  </si>
  <si>
    <t>Subministrament i muntatge d'armari metàl·lic SIEMENS o equivalent, amb il·luminació interior comandada per detector en la porta, amb presa de corrent de 16A, per el control de les climatitzadores i previsió per les humificadores amb les següents característiques, totalment muntat. Les climatitzadores a controlar seràn les especificades en la documentació gràfica. Inclou muntatge i armari.
Característiques:
Inclourà tots els mòduls i elements necessaris per poder realitzar el control de climatitzadora següents:
020- SUMINISTRE CONTROL UTA Unitats 
01 PXC4.E16 Controlador compacto BACnet/IP libremente programable, 16 E/S integradas (12UIO y 4DO) ampliables hasta 40 mediante módulos TXM, fuente de alimentación de 300 mA integrada, interface modbus RTU y TCP hasta 40 puntos, sin batería y WLAN 1 
02 TXM1.8U Módulo TX-I/O de 8E/S universales configurables como entradas digitales: contacto mantenido, pulso o contador, entradas analógicas: sondas, 0..10V y salidas analógicas: 0..10V 1 
03 TXM1.8D Módulo TX-I/O de 8 entradas digitales, configurables individualmente para señales de estado, pulsos o contador de pulsos (hasta 10Hz) 1 
04 TXA1.K12 Juego de fichas de dirección para módulos TX-I/O: direcciones 1…12 y 1 ficha de reset 1 
05 MO_CC Mano de obra montaje cuadro de control 1 
Inclou els tècnics per la programació i la posta en marxa
Inclou: 
- Transport col·locació i fixació de l'element.
- La ma d'obra SI està inclosa. Totalment muntada, connexionada i provada.
- La posada en marxa inclou els següents conceptes ( Esquemes de connexió , programació dels controladors , posada en marxa del control, test de punts, confecció de les pantalles del sistema de supervisió i implantació de les mateixes a l'ordinador de control central de l'HUV)
Criteri d'amidament de projecte: Nombre d'unitats previstes, segons documentació gràfica de Projecte.</t>
  </si>
  <si>
    <t>Total Control36</t>
  </si>
  <si>
    <t>0101</t>
  </si>
  <si>
    <t>Elements de camp climatitzadora</t>
  </si>
  <si>
    <t>Subministrament i muntatge dels elements de camp, per la gestió de la climatitzadora amb les següents característiques:
 010-  SUMINISTRE ELEMENTS DE CAMP UTA Unitats 
01 QFA3160 Sonda de precisión combinada (Hr+T) para ambiente, ambas señales activas 0...10VCC RangoTemp.0...50°C, -35...35°C, -40...70°C %h.r.0…100% Alimentación 24 V CA / 13,5… 35 V CC.  1 
02 AQF3100 Pantalla protectora de montaje intemperie sondas QFA3160 1 
03 GLB161.1E Actuador rotativo para compuerta de aire 10Nm, sin muelle de retorno, Botón para mando manual, Con placa base de acero, carcasa de plástico y cable de conexión de 0,9m, IP54, proporcional 0…10 Vcc 24 V CA/CC 5 
04 QBM81-5 Presostato de presión diferencial IP54, con accesorios, para la detección de flujo en conductos de aire o alarma de filtro colmatado, rango de medida 50 .. 500 Pa. 5 
05 QBM2030-30 Sensor de presión diferencial en aire, Alimentacion AC 24VDC 13.5...33V, Rangos0…1000/0…1500/0…3000Pa, Salida0...10 Vcc IP42 2 
06 QAM2120.040 Sonda pasiva de temperatura de conducto con sensor Ni1000, rango -50..80 ºC, longitud de capilar 400 mm. 1 
07 QPM2162 Sonda de conducto para Calidad de Aire Interior, con sensor CO2 (rango 0...2000ppm), sensor NTC de temperatura (0…50/-35…+35ºC) y, sensor de humedad relativa (rango 0...100%Hr), Alimentacion 24VCA/CC, Salida 0…10Vcc ó 4…20 Ma 1 
13 WZU-AC110/230-15 Powerpack 110/230VAC para contadores UH50, longitud del cable 1.5m 2 
14 WZU-485E-MOD Módulo de comunicación Modbus/RTU para UH50 2 
15 WZT-S100 Vaina G1/2B'' de acero inoxidable de 100mm de longitud para sonda de temperatura 2 
16 WZT-S150 Vaina G1/2B'' de acero inoxidable de 150mm de longitud para sonda de temperatura 2 
Inclourà tots els elements de camp descrits, així com tots els mòduls i elements necessaris per poder realitzar el control
Inclou: 
Col·locació dels sensors. Connexionat i proves.
Transport col·locació i fixació de l'element.
La ma d'obra SI està inclosa.
La posada en marxa inclou els següents conceptes ( Esquemes de connexió , programació dels controladors , posada en marxa del control, test de punts, confecció de les pantalles del sistema de supervisió i implantació de les mateixes a l'ordinador de control central de l'HGV)
Criteri d'amidament de projecte: Nombre d'unitats previstes, segons documentació gràfica de Projecte.</t>
  </si>
  <si>
    <t>Total 0101</t>
  </si>
  <si>
    <t>0401</t>
  </si>
  <si>
    <t>Programació, posada en servei i supervisió a nivell BMS</t>
  </si>
  <si>
    <t>Programació i posta en marxa del sistema. Inclou:
040- AMPLIACION PUESTO CENTRAL Unitats 
01 CCA-100-BA Ampliación de la licencia para habilitar 100 puntos físicos adicionales de Entrada/Salida del tipo Automatización de Edificios y BACnet. 1 
050- ENGINYERIA, PROGRAMACIÓ I POSTA EN MARXA Unitats 
01 ING01 Enginyeria, programació i posta en marxa 1 
S'inclou la formació in situ del personal designat per l'usuari en la utilització i maneig del sistema, després de la posada en marxa. També s'inclou lliurament de documentació final d'obra: memòria de funcionament, esquemes de quadres, llistat de punts, programació i documentació tècnica d'elements instal·lats.
Criteri d'amidament de projecte: Nombre d'unitats previstes, segons documentació gràfica de Projecte.
Criteri de mesura d'obra: Es mesurarà el nombre d'unitats realment executades segons especificacions de Projecte.</t>
  </si>
  <si>
    <t>Total 0401</t>
  </si>
  <si>
    <t>Vavclima30</t>
  </si>
  <si>
    <t>Controladors ambient VAV climatitzadora</t>
  </si>
  <si>
    <t>Subministrament i muntatge de controladors ambient VAV SIEMENS o equivalent, per el control de les sales amb les següents característiques:
030- SUMINISTRE CONTROL CAJAS VAV Unitats 
01 QMX3.P34 Unidad para la operación de ambiente KNX PL-Link para montaje en superficie; incorpora display, sensor de temperatura y botonera táctil para el control de la climatización y funcionalidad “Green Leaf” 13 
02 DXR2.E09-101A Equipo compacto para ambientes, (Climatización, Iluminación y Persianas); 230VAC; Buses Bac Net/IP y KNX PL-Link, Fuente integrada de 50mA para el BUSKNX, 1DI‚ 2UI‚ 3 salidas de relé‚ 3 AO (0-10v); hasta 30 Data Points 13 
Inclou els tècnics per la programació i la posta en marxa
Inclou: 
- Transport col·locació i fixació de l'element.
- La ma d'obra SI està inclosa. Totalment muntada, connexionada i provada.
- La posada en marxa inclou els següents conceptes (Esquemes de connexió , programació dels controladors , posada en marxa del control, test de punts, confecció de les pantalles del sistema de supervisió i implantació de les mateixes a l'ordinador de control central de l'HUV)
Criteri d'amidament de projecte: Nombre d'unitats previstes, segons documentació gràfica de Projecte.</t>
  </si>
  <si>
    <t>Total Vavclima30</t>
  </si>
  <si>
    <t>CTRL_AUX1</t>
  </si>
  <si>
    <t>Partida alçada a justificar. Treballs a realitzar en la instal·lació corresponent a la instal·lació dels equips de contorl de la climatització degut a elements imprevistos que seran localitzats en el moment d'executar l'obra i que representen modificació de treballs o desballestaments no previstos.</t>
  </si>
  <si>
    <t>Total CTRL_AUX1</t>
  </si>
  <si>
    <t>Total 5.5.3</t>
  </si>
  <si>
    <t>5.5.5</t>
  </si>
  <si>
    <t>DIFUSIÓ I REGULACIÓ CLIMATITZACIÓ</t>
  </si>
  <si>
    <t>ICR200200</t>
  </si>
  <si>
    <t>Comporta reguladora RECTANGULAR de VAV aïllada termoacústicament, per al control de la impulsió i retorn, 200X200</t>
  </si>
  <si>
    <t>Subministrament i muntatge de comporta rectangular de VAV aïllada amb creu de mesura de pressió diferencial, per la regulació de cabal d´aire marca MADEL serie SVA-R/CON 0-10 SIEMENS GDB181.1 200x200 o equivalent, amb control proporcional 0-10 V. Construïda en acer galvanitzat, creu de medició en alumini, racors en ABS, tubs de medició amb silicona i junta d´estanqueïtat de la lama en EPDM. Inclús accessoris de muntatge i elements de fixació. Totalment muntat.
Inclou: Replanteig. Muntatge del regulador mitjançant suports de suspensió. Fixació del regulador al plènum.
Criteri d'amidament de projecte: Nombre d'unitats previstes, segons documentació gràfica de Projecte.</t>
  </si>
  <si>
    <t>Total ICR200200</t>
  </si>
  <si>
    <t>ICR040dif2</t>
  </si>
  <si>
    <t>Difusor rotacional de placa frontal quadrada de 600mm</t>
  </si>
  <si>
    <t>Subministrament i muntatge de difusor rotacional quadrat amb aletes de disposició radial quadrada i orientables individualment marca MADEL sèrie AXO-S+BOXTHERM-R/AIS (referència segons cabal d'aire indicat en documentació gràfica) dim.600 o equivalent construït en acer galvanitzat i acabat lacat color blanc M9016 i aletes ABS negre. Amb plenum piramidal apilable de connexió circular lateral, regulador de cabal en el coll, aïllat termoacústicament i elements necessaris per a muntatge BOXTHERM /AIS Inclús accessoris de muntatge i elements de fixació. Totalment muntat.
Inclou: Replanteig. Muntatge del plènum mitjançant suports de suspensió. Fixació del difusor al plènum.
Criteri d'amidament de projecte: Nombre d'unitats previstes, segons documentació gràfica de Projecte.</t>
  </si>
  <si>
    <t>Total ICR040dif2</t>
  </si>
  <si>
    <t>ICR040dif1</t>
  </si>
  <si>
    <t>Difusor rotacional de placa frontal quadrada de 400mm</t>
  </si>
  <si>
    <t>Subministrament i muntatge de difusor rotacional quadrat amb aletes de disposició radial quadrada i orientables individualment marca MADEL sèrie AXO-S+BOXTHERM-R/AIS (referència segons cabal d'aire indicat en documentació gràfica) dim.400 o equivalent construït en acer galvanitzat i acabat lacat color blanc M9016 i aletes ABS negre. Amb plenum piramidal apilable de connexió circular lateral, regulador de cabal en el coll, aïllat termoacústicament i elements necessaris per a muntatge BOXTHERM /AIS Inclús accessoris de muntatge i elements de fixació. Totalment muntat.
Inclou: Replanteig. Muntatge del plènum mitjançant suports de suspensió. Fixació del difusor al plènum.
Criteri d'amidament de projecte: Nombre d'unitats previstes, segons documentació gràfica de Projecte.</t>
  </si>
  <si>
    <t>Total ICR040dif1</t>
  </si>
  <si>
    <t>ICR040difLNG</t>
  </si>
  <si>
    <t>Difusor lineal amb aletes deflectores sectortizades, amb plènum aïllat termoacusticament, de 4-1350x300.</t>
  </si>
  <si>
    <t>Subministrament i muntatge de difusor lineal amb aletes deflectores sectoritzades marca MADEL sèrie LSD-MOD+PLSD-R/AIS/ dim. 4-1350x300 o equivalent construït en alumini i acer galvanitzat i pintat color blanc RAL 9010. Amb plenum de connexió circular lateral, regulador de cabal en el coll, aïllat termoacústicament,. Inclús accessoris de muntatge i elements de fixació. Totalment muntat.
Inclou: Replanteig. Muntatge del plènum mitjançant suports de suspensió. Fixació del difusor al plènum.
Criteri d'amidament de projecte: Nombre d'unitats previstes, segons documentació gràfica de Projecte.</t>
  </si>
  <si>
    <t>Total ICR040difLNG</t>
  </si>
  <si>
    <t>ICR050c</t>
  </si>
  <si>
    <t>Reixeta de retorn  amb lamel·les horitzontals regulables individualment, de 500x150</t>
  </si>
  <si>
    <t>Subministrament i instal·lació de Reixeta de retorn, d'alumini extrudit, acabat AA anoditzat color natural E6-C-0, amb lamel·les horitzontals regulables individualment, de 500x150 mm, fixació mitjançant cargols vistos, muntada en conducte metàl·lic rectangular. Inclús accessoris de muntatge i elements de fixació.
Inclou: Replanteig. Muntatge i fixació de la reixeta.
Criteri d'amidament de projecte: Nombre d'unitats previstes, segons documentació gràfica de Projecte.
Criteri de mesura d'obra: Es mesurarà el nombre d'unitats realment executades segons especificacions de Projecte.</t>
  </si>
  <si>
    <t>Total ICR050c</t>
  </si>
  <si>
    <t>ICR050b</t>
  </si>
  <si>
    <t>Reixeta de retorn  amb lamel·les horitzontals regulables individualment, de 400x150</t>
  </si>
  <si>
    <t>Subministrament i instal·lació de Reixeta de retorn, d'alumini extrudit, acabat AA anoditzat color natural E6-C-0, amb lamel·les horitzontals regulables individualment, de 400x150 mm, fixació mitjançant cargols vistos, muntada en conducte metàl·lic rectangular. Inclús accessoris de muntatge i elements de fixació.
Inclou: Replanteig. Muntatge i fixació de la reixeta.
Criteri d'amidament de projecte: Nombre d'unitats previstes, segons documentació gràfica de Projecte.
Criteri de mesura d'obra: Es mesurarà el nombre d'unitats realment executades segons especificacions de Projecte.</t>
  </si>
  <si>
    <t>Total ICR050b</t>
  </si>
  <si>
    <t>IVG750350</t>
  </si>
  <si>
    <t>Comporta tallafocs rectangular, basculant, 750x350mm</t>
  </si>
  <si>
    <t>Comporta talla-focs rectangular, basculant, amb tir automàtic per al tancament de seccions d'incendi per fusible tèrmic tarat a 72°C, resistència al foc EI 120 segons UNE-EN 1366-2, de 750x350 mm, de xapa d'acer galvanitzat, connexió a conducte rectangular, per al tancament automàtic de seccions d'incendi en instal·lacions de ventilació. Inclús accessoris de muntatge i elements de fixació.
Inclou: Replanteig. Fixació a la partició interior. Connexió al conducte. Comprovació del seu correcte funcionament.
Criteri d'amidament de projecte: Nombre d'unitats previstes, segons documentació gràfica de Projecte.
Criteri de mesura d'obra: Es mesurarà el nombre d'unitats realment executades segons especificacions de Projecte.</t>
  </si>
  <si>
    <t>Total IVG750350</t>
  </si>
  <si>
    <t>DIF_AUX1</t>
  </si>
  <si>
    <t>Partida alçada a justificar. Treballs a realitzar en la instal·lació corresponent a la instal·lació dels equips de difusió i regulació de l'aire de climatització degut a elements imprevistos que seran localitzats en el moment d'executar l'obra i que representen modificació de treballs o desballestaments no previstos.</t>
  </si>
  <si>
    <t>Total DIF_AUX1</t>
  </si>
  <si>
    <t>Total 5.5.5</t>
  </si>
  <si>
    <t>5.5.7</t>
  </si>
  <si>
    <t>VENTILACIÓ</t>
  </si>
  <si>
    <t>ICR0503n</t>
  </si>
  <si>
    <t>Reixeta de retorn, per a conducte circular, de xapa d'acer galvanitzat, amb lamel·les verticals</t>
  </si>
  <si>
    <t>Reixeta de retorn, per a conducte circular, de xapa d'acer galvanitzat, superfície estàndard galvanitzada, amb lamel·les verticals regulables individualment, de 225x75 mm, fixació mitjançant cargols vistos, muntada en conducte metàl·lic circular. Inclús accessoris de muntatge i elements de fixació.
Inclou: Replanteig. Muntatge i fixació de la reixeta.
Criteri d'amidament de projecte: Nombre d'unitats previstes, segons documentació gràfica de Projecte.
Criteri de mesura d'obra: Es mesurarà el nombre d'unitats realment executades segons especificacions de Projecte.</t>
  </si>
  <si>
    <t>Total ICR0503n</t>
  </si>
  <si>
    <t>IVV0100</t>
  </si>
  <si>
    <t>Conducte circular de ventilació format per tub de xapa d'acer galvanitzat de paret simple helicoïdal, de 100 mm de diàmetre</t>
  </si>
  <si>
    <t>Conducte circular de ventilació format per tub de xapa d'acer galvanitzat de paret simple helicoïdal, de 100 mm de diàmetre i 0,5 mm de gruix, col·locat en posició horitzontal. Inclús material auxiliar para muntatge i subjecció a l'obra, accessoris i peces especials.
Inclou: Replanteig del recorregut del conducte i de la situació dels elements de subjecció. Presentació de tubs, accessoris i peces especials. Fixació del material auxiliar per a muntatge i subjecció a l'obra. Muntatge, connexionat i comprovació del seu correcte funcionament. Realització de proves de servei.
Criteri d'amidament de projecte: Longitud projectada, segons documentació gràfica de Projecte, mesurada entre els eixos dels elements o dels punts a connectar, sense descomptar les peces especials.
Criteri de mesura d'obra: Es mesurarà la longitud realment executada segons especificacions de Projecte.
Criteri de valoració econòmica: El preu no inclou les comportes de regulació, les comportes tallafoc, les reixetes ni els difusores.</t>
  </si>
  <si>
    <t>Total IVV0100</t>
  </si>
  <si>
    <t>IVM040</t>
  </si>
  <si>
    <t>Ventilador helicocentrífug de perfil baix.</t>
  </si>
  <si>
    <t>Ventilador helicocentrífug de perfil baix, de dues velocitats, potència màxima de 50 W, cabal màxim de 580 m³/h, de 200 mm de diàmetre i 295 mm de longitud, nivell de pressió sonora de 33 dBA, per a conductes de 150 mm de diàmetre, format per cos de polipropilè, hèlix d'ABS, caixa de bornes i motor per a alimentació monofàsica a 230 V i 50 Hz de freqüència.
Inclou: Replanteig. Col·locació.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</si>
  <si>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IVM040</t>
  </si>
  <si>
    <t>IVG125</t>
  </si>
  <si>
    <t>Comporta tallafocs per a conducte de ventilació de diàmetre 100mm</t>
  </si>
  <si>
    <t>Comporta talla-focs circular, basculant, amb tir automàtic per al tancament de seccions d'incendi per fusible tèrmic tarat a 72°C, resistència al foc EI 120 segons UNE-EN 1366-2, de 100 mm de diàmetre, de xapa d'acer galvanitzat, per al tancament automàtic de seccions d'incendi en instal·lacions de ventilació. Inclús accessoris de muntatge i elements de fixació.
Inclou: Replanteig. Fixació a la partició interior. Connexió al conducte. Comprovació del seu correcte funcionament.
Criteri d'amidament de projecte: Nombre d'unitats previstes, segons documentació gràfica de Projecte.
Criteri de mesura d'obra: Es mesurarà el nombre d'unitats realment executades segons especificacions de Projecte.</t>
  </si>
  <si>
    <t>Total IVG125</t>
  </si>
  <si>
    <t>IVM0125</t>
  </si>
  <si>
    <t>Reixeta d'intempèrie per a instal·lacions de ventilació, lamel·les horitzontals fixes d'alumini anoditzat, diàmetre 100mm</t>
  </si>
  <si>
    <t>Reixeta circular d'alumini anoditzat, amb lamel·les horitzontals fixes, sortida d'aire amb inclinació de 15°, color natural, contra la pluja, amb malla de protecció contra l'entrada de fulles i ocells, per a conducte d'admissió o extracció, de 100 mm de diàmetre. Inclús elements de fixació.
Inclou: Replanteig. Col·locació i fixació.
Criteri d'amidament de projecte: Nombre d'unitats previstes, segons documentació gràfica de Projecte.
Criteri de mesura d'obra: Es mesurarà el nombre d'unitats realment executades segons especificacions de Projecte.</t>
  </si>
  <si>
    <t>Total IVM0125</t>
  </si>
  <si>
    <t>VEN_AUX1</t>
  </si>
  <si>
    <t>Partida alçada a justificar. Treballs a realitzar en la instal·lació corresponent a la instal·lació de ventilació degut a elements imprevistos que seran localitzats en el moment d'executar l'obra i que representen modificació de treballs o desballestaments no previstos.</t>
  </si>
  <si>
    <t>Total VEN_AUX1</t>
  </si>
  <si>
    <t>Total 5.5.7</t>
  </si>
  <si>
    <t>Total MC5.5</t>
  </si>
  <si>
    <t>MC5.8</t>
  </si>
  <si>
    <t>INSTAL·LACIONS ELÈCTRIQUES</t>
  </si>
  <si>
    <t>5.8.1</t>
  </si>
  <si>
    <t>EG14SE-HSC</t>
  </si>
  <si>
    <t>Subquadre de proteccions SBOSM_P-2_SOTERRANI OSM</t>
  </si>
  <si>
    <t>Subministrament i instal·lació del Subquadre de proteccions SBOSM_P-2_SOTERRANI OSM per el subministraments de la línia elèctrica provinent del Subquadre de Proteccions de l'edifici d'Osona Salut Mental de l'Hospotal Universitari de Vic. El subquadre estarà alimentat des d'una única escomesa i constarà de 1 interruptor general de 40A. Protecció i distribució dels circuits interiors, format per armari amb porta i pany, de manera que sigui innaccessible al personal no autoritzat per a la seva manipulació, inclòs proteccions i elements segons esquema elèctric i memòria descriptiva. S'inclou Interruptor General Automàtic tetrapolar amb dispositius de sobretensió permanents. Disposarà de protecció per els circuits de comandament del quadre, proteccions diferencials superinmunitzats i enregletat de sortida per la part inferior, inclós cablejat de comandament a altres quadres i sistema de gestió centralitzada, amb un 30% d'espai lliure en fileres per a possibles ampliacions; tot marca Siemens o equivalent.  Totalment instal·lat, connexionats tots els elements a instal·lar en quadre i en funcionament, rotulat i etiquetat segons especificacions del Consorci Hospitalari de Vic.
Inclou: Elements especificats en esquema unifilar i connexionat.
Criteri d'amidament de projecte: Nombre d'unitats previstes, segons documentació gràfica de Projecte.
Criteri de mesura d'obra: Es mesurarà el nombre d'unitats realment executades segons especificacions de Projecte.</t>
  </si>
  <si>
    <t>Total EG14SE-HSC</t>
  </si>
  <si>
    <t>EG14SAI-HSC</t>
  </si>
  <si>
    <t>Subquadre de proteccions SBOSM_P-2_SAI-SOTERRANI OSM</t>
  </si>
  <si>
    <t>Subministrament i instal·lació del Subquadre de proteccions SBOSM_P-2_SAI_SOTERRANI OSM per el subministraments de la línia elèctrica de SAI. El subquadre estarà alimentat des d'una única escomesa i constarà de 1 interruptor general de 25A. Protecció i distribució dels circuits interiors, format per armari amb porta i pany, de manera que sigui innaccessible al personal no autoritzat per a la seva manipulació, inclòs proteccions i elements segons esquema elèctric i memòria descriptiva. S'inclou Interruptor General Automàtic tetrapolar amb dispositius de sobretensió permanents. Disposarà de protecció per els circuits de comandament del quadre, proteccions diferencials superinmunitzats i enregletat de sortida per la part inferior, inclós cablejat de comandament a altres quadres i sistema de gestió centralitzada, amb un 30% d'espai lliure en fileres per a possibles ampliacions; tot marca Siemens o equivalent.  Totalment instal·lat, connexionats tots els elements a instal·lar en quadre i en funcionament, rotulat i etiquetat segons especificacions del Consorci Hospitalari de Vic.
Inclou: Elements especificats en esquema unifilar i connexionat.
Criteri d'amidament de projecte: Nombre d'unitats previstes, segons documentació gràfica de Projecte.
Criteri de mesura d'obra: Es mesurarà el nombre d'unitats realment executades segons especificacions de Projecte.</t>
  </si>
  <si>
    <t>Total EG14SAI-HSC</t>
  </si>
  <si>
    <t>IEH0105G10</t>
  </si>
  <si>
    <t>Cable multipolar RZ1-K (AS), sent la seva tensió assignada de 0,6/1 kV, reacció al foc classe Cca-s1b,d1,a1, 5x10 mm²</t>
  </si>
  <si>
    <t>Cable multipolar RZ1-K (AS), sent la seva tensió assignada de 0,6/1 kV, reacció al foc classe Cca-s1b,d1,a1, amb conductor de coure classe 5 (-K) de 5G10 mm² de secció, amb aïllament de polietilè reticulat (R) i coberta de compost termoplàstic a força de poliolefina lliure de halògens amb baixa emissió de fums i gasos corrosius (Z1).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</si>
  <si>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IEH0105G10</t>
  </si>
  <si>
    <t>IEH0105G6F</t>
  </si>
  <si>
    <t>Cable multipolar SZ1-K (AS+), resistent al foc segons UNE-EN 50200, amb conductor de coure classe 5 (-K), 5x6 mm²</t>
  </si>
  <si>
    <t>Cable multipolar SZ1-K (AS+), resistent al foc segons UNE-EN 50200, amb conductor de coure classe 5 (-K) de 5G6 mm² de secció, amb aïllament de compost termoestable especial ignífug i coberta de compost termoplàstic a força de poliolefina amb baixa emissió de fums i gasos corrosius (Z1) de color taronja, sent la seva tensió assignada de 0,6/1 kV.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</si>
  <si>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IEH0105G6F</t>
  </si>
  <si>
    <t>IEH0125G6</t>
  </si>
  <si>
    <t>Cable multipolar RZ1-K (AS), sent la seva tensió assignada de 0,6/1 kV, reacció al foc classe Cca-s1b,d1,a1, 5x6 mm²</t>
  </si>
  <si>
    <t>Cable multipolar RZ1-K (AS), sent la seva tensió assignada de 0,6/1 kV, reacció al foc classe Cca-s1b,d1,a1, amb conductor de coure classe 5 (-K) de 5G6 mm² de secció, amb aïllament de polietilè reticulat (R) i coberta de compost termoplàstic a força de poliolefina lliure de halògens amb baixa emissió de fums i gasos corrosius (Z1). Inclús accessoris i elements de subjecció.Totalment muntat, connexionat i provat.
Inclou: Estesa del cable. Connexionat. Comprovació del seu correcte funcionament.
Criteri d'amidament de projecte: Longitud mesurada segons documentació gràfica de Projecte.
Criteri de mesura d'obra: Es mesurarà la longitud realment executada segons especificacions de Projecte.</t>
  </si>
  <si>
    <t>Total IEH0125G6</t>
  </si>
  <si>
    <t>IEH0125G2.5</t>
  </si>
  <si>
    <t>Cable multipolar RZ1-K (AS), sent la seva tensió assignada de 0,6/1 kV, reacció al foc classe Cca-s1b,d1,a1, 5x2,5 mm²</t>
  </si>
  <si>
    <t>Cable multipolar RZ1-K (AS), sent la seva tensió assignada de 0,6/1 kV, reacció al foc classe Cca-s1b,d1,a1, amb conductor de coure classe 5 (-K) de 5G2,5 mm² de secció, amb aïllament de polietilè reticulat (R) i coberta de compost termoplàstic a força de poliolefina lliure de halògens amb baixa emissió de fums i gasos corrosius (Z1). Inclús accessoris i elements de subjecció.Totalment muntat, connexionat i provat.
Inclou: Estesa del cable. Connexionat. Comprovació del seu correcte funcionament.
Criteri d'amidament de projecte: Longitud mesurada segons documentació gràfica de Projecte.
Criteri de mesura d'obra: Es mesurarà la longitud realment executada segons especificacions de Projecte.</t>
  </si>
  <si>
    <t>Total IEH0125G2.5</t>
  </si>
  <si>
    <t>IEH0125G1.5</t>
  </si>
  <si>
    <t>Cable multipolar RZ1-K (AS), sent la seva tensió assignada de 0,6/1 kV, reacció al foc classe Cca-s1b,d1,a1, 5x1,5 mm²</t>
  </si>
  <si>
    <t>Cable multipolar RZ1-K (AS), sent la seva tensió assignada de 0,6/1 kV, reacció al foc classe Cca-s1b,d1,a1, amb conductor de coure classe 5 (-K) de 5G1,5 mm² de secció, amb aïllament de polietilè reticulat (R) i coberta de compost termoplàstic a força de poliolefina lliure de halògens amb baixa emissió de fums i gasos corrosius (Z1). Inclús accessoris i elements de subjecció.Totalment muntat, connexionat i provat.
Inclou: Estesa del cable. Connexionat. Comprovació del seu correcte funcionament.
Criteri d'amidament de projecte: Longitud mesurada segons documentació gràfica de Projecte.
Criteri de mesura d'obra: Es mesurarà la longitud realment executada segons especificacions de Projecte.</t>
  </si>
  <si>
    <t>Total IEH0125G1.5</t>
  </si>
  <si>
    <t>IEH0103G2.5</t>
  </si>
  <si>
    <t>Cable multipolar RZ1-K (AS), sent la seva tensió assignada de 0,6/1 kV, reacció al foc classe Cca-s1b,d1,a1, 3x2,5 mm²</t>
  </si>
  <si>
    <t>Cable multipolar RZ1-K (AS), sent la seva tensió assignada de 0,6/1 kV, reacció al foc classe Cca-s1b,d1,a1, amb conductor de coure classe 5 (-K) de 3G2,5 mm² de secció, amb aïllament de polietilè reticulat (R) i coberta de compost termoplàstic a força de poliolefina lliure de halògens amb baixa emissió de fums i gasos corrosius (Z1).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</si>
  <si>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IEH0103G2.5</t>
  </si>
  <si>
    <t>IEH0103G1.5</t>
  </si>
  <si>
    <t>Cable multipolar RZ1-K (AS), sent la seva tensió assignada de 0,6/1 kV, reacció al foc classe Cca-s1b,d1,a1, 3x1,5 mm²</t>
  </si>
  <si>
    <t>Cable multipolar RZ1-K (AS), sent la seva tensió assignada de 0,6/1 kV, reacció al foc classe Cca-s1b,d1,a1, amb conductor de coure classe 5 (-K) de 3G1,5 mm² de secció, amb aïllament de polietilè reticulat (R) i coberta de compost termoplàstic a força de poliolefina lliure de halògens amb baixa emissió de fums i gasos corrosius (Z1).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</si>
  <si>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IEH0103G1.5</t>
  </si>
  <si>
    <t>IEH0103-1.5f</t>
  </si>
  <si>
    <t>Cable multipolar SZ1-K (AS+), resistent al foc segons UNE-EN 50200, amb conductor de coure classe 5 (-K) de 3G1,5 mm²</t>
  </si>
  <si>
    <t>Subministrament i instal·lació de cable multipolar SZ1-K (AS+), resistent al foc segons UNE-EN 50200, amb conductor de coure classe 5 (-K) de 3G1,5 mm² de secció, amb aïllament de compost termoestable especial ignífug i coberta de compost termoplàstic a força de poliolefina amb baixa emissió de fums i gasos corrosius (Z1) de color taronja, sent la seva tensió assignada de 0,6/1 kV.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</si>
  <si>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IEH0103-1.5f</t>
  </si>
  <si>
    <t>IEO010P7100150</t>
  </si>
  <si>
    <t>Canalització fix en superfície de safata metàl·lica amb reixa d'acer galvanitzat en calent, de 60x150 mm.</t>
  </si>
  <si>
    <t>Subministrament i instal·lació de canalització fix en superfície de safata metàl·lica amb reixa d'acer galvanitzat en calent, de 60x150 mm. col·locada suspesa de paraments horitzontals amb elements de suport. S'inclou part proporcional d'elements de muntatge i d'accessoris. Totalment instal·lat segons especificacions del Consorci Hospitalari de Vic.
Inclou: Replanteig. Col·locació i fixació de la safata.
Criteri d'amidament de projecte: Longitud mesurada segons documentació gràfica de Projecte.
Criteri de mesura d'obra: Es mesurarà la longitud realment executada segons especificacions de Projecte.</t>
  </si>
  <si>
    <t>Total IEO010P7100150</t>
  </si>
  <si>
    <t>IEI020P7CDE</t>
  </si>
  <si>
    <t>Caixa de derivació estanca per col·locar en superfície, de 105x105x55 mm, 7 cons</t>
  </si>
  <si>
    <t>Subministrament i instal·lació caixa de derivació estanca per col·locar en superfície, de 105x105x55 mm, 7 cons, Inclús regletes i quants accessoris siguin necessaris per la seva correcta instal·lació. Totalment muntada, connexionada i provada. Segons especificacions del Consorci Hospitalari de Vic.
Inclou: Col·locació de la caixa i connexionat de cables.
Criteri d'amidament de projecte: Nombre d'unitats previstes, segons documentació gràfica de Projecte.
Criteri de mesura d'obra: Es mesurarà el nombre d'unitats realment executades segons especificacions de Projecte.</t>
  </si>
  <si>
    <t>Total IEI020P7CDE</t>
  </si>
  <si>
    <t>IEO010P725R</t>
  </si>
  <si>
    <t>Canalització encastada de tub corbable de poliamida, exempt d'halògens, coarrugat de 25 mm</t>
  </si>
  <si>
    <t>Subministrament i instal·lació de canalització encastada en element de construcció d'obra de fàbrica de tub corbable de poliamida, exempt d'halògens, transversalment elàstic, corrugat, folrat, de color gris, de 25 mm de diàmetre nominal, resistència a la compressió 320 N, amb grau de protecció IP 547. Totalment muntada. Segons especificacions del Consorci Hospitalari de Vic.
Inclou: Replanteig. Col·locació i fixació del tub.
Criteri d'amidament de projecte: Longitud mesurada segons documentació gràfica de Projecte.
Criteri de mesura d'obra: Es mesurarà la longitud realment executada segons especificacions de Projecte.</t>
  </si>
  <si>
    <t>Total IEO010P725R</t>
  </si>
  <si>
    <t>IEM060-CIMA</t>
  </si>
  <si>
    <t>Caixa per preses de corrent i preses RJ45 per a punt de treball</t>
  </si>
  <si>
    <t>Instal·lació de caixa de preses per a lloc de treball a col·lcoar superficialment o encastat en paret o mampara formada per Kit modul EBOX per encastar/vista CIMA PRO o equivalent, de 3 mòdul cablejats amb 1 base elèctrica CIMA doble blanca, 1 base elèctrica CIMA doble vermella amb obturador, una placa amb 4 connectrors RJ45 Cat. 6 UTP i reglèta elèctrica. Instal·lada amb conductors de coure de designació UNE ES07Z1-K (AS), amb baixa emissivitat fums, unipolar de secció 1x2,5 mm2 de secció nominal, amb tub coarrugat o rígid, segons instal·lació vista o encastada. Part proporcional d'accessoris i elements de connexió, construit segons REBT. Mesurada la unitat instal·lada des de la caixa de derivació instal·lada en la safata fins al Kit. Totalment instal·lat, connexionat, rotulat i etiquetat segons especificacions del Consorci Hospitalari de Vic.
Criteri d'amidament de projecte: Nombre d'unitats previstes, segons documentació gràfica de Projecte.
Criteri de mesura d'obra: Es mesurarà el nombre d'unitats realment executades segons especificacions de Projecte.</t>
  </si>
  <si>
    <t>Total IEM060-CIMA</t>
  </si>
  <si>
    <t>IEM060-blanc</t>
  </si>
  <si>
    <t>Base de presa de corrent amb contacte de terra (2P+T), tipus Schuko, gamma alta, intensitat assignada 16 A</t>
  </si>
  <si>
    <t>Presa de corrent, bipolar amb presa de terra lateral (2P+T), 16A/250 V, de la marca SIMON serie 82, gama BLANCA complert,  muntat de forma encastada dins de caixa de mecanisme universal. Instal·lada amb conductors de coure de designació UNE ES07Z1-K (AS), amb baixa emissivitat fums, unipolar de secció 1x1,5 mm2 de secció nominal, amb tub coarrugat. Part proporcional d'accessoris i elements de connexió, construit segons REBT. Mesurada la unitat instal·lada des de la caixa de derivació instal·lada en la safata fins al mecanisme. Totalment instal·lat, connexionat, rotulat i etiquetat segons especificacions del Consorci Hospitalari de Vic.
Inclou: Cablejat, connexionat i muntatge de l'element.
Criteri d'amidament de projecte: Nombre d'unitats previstes, segons documentació gràfica de Projecte.
Criteri de mesura d'obra: Es mesurarà el nombre d'unitats realment executades segons especificacions de Projecte.</t>
  </si>
  <si>
    <t>Total IEM060-blanc</t>
  </si>
  <si>
    <t>ELEC1-PB2</t>
  </si>
  <si>
    <t>Connexionat aparells de climatització</t>
  </si>
  <si>
    <t>Connexionat dels diferents aparells de climatització (inclou potència i senyalització) per als climatitzadors, comportes reguladores, termoestats, sondes, etc. Inclou blocs de connexió, bornes de connexió, terminals i petit material. Connexionat segons el REBT i ITC aplicables.</t>
  </si>
  <si>
    <t>Total ELEC1-PB2</t>
  </si>
  <si>
    <t>ELEC2-PB2</t>
  </si>
  <si>
    <t>Connexionat equipaments varis</t>
  </si>
  <si>
    <t>Connexionat dels diferents equipaments de la zona (inclou potència i senyalització). Inclou blocs de connexió, bornes de connexió, terminals i petit material. Connexionat segons el REBT i ITC aplicables.</t>
  </si>
  <si>
    <t>Total ELEC2-PB2</t>
  </si>
  <si>
    <t>CDV-AUX1-ELEC</t>
  </si>
  <si>
    <t>Modificació i retirada d'instal·lació existent</t>
  </si>
  <si>
    <t>Modificació i retirada de la instal·lació elèctrica de baixa tensió existent. Treballs a realitzar en la instal·lació corresponent a la modificació de les instal·lacions de baixa tensió que cal modificar, retirar i/o desplaçar. Inclou desmuntatge i retirada d'instal·lació de llum i força existent a la planta soterrani i desplaçament de la línia elèctrica i canalització dels punts de càrrega de vehicle elèctric. Inclou cablejat de diferents diàmetres, elements finals, canalitzacions, accessoris i materials auxiliars. Totalment instal·lat i restablert el servei.</t>
  </si>
  <si>
    <t>Total CDV-AUX1-ELEC</t>
  </si>
  <si>
    <t>ELE_AUX1</t>
  </si>
  <si>
    <t>Partida alçada a justificar. Treballs a realitzar en la instal·lació corresponent a la instal·lació elèctrica degut a elements imprevistos que seran localitzats en el moment d'executar l'obra i que representen modificació de treballs o desballestaments no previstos.</t>
  </si>
  <si>
    <t>Total ELE_AUX1</t>
  </si>
  <si>
    <t>Total 5.8.1</t>
  </si>
  <si>
    <t>5.8.2</t>
  </si>
  <si>
    <t>INSTAL·LACIÓ D'IL·LUMINACIÓ</t>
  </si>
  <si>
    <t>UVIC_007</t>
  </si>
  <si>
    <t>Lluminària de sostre encastable SIMON DOWNLIGHT 800.21 4000ºK Wide Flood</t>
  </si>
  <si>
    <t>Subministrament i instal·lació de lluminària de sostre encastable SIMON DOWNLIGHT serie 800.21 o equivalent, per empotrar, acabat en blanc. Inclou driver On/Off per a 230Vac i 50Hz,  factor de potencia 0,95 y latiguillo de connexió ràpida. Potència de 15W y temperatura de color 4000K. Dimensions 110mm de diàmetre per 75mm d'altura. Flux de de 1300 lm i eficiència de 90 lm/W. Òptica Extensiva i CRI80. Índex de protección IP54. Instal·lada amb conductors de coure de designació UNE ES07Z1-K (AS), amb baixa emissivitat fums, unipolar de secció 1x1,5 mm2 de secció nominal, amb tub de PVC rígid. Part proporcional d'accessoris i elements de connexió, construit segons REBT. Mesurada la unitat instal·lada des de caixa de derivació instal·lada en la safata fins al receptor. Inclús làmpades, accessoris, subjeccions i material auxiliar. Totalment instal·lat, connexionats tots els elements a instal·lar en quadre i en funcionament, rotulat i etiquetat segons especificacions del Consorci Hospitalari de Vic.
Inclou: Replanteig. Muntatge, fixació i nivellació. Connexionat. Col·locació de làmpades i accessoris.
Criteri d'amidament de projecte: Nombre d'unitats previstes, segons documentació gràfica de Projecte.
Criteri de mesura d'obra: Es mesurarà el nombre d'unitats realment executades segons especificacions de Projecte.</t>
  </si>
  <si>
    <t>Total UVIC_007</t>
  </si>
  <si>
    <t>OSM_L001</t>
  </si>
  <si>
    <t>Lluminària de sostre encastable SIMON 729.50 60x60 WW 4000ºK 34W Opalitzada</t>
  </si>
  <si>
    <t>Subministrament i instal·lació de lluminària de sostre encastable SIMON 729.50 60x60 WW 4000ºK 34W (72950033-884) IP20 o equivalent. Instal·lada amb conductors de coure de designació UNE ES07Z1-K (AS), amb baixa emissivitat fums, unipolar de secció 1x1,5 mm2 de secció nominal, amb tub de PVC coarrugat. Part proporcional d'accessoris i elements de connexió, construit segons REBT. Mesurada la unitat instal·lada des de caixa de derivació instal·lada en la safata fins al receptor. Inclús làmpades, accessoris, subjeccions i material auxiliar. Totalment instal·lat, connexionats tots els elements a instal·lar en quadre i en funcionament, rotulat i etiquetat segons especificacions del Consorci Hospitalari de Vic.
Inclou: Replanteig. Muntatge, fixació i nivellació. Connexionat. Col·locació de làmpades i accessoris.
Criteri d'amidament de projecte: Nombre d'unitats previstes, segons documentació gràfica de Projecte.
Criteri de mesura d'obra: Es mesurarà el nombre d'unitats realment executades segons especificacions de Projecte.</t>
  </si>
  <si>
    <t>Total OSM_L001</t>
  </si>
  <si>
    <t>OSM_L002</t>
  </si>
  <si>
    <t>Lluminària tira led SIMON LED FLEX 810.35 IP20 amb perfileria 4000ºK 4,8W/m per interiors, 5 metres lineals</t>
  </si>
  <si>
    <t>Subministrament i instal·lació de lluminària tipus tira led SIMON LED FLEX 810.35 per interiors, IP20, o equivalent, de 5 metres lineals, amb perfileria 4000ºK 4,8W/m regulable amb perfil encastable de 15mm, tapes inicials i finals 15mm, clips i grapes amb pinces per empotrar, difusor opal per empotrar i fonts d'alimentació o equivalent. Instal·lada amb conductors de coure de designació UNE ES07Z1-K (AS), amb baixa emissivitat fums, unipolar de secció 1x1,5 mm2 de secció nominal, amb tub de PVC coarrugat. Part proporcional d'accessoris i elements de connexió, construit segons REBT. Mesurada la unitat instal·lada des de caixa de derivació instal·lada en la safata fins al receptor. Inclús làmpades, accessoris, subjeccions i material auxiliar. Totalment instal·lat, connexionats tots els elements a instal·lar en quadre i en funcionament, rotulat i etiquetat segons especificacions del Consorci Hospitalari de Vic.
Inclou: Replanteig. Muntatge, fixació i nivellació. Connexionat. Col·locació de làmpades i accessoris.
Criteri d'amidament de projecte: Nombre d'unitats previstes, segons documentació gràfica de Projecte.
Criteri de mesura d'obra: Es mesurarà el nombre d'unitats realment executades segons especificacions de Projecte.</t>
  </si>
  <si>
    <t>Total OSM_L002</t>
  </si>
  <si>
    <t>UVIC_004</t>
  </si>
  <si>
    <t>Lluminària d'emergència sense bateria Spazio LSR318023 180lm 230V</t>
  </si>
  <si>
    <t>Subministrament i instal·lació de lluminària d'emergència sense bateria Spazio LSR318023 180lm 230V o equivalent. Instal·lada amb conductors de coure de designació UNE ES07Z1-K (AS), amb baixa emissivitat fums, unipolar de secció 1x1,5 mm2 de secció nominal, amb tub de PVC coarrugat. Part proporcional d'accessoris i elements de connexió, construit segons REBT. Mesurada la unitat instal·lada des de caixa de derivació instal·lada en la safata fins al receptor. Inclús làmpades, accessoris, subjeccions i material auxiliar. Totalment instal·lat, connexionats tots els elements a instal·lar en quadre i en funcionament, rotulat i etiquetat segons especificacions del Consorci Hospitalari de Vic.
Inclou: Replanteig. Muntatge, fixació i nivellació. Connexionat. Col·locació de làmpades i accessoris.
Criteri d'amidament de projecte: Nombre d'unitats previstes, segons documentació gràfica de Projecte.
Criteri de mesura d'obra: Es mesurarà el nombre d'unitats realment executades segons especificacions de Projecte.</t>
  </si>
  <si>
    <t>Total UVIC_004</t>
  </si>
  <si>
    <t>Interruptor</t>
  </si>
  <si>
    <t>Interruptor/commutador unipolar (1P), gamma alta, intensitat assignada 10 A, tensió assignada 250 V</t>
  </si>
  <si>
    <t>Subministrament i instal·lació d'interruptor/commutador unipolar (1P), gamma alta, intensitat assignada 10 A, tensió assignada 250 V, de la marca SIMON serie 82 o equivalent de color blanc i marc embellidor per a un element, de color blanc, encastat,  muntat de forma encastada dins de caixa de mecanisme universal. Instal·lada amb conductors de coure de designació UNE ES07Z1-K (AS), amb baixa emissivitat fums, unipolar de secció 1x2,5 mm2 de secció nominal, amb tub coarrugat. Part proporcional d'accessoris i elements de connexió, construit segons REBT. Mesurada la unitat instal·lada des de la caixa de derivació instal·lada en la safata fins al mecanisme. Totalment instal·lat, connexionat, rotulat i etiquetat segons especificacions del Consorci Hospitalari de Vic.
Inclou: Cablejat, connexionat i muntatge de l'element.
Criteri d'amidament de projecte: Nombre d'unitats previstes, segons documentació gràfica de Projecte.
Criteri de mesura d'obra: Es mesurarà el nombre d'unitats realment executades segons especificacions de Projecte.</t>
  </si>
  <si>
    <t>Total Interruptor</t>
  </si>
  <si>
    <t>Sensor</t>
  </si>
  <si>
    <t>Sensor de presència per a automatització del sistema d'enllumenat</t>
  </si>
  <si>
    <t>Subministre i instal·lació de sensor de presència per a automatització i regulació de la intensitat del sistema d'enllumenat, "ORBIS" o equivalent, muntatge encastat en sostre, angle de detecció de 360°, abast de 7 m de diàmetre a 2,5 m d'altura, regulable en temps i en sensibilitat lumínica, alimentació monofàsica a 230 V i 50 Hz, relé de 6 A de poder de ruptura, càrregues màximes recomanades: 1000 W per a làmpades incandescents, 400 VA per a làmpades fluorescents, 800 VA per a làmpades halògenes de baix voltatge, 1200 W per a làmpades halògenes, 400 VA per a llums de baix consum, 400 VA per a lluminàries tipus Downlight, 40 VA per a llums LED, temporització regulable de 35 s a 20 min, sensibilitat lumínica regulable de 5 a 1000 lux, temperatura de treball entre -10°C i 40°C, grau de protecció IP 20, de 80 mm de diàmetre. Inclús accessoris, i material auxiliar. Totalment muntat, connexionat i comprovat. Segons especificacions del Consorci Hospitalari de Vic.
Inclou: Replanteig de l'emplaçament del detector. Connexionat de cables. Col·locació del detector.
Criteri d'amidament de projecte: Nombre d'unitats previstes, segons documentació gràfica de Projecte.
Criteri de mesura d'obra: Es mesurarà el nombre d'unitats realment executades segons especificacions de Projecte.</t>
  </si>
  <si>
    <t>Total Sensor</t>
  </si>
  <si>
    <t>LLU_AUX1</t>
  </si>
  <si>
    <t>Partida alçada a justificar. Treballs a realitzar en la instal·lació corresponent a la instal·lació elèctrica d'il·luminaciódegut a elements imprevistos que seran localitzats en el moment d'executar l'obra i que representen modificació de treballs o desballestaments no previstos.</t>
  </si>
  <si>
    <t>Total LLU_AUX1</t>
  </si>
  <si>
    <t>Total 5.8.2</t>
  </si>
  <si>
    <t>Total MC5.8</t>
  </si>
  <si>
    <t>MC5.10</t>
  </si>
  <si>
    <t>INSTAL·LACIONS DE TELECOMUNICACIONS</t>
  </si>
  <si>
    <t>5.10.1</t>
  </si>
  <si>
    <t>INSTAL·LACIONS DE VEU I DADES</t>
  </si>
  <si>
    <t>5.10.1_003</t>
  </si>
  <si>
    <t>Panell integrat fix, equipat amb connectors tipus RJ-45, categoria 6 amb passafils 24 connectors</t>
  </si>
  <si>
    <t>Subministrament i instal·lació de panell integrat fix amb passafils, equipat amb 24 connectors RJ45 categoria 6 F/FTP, per a muntar sobre bastidor rack 19", d'1 unitat d'alçària, amb organitzador de cables, fixat mecànicament. Totalment instal·lat, connexionat, rotulat i etiquetat segons especificacions del Consorci Hospitalari de Vic.
Inclou: Col·locació del panell i del passafils. Connexionat.
Criteri d'amidament de projecte: Nombre d'unitats previstes, segons documentació gràfica de Projecte.
Criteri de mesura d'obra: Es mesurarà el nombre d'unitats realment executades segons especificacions de Projecte.</t>
  </si>
  <si>
    <t>Total 5.10.1_003</t>
  </si>
  <si>
    <t>5.10.1_006</t>
  </si>
  <si>
    <t>Regleta d'alimentació fixa, amb 9 bases schucko 2P+T de 16 A i 250 V, per a armaris rack 19"</t>
  </si>
  <si>
    <t>Subministrament i instal·lació de regleta d'alimentació fixa, amb 9 bases schucko 2P+T de 16 A i 250 V, per a armaris rack 19", d'1 unitat d'alçària, muntatge horitzontal, fixada mecànicament. Totalment instal·lat, connexionat, rotulat i etiquetat segons especificacions del consorci Hospitalari de Vic. 
Inclou: Replanteig de la unitat. Col·locació i fixació de l'element. Part proporcional d'elements de connexió i quants accessoris siguin necessaris per la seva correcta instal·lació. Posada en marxa.
Criteri d'amidament de projecte: Nombre d'unitats previstes, segons documentació gràfica de Projecte.
Criteri de mesura d'obra: Es mesurarà el nombre d'unitats realment executades segons especificacions de Projecte.</t>
  </si>
  <si>
    <t>Total 5.10.1_006</t>
  </si>
  <si>
    <t>IAF070P7FTP</t>
  </si>
  <si>
    <t>Total IAF070P7FTP</t>
  </si>
  <si>
    <t>IEO010P76060</t>
  </si>
  <si>
    <t>Canalització fix en superfície de safata metàl·lica amb reixa d'acer galvanitzat en calent, de 60x60 mm.</t>
  </si>
  <si>
    <t>Subministrament i instal·lació de canalització fix en superfície de safata metàl·lica amb reixa d'acer galvanitzat en calent, de 60x60 mm. col·locada suspesa de paraments horitzontals amb elements de suport. S'inclou part proporcional d'elements de muntatge i d'accessoris. Totalment instal·lat segons especificacions del Consorci Hospitalari de Vic.
Inclou: Replanteig. Col·locació i fixació de la safata.
Criteri d'amidament de projecte: Longitud mesurada segons documentació gràfica de Projecte.
Criteri de mesura d'obra: Es mesurarà la longitud realment executada segons especificacions de Projecte.</t>
  </si>
  <si>
    <t>Total IEO010P76060</t>
  </si>
  <si>
    <t>IAF085P7TIR</t>
  </si>
  <si>
    <t>Tirantet de connexió, 4 parells, 2 connectors RJ45, categoria 6A F/FTP de 1,6 a 3,2m</t>
  </si>
  <si>
    <t>Subministrament i instal·lació de tirantet de connexió de 1,6 a 3,2 m de longitud format per cable rígid F/FTP no propagador de la flama de 4 parells de coure, categoria 6A, amb beina exterior de PVC LSFH lliure de halògens, amb baixa emissió de fums i gasos corrosius i connector mascle tipus RJ-45 de 8 contactes, categoria 6A, ambdós extrems. Totalment instal·lat, connexionat, rotulat i etiquetat segons especificacions del Consorci Hospitalari de Vic.
Inclou: Connexionat del tirantet.
Criteri d'amidament de projecte: Nombre d'unitats previstes, segons documentació gràfica de Projecte.
Criteri de mesura d'obra: Es mesurarà el nombre d'unitats realment executades segons especificacions de Projecte.</t>
  </si>
  <si>
    <t>Total IAF085P7TIR</t>
  </si>
  <si>
    <t>IEM115</t>
  </si>
  <si>
    <t>Presa simple, RJ-45, categoria 6 U/UTP, gamma alta, tapa rodona i marc embellidor, de color blanc</t>
  </si>
  <si>
    <t>Presa simple, RJ-45 categoria 6 U/UTP, gamma alta, amb tapa rodona, de color blanc i marc embellidor per a un element, de color blanc. Instal·lació encastada.
Criteri de valoració econòmica: El preu no inclou la caixa per a mecanisme encastat.
Inclou: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</si>
  <si>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IEM115</t>
  </si>
  <si>
    <t>UTP_AUX1</t>
  </si>
  <si>
    <t>Partida alçada a justificar. Treballs a realitzar en la instal·lació corresponent a la instal·lació de la xarxa de veu i dades degut a elements imprevistos que seran localitzats en el moment d'executar l'obra i que representen modificació de treballs o desballestaments no previstos.</t>
  </si>
  <si>
    <t>Total UTP_AUX1</t>
  </si>
  <si>
    <t>Total 5.10.1</t>
  </si>
  <si>
    <t>5.10.2</t>
  </si>
  <si>
    <t>INSTAL·LACIONS AUDIOVISUALS</t>
  </si>
  <si>
    <t>AEC0020TV</t>
  </si>
  <si>
    <t>Toma HDMI 1.4, de un módulo, para empotrar, con tapa, de color blanco.</t>
  </si>
  <si>
    <t>Toma HDMI 1.4, de un módulo, con tapa, de color blanco; instalación empotrada. El precio no incluye la caja para mecanismo empotrado ni el marco embellecedor.
Totalment muntat, connexionat i provat.
Inclou: Muntatge d'elements, elements i connexionat.
Criteri d'amidament de projecte: Nombre d'unitats previstes, segons documentació gràfica de Projecte.
Criteri de mesura d'obra: Es mesurarà el nombre d'unitats realment executades segons especificacions de Projecte.</t>
  </si>
  <si>
    <t>Total AEC0020TV</t>
  </si>
  <si>
    <t>AEC0030TV</t>
  </si>
  <si>
    <t>Cable HDMI de fibra òptica, 5 metres, 4K fibra HDMI compatbile amb 3D</t>
  </si>
  <si>
    <t>Subministrament i instal·lació de cable HDMI de fibra òptima, de 5 metres, 4K fibra HDMI compatible amb 3D, d'alta velocitat, mascle-mascle, de fibra de vidre d'alta qualitat per a la interconnexió entre projector i ordinador. Inclou quants accessoris siguin necessaris per a la seva correcta instal·lació. Totalment muntat, connexionat i provat.
Inclou: Muntatge d'elements, elements i connexionat.
Criteri d'amidament de projecte: Nombre d'unitats previstes, segons documentació gràfica de Projecte.
Criteri de mesura d'obra: Es mesurarà el nombre d'unitats realment executades segons especificacions de Projecte.</t>
  </si>
  <si>
    <t>Total AEC0030TV</t>
  </si>
  <si>
    <t>AUD_AUX1</t>
  </si>
  <si>
    <t>Partida alçada a justificar. Treballs a realitzar en la instal·lació corresponent a la instal·lació de la xarxa d'audiovisuals degut a elements imprevistos que seran localitzats en el moment d'executar l'obra i que representen modificació de treballs o desballestaments no previstos.</t>
  </si>
  <si>
    <t>Total AUD_AUX1</t>
  </si>
  <si>
    <t>Total 5.10.2</t>
  </si>
  <si>
    <t>5.10.3</t>
  </si>
  <si>
    <t>INSTAL·LACIONS DE WIFI</t>
  </si>
  <si>
    <t>IAF090P7RJ45</t>
  </si>
  <si>
    <t>Presa simple amb connector tipus RJ-45 de 8 contactes, categoria 6.</t>
  </si>
  <si>
    <t>Subministrament i instal·lació de presa simple amb connector tipus RJ-45 de 8 contactes, categoria 6 U/FTP, marc i embellidor. Totalment instal·lat, connexionat, rotulat i etiquetat segons especificacions del Consorci Hospitalari de Vic.
Inclou: Col·locació de la presa. Connexionat.
Criteri d'amidament de projecte: Nombre d'unitats previstes, segons documentació gràfica de Projecte.
Criteri de mesura d'obra: Es mesurarà el nombre d'unitats realment executades segons especificacions de Projecte.</t>
  </si>
  <si>
    <t>Total IAF090P7RJ45</t>
  </si>
  <si>
    <t>WIF_AUX1</t>
  </si>
  <si>
    <t>Partida alçada a justificar. Treballs a realitzar en la instal·lació corresponent a la instal·lació de la xarxa de wifi degut a elements imprevistos que seran localitzats en el moment d'executar l'obra i que representen modificació de treballs o desballestaments no previstos.</t>
  </si>
  <si>
    <t>Total WIF_AUX1</t>
  </si>
  <si>
    <t>Total 5.10.3</t>
  </si>
  <si>
    <t>5.10.4</t>
  </si>
  <si>
    <t>INSTAL·LACIONS DE MEGAFONIA I FIL MUSICAL</t>
  </si>
  <si>
    <t>IAM010P7ALTI</t>
  </si>
  <si>
    <t>Altaveu interior de 8" amb transformador de linia 100V</t>
  </si>
  <si>
    <t>Subministrament i muntatge d'altaveu interior de 8" amb transormador de linia de 100V marca FONESTAR model GAT-801 o equivalent amb les següents característiques:
• POTENCIA  - 10 W RMS
• ALTAVEUS  - 8" doble con
• RESPOSTA  - 75-16.000 Hz
• IMPEDANCIA - Alta Z línia 100 V:
  - 1.000 Ohm (10 W)
  - 2.000 Ohm (5 W)
• SENSIBILITAT - 93 dB ± 3 dB a 1 W / 1 m
• MATERIAL  - ABS i reixeta d'acer
• COLOR  - Blanc (RAL 9016)
• MESURES  - 228 mm Ø x 90 mm fons
• ORIFICI  - 205 mm Ø
• PES   - 0'8 kg
Totalment muntada, connexionada i posta en marxa per l'empresa instal·ladora per a la comprovació del seu correcte funcionament. Rotulat i etiquetat segons especificacions del Consorci Hospitalari de Vic.
Inclou: Replanteig de l'emplaçament. Fixació de l'altaveu. Col·locació i fixació de l'element. Connexionat amb la xarxa de megafonia i sistema general.
Criteri d'amidament de projecte: Nombre d'unitats previstes, segons documentació gràfica de Projecte.
Criteri de mesura d'obra: Es mesurarà el nombre d'unitats realment executades segons especificacions de Projecte.</t>
  </si>
  <si>
    <t>Total IAM010P7ALTI</t>
  </si>
  <si>
    <t>IAM010AT24</t>
  </si>
  <si>
    <t>Atenuador fil musical general Fonestar AT-24</t>
  </si>
  <si>
    <t>Subministrament i muntatge d'atenuador pel fil musical general dels despatxos, sala de control i office amb prioritat d'avisos marca FONESTAR model AT-24 o equivalent amb les següents característiques:
• POTENCIA  - 24 W màxim
• ENTRADES  - Alta Z línia 100 V
• SALIDAS  - Alta Z línia 100 V
• MESURES - Totals: 85 x 85 x 70 mm fons Encastre: fons de 50 x 50 x 40 mm
• CONTROLS  - 10 posicions d'atenuació i apagat
• PESO   - 0'2 kg
Totalment muntada, connexionada i posta en marxa per l'empresa instal·ladora per a la comprovació del seu correcte funcionament. Rotulat i etiquetat segons especificacions del Consorci Hospitalari de Vic.
Inclou: Replanteig de l'emplaçament. Fixació de l'atenuador. Col·locació i fixació de l'element. Connexionat amb la xarxa de megafonia i sistema general.
Criteri d'amidament de projecte: Nombre d'unitats previstes, segons documentació gràfica de Projecte.
Criteri de mesura d'obra: Es mesurarà el nombre d'unitats realment executades segons especificacions de Projecte.</t>
  </si>
  <si>
    <t>Total IAM010AT24</t>
  </si>
  <si>
    <t>IAF070P7FM3x15</t>
  </si>
  <si>
    <t>Cable especial per a sonoritzacions multipolar, de secció 3x1'5 mm2, amb aïllament poliolefines, amb baixa emissió fums</t>
  </si>
  <si>
    <t>Subministrament i instal·lació de cable especial per a sonoritzacions multipolar, de secció 3x1'5 mm2, amb aïllament de polietilè i beina exterior de poliolefina termoplàstica LSFH lliure de halògens, amb baixa emissió de fums i gasos corrosius, col·locat en tub i safata. Fins i tot p/p d'accessoris i elements de subjecció. Totalment instal·lat, connexionat, rotulat i etiquetat segons especificacions del Consorci Hospitalari de Vic.
Inclou: Estesa de cables. Connexionat.
Criteri d'amidament de projecte: Longitud mesurada segons documentació gràfica de Projecte.
Criteri de mesura d'obra: Es mesurarà la longitud realment executada segons especificacions de Projecte.</t>
  </si>
  <si>
    <t>Total IAF070P7FM3x15</t>
  </si>
  <si>
    <t>IAF070P7FM2x15</t>
  </si>
  <si>
    <t>Cable especial per a sonoritzacions multipolar, de secció 2x1'5 mm2, amb aïllament poliolefines, amb baixa emissió fums</t>
  </si>
  <si>
    <t>Subministrament i instal·lació de cable especial per a sonoritzacions multipolar, de secció 2x1'5 mm2, amb aïllament de polietilè i beina exterior de poliolefina termoplàstica LSFH lliure de halògens, amb baixa emissió de fums i gasos corrosius, col·locat en tub i safata. Fins i tot p/p d'accessoris i elements de subjecció. Totalment instal·lat, connexionat, rotulat i etiquetat segons especificacions del Consorci Hospitalari de Vic.
Inclou: Estesa de cables. Connexionat.
Criteri d'amidament de projecte: Longitud mesurada segons documentació gràfica de Projecte.
Criteri de mesura d'obra: Es mesurarà la longitud realment executada segons especificacions de Projecte.</t>
  </si>
  <si>
    <t>Total IAF070P7FM2x15</t>
  </si>
  <si>
    <t>URG-AUX3-MEG</t>
  </si>
  <si>
    <t>Partida alçada a justificar. Treballs a realitzar en la instal·lació corresponent a la megafonia degut a elements imprevistos que seran localitzats en el moment d'executar l'obra i que representen modificació de treballs o desballestaments no previstos.</t>
  </si>
  <si>
    <t>Total URG-AUX3-MEG</t>
  </si>
  <si>
    <t>Total 5.10.4</t>
  </si>
  <si>
    <t>5.10.5</t>
  </si>
  <si>
    <t>INSTAL·LACIONS DE TRANSPORT PNEUMÀTIC</t>
  </si>
  <si>
    <t>IAFTPLAB-1</t>
  </si>
  <si>
    <t>Estació TN complerta</t>
  </si>
  <si>
    <t>Subministrament i instal·lació d'estació automàtica tipus AC3000 d'Aerocom o equivalent, per expedició i recepció de cartutxos. Totalment automàtica i programable. Constituída per caixa de poliester/fibra de vidrie per adossar a la paret, receptacle de càrrega amb espera automàtica per la expedició del cartutx. Accionamient per motor de 24Vcc amb sensors de posició, sistema d'emplenat pneumàtic i recepció suau de cartutxos. Sistema de codificació de destí mitjançant teclat, pantalla de lectura digital, avís de recepció, estació mal seleccionada o inexistent, situació de la instal·lació, pulsadors especials per consulta del directori. Elements de fixació, connexió i accesoris de muntatge, cistella receptora de cartutxos, i suport mural per 5 cartutxos. Totalment instal·lat, connexionat, rotulat i etiquetat segons especificacions del Consorci Hospitalari de Vic.
Inclou: Col·locació de l'estació. Connexionat del cablejat i programació.
Criteri d'amidament de projecte: Nombre d'unitats previstes, segons documentació gràfica de Projecte. 
Criteri de mesura d'obra: Es mesurarà el nombre d'unitats realment executades segons especificacions de Projecte.</t>
  </si>
  <si>
    <t>Total IAFTPLAB-1</t>
  </si>
  <si>
    <t>IAFTPLAB-2</t>
  </si>
  <si>
    <t>Desviament automàtic de 3 vies per a TN DN110</t>
  </si>
  <si>
    <t>Subministrament i instal·lació de desviament automàtic de tres vies d'Aerocom o equivalent per ampliar el número d'estacions de Tub Pneumàtic DN110. S'inclou totes les modificacions a la instal·lació actual que s'han de realitzar, desmuntatge de la instal·lació, muntatge, instal·lació de dades, instal·lació elèctrica, programació, subjeccions, petit material, parades, posta en marxa, etc. Totalment instal·lat, connexionat, rotulat i etiquetat segons especificacions del Consorci Hospitalari de Vic.
Inclou: Col·locació del desviament. Connexionat del cablejat i programació.
Criteri d'amidament de projecte: Nombre d'unitats previstes, segons documentació gràfica de Projecte. 
Criteri de mesura d'obra: Es mesurarà el nombre d'unitats realment executades segons especificacions de Projecte.</t>
  </si>
  <si>
    <t>Total IAFTPLAB-2</t>
  </si>
  <si>
    <t>IAFTPLAB-5</t>
  </si>
  <si>
    <t>Conducció de PVC D-110</t>
  </si>
  <si>
    <t>Subministrament i instal·lació de conducte de PVC d-110 incloent part proporcional de manguitos d'unió, curves R-800 i tots els accesoris de neteja i enganxat. Comprèn igualment tots els accesoris d'anclatge i subjecció del conducte al forjat. Totalment instal·lat segons especificacions del Consorci Hospitalari de Vic.
Inclou: Col·locació de tub, tub i accessoris d'unió i subjecció. Interconnexió estacions.
Criteri d'amidament de projecte: Longitud mesurada segons documentació gràfica de Projecte.
Criteri de mesura d'obra: Es mesurarà la longitud realment executada segons especificacions de Projecte.</t>
  </si>
  <si>
    <t>Total IAFTPLAB-5</t>
  </si>
  <si>
    <t>IAFTPLAB-6</t>
  </si>
  <si>
    <t>Cablejat d'interconnexió</t>
  </si>
  <si>
    <t>Instal·lació elèctrica d'interconnexió entre unitats del sistema pel control, comandament i alimentació d'energia elèctrica, constituida per conductors de coure electrolític apantallat F/FTP no propagador de la flama de 4 parells trenats de coure, categoria 6A, amb conductor unifilar de coure, aïllament de polietilè i beina exterior de poliolefina termoplàstica LSFH lliure de halògens per les dades i cable multipolar RZ1-K (AS), no propagador de la flama, amb conductor de coure classe 5 (-K) de 3G2,5 mm² de secció, amb aïllament de polietilè reticulat (R) i coberta de compost termoplàstic a força de poliolefina lliure de halògens amb baixa emissió de fums i gasos corrosius (Z1), sent la seva tensió assignada de 0,6/1 kV, corretges de suspenció i elements de muntatge. Totalment instal·lat, connexionat, rotulat i etiquetat segons especificacions del Consorci Hospitalari de Vic.
Inclou: Connexionat del cablejat i cablejat.
Criteri d'amidament de projecte: Longitud mesurada segons documentació gràfica de Projecte.
Criteri de mesura d'obra: Es mesurarà la longitud realment executada segons especificacions de Projecte.</t>
  </si>
  <si>
    <t>Total IAFTPLAB-6</t>
  </si>
  <si>
    <t>IAFTPLAB-7</t>
  </si>
  <si>
    <t>Actualització de software, programació, connexió amb sistema existent i posada en marxa</t>
  </si>
  <si>
    <t>Actualització de software, programació, connexió amb sistema existent i posada en marxa de tot el nou sistema de transport pneumàtic. Inclou totes les modificacions a la instal·lació actual que s'hagin de realitzar, desmuntatge de la instal·lació, muntatge, instal·lació de dades, elèctrica, programació, subjeccions i petit material. Segons especificacions del Consorci Hospitalari de Vic.
Inclou: Actualització de software, connexionat del cablejat i posada en marxa.
Criteri d'amidament de projecte: Nombre d'unitats previstes, segons documentació gràfica de Projecte.
Criteri de mesura d'obra: Es mesurarà el nombre d'unitats realment executades segons especificacions de Projecte.</t>
  </si>
  <si>
    <t>Total IAFTPLAB-7</t>
  </si>
  <si>
    <t>IAFTPLAB-8</t>
  </si>
  <si>
    <t>Cartutx TN</t>
  </si>
  <si>
    <t>Subministrament de cartutx TN per a tub de 110 mm.
Criteri d'amidament de projecte: Nombre d'unitats previstes, segons documentació gràfica de Projecte. 
Criteri de mesura d'obra: Es mesurarà el nombre d'unitats realment subministrades segons especificacions de Projecte.</t>
  </si>
  <si>
    <t>Total IAFTPLAB-8</t>
  </si>
  <si>
    <t>IAFTPLAB-9</t>
  </si>
  <si>
    <t>Muntatge estació TN complerta existent</t>
  </si>
  <si>
    <t>Muntatge d'estació automàtica tipus AC3000 d'Aerocom o equivalent, existent i subministrada pel Consorci Hospitalari de Vic, per expedició i recepció de cartutxos. Totalment automàtica i programable. Constituída per caixa de poliester/fibra de vidrie per adossar a la paret, receptacle de càrrega amb espera automàtica per la expedició del cartutx. Accionamient per motor de 24Vcc amb sensors de posició, sistema d'emplenat pneumàtic i recepció suau de cartutxos. Sistema de codificació de destí mitjançant teclat, pantalla de lectura digital, avís de recepció, estació mal seleccionada o inexistent, situació de la instal·lació, pulsadors especials per consulta del directori. Elements de fixació, connexió i accesoris de muntatge, cistella receptora de cartutxos, i suport mural per 5 cartutxos. Totalment instal·lat, connexionat, rotulat i etiquetat segons especificacions del Consorci Hospitalari de Vic.
Inclou: Col·locació de l'estació. Connexionat del cablejat i programació.
Criteri d'amidament de projecte: Nombre d'unitats previstes, segons documentació gràfica de Projecte. 
Criteri de mesura d'obra: Es mesurarà el nombre d'unitats realment executades segons especificacions de Projecte.</t>
  </si>
  <si>
    <t>Total IAFTPLAB-9</t>
  </si>
  <si>
    <t>URG-AUX1-TP</t>
  </si>
  <si>
    <t>Modificació de la instal·lació de transport pneumàtic existent. Treballs a realitzar en la instal·lació corresponent al transport pneumàtic existent per a la reubicació de l'estació automàtica des del punt actual fins a nova ubicació. Inclou canalitzacions, part proporcional de suportacions, cablejat, accessoris i materials auxiliars. Totalment instal·lat i restablert el servei.</t>
  </si>
  <si>
    <t>Total URG-AUX1-TP</t>
  </si>
  <si>
    <t>URG-AUX2-TP</t>
  </si>
  <si>
    <t>Partida alçada a justificar. Treballs a realitzar en la instal·lació corresponent a transport pneumàtic degut a elements imprevistos que seran localitzats en el moment d'executar l'obra i que representen modificació de treballs o desballestaments no previstos.</t>
  </si>
  <si>
    <t>Total URG-AUX2-TP</t>
  </si>
  <si>
    <t>Total 5.10.5</t>
  </si>
  <si>
    <t>Total MC5.10</t>
  </si>
  <si>
    <t>MC5.12</t>
  </si>
  <si>
    <t>INSTAL·LACIONS DE PROTECCIÓ CONTRA INCENDIS</t>
  </si>
  <si>
    <t>5.12.1</t>
  </si>
  <si>
    <t>INSTAL·LACIONS ACTIVES DE PROTECCIÓ CONTRA INCENDIS</t>
  </si>
  <si>
    <t>IOD100</t>
  </si>
  <si>
    <t>Central de detecció automàtica d'incendis, analògica, multiprocessada</t>
  </si>
  <si>
    <t>Central de detecció automàtica d'incendis, analògica, multiprocessada, de 1 llaç de detecció, de 128 direccions de capacitat màxima, amb caixa metàl·lica i tapa d'ABS, amb mòdul d'alimentació, rectificador de corrent i carregador de bateria, mòdul de control amb display retroil·luminat, leds indicadors d'alarma i avaria, teclat de membrana d'accés a menú de control i programació, registre històric de les últimes 1000 incidències, fins a 1 zones totalment programables i interfície USB per a la comunicació de dades, la programació i el manteniment remot, amb 2 mòduls de supervisió de sirena i mòdul de comunicació.
Inclou: Replanteig. Fixació al parament. Col·locació de les bateries.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</si>
  <si>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IOD100</t>
  </si>
  <si>
    <t>IOD102</t>
  </si>
  <si>
    <t>Detector òptic de fums analògic amb aïllador de curtcircuit, de ABS color blanc</t>
  </si>
  <si>
    <t>Detector òptic de fums analògic direccionable amb aïllador de curtcircuit, de ABS color blanc, format per un element sensible a els fums clars, per alimentació de 12 a 24 Vcc, amb led d'activació i indicador d'alarma i sortida per a pilot de senyalització remota, per instal·lació amb canalització de protecció de cablejat fixa en superfície. Inclús sòcol suplementari, base universal i elements de fixació.
Criteri de valoració econòmica: El preu no inclou la canalització de protecció de cablejat.
Inclou: Replanteig. Fixació del sòcol suplementari. Fixació de la base.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</si>
  <si>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IOD102</t>
  </si>
  <si>
    <t>IOD104</t>
  </si>
  <si>
    <t>Polsador d'alarma, analògic direccionable de rearmament manual</t>
  </si>
  <si>
    <t>Polsador d'alarma analògic direccionable de rearmament manual amb aïllador de curtcircuit, de ABS color vermell, amb led d'activació i indicador d'alarma. Inclús elements de fixació.
Inclou: Replanteig. Fixació al parament.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</si>
  <si>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IOD104</t>
  </si>
  <si>
    <t>IOD005</t>
  </si>
  <si>
    <t>Sirena electrònica interior, de color vermell, amb senyal òptica i acústica</t>
  </si>
  <si>
    <t>Sirena electrònica, de color vermell, amb senyal òptica i acústica, alimentació a 24 Vcc, potència sonora de 100 dB a 1 m i consum de 68 mA. Instal·lació en parament interior. Inclús elements de fixació.
Inclou: Replanteig. Fixació al parament.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</si>
  <si>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IOD005</t>
  </si>
  <si>
    <t>IOD030</t>
  </si>
  <si>
    <t>Cable bipolar SO2Z1-K (AS+), reacció al foc classe Cca-s1b, d1, a1, amb conductor multifilar de coure classe 5 (-K) 2x1,5 mm²</t>
  </si>
  <si>
    <t>Cablejat format per cable bipolar SO2Z1-K (AS+), reacció al foc classe Cca-s1b,d1,a1, amb conductor multifilar de coure classe 5 (-K) de 2x1,5 mm² de secció, amb aïllament de compost polímer a base de elastòmer vulcanitzat lliure de halògens amb baixa emissió de fums i gasos corrosius (S), pantalla de cinta d'alumini i polièster (O2) amb conductor de drenatge d'estany de coure i coberta externa de compost termoplàstic a força de poliolefina lliure de halògens amb baixa emissió de fums i gasos corrosius (Z1), sent la seva tensió assignada de 300/500 V. Inclús quants accessoris siguin necessaris per a la seva correcta instal·lació.
Inclou: Estesa de cables.
Criteri d'amidament de projecte: Longitud mesurada segons documentació gràfica de Projecte.
Criteri de mesura d'obra: Es mesurarà la longitud realment executada segons especificacions de Projecte.</t>
  </si>
  <si>
    <t>Total IOD030</t>
  </si>
  <si>
    <t>IOD020_2</t>
  </si>
  <si>
    <t>Canalització encastada de tub corbable de poliamida, exempt d'halògens, coarrugat de 16 mm</t>
  </si>
  <si>
    <t>Canalització de protecció de cablejat, formada per tub de PVC flexible, corrugat, de 16 mm de diàmetre nominal, amb IP545. Instal·lació encastada.
Criteri de valoració econòmica: El preu no inclou les ajudes de paleta per a instal·lacions.
Inclou: Replanteig i traçat de la línia. Col·locació i fixació de tubs.
Criteri d'amidament de projecte: Longitud mesurada segons documentació gràfica de Projecte.
Criteri de mesura d'obra: Es mesurarà la longitud realment executada segons especificacions de Projecte.</t>
  </si>
  <si>
    <t>Total IOD020_2</t>
  </si>
  <si>
    <t>IOD025</t>
  </si>
  <si>
    <t>Caixa de derivació estanca, rectangular, de 105x105x55 mm, amb 7 cons i tapa de registre amb cargols de 1/4 de volta. Instal·lació en superfície. Inclús reglets de connexió i elements de fixació.
Inclou: Replanteig. Fixació al parament.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</si>
  <si>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IOD025</t>
  </si>
  <si>
    <t>IOB010</t>
  </si>
  <si>
    <t>Connexió de servei de planta per a proveïment d'aigua contra incendis</t>
  </si>
  <si>
    <t>Connexió de servei de planta per a proveïment d'aigua contra incendis de fins a 4 m de longitud, que uneix la xarxa general d'incendis de l'edifici amb l'instal·lació de protecció contra incendis de la planta.</t>
  </si>
  <si>
    <t>Total IOB010</t>
  </si>
  <si>
    <t>IOB022_1</t>
  </si>
  <si>
    <t>Xarxa de distribució d'aigua. 1 1/2"</t>
  </si>
  <si>
    <t>Xarxa aèria de distribució d'aigua per proveïment dels equips d'extinció d'incendis, formada per canonada prefabricada d'acer negre estirat sense soldadura, de 1 1/2" DN 40 mm de diàmetre, pintada amb resina d'epoxi/polièster color vermell RAL 3000, unió ranurada, sense calorifugar, que arrenca des de la font de proveïment d'aigua fins a cada equip d'extinció d'incendis. Inclús material auxiliar para muntatge i subjecció a l'obra, accessoris i peces especials.
Inclou: Replanteig del recorregut de la canonada i de la situació dels elements de subjecció. Presentació de tubs. Fixació del material auxiliar per a muntatge i subjecció a l'obra. Col·locació de tubs. Realització de proves de servei.
Criteri d'amidament de projecte: Longitud mesurada segons documentació gràfica de Projecte.
Criteri de mesura d'obra: Es mesurarà la longitud realment executada segons especificacions de Projecte.</t>
  </si>
  <si>
    <t>Total IOB022_1</t>
  </si>
  <si>
    <t>IOB022_2</t>
  </si>
  <si>
    <t>Xarxa de distribució d'aigua. 1 1/4"</t>
  </si>
  <si>
    <t>Xarxa aèria de distribució d'aigua per proveïment dels equips d'extinció d'incendis, formada per canonada prefabricada d'acer negre estirat sense soldadura, de 1 1/4" DN 32 mm de diàmetre, pintada amb resina d'epoxi/polièster color vermell RAL 3000, unió ranurada, sense calorifugar, que arrenca des de la font de proveïment d'aigua fins a cada equip d'extinció d'incendis. Inclús material auxiliar para muntatge i subjecció a l'obra, accessoris i peces especials.
Inclou: Replanteig del recorregut de la canonada i de la situació dels elements de subjecció. Presentació de tubs. Fixació del material auxiliar per a muntatge i subjecció a l'obra. Col·locació de tubs. Realització de proves de servei.
Criteri d'amidament de projecte: Longitud mesurada segons documentació gràfica de Projecte.
Criteri de mesura d'obra: Es mesurarà la longitud realment executada segons especificacions de Projecte.</t>
  </si>
  <si>
    <t>Total IOB022_2</t>
  </si>
  <si>
    <t>IOB030</t>
  </si>
  <si>
    <t>Boca d'incendi equipada (BIE) de 25mm</t>
  </si>
  <si>
    <t>Boca d'incendi equipada (BIE) de 25 mm (1") i de 680x555x200 mm, composta de: armari construït en acer de 1,5 mm d'espessor, acabat amb pintura epoxi color vermell i porta cega d'acer de 1,5 mm d'espessor, acabat amb pintura epoxi color vermell; enrotlladora metàl·lica giratòria fixa, pintada en vermell epoxi, amb alimentació axial; mànega semirígida de 20 m de longitud; llança de tres efectes (tancament, polvorització i raig compacte) construïda en plàstic ABS i vàlvula de tancament tipus esfera de 25 mm (1"), de llautó, amb manòmetre 0-16 bar. Instal·lació encastada. Inclús, accessoris i elements de fixació.
Inclou: Replanteig. Col·locació de l'armari. Connexionat.
Criteri d'amidament de projecte: Nombre d'unitats previstes, segons documentació gràfica de Projecte.
Criteri de mesura d'obra: Es mesurarà el nombre d'unitats realment executades segons especificacions de Projecte.</t>
  </si>
  <si>
    <t>Total IOB030</t>
  </si>
  <si>
    <t>IOX310</t>
  </si>
  <si>
    <t>Extintor portàtil d'aigua polvoritzada + additius AFFF, amb pressió incorporada.</t>
  </si>
  <si>
    <t>Extintor portàtil hídric (aigua polvoritzada + additius AFFF), amb pressió incorporada amb nitrogen, amb 6 litres d'agent extintor, d'eficàcia 21A-183B-75F, amb casc d´acer amb revestiment interior resistent a la corrosió i acabat exterior amb pintura epoxi color vermell, tub sonda, vàlvula de palanca, anella de seguretat, manòmetre, base de plàstic i mànega amb filtre difusor. Inclús suport i accessoris de muntatge.
Inclou: Col·locació i fixació del suport. Col·locació de l'extintor.
Criteri d'amidament de projecte: Nombre d'unitats previstes, segons documentació gràfica de Projecte.
Criteri de mesura d'obra: Es mesurarà el nombre d'unitats realment col·locades segons especificacions de Projecte.</t>
  </si>
  <si>
    <t>Total IOX310</t>
  </si>
  <si>
    <t>IOX210</t>
  </si>
  <si>
    <t>Extintor portàtil de neu carbònica CO2.</t>
  </si>
  <si>
    <t>Extintor portàtil de neu carbònica CO2, amb 2 kg d'agent extintor, d'eficàcia 34B, amb casc d´acer amb acabat exterior amb pintura epoxi color vermell, vàlvula de palanca, anella de seguretat i vas difusor. Inclús suport i accessoris de muntatge.
Inclou: Col·locació i fixació del suport. Col·locació de l'extintor.
Criteri d'amidament de projecte: Nombre d'unitats previstes, segons documentació gràfica de Projecte.
Criteri de mesura d'obra: Es mesurarà el nombre d'unitats realment col·locades segons especificacions de Projecte.</t>
  </si>
  <si>
    <t>Total IOX210</t>
  </si>
  <si>
    <t>XUX010</t>
  </si>
  <si>
    <t>Conjunt de proves i assajos per a sistemes de protecció i seguretat contra incendis</t>
  </si>
  <si>
    <t>Conjunt de proves i assajos, realitzats per empresa acreditada per certificació de compliment de RIPCI de les instal·lacions de protecció i seguretat contra incendis.
Inclou: Certificació de sistemes de detecció i alarma, subministrament d'aigua, boques d'incendi equipades i extintors mòbils.</t>
  </si>
  <si>
    <t>Total XUX010</t>
  </si>
  <si>
    <t>CDV-AUX1-IN</t>
  </si>
  <si>
    <t>Modificació de la instal·lació de protecció activa contra incendis existent. Treballs a realitzar en la instal·lació corresponent a la modificació de la xarxa de distribució d'aigua actual que donen servei a altres plantes i que cal reconduir, així com la modificació del traçant de l'hidrant de l'heliport que circula pel sostre de la zona d'actuació i que cal soterrar. Inclou canonades de diferents diàmetres, accessoris i materials auxiliars. Totalment instal·lat i restablert el servei.</t>
  </si>
  <si>
    <t>Total CDV-AUX1-IN</t>
  </si>
  <si>
    <t>INA_AUX1</t>
  </si>
  <si>
    <t>Partida alçada a justificar. Treballs a realitzar en la instal·lació corresponent a la instal·lació de les instal·lacions de protecció activa contra incendis degut a elements imprevistos que seran localitzats en el moment d'executar l'obra i que representen modificació de treballs o desballestaments no previstos.</t>
  </si>
  <si>
    <t>Total INA_AUX1</t>
  </si>
  <si>
    <t>Total 5.12.1</t>
  </si>
  <si>
    <t>MC5.12.2</t>
  </si>
  <si>
    <t>INSTAL·LACIONS PASSIVES DE PROTECCIÓ CONTRA INCENDIS</t>
  </si>
  <si>
    <t>IOJ150</t>
  </si>
  <si>
    <t>Segellat de pas de canonada combustible, amb abraçadora intumescent tallafoc.</t>
  </si>
  <si>
    <t>Segellat de pas de canonada de PVC, de 125 mm de diàmetre nominal exterior, i d'entre 3,7 i 6 mm d'espessor, en forjat de 30 cm d'espessor, per a protecció passiva contra incendis i garantir la resistència al foc EI 120, amb segellador acrílic amb propietats ignífugues, color blanc com a material de reomplert, abraçadora intumescent, a la cara inferior del forjat, fixada amb 4 ancoratges mecànics tipus cargol de cap pla amb estrella interior de sis puntes per a clau Torx, d'acer galvanitzat, 6x35, de 6 mm de diàmetre i 35 mm de longitud.
Inclou: Neteja i preparació del parament. Inserció del material de reomplert. Col·locació de l'abraçadora al voltant del tub. Tancament de l'abraçadora. Fixació de l'abraçadora al parament suport.
Criteri d'amidament de projecte: Nombre d'unitats previstes, segons documentació gràfica de Projecte.
Criteri de mesura d'obra: Es mesurarà el nombre d'unitats realment executades segons especificacions de Projecte.</t>
  </si>
  <si>
    <t>Total IOJ150</t>
  </si>
  <si>
    <t>IOJ020</t>
  </si>
  <si>
    <t>Segellat de pas de cables de petites dimensions, amb coixinets intumescents.</t>
  </si>
  <si>
    <t>Segellat de pas de cables amb aïllament, de diàmetre exterior menor o igual de 80 mm, a través d'una obertura de 400 cm², en mur de 15 cm d'espessor, per a protecció passiva contra incendis i garantir la resistència al foc EI 45, amb 4 coixinets intumescents amb propietats ignífugues, de 300x170x30 mm, color blanc.
Inclou: Neteja i preparació del parament. Col·locació dels coixinets intumescents. Neteja final.
Criteri d'amidament de projecte: Nombre d'unitats previstes, segons documentació gràfica de Projecte.
Criteri de mesura d'obra: Es mesurarà el nombre d'unitats realment executades segons especificacions de Projecte.</t>
  </si>
  <si>
    <t>Total IOJ020</t>
  </si>
  <si>
    <t>IOS010</t>
  </si>
  <si>
    <t>Senyalització de equips contra incendis.</t>
  </si>
  <si>
    <t>Placa de senyalització de equips contra incendis, de PVC fotoluminiscent, amb categoria de fotoluminiscència A segons UNE 23035-4, de 210x210 mm. Inclús elements de fixació.
Inclou: Replanteig. Fixació al parament.
Criteri d'amidament de projecte: Nombre d'unitats previstes, segons documentació gràfica de Projecte.
Criteri de mesura d'obra: Es mesurarà el nombre d'unitats realment executades segons especificacions de Projecte.</t>
  </si>
  <si>
    <t>Total IOS010</t>
  </si>
  <si>
    <t>IOS020</t>
  </si>
  <si>
    <t>Senyalització de mitjans d'evacuació.</t>
  </si>
  <si>
    <t>Placa de senyalització de mitjans d'evacuació, de PVC fotoluminiscent, amb categoria de fotoluminiscència A segons UNE 23035-4, de 224x224 mm. Inclús elements de fixació.
Inclou: Replanteig. Fixació al parament.
Criteri d'amidament de projecte: Nombre d'unitats previstes, segons documentació gràfica de Projecte.
Criteri de mesura d'obra: Es mesurarà el nombre d'unitats realment executades segons especificacions de Projecte.</t>
  </si>
  <si>
    <t>Total IOS020</t>
  </si>
  <si>
    <t>INP_AUX1</t>
  </si>
  <si>
    <t>Partida alçada a justificar. Treballs a realitzar en la instal·lació corresponent a la instal·lació de les instal·lacions de protecció passiva contra incendis degut a elements imprevistos que seran localitzats en el moment d'executar l'obra i que representen modificació de treballs o desballestaments no previstos.</t>
  </si>
  <si>
    <t>Total INP_AUX1</t>
  </si>
  <si>
    <t>Total MC5.12.2</t>
  </si>
  <si>
    <t>Total MC5.12</t>
  </si>
  <si>
    <t>MC5.14</t>
  </si>
  <si>
    <t>INSTAL·LACIONS DE PROTECCIÓ I SEGURETAT</t>
  </si>
  <si>
    <t>5.14.1</t>
  </si>
  <si>
    <t>INSTAL·LACIONS DE CONTROL D'ACCESSOS</t>
  </si>
  <si>
    <t>IDT010ICA0</t>
  </si>
  <si>
    <t>Central Sistema de Control d'Accés per a 4 portes</t>
  </si>
  <si>
    <t>Subministrament i instal·lació de central per a sistema de control d'accés marca ACCESOR model JET4-D4/JZ10K-A o equivalent. Central Control Accés de 2.000 a 10.000 usuaris, 2/4 portes, 4 lectors, 8 entrades ampliables a 16, 4 relés sortida ampliables a 64, 47.000 esdeveniments. Multitecnologia de lectors (proximitat, banda magnètica, biometria, teclats, codi de barres, ràdio, ...), Comunicació RS 232/485, 2n port de comunicació 485 opcional, targetes d'expansió (comunicació per IP mitjançant plaça EXT TCP / IP) amb caixa metàl·lica, clau, "damper" d'obertura de ports-ta, font d'alimentació 4,5A i SAI. (Bateria 12V 7.3A opcional). Inclou conversor TCP/IP - RS232/RS485 sense alimentador. Totalment instal·lat, connexionats tots els elements a instal·lar en quadre i en funcionament, rotulat i etiquetat segons especificacions del Consorci Hospitalari de Vic.
Inclou: Replanteig de l'emplaçament. Fixació de la central. Col·locació i fixació de la caixa metàl·lica. Connexionat amb la xarxa elèctrica, alarma, i sistema general.
Criteri d'amidament de projecte: Nombre d'unitats previstes, segons documentació gràfica de Projecte.
Criteri de mesura d'obra: Es mesurarà el nombre d'unitats realment executades segons especificacions de Projecte.</t>
  </si>
  <si>
    <t>Total IDT010ICA0</t>
  </si>
  <si>
    <t>IDT010ICA2</t>
  </si>
  <si>
    <t>Lector de targetes de proximitat</t>
  </si>
  <si>
    <t>Subministrament i instal·lació de lector de targetes de proximitat per al sistema de control d'accés marca ACCESOR model EVOPROX-ACR o equivalent. Totalment instal·lat, connexionats tots els elements a instal·lar en quadre i en funcionament, rotulat i etiquetat segons especificacions del Consorci Hospitalari de Vic.
Inclou: Replanteig de l'emplaçament. Fixació de l'element. Connexionat amb el sistema general.
Criteri d'amidament de projecte: Nombre d'unitats previstes, segons documentació gràfica de Projecte.
Criteri de mesura d'obra: Es mesurarà el nombre d'unitats realment executades segons especificacions de Projecte.</t>
  </si>
  <si>
    <t>Total IDT010ICA2</t>
  </si>
  <si>
    <t>IDT010ICA3</t>
  </si>
  <si>
    <t>Obreportes elèctric amb sistema inverso 1000 kg</t>
  </si>
  <si>
    <t>Subministrament i instal·lació d'obreportes elèctric amb sistema inverso per a 1000kg amb microswitch marca ACCESOR model 4R84M-ACR o equivalent, per a instal·lació tant en portes de fusta com de vidre i contra incendis, connexionats al sistema de control d'accés. Totalment instal·lat, connexionats tots els elements a instal·lar en quadre i en funcionament, rotulat i etiquetat segons especificacions del Consorci Hospitalari de Vic.
Inclou: Replanteig de l'emplaçament. Fixació de l'element. Connexionat amb el sistema general.
Criteri d'amidament de projecte: Nombre d'unitats previstes, segons documentació gràfica de Projecte.
Criteri de mesura d'obra: Es mesurarà el nombre d'unitats realment executades segons especificacions de Projecte.</t>
  </si>
  <si>
    <t>Total IDT010ICA3</t>
  </si>
  <si>
    <t>IDT010ICA6</t>
  </si>
  <si>
    <t>Contacte de porta</t>
  </si>
  <si>
    <t>Subministrament i instal·lació de contacte de porta connectat al sistema de control d'accés marca ACCESOR per a senyalització de porta oberta. Totalment instal·lat, connexionats tots els elements a instal·lar en quadre i en funcionament, rotulat i etiquetat segons especificacions del Consorci Hospitalari de Vic.
Inclou: Replanteig de l'emplaçament. Fixació de l'element. Connexionat amb el sistema general.
Criteri d'amidament de projecte: Nombre d'unitats previstes, segons documentació gràfica de Projecte.
Criteri de mesura d'obra: Es mesurarà el nombre d'unitats realment executades segons especificacions de Projecte.</t>
  </si>
  <si>
    <t>Total IDT010ICA6</t>
  </si>
  <si>
    <t>IDT010ICA7</t>
  </si>
  <si>
    <t>Ventosa electromagnètica</t>
  </si>
  <si>
    <t>Subministrament i instal·lació de ventosa electromagnètica connectat al sistema de control d'accés marca ACCESOR per a reforç del pany de porta. Totalment instal·lat, connexionats tots els elements a instal·lar en quadre i en funcionament, rotulat i etiquetat segons especificacions del Consorci Hospitalari de Vic.
Inclou: Replanteig de l'emplaçament. Fixació de l'element. Connexionat amb el sistema general.
Criteri d'amidament de projecte: Nombre d'unitats previstes, segons documentació gràfica de Projecte.
Criteri de mesura d'obra: Es mesurarà el nombre d'unitats realment executades segons especificacions de Projecte.</t>
  </si>
  <si>
    <t>Total IDT010ICA7</t>
  </si>
  <si>
    <t>5.14.1_010</t>
  </si>
  <si>
    <t>Polsador unipolar (1P), gamma alta, intensitat assignada 10 A, tensió assignada 250 V</t>
  </si>
  <si>
    <t>Subministrament i instal·lació de polsador unipolar (1P), gamma alta, intensitat assignada 10 A, tensió assignada 250 V, de la marca SIMON serie 82 o equivalent de color blanc i marc embellidor per a un element, de color blanc, encastat,  muntat de forma encastada dins de caixa de mecanisme universal. Instal·lada amb conductors de coure de designació UNE ES07Z1-K (AS), amb baixa emissivitat fums, unipolar de secció 1x2,5 mm2 de secció nominal, amb tub coarrugat. Part proporcional d'accessoris i elements de connexió, construit segons REBT. Mesurada la unitat instal·lada des del quadre de control d'Accesor fins al mecanisme. Totalment instal·lat, connexionat, rotulat i etiquetat segons especificacions del Consorci Hospitalari de Vic.
Inclou: Cablejat, connexionat i muntatge de l'element.
Criteri d'amidament de projecte: Nombre d'unitats previstes, segons documentació gràfica de Projecte.
Criteri de mesura d'obra: Es mesurarà el nombre d'unitats realment executades segons especificacions de Projecte.</t>
  </si>
  <si>
    <t>Total 5.14.1_010</t>
  </si>
  <si>
    <t>IDT010ICA5</t>
  </si>
  <si>
    <t>Programació i Posada en servei control accés HUV</t>
  </si>
  <si>
    <t>Programació i posada en servei pel sistema de control d'accessos del Consorci Hospitalari de Vic. Posada en funcionament per l'empresa subministradora Accesor o equivalent per a la comprovació del seu correcte funcionament. Segons especificacions del Consorci Hospitalari de Vic.
Inclou: Programació i Posada en marxa.
Criteri d'amidament de projecte: Nombre d'unitats previstes, segons documentació gràfica de Projecte.
Criteri de mesura d'obra: Es mesurarà el nombre d'unitats realment executades segons especificacions de Projecte.</t>
  </si>
  <si>
    <t>Total IDT010ICA5</t>
  </si>
  <si>
    <t>IDC010P7AL</t>
  </si>
  <si>
    <t>Mànega per a cables de 6x0,22+2x0,75 mm² apantallada.</t>
  </si>
  <si>
    <t>Subministrament i instal·lació de mànega per a cables de 6x0,22+2x0,75 mm² apantallada. Totalment muntada, connexionada i provada. Segons especificacions del Consorci Hospitalari de Vic.
Inclou: Replanteig i traçat de la línia. Estesa de la mànega. Connexionat. 
Criteri d'amidament de projecte: Longitud mesurada segons documentació gràfica de Projecte.
Criteri de mesura d'obra: Es mesurarà la longitud realment executada segons especificacions de Projecte.</t>
  </si>
  <si>
    <t>Total IDC010P7AL</t>
  </si>
  <si>
    <t>ACC_AUX1</t>
  </si>
  <si>
    <t>Partida alçada a justificar. Treballs a realitzar en la instal·lació corresponent a la instal·lació de la xarxa de control d'accés degut a elements imprevistos que seran localitzats en el moment d'executar l'obra i que representen modificació de treballs o desballestaments no previstos.</t>
  </si>
  <si>
    <t>Total ACC_AUX1</t>
  </si>
  <si>
    <t>Total 5.14.1</t>
  </si>
  <si>
    <t>5.14.2</t>
  </si>
  <si>
    <t>INSTAL·LACIONS CONTRA INTRUSIÓ</t>
  </si>
  <si>
    <t>IDG020P7CIR2</t>
  </si>
  <si>
    <t>Contacte magnètic de gran potència, obertura màxima de la porta o finestra per activar el contacte 35 mm.</t>
  </si>
  <si>
    <t>Subministrament i instal·lació de contacte magnètic de gran potència, obertura màxima de la porta o finestra per activar el contacte 35 mm, amb carcassa d'alumini, protecció antiobertura i contacte normalment tancat. Totalment muntat, connexionat i provat. Segons especificacions del Consorci Hospitalari de Vic.
Inclou: Replanteig de l'emplaçament. Fixació. Connexionat amb la xarxa elèctrica.
Criteri d'amidament de projecte: Nombre d'unitats previstes, segons documentació gràfica de Projecte.
Criteri de mesura d'obra: Es mesurarà el nombre d'unitats realment executades segons especificacions de Projecte.</t>
  </si>
  <si>
    <t>Total IDG020P7CIR2</t>
  </si>
  <si>
    <t>IEH010P7CIR3</t>
  </si>
  <si>
    <t>Cable multipolar RZ1-K (AS), no propagador de la flama, amb conductor de coure classe 5 (-K) de 3G1,5 mm² de secció, amb aïllame</t>
  </si>
  <si>
    <t>Subministrament i instal·lació de cable multipolar RZ1-K (AS), no propagador de la flama, amb conductor de coure classe 5 (-K) de 3G1,5 mm² de secció, amb aïllament de polietilè reticulat (R) i coberta de compost termoplàstic a força de poliolefina lliure de halògens amb baixa emissió de fums i gasos corrosius (Z1), sent la seva tensió assignada de 0,6/1 kV. Fins i tot p/p d'accessoris i elements de subjecció. Totalment muntat, connexionat i provat.
Inclou: Estesa del cable. Connexionat.
Criteri d'amidament de projecte: Longitud mesurada segons documentació gràfica de Projecte.
Criteri de mesura d'obra: Es mesurarà la longitud realment executada segons especificacions de Projecte.</t>
  </si>
  <si>
    <t>Total IEH010P7CIR3</t>
  </si>
  <si>
    <t>IDB020-1</t>
  </si>
  <si>
    <t>Barrera infraroja per a exterior, formada per emissor i receptor, abast màxim de 60m</t>
  </si>
  <si>
    <t>Barrera d'infraroigs per a exterior, formada per emissor i receptor, amb abast màxim de 60 m, amb tecnologia òptica, 2 feixos, elevat nivell de sensibilitat, regulació del temps d'interrupció del feix, alineament òptic senzill i protecció antidesmuntatge, amb pals de subjecció d'1,5 m d'altura.
Inclou: Replanteig. Col·locació dels pals. Muntatge, connexionat i comprovació del seu correcte funcionament.
Criteri d'amidament de projecte: Nombre d'unitats previstes, segons documentació gràfica de Projecte.
Criteri de mesura d'obra: Es mesurarà el nombre d'unitats realment executades segons especificacions de Projecte.</t>
  </si>
  <si>
    <t>Total IDB020-1</t>
  </si>
  <si>
    <t>URG-AUX3-IN</t>
  </si>
  <si>
    <t>Partida alçada a justificar. Treballs a realitzar en la instal·lació corresponent a intrusió degut a elements imprevistos que seran localitzats en el moment d'executar l'obra i que representen modificació de treballs o desballestaments no previstos.</t>
  </si>
  <si>
    <t>Total URG-AUX3-IN</t>
  </si>
  <si>
    <t>Total 5.14.2</t>
  </si>
  <si>
    <t>5.14.5</t>
  </si>
  <si>
    <t>INSTAL·LACIÓ DE VIDEOVIGILÀNCIA</t>
  </si>
  <si>
    <t>IDT010HDCI1</t>
  </si>
  <si>
    <t>Central Sistema de videovigilancia</t>
  </si>
  <si>
    <t>Subministrament i instal·lació de central per a sistema de videovigilancia marca HIK VISION model DS-7716NXI-K4/16P o equivalent amb dos discs durs de 6 terabytes cadascun tipus SATA3 6GB/s, caché 64MB o equivalent. Central de videovigilancia format per video grabador amb les següents funcions: 16 canals independents amb interfície PoE, Sistema de vídeo intel·ligent (IVS), Sortida de vídeo HDMI, reconeixement facial, protecció del perímetre i cerca intel·ligent amb les següents característiques:
• 16 canals IP (4MP)
• Reconeix automàticament el tipus de senyal d'entrada de vídeo
• Previsualització / gravació / reproducció de tots els canals a 1080P
• El format de compressió H.264 + millora l'eficiència de codificació fins a un 50% i reduir els costos derivats de l'emmagatzematge de dades de vídeo
• 1 sortida de vídeo HDMI, 1 VGA; funció SPOT per a usar en un monitor especialment assignat a càmeres o entrades de vídeo procedents d'àrees que requereixen una major atenció
• 4 entrades / 2 sortida d'àudio (àudio bidireccional a través del canal 1)
• Reproducció simultània de 16 canals
• Dos rius: principal i secundari, totalment configurables
• Fotosensor configurable independentment per càmera
• 16 entrades / 4 sortides d'alarma
• Menú de configuració en pantalla multilingüe
• La funció recerca intel·ligent ajuda a obtenir una millor detecció de vídeo durant un breu moment a través de l'elaboració d'un àrea durant la reproducció, que és molt eficient quan es produeix una emergència
• Anàlisi intel·ligent de vídeo (IVS): Detecció i anàlisi d'objectes en moviment, abandonats o perduts. Anàlisi "Tripwire", el que permet que la càmera detecti quan una línia predefinida ha estat creuada
• Tecnologia de detecció facial emprada per a la recerca o identificació de persones
• Marca d'aigua per preservar la integritat dels vídeos
• Posicionament intel·ligent 3D amb dominis motoritzats compatibles
• Permet fins a 128 usuaris
• Compatible amb dispositius iPhone, iPad, Android
• Enviament d'eMails amb fotografia adjunta a l'alarma
• Enviement a FTP programat o en alarma
• Posibilidad d'enviar alarma, i ser connectat a un programari de receptor de videovigilancia
• Visualització en telèfons mòbils Android i iPhone
• Posibilitat de fixació o dinàmica IP mitjançant Dyndns, NoIP, DDNS Evolució, etc.
Totalment instal·lat, connexionats tots els elements a instal·lar i en funcionament, rotulat i etiquetat segons especificacions del Consorci Hospitalari de Vic.
Inclou: Replanteig de l'emplaçament. Fixació de la central. Col·locació i fixació de l'element. Instal·lació de 1 discs durs de 6 Tbytes cadascun. Connexionat amb la xarxa elèctrica, alarma, cameres i sistema general.
Criteri d'amidament de projecte: Nombre d'unitats previstes, segons documentació gràfica de Projecte.
Criteri de mesura d'obra: Es mesurarà el nombre d'unitats realment executades segons especificacions de Projecte.</t>
  </si>
  <si>
    <t>Total IDT010HDCI1</t>
  </si>
  <si>
    <t>IDT010HDCI2</t>
  </si>
  <si>
    <t>Camara videovigilancia d'infraroig</t>
  </si>
  <si>
    <t>Subministrament i instal·lació de camara de videovigilància amb infraroig per a instal·lació interior marca HIK VISION model DS-2CD2643G2-IZS o equivalent. Camara de videovigilancia d'alta qualitat amb resolució 4K, Sortida HD, Lent motoritzada de 2,8 - 12 mm, Màx. IR longitud 60m, IR intel·ligent, IP67, IK10, amb les següents característiques:
• Sensor d'imatge 1/3"" Progressive Scan CMOS
• Resolució digital: 2688(H)×1520(V), 4MP
• ips: 25 imatges per segon
• Commutació: Dia - Nit amb filtre ICR
• Òptica motoritzada 2.8 - 12 mm
• Leds IR: LEDs Smart IR (fins a 60 metres)
• Tecnologia: HDCVI / Coaxial o UTP / en FullHD
• Funcions de camara: BLC, HLC, DWDR, 2DNR, AGC, AWB
• Sortida de video: BNC HDCVI, TVI, AHD o CVBS commutable
• Alimentació PoE
• Consum: màx. 13W
• Mínim il·luminació: 0,005 lux (color) / 0 lux (B/N) amb LEDs
• Temperatura de funcionament de -30 ° C ~ + 60 ° C
• Humitat: &lt;95%
• Grau de protecció IP67 i IK10
• Dimensions: 308,5 x 97,9 x 93 mm
• Pes: 1390 g
Totalment instal·lat, connexionats tots els elements a instal·lar i en funcionament, rotulat i etiquetat segons especificacions del Consorci Hospitalari de Vic.
Inclou: Replanteig de l'emplaçament. Col·locació i fixació de l'element. Connexionat amb la xarxa elèctrica, alarma, cameres i sistema general.
Criteri d'amidament de projecte: Nombre d'unitats previstes, segons documentació gràfica de Projecte.
Criteri de mesura d'obra: Es mesurarà el nombre d'unitats realment executades segons especificacions de Projecte.</t>
  </si>
  <si>
    <t>Total IDT010HDCI2</t>
  </si>
  <si>
    <t>IDT010HDCI3</t>
  </si>
  <si>
    <t>Switch de 8 ports 10/100/1000 PoE</t>
  </si>
  <si>
    <t>Subministrament i instal·lació de wswitch de 8 ports 10/100/1000 Base TX, 8 Ports PoE 802.3af/at, 2 ports Gigabit SFP, Capa 2. Compatible am dispositius PoE/PoE + 30,8W per port. Fins a 8 dispositius PoE + 30,8W de forma simultània. Distància de transmissió i alimentació fins a 100m. Autodetecta dispositius PoE 802.3af/at protegeix els equips de mala instal·lació. Protecció de Circuit que prevé interferència entre ports. Alimentació: 100-240 Vca @320W. Potencia total: 240W. Dimensions 300 x 200 x 43,5 mm. Pes 2 kg. Temperatura d'operació 0 a 50 ºC.
Totalment instal·lat, connexionats tots els elements a instal·lar i en funcionament, rotulat i etiquetat segons especificacions del Consorci Hospitalari de Vic.
Inclou: Replanteig de l'emplaçament. Col·locació i fixació de l'element. Connexionat amb la xarxa elèctrica, alarma, cameres i sistema general.
Criteri d'amidament de projecte: Nombre d'unitats previstes, segons documentació gràfica de Projecte.
Criteri de mesura d'obra: Es mesurarà el nombre d'unitats realment executades segons especificacions de Projecte.</t>
  </si>
  <si>
    <t>Total IDT010HDCI3</t>
  </si>
  <si>
    <t>IDT010HDCI4</t>
  </si>
  <si>
    <t>Pack de drivers de video</t>
  </si>
  <si>
    <t>Pack de drivers de vídeo per a la correcte gravació de les imatges de la totalitat de càmeres instal·lades en el present projecte.
Totalment instal·lat, connexionats tots els elements a instal·lar i en funcionament, rotulat i etiquetat segons especificacions del Consorci Hospitalari de Vic.
Inclou: Replanteig de l'emplaçament. Col·locació i fixació de l'element. Connexionat amb la xarxa elèctrica, alarma, cameres i sistema general.
Criteri d'amidament de projecte: Nombre d'unitats previstes, segons documentació gràfica de Projecte.
Criteri de mesura d'obra: Es mesurarà el nombre d'unitats realment executades segons especificacions de Projecte.</t>
  </si>
  <si>
    <t>Total IDT010HDCI4</t>
  </si>
  <si>
    <t>IDT010HDCI5</t>
  </si>
  <si>
    <t>Pantalla LCD 32" FullHD</t>
  </si>
  <si>
    <t>Subministrament i instal·lació de pantalla LCD per a visualització de les imatges de les cameres de videovigilancia marca DAHUA model DHL32-F600 o equivalent. Pantalla LCD de nivell industrial DID, adequat per a extensions 7 × 24, treballs continus, Resolució física de 1920 × 1080, Processament digital d'alta fidelitat, vídeo brillant i viu, Temps de resposta ràpid de 5ms, sense fantasmes d'imatges, Altaveu incorporat amb les següents característiques:
• Monitor LED de 31,5 "(16: 9)
• Panell LED
• Brillo: 250 cd / m2
• Resolució: 1920 x 1080
• Contraste 1200: 1
• Angle de visió: 178º / 178º (vertical / horitzontal)
• Temps de resposta: 5 ms
• Interfície d'entrada: 1 VGA, 2 HDMI, 1 audio
• Consum: 52W (estàndard), 0,5W (repòs)
• Alimentació: 100 ~ 240 V AC, (50/60 Hz)
• DImensiones: 731,2,3 x 435,6 x 79,2 mm
• Pes: 5,4 kg
Totalment instal·lat, connexionats tots els elements a instal·lar i en funcionament, rotulat i etiquetat segons especificacions del Consorci Hospitalari de Vic.
Inclou: Replanteig de l'emplaçament. Col·locació i fixació de l'element. Connexionat amb la xarxa elèctrica, alarma, cameres i sistema general.
Criteri d'amidament de projecte: Nombre d'unitats previstes, segons documentació gràfica de Projecte.
Criteri de mesura d'obra: Es mesurarà el nombre d'unitats realment executades segons especificacions de Projecte.</t>
  </si>
  <si>
    <t>Total IDT010HDCI5</t>
  </si>
  <si>
    <t>IDT010HDCI8</t>
  </si>
  <si>
    <t>Llicencia sistema VIGIPLUS Servidor/Client</t>
  </si>
  <si>
    <t>Llicència sistema VIGIPLUS Servidor/Client. Llicència V-PRO desenvolupament d eprojecte per a 9 càmeres de CCTV en 1 pla sinòptic. Inclou la posta en marxa Z-PM. Intervenció in-situ per la ampliació del sistema, posta en servei i proves de funcionament. S'inclouen gastos de desplaçament i dietes.
Totalment instal·lat, connexionats tots els elements a instal·lar i en funcionament, rotulat i etiquetat segons especificacions del Consorci Hospitalari de Vic.</t>
  </si>
  <si>
    <t>Total IDT010HDCI8</t>
  </si>
  <si>
    <t>IDT010HDCI6</t>
  </si>
  <si>
    <t>Programació, posta en marxa i ajustos</t>
  </si>
  <si>
    <t>Mà d'obra dew tècnic especialista per la creació de regles de detecció, ajustos i posta en marxa. S'inclou el petit material vari, formació a l'usuari i servei de vigilància, dietes i desplaçaments.
Totalment instal·lat, connexionats tots els elements a instal·lar i en funcionament, rotulat i etiquetat segons especificacions del Consorci Hospitalari de Vic.</t>
  </si>
  <si>
    <t>Total IDT010HDCI6</t>
  </si>
  <si>
    <t>IDT010HDCI7</t>
  </si>
  <si>
    <t>Documentació i certificat de la instal·lació</t>
  </si>
  <si>
    <t>Preparació i entrega de tota la documentació i certificat final de la instal·lació.</t>
  </si>
  <si>
    <t>Total IDT010HDCI7</t>
  </si>
  <si>
    <t>VID_AUX1</t>
  </si>
  <si>
    <t>Partida alçada a justificar. Treballs a realitzar en la instal·lació corresponent a videovigilància degut a elements imprevistos que seran localitzats en el moment d'executar l'obra i que representen modificació de treballs o desballestaments no previstos.</t>
  </si>
  <si>
    <t>Total VID_AUX1</t>
  </si>
  <si>
    <t>Total 5.14.5</t>
  </si>
  <si>
    <t>Total MC5.14</t>
  </si>
  <si>
    <t>MC5.16</t>
  </si>
  <si>
    <t>ALTRES TREBALLS</t>
  </si>
  <si>
    <t>5.16.2</t>
  </si>
  <si>
    <t>TREBALLS COMPLEMENTARIS</t>
  </si>
  <si>
    <t>5.16.5.3</t>
  </si>
  <si>
    <t>Instal·lacions de subministrament d'aigua</t>
  </si>
  <si>
    <t>HYA010_MC5.3</t>
  </si>
  <si>
    <t>Ajudes de paleta per a execució de les instal·lacions.</t>
  </si>
  <si>
    <t>Repercussió per m² de superfície construïda d'obra, d'ajudes de qualsevol treball de ram de paleta, necessàries per a la correcta execució de l'instal·lació de fontaneria formada per: connexió de servei, tub d'alimentació, bateria de comptadors, grup de pressió, dipòsit, muntants, instal·lació interior, qualsevol altre element component de l'instal·lació, accessoris i peces especials,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</si>
  <si>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HYA010_MC5.3</t>
  </si>
  <si>
    <t>VC1_5.3</t>
  </si>
  <si>
    <t>Preparació documentació d'obra</t>
  </si>
  <si>
    <t>Preparació de documentació d'obra de la instal·lació de subministrament d'aigua (AFCH, ACS)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</si>
  <si>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VC1_5.3</t>
  </si>
  <si>
    <t>Total 5.16.5.3</t>
  </si>
  <si>
    <t>5.16.5.4</t>
  </si>
  <si>
    <t>Instal·lacions de sanejament</t>
  </si>
  <si>
    <t>HYA010_MC5.4</t>
  </si>
  <si>
    <t>Repercussió per m² de superfície construïda d'obra, d'ajudes de qualsevol treball de ram de paleta, necessàries per a la correcta execució de l'instal·lació de salubritat formada per: sistema d'evacuació (baixants interiors i exteriors d'aigües pluvials i residuals, canalons, caixes sifòniques, col·lectors suspesos, sistemes d'elevació, derivacions individuals i qualsevol altre element component de la instal·lació),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Tapat de forats i buits de pas d'instal·lacions.
Criteri d'amidament de projecte: Superfície construïda, mesurada segons documentació gràfica de Projecte.
Criteri de mesura d'obra: Es mesurarà la superfície realment executada segons especificacions de Projecte.</t>
  </si>
  <si>
    <t>Total HYA010_MC5.4</t>
  </si>
  <si>
    <t>VC1_5.4</t>
  </si>
  <si>
    <t>Preparació de documentació d'obra de la instal·lació de sanejament (aigües residuals)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</si>
  <si>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VC1_5.4</t>
  </si>
  <si>
    <t>Total 5.16.5.4</t>
  </si>
  <si>
    <t>5.16.5.5</t>
  </si>
  <si>
    <t>Instal·lacions tèrmiques per condicionament climàtic i sistemes de ventilació</t>
  </si>
  <si>
    <t>HYA010_MC5.5</t>
  </si>
  <si>
    <t>Repercussió per m² de superfície construïda d'obra, d'ajudes de qualsevol treball de ram de paleta, necessàries per a la correcta execució de l'instal·lació de climatització formada per: Obertura de passos dels conductes i canonades entre forjats, conductes amb els seus accessoris i peces especials, reixetes, boques de ventilació, comportes, toveres, reguladors, difusors, qualsevol altre element component de l'instal·lació i p/p de connexions a les xarxes elèctriques, de fontaneria i de salubritat,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</si>
  <si>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HYA010_MC5.5</t>
  </si>
  <si>
    <t>VC1_5.5</t>
  </si>
  <si>
    <t>Preparació de documentació d'obra de les instal·lacions tèrmiques per condiconament climàtic i sistemes de ventilació (canonades de distribució d'aigua, conductes de distribució d'aire, equips finals, control, difusió i regulació, ventilació i humectació)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</si>
  <si>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VC1_5.5</t>
  </si>
  <si>
    <t>VC2_5.5</t>
  </si>
  <si>
    <t>Preparació documentació d'autorització de la instal·lació</t>
  </si>
  <si>
    <t>Preparació de documentació per entregar a la D.O. per a la posterior legalització de totes les instal·lacions tèrmiques per condiconament climàtic i sistemes de ventilació  (canonades de distribució d'aigua, conductes de distribució d'aire, equips finals, control, difusió i regulació, ventilació i humectació) que es vegin afectades en aquest capítol dels pressupostos, incloent totes les tasques necessàries per a la corresponent presentació i seguiment fins a bon final dels expedients davant els Serveis Territorials d'lndústria i Entitats Col·laboradores, inclús l'abonament de les taxes corresponents. S'inclouen tots els tràmits administratius que s'hagi de realitzar amb qualsevol organisme oficial per portar a bon terme les instal·lacions d'aquest capítol, així com el contracte de manteniment preceptiu i obligatori que marqui el servei d'lndústria davant la presentació de l'expedient.
- Aquesta partida s'haurà de respectar amb l'import indicat, no podent estar repartida en el conjunt de les partides del ppt. ni veure's disminuïda  perla baixa que en el seu cas pugui afectar al pressupost.</t>
  </si>
  <si>
    <t>Total VC2_5.5</t>
  </si>
  <si>
    <t>Total 5.16.5.5</t>
  </si>
  <si>
    <t>5.16.5.8</t>
  </si>
  <si>
    <t>Instal·lacions elèctriques</t>
  </si>
  <si>
    <t>HYA010_MC5.8</t>
  </si>
  <si>
    <t>Repercussió per m² de superfície construïda d'obra, d'ajudes de qualsevol treball de ram de paleta, necessàries per a la correcta execució de l'instal·lació elèctrica formada per: posada a terra, xarxa d'equipotencialitat, caixa general de protecció, línia general d'alimentació, centralització de comptadors, derivacions individuals i xarxa de distribució interior,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</si>
  <si>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HYA010_MC5.8</t>
  </si>
  <si>
    <t>VC1_5.8</t>
  </si>
  <si>
    <t>Preparació de documentació d'obra de la instal·lació elèctrica (força, il·luminació i parallamps)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</si>
  <si>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VC1_5.8</t>
  </si>
  <si>
    <t>VC2_5.8</t>
  </si>
  <si>
    <t>Preparació de documentació per entregar a la D.O. per a la posterior legalització de totes les instal·lacions elèctriques (força, il·luminació i parallamps) que es vegin afectades en aquest capítol dels pressupostos, incloent totes les tasques necessàries per a la corresponent presentació i seguiment fins a bon final dels expedients davant els Serveis Territorials d'lndústria i Entitats Col·laboradores, inclús l'abonament de les taxes corresponents. S'inclouen tots els tràmits administratius que s'hagi de realitzar amb qualsevol organisme oficial per portar a bon terme les instal·lacions d'aquest capítol, així com el contracte de manteniment preceptiu i obligatori que marqui el servei d'lndústria davant la presentació de l'expedient.
- Aquesta partida s'haurà de respectar amb l'import indicat, no podent estar repartida en el conjunt de les partides del ppt. ni veure's disminuïda  perla baixa que en el seu cas pugui afectar al pressupost.</t>
  </si>
  <si>
    <t>Total VC2_5.8</t>
  </si>
  <si>
    <t>Total 5.16.5.8</t>
  </si>
  <si>
    <t>5.16.5.10</t>
  </si>
  <si>
    <t>Instal·lacions de telecomunicacions</t>
  </si>
  <si>
    <t>HYA010_MC5.10</t>
  </si>
  <si>
    <t>Repercussió per m² de superfície construïda d'obra, d'ajudes de qualsevol treball de ram de paleta, necessàries per a la correcta execució de les instal·lacions de telecomunicacions.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</si>
  <si>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HYA010_MC5.10</t>
  </si>
  <si>
    <t>VC1_5.10</t>
  </si>
  <si>
    <t>Preparació de documentació d'obra de la instal·lació de telecomunicacions (veu i dades, wifi)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</si>
  <si>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VC1_5.10</t>
  </si>
  <si>
    <t>Total 5.16.5.10</t>
  </si>
  <si>
    <t>5.16.5.12</t>
  </si>
  <si>
    <t>Instal·lacions de protecció contra incendis</t>
  </si>
  <si>
    <t>HYA010_MC5.12</t>
  </si>
  <si>
    <t>Repercussió per m² de superfície construïda d'obra, d'ajudes de qualsevol treball de ram de paleta, necessàries per a la correcta execució de l'instal·lació de protecció contra incendis formada per: equips de detecció i alarma, enllumenat d'emergència, equips d'extinció, ventilació, mecanismes i accessoris,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</si>
  <si>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HYA010_MC5.12</t>
  </si>
  <si>
    <t>VC1_5.12</t>
  </si>
  <si>
    <t>Preparació de documentació d'obra de la instal·lació de protecció contra incendis (instal·lacions actives i instal·lacions pasives)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</si>
  <si>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VC1_5.12</t>
  </si>
  <si>
    <t>Total 5.16.5.12</t>
  </si>
  <si>
    <t>5.16.5.14</t>
  </si>
  <si>
    <t>Instal·lacions de protecció i seguretat</t>
  </si>
  <si>
    <t>HYA010_MC5.14</t>
  </si>
  <si>
    <t>Repercussió per m² de superfície construïda d'obra, d'ajudes de qualsevol treball de ram de paleta, necessàries per a la correcta execució de l'instal·lació de protecció i seguretat formada per: central microprocessadora, detectors, senyalitzadors, mecanismes i accessoris, amb un grau de complexitat baix, en edifici d'altres utilitats, inclosa p/p d'elements comuns. Inclús material auxiliar per a la correcta execució dels treballs.
Inclou: Treballs d'obertura i tapat de regates. Obertura de forats en paraments, falsos sostres, murs, sostres i lloses, per al pas d'instal·lacions. Col·locació de passamurs. Col·locació i rebut de caixes per a elements encastats. Segellat de forats i buits de pas d'instal·lacions.
Criteri d'amidament de projecte: Superfície construïda, mesurada segons documentació gràfica de Projecte.
Criteri de mesura d'obra: Es mesurarà la superfície realment executada segons especificacions de Projecte.</t>
  </si>
  <si>
    <t>Total HYA010_MC5.14</t>
  </si>
  <si>
    <t>VC1_5.14</t>
  </si>
  <si>
    <t>Preparació de documentació d'obra de la instal·lació de protecció i seguretat (control d'accessos, contra intrusió i videovigilància) segons plec de condicions generals, plec de condicions per a l'execució de projectes del Consorci Hospitalari de Vic, concretament en el punt 6,  i instruccions de la D.F., comprenent:
- Plànols de detall i de muntatge en suport informàtic (AUTOCAD) segons indicacions de la D.F. (d'acord amb el punt 6 del Plec de condicions Especifiques per a l'execució de instal·lacions del CHV) 
- Plànols final d'obra de la instal·lació realment executada (2 copies aprovades perla D.F.). (d'acord amb el punt 6 del Plec de condicions Especifiques per a l'execució de instal·lacions del CHV) 
- Memòries, bases de càlcul i  càlculs, especificacions tècniques, estat d'amidaments finals i pressupost final actualitzats segons el realment executat (3 copies aprovades perla D.F.). (d'acord amb el punt 6 del Plec de condicions Especifiques per a l'execució de instal·lacions del CHV) 
- Documentació final d'obra: proves realitzades, instruccions d'operació i manteniment, relació de subministradors, etc. (2 copies aprovades perla D.F. (d'acord amb el punt 6 del Plec de condicions Especifiques per a l'execució de instal·lacions del CHV) 
- Aquesta partida s'haurà de respectar amb l'import indicat, no podent estar repartida en el conjunt de les partides del ppt. ni veure's disminuïda  perla baixa que en el seu cas pugui afectar al pressupost.</t>
  </si>
  <si>
    <t>Total VC1_5.14</t>
  </si>
  <si>
    <t>Total 5.16.5.14</t>
  </si>
  <si>
    <t>Total 5.16.2</t>
  </si>
  <si>
    <t>Total MC5.16</t>
  </si>
  <si>
    <t>Total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</si>
</sst>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10" x14ac:knownFonts="1">
    <font>
      <sz val="11"/>
      <color theme="1"/>
      <name val="Aptos Narrow"/>
      <family val="2"/>
      <scheme val="minor"/>
    </font>
    <font>
      <sz val="11"/>
      <color theme="1"/>
      <name val="Aptos Narrow"/>
      <family val="2"/>
      <scheme val="minor"/>
    </font>
    <font>
      <b/>
      <sz val="14"/>
      <color theme="1"/>
      <name val="Aptos Narrow"/>
      <family val="2"/>
      <scheme val="minor"/>
    </font>
    <font>
      <b/>
      <sz val="9"/>
      <color indexed="81"/>
      <name val="Tahoma"/>
      <family val="2"/>
    </font>
    <font>
      <b/>
      <i/>
      <sz val="10"/>
      <color theme="1"/>
      <name val="Aptos Narrow"/>
      <family val="2"/>
      <scheme val="minor"/>
    </font>
    <font>
      <b/>
      <sz val="8"/>
      <color theme="1"/>
      <name val="Aptos Narrow"/>
      <family val="2"/>
      <scheme val="minor"/>
    </font>
    <font>
      <b/>
      <sz val="8"/>
      <color rgb="FFFF40FF"/>
      <name val="Aptos Narrow"/>
      <family val="2"/>
      <scheme val="minor"/>
    </font>
    <font>
      <sz val="8"/>
      <color theme="1"/>
      <name val="Aptos Narrow"/>
      <family val="2"/>
      <scheme val="minor"/>
    </font>
    <font>
      <sz val="8"/>
      <color rgb="FFFF40FF"/>
      <name val="Aptos Narrow"/>
      <family val="2"/>
      <scheme val="minor"/>
    </font>
    <font>
      <sz val="8"/>
      <color rgb="FFFF0000"/>
      <name val="Aptos Narrow"/>
      <family val="2"/>
      <scheme val="minor"/>
    </font>
  </fonts>
  <fills count="7">
    <fill>
      <patternFill patternType="none"/>
    </fill>
    <fill>
      <patternFill patternType="gray125"/>
    </fill>
    <fill>
      <patternFill patternType="solid">
        <fgColor rgb="FFB4CBE0"/>
        <bgColor indexed="64"/>
      </patternFill>
    </fill>
    <fill>
      <patternFill patternType="solid">
        <fgColor rgb="FFC2D5E7"/>
        <bgColor indexed="64"/>
      </patternFill>
    </fill>
    <fill>
      <patternFill patternType="solid">
        <fgColor rgb="FFF0F0F0"/>
        <bgColor indexed="64"/>
      </patternFill>
    </fill>
    <fill>
      <patternFill patternType="solid">
        <fgColor rgb="FFC0C0C0"/>
        <bgColor indexed="64"/>
      </patternFill>
    </fill>
    <fill>
      <patternFill patternType="solid">
        <fgColor rgb="FFD1E1ED"/>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49" fontId="5" fillId="2" borderId="0" xfId="0" applyNumberFormat="1" applyFont="1" applyFill="1" applyAlignment="1">
      <alignment vertical="top"/>
    </xf>
    <xf numFmtId="0" fontId="5" fillId="2" borderId="0" xfId="0" applyFont="1" applyFill="1" applyAlignment="1">
      <alignment vertical="top"/>
    </xf>
    <xf numFmtId="49" fontId="5" fillId="3" borderId="0" xfId="0" applyNumberFormat="1" applyFont="1" applyFill="1" applyAlignment="1">
      <alignment vertical="top"/>
    </xf>
    <xf numFmtId="0" fontId="5" fillId="3" borderId="0" xfId="0" applyFont="1" applyFill="1" applyAlignment="1">
      <alignment vertical="top"/>
    </xf>
    <xf numFmtId="49" fontId="7" fillId="4" borderId="0" xfId="0" applyNumberFormat="1" applyFont="1" applyFill="1" applyAlignment="1">
      <alignment vertical="top"/>
    </xf>
    <xf numFmtId="49" fontId="7" fillId="0" borderId="0" xfId="0" applyNumberFormat="1" applyFont="1" applyAlignment="1">
      <alignment vertical="top"/>
    </xf>
    <xf numFmtId="0" fontId="7" fillId="0" borderId="0" xfId="0" applyFont="1" applyAlignment="1">
      <alignment vertical="top"/>
    </xf>
    <xf numFmtId="4" fontId="8" fillId="0" borderId="0" xfId="0" applyNumberFormat="1" applyFont="1" applyAlignment="1">
      <alignment vertical="top"/>
    </xf>
    <xf numFmtId="49" fontId="7" fillId="0" borderId="0" xfId="0" applyNumberFormat="1" applyFont="1" applyAlignment="1">
      <alignment vertical="top" wrapText="1"/>
    </xf>
    <xf numFmtId="164" fontId="7" fillId="0" borderId="0" xfId="0" applyNumberFormat="1" applyFont="1" applyAlignment="1">
      <alignment vertical="top"/>
    </xf>
    <xf numFmtId="4" fontId="7" fillId="0" borderId="0" xfId="0" applyNumberFormat="1" applyFont="1" applyAlignment="1">
      <alignment vertical="top"/>
    </xf>
    <xf numFmtId="49" fontId="5" fillId="0" borderId="0" xfId="0" applyNumberFormat="1" applyFont="1" applyAlignment="1">
      <alignment vertical="top"/>
    </xf>
    <xf numFmtId="0" fontId="7" fillId="5" borderId="0" xfId="0" applyFont="1" applyFill="1" applyAlignment="1">
      <alignment vertical="top"/>
    </xf>
    <xf numFmtId="49" fontId="5" fillId="6" borderId="0" xfId="0" applyNumberFormat="1" applyFont="1" applyFill="1" applyAlignment="1">
      <alignment vertical="top"/>
    </xf>
    <xf numFmtId="0" fontId="5" fillId="6" borderId="0" xfId="0" applyFont="1" applyFill="1" applyAlignment="1">
      <alignment vertical="top"/>
    </xf>
    <xf numFmtId="0" fontId="4" fillId="0" borderId="0" xfId="0" applyFont="1" applyAlignment="1">
      <alignment vertical="top" wrapText="1"/>
    </xf>
    <xf numFmtId="49" fontId="5" fillId="2" borderId="0" xfId="0" applyNumberFormat="1" applyFont="1" applyFill="1" applyAlignment="1">
      <alignment vertical="top" wrapText="1"/>
    </xf>
    <xf numFmtId="49" fontId="5" fillId="3" borderId="0" xfId="0" applyNumberFormat="1" applyFont="1" applyFill="1" applyAlignment="1">
      <alignment vertical="top" wrapText="1"/>
    </xf>
    <xf numFmtId="0" fontId="7" fillId="0" borderId="0" xfId="0" applyFont="1" applyAlignment="1">
      <alignment vertical="top" wrapText="1"/>
    </xf>
    <xf numFmtId="0" fontId="7" fillId="5" borderId="0" xfId="0" applyFont="1" applyFill="1" applyAlignment="1">
      <alignment vertical="top" wrapText="1"/>
    </xf>
    <xf numFmtId="49" fontId="5" fillId="6" borderId="0" xfId="0" applyNumberFormat="1" applyFont="1" applyFill="1" applyAlignment="1">
      <alignment vertical="top" wrapText="1"/>
    </xf>
    <xf numFmtId="44" fontId="0" fillId="0" borderId="0" xfId="1" applyFont="1" applyAlignment="1">
      <alignment vertical="top"/>
    </xf>
    <xf numFmtId="44" fontId="4" fillId="0" borderId="0" xfId="1" applyFont="1" applyAlignment="1">
      <alignment vertical="top"/>
    </xf>
    <xf numFmtId="44" fontId="6" fillId="2" borderId="0" xfId="1" applyFont="1" applyFill="1" applyAlignment="1">
      <alignment vertical="top"/>
    </xf>
    <xf numFmtId="44" fontId="6" fillId="3" borderId="0" xfId="1" applyFont="1" applyFill="1" applyAlignment="1">
      <alignment vertical="top"/>
    </xf>
    <xf numFmtId="44" fontId="8" fillId="0" borderId="0" xfId="1" applyFont="1" applyAlignment="1">
      <alignment vertical="top"/>
    </xf>
    <xf numFmtId="44" fontId="7" fillId="0" borderId="0" xfId="1" applyFont="1" applyAlignment="1">
      <alignment vertical="top"/>
    </xf>
    <xf numFmtId="44" fontId="6" fillId="0" borderId="0" xfId="1" applyFont="1" applyAlignment="1">
      <alignment vertical="top"/>
    </xf>
    <xf numFmtId="44" fontId="7" fillId="5" borderId="0" xfId="1" applyFont="1" applyFill="1" applyAlignment="1">
      <alignment vertical="top"/>
    </xf>
    <xf numFmtId="44" fontId="9" fillId="0" borderId="0" xfId="1" applyFont="1" applyAlignment="1">
      <alignment vertical="top"/>
    </xf>
    <xf numFmtId="44" fontId="6" fillId="6" borderId="0" xfId="1" applyFont="1" applyFill="1" applyAlignment="1">
      <alignment vertical="top"/>
    </xf>
    <xf numFmtId="44" fontId="0" fillId="0" borderId="0" xfId="1" applyFont="1"/>
    <xf numFmtId="2" fontId="0" fillId="0" borderId="0" xfId="0" applyNumberFormat="1" applyAlignment="1">
      <alignment vertical="top"/>
    </xf>
    <xf numFmtId="2" fontId="4" fillId="0" borderId="0" xfId="0" applyNumberFormat="1" applyFont="1" applyAlignment="1">
      <alignment vertical="top"/>
    </xf>
    <xf numFmtId="2" fontId="6" fillId="2" borderId="0" xfId="0" applyNumberFormat="1" applyFont="1" applyFill="1" applyAlignment="1">
      <alignment vertical="top"/>
    </xf>
    <xf numFmtId="2" fontId="6" fillId="3" borderId="0" xfId="0" applyNumberFormat="1" applyFont="1" applyFill="1" applyAlignment="1">
      <alignment vertical="top"/>
    </xf>
    <xf numFmtId="2" fontId="8" fillId="0" borderId="0" xfId="0" applyNumberFormat="1" applyFont="1" applyAlignment="1">
      <alignment vertical="top"/>
    </xf>
    <xf numFmtId="2" fontId="7" fillId="0" borderId="0" xfId="0" applyNumberFormat="1" applyFont="1" applyAlignment="1">
      <alignment vertical="top"/>
    </xf>
    <xf numFmtId="2" fontId="6" fillId="0" borderId="0" xfId="0" applyNumberFormat="1" applyFont="1" applyAlignment="1">
      <alignment vertical="top"/>
    </xf>
    <xf numFmtId="2" fontId="7" fillId="5" borderId="0" xfId="0" applyNumberFormat="1" applyFont="1" applyFill="1" applyAlignment="1">
      <alignment vertical="top"/>
    </xf>
    <xf numFmtId="2" fontId="6" fillId="6" borderId="0" xfId="0" applyNumberFormat="1" applyFont="1" applyFill="1" applyAlignment="1">
      <alignment vertical="top"/>
    </xf>
    <xf numFmtId="2" fontId="0" fillId="0" borderId="0" xfId="0" applyNumberForma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C799-CACD-4DC2-9F06-BDFA0446B546}">
  <dimension ref="A1:M1161"/>
  <sheetViews>
    <sheetView tabSelected="1" workbookViewId="0">
      <pane xSplit="4" ySplit="3" topLeftCell="E4" activePane="bottomRight" state="frozen"/>
      <selection pane="topRight" activeCell="E1" sqref="E1"/>
      <selection pane="bottomLeft" activeCell="A4" sqref="A4"/>
      <selection pane="bottomRight" activeCell="M7" sqref="M7"/>
    </sheetView>
  </sheetViews>
  <sheetFormatPr baseColWidth="10" defaultRowHeight="15" x14ac:dyDescent="0.25"/>
  <cols>
    <col min="1" max="1" width="12.7109375" bestFit="1" customWidth="1"/>
    <col min="2" max="2" width="5.85546875" bestFit="1" customWidth="1"/>
    <col min="3" max="3" width="3.7109375" bestFit="1" customWidth="1"/>
    <col min="4" max="4" width="32.85546875" customWidth="1"/>
    <col min="5" max="5" width="10.5703125" bestFit="1" customWidth="1"/>
    <col min="6" max="6" width="12.5703125" bestFit="1" customWidth="1"/>
    <col min="7" max="7" width="8.28515625" bestFit="1" customWidth="1"/>
    <col min="8" max="8" width="7.85546875" bestFit="1" customWidth="1"/>
    <col min="9" max="9" width="6" bestFit="1" customWidth="1"/>
    <col min="10" max="10" width="16.42578125" bestFit="1" customWidth="1"/>
    <col min="11" max="11" width="8" style="45" bestFit="1" customWidth="1"/>
    <col min="12" max="13" width="10.7109375" style="35" bestFit="1" customWidth="1"/>
  </cols>
  <sheetData>
    <row r="1" spans="1:13" x14ac:dyDescent="0.25">
      <c r="A1" s="1"/>
      <c r="B1" s="1"/>
      <c r="C1" s="1"/>
      <c r="D1" s="1"/>
      <c r="E1" s="1"/>
      <c r="F1" s="1"/>
      <c r="G1" s="1"/>
      <c r="H1" s="1"/>
      <c r="I1" s="1"/>
      <c r="J1" s="1"/>
      <c r="K1" s="36"/>
      <c r="L1" s="25"/>
      <c r="M1" s="25"/>
    </row>
    <row r="2" spans="1:13" ht="18.75" x14ac:dyDescent="0.25">
      <c r="A2" s="2" t="s">
        <v>0</v>
      </c>
      <c r="B2" s="1"/>
      <c r="C2" s="1"/>
      <c r="D2" s="1"/>
      <c r="E2" s="1"/>
      <c r="F2" s="1"/>
      <c r="G2" s="1"/>
      <c r="H2" s="1"/>
      <c r="I2" s="1"/>
      <c r="J2" s="1"/>
      <c r="K2" s="36"/>
      <c r="L2" s="25"/>
      <c r="M2" s="25"/>
    </row>
    <row r="3" spans="1:13" x14ac:dyDescent="0.25">
      <c r="A3" s="3" t="s">
        <v>1</v>
      </c>
      <c r="B3" s="3" t="s">
        <v>2</v>
      </c>
      <c r="C3" s="3" t="s">
        <v>3</v>
      </c>
      <c r="D3" s="19" t="s">
        <v>4</v>
      </c>
      <c r="E3" s="3" t="s">
        <v>5</v>
      </c>
      <c r="F3" s="3" t="s">
        <v>6</v>
      </c>
      <c r="G3" s="3" t="s">
        <v>7</v>
      </c>
      <c r="H3" s="3" t="s">
        <v>8</v>
      </c>
      <c r="I3" s="3" t="s">
        <v>9</v>
      </c>
      <c r="J3" s="3" t="s">
        <v>10</v>
      </c>
      <c r="K3" s="37" t="s">
        <v>11</v>
      </c>
      <c r="L3" s="26" t="s">
        <v>12</v>
      </c>
      <c r="M3" s="26" t="s">
        <v>13</v>
      </c>
    </row>
    <row r="4" spans="1:13" ht="22.5" x14ac:dyDescent="0.25">
      <c r="A4" s="4" t="s">
        <v>14</v>
      </c>
      <c r="B4" s="4" t="s">
        <v>15</v>
      </c>
      <c r="C4" s="4" t="s">
        <v>16</v>
      </c>
      <c r="D4" s="20" t="s">
        <v>17</v>
      </c>
      <c r="E4" s="5"/>
      <c r="F4" s="5"/>
      <c r="G4" s="5"/>
      <c r="H4" s="5"/>
      <c r="I4" s="5"/>
      <c r="J4" s="5"/>
      <c r="K4" s="38">
        <f>K101</f>
        <v>1</v>
      </c>
      <c r="L4" s="27">
        <f>L101</f>
        <v>13241.71</v>
      </c>
      <c r="M4" s="27">
        <f>M101</f>
        <v>13241.71</v>
      </c>
    </row>
    <row r="5" spans="1:13" x14ac:dyDescent="0.25">
      <c r="A5" s="6" t="s">
        <v>18</v>
      </c>
      <c r="B5" s="6" t="s">
        <v>15</v>
      </c>
      <c r="C5" s="6" t="s">
        <v>16</v>
      </c>
      <c r="D5" s="21" t="s">
        <v>19</v>
      </c>
      <c r="E5" s="7"/>
      <c r="F5" s="7"/>
      <c r="G5" s="7"/>
      <c r="H5" s="7"/>
      <c r="I5" s="7"/>
      <c r="J5" s="7"/>
      <c r="K5" s="39">
        <f>K56</f>
        <v>1</v>
      </c>
      <c r="L5" s="28">
        <f>L56</f>
        <v>7015.48</v>
      </c>
      <c r="M5" s="28">
        <f>M56</f>
        <v>7015.48</v>
      </c>
    </row>
    <row r="6" spans="1:13" ht="33.75" x14ac:dyDescent="0.25">
      <c r="A6" s="8" t="s">
        <v>20</v>
      </c>
      <c r="B6" s="9" t="s">
        <v>21</v>
      </c>
      <c r="C6" s="9" t="s">
        <v>22</v>
      </c>
      <c r="D6" s="12" t="s">
        <v>23</v>
      </c>
      <c r="E6" s="10"/>
      <c r="F6" s="10"/>
      <c r="G6" s="10"/>
      <c r="H6" s="10"/>
      <c r="I6" s="10"/>
      <c r="J6" s="10"/>
      <c r="K6" s="40">
        <f>K9</f>
        <v>75</v>
      </c>
      <c r="L6" s="29">
        <f>L9</f>
        <v>37.92</v>
      </c>
      <c r="M6" s="29">
        <f>M9</f>
        <v>2844</v>
      </c>
    </row>
    <row r="7" spans="1:13" ht="180" x14ac:dyDescent="0.25">
      <c r="A7" s="10"/>
      <c r="B7" s="10"/>
      <c r="C7" s="10"/>
      <c r="D7" s="12" t="s">
        <v>24</v>
      </c>
      <c r="E7" s="10"/>
      <c r="F7" s="10"/>
      <c r="G7" s="10"/>
      <c r="H7" s="10"/>
      <c r="I7" s="10"/>
      <c r="J7" s="10"/>
      <c r="K7" s="41"/>
      <c r="L7" s="30"/>
      <c r="M7" s="30"/>
    </row>
    <row r="8" spans="1:13" x14ac:dyDescent="0.25">
      <c r="A8" s="10"/>
      <c r="B8" s="10"/>
      <c r="C8" s="10"/>
      <c r="D8" s="22"/>
      <c r="E8" s="9" t="s">
        <v>16</v>
      </c>
      <c r="F8" s="13">
        <v>0</v>
      </c>
      <c r="G8" s="14">
        <v>75</v>
      </c>
      <c r="H8" s="14">
        <v>0</v>
      </c>
      <c r="I8" s="14">
        <v>0</v>
      </c>
      <c r="J8" s="11">
        <f>OR(F8&lt;&gt;0,G8&lt;&gt;0,H8&lt;&gt;0,I8&lt;&gt;0)*(F8 + (F8 = 0))*(G8 + (G8 = 0))*(H8 + (H8 = 0))*(I8 + (I8 = 0))</f>
        <v>75</v>
      </c>
      <c r="K8" s="41"/>
      <c r="L8" s="30"/>
      <c r="M8" s="30"/>
    </row>
    <row r="9" spans="1:13" x14ac:dyDescent="0.25">
      <c r="A9" s="10"/>
      <c r="B9" s="10"/>
      <c r="C9" s="10"/>
      <c r="D9" s="22"/>
      <c r="E9" s="10"/>
      <c r="F9" s="10"/>
      <c r="G9" s="10"/>
      <c r="H9" s="10"/>
      <c r="I9" s="10"/>
      <c r="J9" s="15" t="s">
        <v>25</v>
      </c>
      <c r="K9" s="42">
        <f>J8</f>
        <v>75</v>
      </c>
      <c r="L9" s="30">
        <v>37.92</v>
      </c>
      <c r="M9" s="31">
        <f>ROUND(K9*L9,2)</f>
        <v>2844</v>
      </c>
    </row>
    <row r="10" spans="1:13" ht="0.95" customHeight="1" x14ac:dyDescent="0.25">
      <c r="A10" s="16"/>
      <c r="B10" s="16"/>
      <c r="C10" s="16"/>
      <c r="D10" s="23"/>
      <c r="E10" s="16"/>
      <c r="F10" s="16"/>
      <c r="G10" s="16"/>
      <c r="H10" s="16"/>
      <c r="I10" s="16"/>
      <c r="J10" s="16"/>
      <c r="K10" s="43"/>
      <c r="L10" s="32"/>
      <c r="M10" s="32"/>
    </row>
    <row r="11" spans="1:13" ht="22.5" x14ac:dyDescent="0.25">
      <c r="A11" s="8" t="s">
        <v>26</v>
      </c>
      <c r="B11" s="9" t="s">
        <v>21</v>
      </c>
      <c r="C11" s="9" t="s">
        <v>22</v>
      </c>
      <c r="D11" s="12" t="s">
        <v>27</v>
      </c>
      <c r="E11" s="10"/>
      <c r="F11" s="10"/>
      <c r="G11" s="10"/>
      <c r="H11" s="10"/>
      <c r="I11" s="10"/>
      <c r="J11" s="10"/>
      <c r="K11" s="40">
        <f>K14</f>
        <v>48</v>
      </c>
      <c r="L11" s="29">
        <f>L14</f>
        <v>36.04</v>
      </c>
      <c r="M11" s="29">
        <f>M14</f>
        <v>1729.92</v>
      </c>
    </row>
    <row r="12" spans="1:13" ht="213.75" x14ac:dyDescent="0.25">
      <c r="A12" s="10"/>
      <c r="B12" s="10"/>
      <c r="C12" s="10"/>
      <c r="D12" s="12" t="s">
        <v>28</v>
      </c>
      <c r="E12" s="10"/>
      <c r="F12" s="10"/>
      <c r="G12" s="10"/>
      <c r="H12" s="10"/>
      <c r="I12" s="10"/>
      <c r="J12" s="10"/>
      <c r="K12" s="41"/>
      <c r="L12" s="30"/>
      <c r="M12" s="30"/>
    </row>
    <row r="13" spans="1:13" x14ac:dyDescent="0.25">
      <c r="A13" s="10"/>
      <c r="B13" s="10"/>
      <c r="C13" s="10"/>
      <c r="D13" s="22"/>
      <c r="E13" s="9" t="s">
        <v>16</v>
      </c>
      <c r="F13" s="13">
        <v>0</v>
      </c>
      <c r="G13" s="14">
        <v>48</v>
      </c>
      <c r="H13" s="14">
        <v>0</v>
      </c>
      <c r="I13" s="14">
        <v>0</v>
      </c>
      <c r="J13" s="11">
        <f>OR(F13&lt;&gt;0,G13&lt;&gt;0,H13&lt;&gt;0,I13&lt;&gt;0)*(F13 + (F13 = 0))*(G13 + (G13 = 0))*(H13 + (H13 = 0))*(I13 + (I13 = 0))</f>
        <v>48</v>
      </c>
      <c r="K13" s="41"/>
      <c r="L13" s="30"/>
      <c r="M13" s="30"/>
    </row>
    <row r="14" spans="1:13" x14ac:dyDescent="0.25">
      <c r="A14" s="10"/>
      <c r="B14" s="10"/>
      <c r="C14" s="10"/>
      <c r="D14" s="22"/>
      <c r="E14" s="10"/>
      <c r="F14" s="10"/>
      <c r="G14" s="10"/>
      <c r="H14" s="10"/>
      <c r="I14" s="10"/>
      <c r="J14" s="15" t="s">
        <v>29</v>
      </c>
      <c r="K14" s="42">
        <f>J13</f>
        <v>48</v>
      </c>
      <c r="L14" s="30">
        <v>36.04</v>
      </c>
      <c r="M14" s="31">
        <f>ROUND(K14*L14,2)</f>
        <v>1729.92</v>
      </c>
    </row>
    <row r="15" spans="1:13" ht="0.95" customHeight="1" x14ac:dyDescent="0.25">
      <c r="A15" s="16"/>
      <c r="B15" s="16"/>
      <c r="C15" s="16"/>
      <c r="D15" s="23"/>
      <c r="E15" s="16"/>
      <c r="F15" s="16"/>
      <c r="G15" s="16"/>
      <c r="H15" s="16"/>
      <c r="I15" s="16"/>
      <c r="J15" s="16"/>
      <c r="K15" s="43"/>
      <c r="L15" s="32"/>
      <c r="M15" s="32"/>
    </row>
    <row r="16" spans="1:13" ht="22.5" x14ac:dyDescent="0.25">
      <c r="A16" s="8" t="s">
        <v>30</v>
      </c>
      <c r="B16" s="9" t="s">
        <v>21</v>
      </c>
      <c r="C16" s="9" t="s">
        <v>22</v>
      </c>
      <c r="D16" s="12" t="s">
        <v>31</v>
      </c>
      <c r="E16" s="10"/>
      <c r="F16" s="10"/>
      <c r="G16" s="10"/>
      <c r="H16" s="10"/>
      <c r="I16" s="10"/>
      <c r="J16" s="10"/>
      <c r="K16" s="40">
        <f>K19</f>
        <v>36</v>
      </c>
      <c r="L16" s="29">
        <f>L19</f>
        <v>30.82</v>
      </c>
      <c r="M16" s="29">
        <f>M19</f>
        <v>1109.52</v>
      </c>
    </row>
    <row r="17" spans="1:13" ht="213.75" x14ac:dyDescent="0.25">
      <c r="A17" s="10"/>
      <c r="B17" s="10"/>
      <c r="C17" s="10"/>
      <c r="D17" s="12" t="s">
        <v>32</v>
      </c>
      <c r="E17" s="10"/>
      <c r="F17" s="10"/>
      <c r="G17" s="10"/>
      <c r="H17" s="10"/>
      <c r="I17" s="10"/>
      <c r="J17" s="10"/>
      <c r="K17" s="41"/>
      <c r="L17" s="30"/>
      <c r="M17" s="30"/>
    </row>
    <row r="18" spans="1:13" x14ac:dyDescent="0.25">
      <c r="A18" s="10"/>
      <c r="B18" s="10"/>
      <c r="C18" s="10"/>
      <c r="D18" s="22"/>
      <c r="E18" s="9" t="s">
        <v>16</v>
      </c>
      <c r="F18" s="13">
        <v>0</v>
      </c>
      <c r="G18" s="14">
        <v>36</v>
      </c>
      <c r="H18" s="14">
        <v>0</v>
      </c>
      <c r="I18" s="14">
        <v>0</v>
      </c>
      <c r="J18" s="11">
        <f>OR(F18&lt;&gt;0,G18&lt;&gt;0,H18&lt;&gt;0,I18&lt;&gt;0)*(F18 + (F18 = 0))*(G18 + (G18 = 0))*(H18 + (H18 = 0))*(I18 + (I18 = 0))</f>
        <v>36</v>
      </c>
      <c r="K18" s="41"/>
      <c r="L18" s="30"/>
      <c r="M18" s="30"/>
    </row>
    <row r="19" spans="1:13" x14ac:dyDescent="0.25">
      <c r="A19" s="10"/>
      <c r="B19" s="10"/>
      <c r="C19" s="10"/>
      <c r="D19" s="22"/>
      <c r="E19" s="10"/>
      <c r="F19" s="10"/>
      <c r="G19" s="10"/>
      <c r="H19" s="10"/>
      <c r="I19" s="10"/>
      <c r="J19" s="15" t="s">
        <v>33</v>
      </c>
      <c r="K19" s="42">
        <f>J18</f>
        <v>36</v>
      </c>
      <c r="L19" s="30">
        <v>30.82</v>
      </c>
      <c r="M19" s="31">
        <f>ROUND(K19*L19,2)</f>
        <v>1109.52</v>
      </c>
    </row>
    <row r="20" spans="1:13" ht="0.95" customHeight="1" x14ac:dyDescent="0.25">
      <c r="A20" s="16"/>
      <c r="B20" s="16"/>
      <c r="C20" s="16"/>
      <c r="D20" s="23"/>
      <c r="E20" s="16"/>
      <c r="F20" s="16"/>
      <c r="G20" s="16"/>
      <c r="H20" s="16"/>
      <c r="I20" s="16"/>
      <c r="J20" s="16"/>
      <c r="K20" s="43"/>
      <c r="L20" s="32"/>
      <c r="M20" s="32"/>
    </row>
    <row r="21" spans="1:13" ht="22.5" x14ac:dyDescent="0.25">
      <c r="A21" s="8" t="s">
        <v>34</v>
      </c>
      <c r="B21" s="9" t="s">
        <v>21</v>
      </c>
      <c r="C21" s="9" t="s">
        <v>22</v>
      </c>
      <c r="D21" s="12" t="s">
        <v>35</v>
      </c>
      <c r="E21" s="10"/>
      <c r="F21" s="10"/>
      <c r="G21" s="10"/>
      <c r="H21" s="10"/>
      <c r="I21" s="10"/>
      <c r="J21" s="10"/>
      <c r="K21" s="40">
        <f>K24</f>
        <v>19</v>
      </c>
      <c r="L21" s="29">
        <f>L24</f>
        <v>25.54</v>
      </c>
      <c r="M21" s="29">
        <f>M24</f>
        <v>485.26</v>
      </c>
    </row>
    <row r="22" spans="1:13" ht="213.75" x14ac:dyDescent="0.25">
      <c r="A22" s="10"/>
      <c r="B22" s="10"/>
      <c r="C22" s="10"/>
      <c r="D22" s="12" t="s">
        <v>36</v>
      </c>
      <c r="E22" s="10"/>
      <c r="F22" s="10"/>
      <c r="G22" s="10"/>
      <c r="H22" s="10"/>
      <c r="I22" s="10"/>
      <c r="J22" s="10"/>
      <c r="K22" s="41"/>
      <c r="L22" s="30"/>
      <c r="M22" s="30"/>
    </row>
    <row r="23" spans="1:13" x14ac:dyDescent="0.25">
      <c r="A23" s="10"/>
      <c r="B23" s="10"/>
      <c r="C23" s="10"/>
      <c r="D23" s="22"/>
      <c r="E23" s="9" t="s">
        <v>16</v>
      </c>
      <c r="F23" s="13">
        <v>0</v>
      </c>
      <c r="G23" s="14">
        <v>19</v>
      </c>
      <c r="H23" s="14">
        <v>0</v>
      </c>
      <c r="I23" s="14">
        <v>0</v>
      </c>
      <c r="J23" s="11">
        <f>OR(F23&lt;&gt;0,G23&lt;&gt;0,H23&lt;&gt;0,I23&lt;&gt;0)*(F23 + (F23 = 0))*(G23 + (G23 = 0))*(H23 + (H23 = 0))*(I23 + (I23 = 0))</f>
        <v>19</v>
      </c>
      <c r="K23" s="41"/>
      <c r="L23" s="30"/>
      <c r="M23" s="30"/>
    </row>
    <row r="24" spans="1:13" x14ac:dyDescent="0.25">
      <c r="A24" s="10"/>
      <c r="B24" s="10"/>
      <c r="C24" s="10"/>
      <c r="D24" s="22"/>
      <c r="E24" s="10"/>
      <c r="F24" s="10"/>
      <c r="G24" s="10"/>
      <c r="H24" s="10"/>
      <c r="I24" s="10"/>
      <c r="J24" s="15" t="s">
        <v>37</v>
      </c>
      <c r="K24" s="42">
        <f>J23</f>
        <v>19</v>
      </c>
      <c r="L24" s="30">
        <v>25.54</v>
      </c>
      <c r="M24" s="31">
        <f>ROUND(K24*L24,2)</f>
        <v>485.26</v>
      </c>
    </row>
    <row r="25" spans="1:13" ht="0.95" customHeight="1" x14ac:dyDescent="0.25">
      <c r="A25" s="16"/>
      <c r="B25" s="16"/>
      <c r="C25" s="16"/>
      <c r="D25" s="23"/>
      <c r="E25" s="16"/>
      <c r="F25" s="16"/>
      <c r="G25" s="16"/>
      <c r="H25" s="16"/>
      <c r="I25" s="16"/>
      <c r="J25" s="16"/>
      <c r="K25" s="43"/>
      <c r="L25" s="32"/>
      <c r="M25" s="32"/>
    </row>
    <row r="26" spans="1:13" ht="22.5" x14ac:dyDescent="0.25">
      <c r="A26" s="8" t="s">
        <v>38</v>
      </c>
      <c r="B26" s="9" t="s">
        <v>21</v>
      </c>
      <c r="C26" s="9" t="s">
        <v>39</v>
      </c>
      <c r="D26" s="12" t="s">
        <v>40</v>
      </c>
      <c r="E26" s="10"/>
      <c r="F26" s="10"/>
      <c r="G26" s="10"/>
      <c r="H26" s="10"/>
      <c r="I26" s="10"/>
      <c r="J26" s="10"/>
      <c r="K26" s="40">
        <f>K29</f>
        <v>1</v>
      </c>
      <c r="L26" s="29">
        <f>L29</f>
        <v>31.69</v>
      </c>
      <c r="M26" s="29">
        <f>M29</f>
        <v>31.69</v>
      </c>
    </row>
    <row r="27" spans="1:13" ht="146.25" x14ac:dyDescent="0.25">
      <c r="A27" s="10"/>
      <c r="B27" s="10"/>
      <c r="C27" s="10"/>
      <c r="D27" s="12" t="s">
        <v>41</v>
      </c>
      <c r="E27" s="10"/>
      <c r="F27" s="10"/>
      <c r="G27" s="10"/>
      <c r="H27" s="10"/>
      <c r="I27" s="10"/>
      <c r="J27" s="10"/>
      <c r="K27" s="41"/>
      <c r="L27" s="30"/>
      <c r="M27" s="30"/>
    </row>
    <row r="28" spans="1:13" x14ac:dyDescent="0.25">
      <c r="A28" s="10"/>
      <c r="B28" s="10"/>
      <c r="C28" s="10"/>
      <c r="D28" s="22"/>
      <c r="E28" s="9" t="s">
        <v>16</v>
      </c>
      <c r="F28" s="13">
        <v>1</v>
      </c>
      <c r="G28" s="14">
        <v>0</v>
      </c>
      <c r="H28" s="14">
        <v>0</v>
      </c>
      <c r="I28" s="14">
        <v>0</v>
      </c>
      <c r="J28" s="11">
        <f>OR(F28&lt;&gt;0,G28&lt;&gt;0,H28&lt;&gt;0,I28&lt;&gt;0)*(F28 + (F28 = 0))*(G28 + (G28 = 0))*(H28 + (H28 = 0))*(I28 + (I28 = 0))</f>
        <v>1</v>
      </c>
      <c r="K28" s="41"/>
      <c r="L28" s="30"/>
      <c r="M28" s="30"/>
    </row>
    <row r="29" spans="1:13" x14ac:dyDescent="0.25">
      <c r="A29" s="10"/>
      <c r="B29" s="10"/>
      <c r="C29" s="10"/>
      <c r="D29" s="22"/>
      <c r="E29" s="10"/>
      <c r="F29" s="10"/>
      <c r="G29" s="10"/>
      <c r="H29" s="10"/>
      <c r="I29" s="10"/>
      <c r="J29" s="15" t="s">
        <v>42</v>
      </c>
      <c r="K29" s="42">
        <f>J28</f>
        <v>1</v>
      </c>
      <c r="L29" s="30">
        <v>31.69</v>
      </c>
      <c r="M29" s="31">
        <f>ROUND(K29*L29,2)</f>
        <v>31.69</v>
      </c>
    </row>
    <row r="30" spans="1:13" ht="0.95" customHeight="1" x14ac:dyDescent="0.25">
      <c r="A30" s="16"/>
      <c r="B30" s="16"/>
      <c r="C30" s="16"/>
      <c r="D30" s="23"/>
      <c r="E30" s="16"/>
      <c r="F30" s="16"/>
      <c r="G30" s="16"/>
      <c r="H30" s="16"/>
      <c r="I30" s="16"/>
      <c r="J30" s="16"/>
      <c r="K30" s="43"/>
      <c r="L30" s="32"/>
      <c r="M30" s="32"/>
    </row>
    <row r="31" spans="1:13" ht="22.5" x14ac:dyDescent="0.25">
      <c r="A31" s="8" t="s">
        <v>43</v>
      </c>
      <c r="B31" s="9" t="s">
        <v>21</v>
      </c>
      <c r="C31" s="9" t="s">
        <v>39</v>
      </c>
      <c r="D31" s="12" t="s">
        <v>44</v>
      </c>
      <c r="E31" s="10"/>
      <c r="F31" s="10"/>
      <c r="G31" s="10"/>
      <c r="H31" s="10"/>
      <c r="I31" s="10"/>
      <c r="J31" s="10"/>
      <c r="K31" s="40">
        <f>K34</f>
        <v>12</v>
      </c>
      <c r="L31" s="29">
        <f>L34</f>
        <v>16.32</v>
      </c>
      <c r="M31" s="29">
        <f>M34</f>
        <v>195.84</v>
      </c>
    </row>
    <row r="32" spans="1:13" ht="146.25" x14ac:dyDescent="0.25">
      <c r="A32" s="10"/>
      <c r="B32" s="10"/>
      <c r="C32" s="10"/>
      <c r="D32" s="12" t="s">
        <v>45</v>
      </c>
      <c r="E32" s="10"/>
      <c r="F32" s="10"/>
      <c r="G32" s="10"/>
      <c r="H32" s="10"/>
      <c r="I32" s="10"/>
      <c r="J32" s="10"/>
      <c r="K32" s="41"/>
      <c r="L32" s="30"/>
      <c r="M32" s="30"/>
    </row>
    <row r="33" spans="1:13" x14ac:dyDescent="0.25">
      <c r="A33" s="10"/>
      <c r="B33" s="10"/>
      <c r="C33" s="10"/>
      <c r="D33" s="22"/>
      <c r="E33" s="9" t="s">
        <v>16</v>
      </c>
      <c r="F33" s="13">
        <v>12</v>
      </c>
      <c r="G33" s="14">
        <v>0</v>
      </c>
      <c r="H33" s="14">
        <v>0</v>
      </c>
      <c r="I33" s="14">
        <v>0</v>
      </c>
      <c r="J33" s="11">
        <f>OR(F33&lt;&gt;0,G33&lt;&gt;0,H33&lt;&gt;0,I33&lt;&gt;0)*(F33 + (F33 = 0))*(G33 + (G33 = 0))*(H33 + (H33 = 0))*(I33 + (I33 = 0))</f>
        <v>12</v>
      </c>
      <c r="K33" s="41"/>
      <c r="L33" s="30"/>
      <c r="M33" s="30"/>
    </row>
    <row r="34" spans="1:13" x14ac:dyDescent="0.25">
      <c r="A34" s="10"/>
      <c r="B34" s="10"/>
      <c r="C34" s="10"/>
      <c r="D34" s="22"/>
      <c r="E34" s="10"/>
      <c r="F34" s="10"/>
      <c r="G34" s="10"/>
      <c r="H34" s="10"/>
      <c r="I34" s="10"/>
      <c r="J34" s="15" t="s">
        <v>46</v>
      </c>
      <c r="K34" s="42">
        <f>J33</f>
        <v>12</v>
      </c>
      <c r="L34" s="30">
        <v>16.32</v>
      </c>
      <c r="M34" s="31">
        <f>ROUND(K34*L34,2)</f>
        <v>195.84</v>
      </c>
    </row>
    <row r="35" spans="1:13" ht="0.95" customHeight="1" x14ac:dyDescent="0.25">
      <c r="A35" s="16"/>
      <c r="B35" s="16"/>
      <c r="C35" s="16"/>
      <c r="D35" s="23"/>
      <c r="E35" s="16"/>
      <c r="F35" s="16"/>
      <c r="G35" s="16"/>
      <c r="H35" s="16"/>
      <c r="I35" s="16"/>
      <c r="J35" s="16"/>
      <c r="K35" s="43"/>
      <c r="L35" s="32"/>
      <c r="M35" s="32"/>
    </row>
    <row r="36" spans="1:13" x14ac:dyDescent="0.25">
      <c r="A36" s="8" t="s">
        <v>47</v>
      </c>
      <c r="B36" s="9" t="s">
        <v>21</v>
      </c>
      <c r="C36" s="9" t="s">
        <v>48</v>
      </c>
      <c r="D36" s="12" t="s">
        <v>49</v>
      </c>
      <c r="E36" s="10"/>
      <c r="F36" s="10"/>
      <c r="G36" s="10"/>
      <c r="H36" s="10"/>
      <c r="I36" s="10"/>
      <c r="J36" s="10"/>
      <c r="K36" s="40">
        <f>K39</f>
        <v>1</v>
      </c>
      <c r="L36" s="29">
        <f>L39</f>
        <v>114.88</v>
      </c>
      <c r="M36" s="29">
        <f>M39</f>
        <v>114.88</v>
      </c>
    </row>
    <row r="37" spans="1:13" ht="157.5" x14ac:dyDescent="0.25">
      <c r="A37" s="10"/>
      <c r="B37" s="10"/>
      <c r="C37" s="10"/>
      <c r="D37" s="12" t="s">
        <v>50</v>
      </c>
      <c r="E37" s="10"/>
      <c r="F37" s="10"/>
      <c r="G37" s="10"/>
      <c r="H37" s="10"/>
      <c r="I37" s="10"/>
      <c r="J37" s="10"/>
      <c r="K37" s="41"/>
      <c r="L37" s="30"/>
      <c r="M37" s="30"/>
    </row>
    <row r="38" spans="1:13" x14ac:dyDescent="0.25">
      <c r="A38" s="10"/>
      <c r="B38" s="10"/>
      <c r="C38" s="10"/>
      <c r="D38" s="22"/>
      <c r="E38" s="9" t="s">
        <v>16</v>
      </c>
      <c r="F38" s="13">
        <v>1</v>
      </c>
      <c r="G38" s="14">
        <v>0</v>
      </c>
      <c r="H38" s="14">
        <v>0</v>
      </c>
      <c r="I38" s="14">
        <v>0</v>
      </c>
      <c r="J38" s="11">
        <f>OR(F38&lt;&gt;0,G38&lt;&gt;0,H38&lt;&gt;0,I38&lt;&gt;0)*(F38 + (F38 = 0))*(G38 + (G38 = 0))*(H38 + (H38 = 0))*(I38 + (I38 = 0))</f>
        <v>1</v>
      </c>
      <c r="K38" s="41"/>
      <c r="L38" s="30"/>
      <c r="M38" s="30"/>
    </row>
    <row r="39" spans="1:13" x14ac:dyDescent="0.25">
      <c r="A39" s="10"/>
      <c r="B39" s="10"/>
      <c r="C39" s="10"/>
      <c r="D39" s="22"/>
      <c r="E39" s="10"/>
      <c r="F39" s="10"/>
      <c r="G39" s="10"/>
      <c r="H39" s="10"/>
      <c r="I39" s="10"/>
      <c r="J39" s="15" t="s">
        <v>51</v>
      </c>
      <c r="K39" s="42">
        <f>J38</f>
        <v>1</v>
      </c>
      <c r="L39" s="30">
        <v>114.88</v>
      </c>
      <c r="M39" s="31">
        <f>ROUND(K39*L39,2)</f>
        <v>114.88</v>
      </c>
    </row>
    <row r="40" spans="1:13" ht="0.95" customHeight="1" x14ac:dyDescent="0.25">
      <c r="A40" s="16"/>
      <c r="B40" s="16"/>
      <c r="C40" s="16"/>
      <c r="D40" s="23"/>
      <c r="E40" s="16"/>
      <c r="F40" s="16"/>
      <c r="G40" s="16"/>
      <c r="H40" s="16"/>
      <c r="I40" s="16"/>
      <c r="J40" s="16"/>
      <c r="K40" s="43"/>
      <c r="L40" s="32"/>
      <c r="M40" s="32"/>
    </row>
    <row r="41" spans="1:13" x14ac:dyDescent="0.25">
      <c r="A41" s="8" t="s">
        <v>52</v>
      </c>
      <c r="B41" s="9" t="s">
        <v>21</v>
      </c>
      <c r="C41" s="9" t="s">
        <v>48</v>
      </c>
      <c r="D41" s="12" t="s">
        <v>53</v>
      </c>
      <c r="E41" s="10"/>
      <c r="F41" s="10"/>
      <c r="G41" s="10"/>
      <c r="H41" s="10"/>
      <c r="I41" s="10"/>
      <c r="J41" s="10"/>
      <c r="K41" s="40">
        <f>K44</f>
        <v>1</v>
      </c>
      <c r="L41" s="29">
        <f>L44</f>
        <v>19.37</v>
      </c>
      <c r="M41" s="29">
        <f>M44</f>
        <v>19.37</v>
      </c>
    </row>
    <row r="42" spans="1:13" ht="146.25" x14ac:dyDescent="0.25">
      <c r="A42" s="10"/>
      <c r="B42" s="10"/>
      <c r="C42" s="10"/>
      <c r="D42" s="12" t="s">
        <v>54</v>
      </c>
      <c r="E42" s="10"/>
      <c r="F42" s="10"/>
      <c r="G42" s="10"/>
      <c r="H42" s="10"/>
      <c r="I42" s="10"/>
      <c r="J42" s="10"/>
      <c r="K42" s="41"/>
      <c r="L42" s="30"/>
      <c r="M42" s="30"/>
    </row>
    <row r="43" spans="1:13" x14ac:dyDescent="0.25">
      <c r="A43" s="10"/>
      <c r="B43" s="10"/>
      <c r="C43" s="10"/>
      <c r="D43" s="22"/>
      <c r="E43" s="9" t="s">
        <v>16</v>
      </c>
      <c r="F43" s="13">
        <v>1</v>
      </c>
      <c r="G43" s="14">
        <v>0</v>
      </c>
      <c r="H43" s="14">
        <v>0</v>
      </c>
      <c r="I43" s="14">
        <v>0</v>
      </c>
      <c r="J43" s="11">
        <f>OR(F43&lt;&gt;0,G43&lt;&gt;0,H43&lt;&gt;0,I43&lt;&gt;0)*(F43 + (F43 = 0))*(G43 + (G43 = 0))*(H43 + (H43 = 0))*(I43 + (I43 = 0))</f>
        <v>1</v>
      </c>
      <c r="K43" s="41"/>
      <c r="L43" s="30"/>
      <c r="M43" s="30"/>
    </row>
    <row r="44" spans="1:13" x14ac:dyDescent="0.25">
      <c r="A44" s="10"/>
      <c r="B44" s="10"/>
      <c r="C44" s="10"/>
      <c r="D44" s="22"/>
      <c r="E44" s="10"/>
      <c r="F44" s="10"/>
      <c r="G44" s="10"/>
      <c r="H44" s="10"/>
      <c r="I44" s="10"/>
      <c r="J44" s="15" t="s">
        <v>55</v>
      </c>
      <c r="K44" s="42">
        <f>J43</f>
        <v>1</v>
      </c>
      <c r="L44" s="30">
        <v>19.37</v>
      </c>
      <c r="M44" s="31">
        <f>ROUND(K44*L44,2)</f>
        <v>19.37</v>
      </c>
    </row>
    <row r="45" spans="1:13" ht="0.95" customHeight="1" x14ac:dyDescent="0.25">
      <c r="A45" s="16"/>
      <c r="B45" s="16"/>
      <c r="C45" s="16"/>
      <c r="D45" s="23"/>
      <c r="E45" s="16"/>
      <c r="F45" s="16"/>
      <c r="G45" s="16"/>
      <c r="H45" s="16"/>
      <c r="I45" s="16"/>
      <c r="J45" s="16"/>
      <c r="K45" s="43"/>
      <c r="L45" s="32"/>
      <c r="M45" s="32"/>
    </row>
    <row r="46" spans="1:13" x14ac:dyDescent="0.25">
      <c r="A46" s="8" t="s">
        <v>56</v>
      </c>
      <c r="B46" s="9" t="s">
        <v>21</v>
      </c>
      <c r="C46" s="9" t="s">
        <v>48</v>
      </c>
      <c r="D46" s="12" t="s">
        <v>57</v>
      </c>
      <c r="E46" s="10"/>
      <c r="F46" s="10"/>
      <c r="G46" s="10"/>
      <c r="H46" s="10"/>
      <c r="I46" s="10"/>
      <c r="J46" s="10"/>
      <c r="K46" s="40">
        <f>K49</f>
        <v>1</v>
      </c>
      <c r="L46" s="29">
        <f>L49</f>
        <v>185</v>
      </c>
      <c r="M46" s="29">
        <f>M49</f>
        <v>185</v>
      </c>
    </row>
    <row r="47" spans="1:13" ht="78.75" x14ac:dyDescent="0.25">
      <c r="A47" s="10"/>
      <c r="B47" s="10"/>
      <c r="C47" s="10"/>
      <c r="D47" s="12" t="s">
        <v>58</v>
      </c>
      <c r="E47" s="10"/>
      <c r="F47" s="10"/>
      <c r="G47" s="10"/>
      <c r="H47" s="10"/>
      <c r="I47" s="10"/>
      <c r="J47" s="10"/>
      <c r="K47" s="41"/>
      <c r="L47" s="30"/>
      <c r="M47" s="30"/>
    </row>
    <row r="48" spans="1:13" x14ac:dyDescent="0.25">
      <c r="A48" s="10"/>
      <c r="B48" s="10"/>
      <c r="C48" s="10"/>
      <c r="D48" s="22"/>
      <c r="E48" s="9" t="s">
        <v>16</v>
      </c>
      <c r="F48" s="13">
        <v>1</v>
      </c>
      <c r="G48" s="14">
        <v>0</v>
      </c>
      <c r="H48" s="14">
        <v>0</v>
      </c>
      <c r="I48" s="14">
        <v>0</v>
      </c>
      <c r="J48" s="11">
        <f>OR(F48&lt;&gt;0,G48&lt;&gt;0,H48&lt;&gt;0,I48&lt;&gt;0)*(F48 + (F48 = 0))*(G48 + (G48 = 0))*(H48 + (H48 = 0))*(I48 + (I48 = 0))</f>
        <v>1</v>
      </c>
      <c r="K48" s="41"/>
      <c r="L48" s="30"/>
      <c r="M48" s="30"/>
    </row>
    <row r="49" spans="1:13" x14ac:dyDescent="0.25">
      <c r="A49" s="10"/>
      <c r="B49" s="10"/>
      <c r="C49" s="10"/>
      <c r="D49" s="22"/>
      <c r="E49" s="10"/>
      <c r="F49" s="10"/>
      <c r="G49" s="10"/>
      <c r="H49" s="10"/>
      <c r="I49" s="10"/>
      <c r="J49" s="15" t="s">
        <v>59</v>
      </c>
      <c r="K49" s="42">
        <f>J48*1</f>
        <v>1</v>
      </c>
      <c r="L49" s="33">
        <v>185</v>
      </c>
      <c r="M49" s="31">
        <f>ROUND(K49*L49,2)</f>
        <v>185</v>
      </c>
    </row>
    <row r="50" spans="1:13" ht="0.95" customHeight="1" x14ac:dyDescent="0.25">
      <c r="A50" s="16"/>
      <c r="B50" s="16"/>
      <c r="C50" s="16"/>
      <c r="D50" s="23"/>
      <c r="E50" s="16"/>
      <c r="F50" s="16"/>
      <c r="G50" s="16"/>
      <c r="H50" s="16"/>
      <c r="I50" s="16"/>
      <c r="J50" s="16"/>
      <c r="K50" s="43"/>
      <c r="L50" s="32"/>
      <c r="M50" s="32"/>
    </row>
    <row r="51" spans="1:13" x14ac:dyDescent="0.25">
      <c r="A51" s="8" t="s">
        <v>60</v>
      </c>
      <c r="B51" s="9" t="s">
        <v>21</v>
      </c>
      <c r="C51" s="9" t="s">
        <v>48</v>
      </c>
      <c r="D51" s="12" t="s">
        <v>61</v>
      </c>
      <c r="E51" s="10"/>
      <c r="F51" s="10"/>
      <c r="G51" s="10"/>
      <c r="H51" s="10"/>
      <c r="I51" s="10"/>
      <c r="J51" s="10"/>
      <c r="K51" s="40">
        <f>K54</f>
        <v>1</v>
      </c>
      <c r="L51" s="29">
        <f>L54</f>
        <v>300</v>
      </c>
      <c r="M51" s="29">
        <f>M54</f>
        <v>300</v>
      </c>
    </row>
    <row r="52" spans="1:13" ht="78.75" x14ac:dyDescent="0.25">
      <c r="A52" s="10"/>
      <c r="B52" s="10"/>
      <c r="C52" s="10"/>
      <c r="D52" s="12" t="s">
        <v>62</v>
      </c>
      <c r="E52" s="10"/>
      <c r="F52" s="10"/>
      <c r="G52" s="10"/>
      <c r="H52" s="10"/>
      <c r="I52" s="10"/>
      <c r="J52" s="10"/>
      <c r="K52" s="41"/>
      <c r="L52" s="30"/>
      <c r="M52" s="30"/>
    </row>
    <row r="53" spans="1:13" x14ac:dyDescent="0.25">
      <c r="A53" s="10"/>
      <c r="B53" s="10"/>
      <c r="C53" s="10"/>
      <c r="D53" s="22"/>
      <c r="E53" s="9" t="s">
        <v>16</v>
      </c>
      <c r="F53" s="13">
        <v>1</v>
      </c>
      <c r="G53" s="14">
        <v>0</v>
      </c>
      <c r="H53" s="14">
        <v>0</v>
      </c>
      <c r="I53" s="14">
        <v>0</v>
      </c>
      <c r="J53" s="11">
        <f>OR(F53&lt;&gt;0,G53&lt;&gt;0,H53&lt;&gt;0,I53&lt;&gt;0)*(F53 + (F53 = 0))*(G53 + (G53 = 0))*(H53 + (H53 = 0))*(I53 + (I53 = 0))</f>
        <v>1</v>
      </c>
      <c r="K53" s="41"/>
      <c r="L53" s="30"/>
      <c r="M53" s="30"/>
    </row>
    <row r="54" spans="1:13" x14ac:dyDescent="0.25">
      <c r="A54" s="10"/>
      <c r="B54" s="10"/>
      <c r="C54" s="10"/>
      <c r="D54" s="22"/>
      <c r="E54" s="10"/>
      <c r="F54" s="10"/>
      <c r="G54" s="10"/>
      <c r="H54" s="10"/>
      <c r="I54" s="10"/>
      <c r="J54" s="15" t="s">
        <v>63</v>
      </c>
      <c r="K54" s="42">
        <f>J53</f>
        <v>1</v>
      </c>
      <c r="L54" s="33">
        <v>300</v>
      </c>
      <c r="M54" s="31">
        <f>ROUND(K54*L54,2)</f>
        <v>300</v>
      </c>
    </row>
    <row r="55" spans="1:13" ht="0.95" customHeight="1" x14ac:dyDescent="0.25">
      <c r="A55" s="16"/>
      <c r="B55" s="16"/>
      <c r="C55" s="16"/>
      <c r="D55" s="23"/>
      <c r="E55" s="16"/>
      <c r="F55" s="16"/>
      <c r="G55" s="16"/>
      <c r="H55" s="16"/>
      <c r="I55" s="16"/>
      <c r="J55" s="16"/>
      <c r="K55" s="43"/>
      <c r="L55" s="32"/>
      <c r="M55" s="32"/>
    </row>
    <row r="56" spans="1:13" x14ac:dyDescent="0.25">
      <c r="A56" s="10"/>
      <c r="B56" s="10"/>
      <c r="C56" s="10"/>
      <c r="D56" s="22"/>
      <c r="E56" s="10"/>
      <c r="F56" s="10"/>
      <c r="G56" s="10"/>
      <c r="H56" s="10"/>
      <c r="I56" s="10"/>
      <c r="J56" s="15" t="s">
        <v>64</v>
      </c>
      <c r="K56" s="41">
        <v>1</v>
      </c>
      <c r="L56" s="31">
        <f>M6+M11+M16+M21+M26+M31+M36+M41+M46+M51</f>
        <v>7015.48</v>
      </c>
      <c r="M56" s="31">
        <f>ROUND(K56*L56,2)</f>
        <v>7015.48</v>
      </c>
    </row>
    <row r="57" spans="1:13" ht="0.95" customHeight="1" x14ac:dyDescent="0.25">
      <c r="A57" s="16"/>
      <c r="B57" s="16"/>
      <c r="C57" s="16"/>
      <c r="D57" s="23"/>
      <c r="E57" s="16"/>
      <c r="F57" s="16"/>
      <c r="G57" s="16"/>
      <c r="H57" s="16"/>
      <c r="I57" s="16"/>
      <c r="J57" s="16"/>
      <c r="K57" s="43"/>
      <c r="L57" s="32"/>
      <c r="M57" s="32"/>
    </row>
    <row r="58" spans="1:13" x14ac:dyDescent="0.25">
      <c r="A58" s="6" t="s">
        <v>65</v>
      </c>
      <c r="B58" s="6" t="s">
        <v>15</v>
      </c>
      <c r="C58" s="6" t="s">
        <v>16</v>
      </c>
      <c r="D58" s="21" t="s">
        <v>66</v>
      </c>
      <c r="E58" s="7"/>
      <c r="F58" s="7"/>
      <c r="G58" s="7"/>
      <c r="H58" s="7"/>
      <c r="I58" s="7"/>
      <c r="J58" s="7"/>
      <c r="K58" s="39">
        <f>K99</f>
        <v>1</v>
      </c>
      <c r="L58" s="28">
        <f>L99</f>
        <v>6226.23</v>
      </c>
      <c r="M58" s="28">
        <f>M99</f>
        <v>6226.23</v>
      </c>
    </row>
    <row r="59" spans="1:13" x14ac:dyDescent="0.25">
      <c r="A59" s="8" t="s">
        <v>67</v>
      </c>
      <c r="B59" s="9" t="s">
        <v>21</v>
      </c>
      <c r="C59" s="9" t="s">
        <v>68</v>
      </c>
      <c r="D59" s="12" t="s">
        <v>69</v>
      </c>
      <c r="E59" s="10"/>
      <c r="F59" s="10"/>
      <c r="G59" s="10"/>
      <c r="H59" s="10"/>
      <c r="I59" s="10"/>
      <c r="J59" s="10"/>
      <c r="K59" s="40">
        <f>K62</f>
        <v>2</v>
      </c>
      <c r="L59" s="29">
        <f>L62</f>
        <v>403.47</v>
      </c>
      <c r="M59" s="29">
        <f>M62</f>
        <v>806.94</v>
      </c>
    </row>
    <row r="60" spans="1:13" ht="191.25" x14ac:dyDescent="0.25">
      <c r="A60" s="10"/>
      <c r="B60" s="10"/>
      <c r="C60" s="10"/>
      <c r="D60" s="12" t="s">
        <v>70</v>
      </c>
      <c r="E60" s="10"/>
      <c r="F60" s="10"/>
      <c r="G60" s="10"/>
      <c r="H60" s="10"/>
      <c r="I60" s="10"/>
      <c r="J60" s="10"/>
      <c r="K60" s="41"/>
      <c r="L60" s="30"/>
      <c r="M60" s="30"/>
    </row>
    <row r="61" spans="1:13" x14ac:dyDescent="0.25">
      <c r="A61" s="10"/>
      <c r="B61" s="10"/>
      <c r="C61" s="10"/>
      <c r="D61" s="22"/>
      <c r="E61" s="9" t="s">
        <v>16</v>
      </c>
      <c r="F61" s="13">
        <v>2</v>
      </c>
      <c r="G61" s="14">
        <v>0</v>
      </c>
      <c r="H61" s="14">
        <v>0</v>
      </c>
      <c r="I61" s="14">
        <v>0</v>
      </c>
      <c r="J61" s="11">
        <f>OR(F61&lt;&gt;0,G61&lt;&gt;0,H61&lt;&gt;0,I61&lt;&gt;0)*(F61 + (F61 = 0))*(G61 + (G61 = 0))*(H61 + (H61 = 0))*(I61 + (I61 = 0))</f>
        <v>2</v>
      </c>
      <c r="K61" s="41"/>
      <c r="L61" s="30"/>
      <c r="M61" s="30"/>
    </row>
    <row r="62" spans="1:13" x14ac:dyDescent="0.25">
      <c r="A62" s="10"/>
      <c r="B62" s="10"/>
      <c r="C62" s="10"/>
      <c r="D62" s="22"/>
      <c r="E62" s="10"/>
      <c r="F62" s="10"/>
      <c r="G62" s="10"/>
      <c r="H62" s="10"/>
      <c r="I62" s="10"/>
      <c r="J62" s="15" t="s">
        <v>71</v>
      </c>
      <c r="K62" s="42">
        <f>J61</f>
        <v>2</v>
      </c>
      <c r="L62" s="30">
        <v>403.47</v>
      </c>
      <c r="M62" s="31">
        <f>ROUND(K62*L62,2)</f>
        <v>806.94</v>
      </c>
    </row>
    <row r="63" spans="1:13" ht="0.95" customHeight="1" x14ac:dyDescent="0.25">
      <c r="A63" s="16"/>
      <c r="B63" s="16"/>
      <c r="C63" s="16"/>
      <c r="D63" s="23"/>
      <c r="E63" s="16"/>
      <c r="F63" s="16"/>
      <c r="G63" s="16"/>
      <c r="H63" s="16"/>
      <c r="I63" s="16"/>
      <c r="J63" s="16"/>
      <c r="K63" s="43"/>
      <c r="L63" s="32"/>
      <c r="M63" s="32"/>
    </row>
    <row r="64" spans="1:13" ht="22.5" x14ac:dyDescent="0.25">
      <c r="A64" s="8" t="s">
        <v>72</v>
      </c>
      <c r="B64" s="9" t="s">
        <v>21</v>
      </c>
      <c r="C64" s="9" t="s">
        <v>68</v>
      </c>
      <c r="D64" s="12" t="s">
        <v>73</v>
      </c>
      <c r="E64" s="10"/>
      <c r="F64" s="10"/>
      <c r="G64" s="10"/>
      <c r="H64" s="10"/>
      <c r="I64" s="10"/>
      <c r="J64" s="10"/>
      <c r="K64" s="40">
        <f>K67</f>
        <v>2</v>
      </c>
      <c r="L64" s="29">
        <f>L67</f>
        <v>454.23</v>
      </c>
      <c r="M64" s="29">
        <f>M67</f>
        <v>908.46</v>
      </c>
    </row>
    <row r="65" spans="1:13" ht="258.75" x14ac:dyDescent="0.25">
      <c r="A65" s="10"/>
      <c r="B65" s="10"/>
      <c r="C65" s="10"/>
      <c r="D65" s="12" t="s">
        <v>74</v>
      </c>
      <c r="E65" s="10"/>
      <c r="F65" s="10"/>
      <c r="G65" s="10"/>
      <c r="H65" s="10"/>
      <c r="I65" s="10"/>
      <c r="J65" s="10"/>
      <c r="K65" s="41"/>
      <c r="L65" s="30"/>
      <c r="M65" s="30"/>
    </row>
    <row r="66" spans="1:13" x14ac:dyDescent="0.25">
      <c r="A66" s="10"/>
      <c r="B66" s="10"/>
      <c r="C66" s="10"/>
      <c r="D66" s="22"/>
      <c r="E66" s="9" t="s">
        <v>16</v>
      </c>
      <c r="F66" s="13">
        <v>2</v>
      </c>
      <c r="G66" s="14">
        <v>0</v>
      </c>
      <c r="H66" s="14">
        <v>0</v>
      </c>
      <c r="I66" s="14">
        <v>0</v>
      </c>
      <c r="J66" s="11">
        <f>OR(F66&lt;&gt;0,G66&lt;&gt;0,H66&lt;&gt;0,I66&lt;&gt;0)*(F66 + (F66 = 0))*(G66 + (G66 = 0))*(H66 + (H66 = 0))*(I66 + (I66 = 0))</f>
        <v>2</v>
      </c>
      <c r="K66" s="41"/>
      <c r="L66" s="30"/>
      <c r="M66" s="30"/>
    </row>
    <row r="67" spans="1:13" x14ac:dyDescent="0.25">
      <c r="A67" s="10"/>
      <c r="B67" s="10"/>
      <c r="C67" s="10"/>
      <c r="D67" s="22"/>
      <c r="E67" s="10"/>
      <c r="F67" s="10"/>
      <c r="G67" s="10"/>
      <c r="H67" s="10"/>
      <c r="I67" s="10"/>
      <c r="J67" s="15" t="s">
        <v>75</v>
      </c>
      <c r="K67" s="42">
        <f>J66</f>
        <v>2</v>
      </c>
      <c r="L67" s="30">
        <v>454.23</v>
      </c>
      <c r="M67" s="31">
        <f>ROUND(K67*L67,2)</f>
        <v>908.46</v>
      </c>
    </row>
    <row r="68" spans="1:13" ht="0.95" customHeight="1" x14ac:dyDescent="0.25">
      <c r="A68" s="16"/>
      <c r="B68" s="16"/>
      <c r="C68" s="16"/>
      <c r="D68" s="23"/>
      <c r="E68" s="16"/>
      <c r="F68" s="16"/>
      <c r="G68" s="16"/>
      <c r="H68" s="16"/>
      <c r="I68" s="16"/>
      <c r="J68" s="16"/>
      <c r="K68" s="43"/>
      <c r="L68" s="32"/>
      <c r="M68" s="32"/>
    </row>
    <row r="69" spans="1:13" ht="22.5" x14ac:dyDescent="0.25">
      <c r="A69" s="8" t="s">
        <v>76</v>
      </c>
      <c r="B69" s="9" t="s">
        <v>21</v>
      </c>
      <c r="C69" s="9" t="s">
        <v>68</v>
      </c>
      <c r="D69" s="12" t="s">
        <v>77</v>
      </c>
      <c r="E69" s="10"/>
      <c r="F69" s="10"/>
      <c r="G69" s="10"/>
      <c r="H69" s="10"/>
      <c r="I69" s="10"/>
      <c r="J69" s="10"/>
      <c r="K69" s="40">
        <f>K72</f>
        <v>1</v>
      </c>
      <c r="L69" s="29">
        <f>L72</f>
        <v>151.66999999999999</v>
      </c>
      <c r="M69" s="29">
        <f>M72</f>
        <v>151.66999999999999</v>
      </c>
    </row>
    <row r="70" spans="1:13" ht="213.75" x14ac:dyDescent="0.25">
      <c r="A70" s="10"/>
      <c r="B70" s="10"/>
      <c r="C70" s="10"/>
      <c r="D70" s="12" t="s">
        <v>78</v>
      </c>
      <c r="E70" s="10"/>
      <c r="F70" s="10"/>
      <c r="G70" s="10"/>
      <c r="H70" s="10"/>
      <c r="I70" s="10"/>
      <c r="J70" s="10"/>
      <c r="K70" s="41"/>
      <c r="L70" s="30"/>
      <c r="M70" s="30"/>
    </row>
    <row r="71" spans="1:13" x14ac:dyDescent="0.25">
      <c r="A71" s="10"/>
      <c r="B71" s="10"/>
      <c r="C71" s="10"/>
      <c r="D71" s="22"/>
      <c r="E71" s="9" t="s">
        <v>16</v>
      </c>
      <c r="F71" s="13">
        <v>1</v>
      </c>
      <c r="G71" s="14">
        <v>0</v>
      </c>
      <c r="H71" s="14">
        <v>0</v>
      </c>
      <c r="I71" s="14">
        <v>0</v>
      </c>
      <c r="J71" s="11">
        <f>OR(F71&lt;&gt;0,G71&lt;&gt;0,H71&lt;&gt;0,I71&lt;&gt;0)*(F71 + (F71 = 0))*(G71 + (G71 = 0))*(H71 + (H71 = 0))*(I71 + (I71 = 0))</f>
        <v>1</v>
      </c>
      <c r="K71" s="41"/>
      <c r="L71" s="30"/>
      <c r="M71" s="30"/>
    </row>
    <row r="72" spans="1:13" x14ac:dyDescent="0.25">
      <c r="A72" s="10"/>
      <c r="B72" s="10"/>
      <c r="C72" s="10"/>
      <c r="D72" s="22"/>
      <c r="E72" s="10"/>
      <c r="F72" s="10"/>
      <c r="G72" s="10"/>
      <c r="H72" s="10"/>
      <c r="I72" s="10"/>
      <c r="J72" s="15" t="s">
        <v>79</v>
      </c>
      <c r="K72" s="42">
        <f>J71</f>
        <v>1</v>
      </c>
      <c r="L72" s="30">
        <v>151.66999999999999</v>
      </c>
      <c r="M72" s="31">
        <f>ROUND(K72*L72,2)</f>
        <v>151.66999999999999</v>
      </c>
    </row>
    <row r="73" spans="1:13" ht="0.95" customHeight="1" x14ac:dyDescent="0.25">
      <c r="A73" s="16"/>
      <c r="B73" s="16"/>
      <c r="C73" s="16"/>
      <c r="D73" s="23"/>
      <c r="E73" s="16"/>
      <c r="F73" s="16"/>
      <c r="G73" s="16"/>
      <c r="H73" s="16"/>
      <c r="I73" s="16"/>
      <c r="J73" s="16"/>
      <c r="K73" s="43"/>
      <c r="L73" s="32"/>
      <c r="M73" s="32"/>
    </row>
    <row r="74" spans="1:13" x14ac:dyDescent="0.25">
      <c r="A74" s="8" t="s">
        <v>80</v>
      </c>
      <c r="B74" s="9" t="s">
        <v>21</v>
      </c>
      <c r="C74" s="9" t="s">
        <v>68</v>
      </c>
      <c r="D74" s="12" t="s">
        <v>81</v>
      </c>
      <c r="E74" s="10"/>
      <c r="F74" s="10"/>
      <c r="G74" s="10"/>
      <c r="H74" s="10"/>
      <c r="I74" s="10"/>
      <c r="J74" s="10"/>
      <c r="K74" s="40">
        <f>K77</f>
        <v>2</v>
      </c>
      <c r="L74" s="29">
        <f>L77</f>
        <v>262.35000000000002</v>
      </c>
      <c r="M74" s="29">
        <f>M77</f>
        <v>524.70000000000005</v>
      </c>
    </row>
    <row r="75" spans="1:13" ht="236.25" x14ac:dyDescent="0.25">
      <c r="A75" s="10"/>
      <c r="B75" s="10"/>
      <c r="C75" s="10"/>
      <c r="D75" s="12" t="s">
        <v>82</v>
      </c>
      <c r="E75" s="10"/>
      <c r="F75" s="10"/>
      <c r="G75" s="10"/>
      <c r="H75" s="10"/>
      <c r="I75" s="10"/>
      <c r="J75" s="10"/>
      <c r="K75" s="41"/>
      <c r="L75" s="30"/>
      <c r="M75" s="30"/>
    </row>
    <row r="76" spans="1:13" x14ac:dyDescent="0.25">
      <c r="A76" s="10"/>
      <c r="B76" s="10"/>
      <c r="C76" s="10"/>
      <c r="D76" s="22"/>
      <c r="E76" s="9" t="s">
        <v>16</v>
      </c>
      <c r="F76" s="13">
        <v>2</v>
      </c>
      <c r="G76" s="14">
        <v>0</v>
      </c>
      <c r="H76" s="14">
        <v>0</v>
      </c>
      <c r="I76" s="14">
        <v>0</v>
      </c>
      <c r="J76" s="11">
        <f>OR(F76&lt;&gt;0,G76&lt;&gt;0,H76&lt;&gt;0,I76&lt;&gt;0)*(F76 + (F76 = 0))*(G76 + (G76 = 0))*(H76 + (H76 = 0))*(I76 + (I76 = 0))</f>
        <v>2</v>
      </c>
      <c r="K76" s="41"/>
      <c r="L76" s="30"/>
      <c r="M76" s="30"/>
    </row>
    <row r="77" spans="1:13" x14ac:dyDescent="0.25">
      <c r="A77" s="10"/>
      <c r="B77" s="10"/>
      <c r="C77" s="10"/>
      <c r="D77" s="22"/>
      <c r="E77" s="10"/>
      <c r="F77" s="10"/>
      <c r="G77" s="10"/>
      <c r="H77" s="10"/>
      <c r="I77" s="10"/>
      <c r="J77" s="15" t="s">
        <v>83</v>
      </c>
      <c r="K77" s="42">
        <f>J76</f>
        <v>2</v>
      </c>
      <c r="L77" s="30">
        <v>262.35000000000002</v>
      </c>
      <c r="M77" s="31">
        <f>ROUND(K77*L77,2)</f>
        <v>524.70000000000005</v>
      </c>
    </row>
    <row r="78" spans="1:13" ht="0.95" customHeight="1" x14ac:dyDescent="0.25">
      <c r="A78" s="16"/>
      <c r="B78" s="16"/>
      <c r="C78" s="16"/>
      <c r="D78" s="23"/>
      <c r="E78" s="16"/>
      <c r="F78" s="16"/>
      <c r="G78" s="16"/>
      <c r="H78" s="16"/>
      <c r="I78" s="16"/>
      <c r="J78" s="16"/>
      <c r="K78" s="43"/>
      <c r="L78" s="32"/>
      <c r="M78" s="32"/>
    </row>
    <row r="79" spans="1:13" x14ac:dyDescent="0.25">
      <c r="A79" s="8" t="s">
        <v>84</v>
      </c>
      <c r="B79" s="9" t="s">
        <v>21</v>
      </c>
      <c r="C79" s="9" t="s">
        <v>68</v>
      </c>
      <c r="D79" s="12" t="s">
        <v>85</v>
      </c>
      <c r="E79" s="10"/>
      <c r="F79" s="10"/>
      <c r="G79" s="10"/>
      <c r="H79" s="10"/>
      <c r="I79" s="10"/>
      <c r="J79" s="10"/>
      <c r="K79" s="40">
        <f>K82</f>
        <v>10</v>
      </c>
      <c r="L79" s="29">
        <f>L82</f>
        <v>211.79</v>
      </c>
      <c r="M79" s="29">
        <f>M82</f>
        <v>2117.9</v>
      </c>
    </row>
    <row r="80" spans="1:13" ht="236.25" x14ac:dyDescent="0.25">
      <c r="A80" s="10"/>
      <c r="B80" s="10"/>
      <c r="C80" s="10"/>
      <c r="D80" s="12" t="s">
        <v>86</v>
      </c>
      <c r="E80" s="10"/>
      <c r="F80" s="10"/>
      <c r="G80" s="10"/>
      <c r="H80" s="10"/>
      <c r="I80" s="10"/>
      <c r="J80" s="10"/>
      <c r="K80" s="41"/>
      <c r="L80" s="30"/>
      <c r="M80" s="30"/>
    </row>
    <row r="81" spans="1:13" x14ac:dyDescent="0.25">
      <c r="A81" s="10"/>
      <c r="B81" s="10"/>
      <c r="C81" s="10"/>
      <c r="D81" s="22"/>
      <c r="E81" s="9" t="s">
        <v>16</v>
      </c>
      <c r="F81" s="13">
        <v>10</v>
      </c>
      <c r="G81" s="14">
        <v>0</v>
      </c>
      <c r="H81" s="14">
        <v>0</v>
      </c>
      <c r="I81" s="14">
        <v>0</v>
      </c>
      <c r="J81" s="11">
        <f>OR(F81&lt;&gt;0,G81&lt;&gt;0,H81&lt;&gt;0,I81&lt;&gt;0)*(F81 + (F81 = 0))*(G81 + (G81 = 0))*(H81 + (H81 = 0))*(I81 + (I81 = 0))</f>
        <v>10</v>
      </c>
      <c r="K81" s="41"/>
      <c r="L81" s="30"/>
      <c r="M81" s="30"/>
    </row>
    <row r="82" spans="1:13" x14ac:dyDescent="0.25">
      <c r="A82" s="10"/>
      <c r="B82" s="10"/>
      <c r="C82" s="10"/>
      <c r="D82" s="22"/>
      <c r="E82" s="10"/>
      <c r="F82" s="10"/>
      <c r="G82" s="10"/>
      <c r="H82" s="10"/>
      <c r="I82" s="10"/>
      <c r="J82" s="15" t="s">
        <v>87</v>
      </c>
      <c r="K82" s="42">
        <f>J81</f>
        <v>10</v>
      </c>
      <c r="L82" s="30">
        <v>211.79</v>
      </c>
      <c r="M82" s="31">
        <f>ROUND(K82*L82,2)</f>
        <v>2117.9</v>
      </c>
    </row>
    <row r="83" spans="1:13" ht="0.95" customHeight="1" x14ac:dyDescent="0.25">
      <c r="A83" s="16"/>
      <c r="B83" s="16"/>
      <c r="C83" s="16"/>
      <c r="D83" s="23"/>
      <c r="E83" s="16"/>
      <c r="F83" s="16"/>
      <c r="G83" s="16"/>
      <c r="H83" s="16"/>
      <c r="I83" s="16"/>
      <c r="J83" s="16"/>
      <c r="K83" s="43"/>
      <c r="L83" s="32"/>
      <c r="M83" s="32"/>
    </row>
    <row r="84" spans="1:13" ht="22.5" x14ac:dyDescent="0.25">
      <c r="A84" s="8" t="s">
        <v>88</v>
      </c>
      <c r="B84" s="9" t="s">
        <v>21</v>
      </c>
      <c r="C84" s="9" t="s">
        <v>68</v>
      </c>
      <c r="D84" s="12" t="s">
        <v>89</v>
      </c>
      <c r="E84" s="10"/>
      <c r="F84" s="10"/>
      <c r="G84" s="10"/>
      <c r="H84" s="10"/>
      <c r="I84" s="10"/>
      <c r="J84" s="10"/>
      <c r="K84" s="40">
        <f>K87</f>
        <v>12</v>
      </c>
      <c r="L84" s="29">
        <f>L87</f>
        <v>94.36</v>
      </c>
      <c r="M84" s="29">
        <f>M87</f>
        <v>1132.32</v>
      </c>
    </row>
    <row r="85" spans="1:13" ht="168.75" x14ac:dyDescent="0.25">
      <c r="A85" s="10"/>
      <c r="B85" s="10"/>
      <c r="C85" s="10"/>
      <c r="D85" s="12" t="s">
        <v>90</v>
      </c>
      <c r="E85" s="10"/>
      <c r="F85" s="10"/>
      <c r="G85" s="10"/>
      <c r="H85" s="10"/>
      <c r="I85" s="10"/>
      <c r="J85" s="10"/>
      <c r="K85" s="41"/>
      <c r="L85" s="30"/>
      <c r="M85" s="30"/>
    </row>
    <row r="86" spans="1:13" x14ac:dyDescent="0.25">
      <c r="A86" s="10"/>
      <c r="B86" s="10"/>
      <c r="C86" s="10"/>
      <c r="D86" s="22"/>
      <c r="E86" s="9" t="s">
        <v>16</v>
      </c>
      <c r="F86" s="13">
        <v>12</v>
      </c>
      <c r="G86" s="14">
        <v>0</v>
      </c>
      <c r="H86" s="14">
        <v>0</v>
      </c>
      <c r="I86" s="14">
        <v>0</v>
      </c>
      <c r="J86" s="11">
        <f>OR(F86&lt;&gt;0,G86&lt;&gt;0,H86&lt;&gt;0,I86&lt;&gt;0)*(F86 + (F86 = 0))*(G86 + (G86 = 0))*(H86 + (H86 = 0))*(I86 + (I86 = 0))</f>
        <v>12</v>
      </c>
      <c r="K86" s="41"/>
      <c r="L86" s="30"/>
      <c r="M86" s="30"/>
    </row>
    <row r="87" spans="1:13" x14ac:dyDescent="0.25">
      <c r="A87" s="10"/>
      <c r="B87" s="10"/>
      <c r="C87" s="10"/>
      <c r="D87" s="22"/>
      <c r="E87" s="10"/>
      <c r="F87" s="10"/>
      <c r="G87" s="10"/>
      <c r="H87" s="10"/>
      <c r="I87" s="10"/>
      <c r="J87" s="15" t="s">
        <v>91</v>
      </c>
      <c r="K87" s="42">
        <f>J86</f>
        <v>12</v>
      </c>
      <c r="L87" s="30">
        <v>94.36</v>
      </c>
      <c r="M87" s="31">
        <f>ROUND(K87*L87,2)</f>
        <v>1132.32</v>
      </c>
    </row>
    <row r="88" spans="1:13" ht="0.95" customHeight="1" x14ac:dyDescent="0.25">
      <c r="A88" s="16"/>
      <c r="B88" s="16"/>
      <c r="C88" s="16"/>
      <c r="D88" s="23"/>
      <c r="E88" s="16"/>
      <c r="F88" s="16"/>
      <c r="G88" s="16"/>
      <c r="H88" s="16"/>
      <c r="I88" s="16"/>
      <c r="J88" s="16"/>
      <c r="K88" s="43"/>
      <c r="L88" s="32"/>
      <c r="M88" s="32"/>
    </row>
    <row r="89" spans="1:13" x14ac:dyDescent="0.25">
      <c r="A89" s="8" t="s">
        <v>92</v>
      </c>
      <c r="B89" s="9" t="s">
        <v>21</v>
      </c>
      <c r="C89" s="9" t="s">
        <v>68</v>
      </c>
      <c r="D89" s="12" t="s">
        <v>93</v>
      </c>
      <c r="E89" s="10"/>
      <c r="F89" s="10"/>
      <c r="G89" s="10"/>
      <c r="H89" s="10"/>
      <c r="I89" s="10"/>
      <c r="J89" s="10"/>
      <c r="K89" s="40">
        <f>K92</f>
        <v>14</v>
      </c>
      <c r="L89" s="29">
        <f>L92</f>
        <v>13.16</v>
      </c>
      <c r="M89" s="29">
        <f>M92</f>
        <v>184.24</v>
      </c>
    </row>
    <row r="90" spans="1:13" ht="123.75" x14ac:dyDescent="0.25">
      <c r="A90" s="10"/>
      <c r="B90" s="10"/>
      <c r="C90" s="10"/>
      <c r="D90" s="12" t="s">
        <v>94</v>
      </c>
      <c r="E90" s="10"/>
      <c r="F90" s="10"/>
      <c r="G90" s="10"/>
      <c r="H90" s="10"/>
      <c r="I90" s="10"/>
      <c r="J90" s="10"/>
      <c r="K90" s="41"/>
      <c r="L90" s="30"/>
      <c r="M90" s="30"/>
    </row>
    <row r="91" spans="1:13" x14ac:dyDescent="0.25">
      <c r="A91" s="10"/>
      <c r="B91" s="10"/>
      <c r="C91" s="10"/>
      <c r="D91" s="22"/>
      <c r="E91" s="9" t="s">
        <v>16</v>
      </c>
      <c r="F91" s="13">
        <v>14</v>
      </c>
      <c r="G91" s="14">
        <v>0</v>
      </c>
      <c r="H91" s="14">
        <v>0</v>
      </c>
      <c r="I91" s="14">
        <v>0</v>
      </c>
      <c r="J91" s="11">
        <f>OR(F91&lt;&gt;0,G91&lt;&gt;0,H91&lt;&gt;0,I91&lt;&gt;0)*(F91 + (F91 = 0))*(G91 + (G91 = 0))*(H91 + (H91 = 0))*(I91 + (I91 = 0))</f>
        <v>14</v>
      </c>
      <c r="K91" s="41"/>
      <c r="L91" s="30"/>
      <c r="M91" s="30"/>
    </row>
    <row r="92" spans="1:13" x14ac:dyDescent="0.25">
      <c r="A92" s="10"/>
      <c r="B92" s="10"/>
      <c r="C92" s="10"/>
      <c r="D92" s="22"/>
      <c r="E92" s="10"/>
      <c r="F92" s="10"/>
      <c r="G92" s="10"/>
      <c r="H92" s="10"/>
      <c r="I92" s="10"/>
      <c r="J92" s="15" t="s">
        <v>95</v>
      </c>
      <c r="K92" s="42">
        <f>J91</f>
        <v>14</v>
      </c>
      <c r="L92" s="30">
        <v>13.16</v>
      </c>
      <c r="M92" s="31">
        <f>ROUND(K92*L92,2)</f>
        <v>184.24</v>
      </c>
    </row>
    <row r="93" spans="1:13" ht="0.95" customHeight="1" x14ac:dyDescent="0.25">
      <c r="A93" s="16"/>
      <c r="B93" s="16"/>
      <c r="C93" s="16"/>
      <c r="D93" s="23"/>
      <c r="E93" s="16"/>
      <c r="F93" s="16"/>
      <c r="G93" s="16"/>
      <c r="H93" s="16"/>
      <c r="I93" s="16"/>
      <c r="J93" s="16"/>
      <c r="K93" s="43"/>
      <c r="L93" s="32"/>
      <c r="M93" s="32"/>
    </row>
    <row r="94" spans="1:13" x14ac:dyDescent="0.25">
      <c r="A94" s="8" t="s">
        <v>96</v>
      </c>
      <c r="B94" s="9" t="s">
        <v>21</v>
      </c>
      <c r="C94" s="9" t="s">
        <v>48</v>
      </c>
      <c r="D94" s="12" t="s">
        <v>61</v>
      </c>
      <c r="E94" s="10"/>
      <c r="F94" s="10"/>
      <c r="G94" s="10"/>
      <c r="H94" s="10"/>
      <c r="I94" s="10"/>
      <c r="J94" s="10"/>
      <c r="K94" s="40">
        <f>K97</f>
        <v>1</v>
      </c>
      <c r="L94" s="29">
        <f>L97</f>
        <v>400</v>
      </c>
      <c r="M94" s="29">
        <f>M97</f>
        <v>400</v>
      </c>
    </row>
    <row r="95" spans="1:13" ht="67.5" x14ac:dyDescent="0.25">
      <c r="A95" s="10"/>
      <c r="B95" s="10"/>
      <c r="C95" s="10"/>
      <c r="D95" s="12" t="s">
        <v>97</v>
      </c>
      <c r="E95" s="10"/>
      <c r="F95" s="10"/>
      <c r="G95" s="10"/>
      <c r="H95" s="10"/>
      <c r="I95" s="10"/>
      <c r="J95" s="10"/>
      <c r="K95" s="41"/>
      <c r="L95" s="30"/>
      <c r="M95" s="30"/>
    </row>
    <row r="96" spans="1:13" x14ac:dyDescent="0.25">
      <c r="A96" s="10"/>
      <c r="B96" s="10"/>
      <c r="C96" s="10"/>
      <c r="D96" s="22"/>
      <c r="E96" s="9" t="s">
        <v>16</v>
      </c>
      <c r="F96" s="13">
        <v>1</v>
      </c>
      <c r="G96" s="14">
        <v>0</v>
      </c>
      <c r="H96" s="14">
        <v>0</v>
      </c>
      <c r="I96" s="14">
        <v>0</v>
      </c>
      <c r="J96" s="11">
        <f>OR(F96&lt;&gt;0,G96&lt;&gt;0,H96&lt;&gt;0,I96&lt;&gt;0)*(F96 + (F96 = 0))*(G96 + (G96 = 0))*(H96 + (H96 = 0))*(I96 + (I96 = 0))</f>
        <v>1</v>
      </c>
      <c r="K96" s="41"/>
      <c r="L96" s="30"/>
      <c r="M96" s="30"/>
    </row>
    <row r="97" spans="1:13" x14ac:dyDescent="0.25">
      <c r="A97" s="10"/>
      <c r="B97" s="10"/>
      <c r="C97" s="10"/>
      <c r="D97" s="22"/>
      <c r="E97" s="10"/>
      <c r="F97" s="10"/>
      <c r="G97" s="10"/>
      <c r="H97" s="10"/>
      <c r="I97" s="10"/>
      <c r="J97" s="15" t="s">
        <v>98</v>
      </c>
      <c r="K97" s="42">
        <f>J96</f>
        <v>1</v>
      </c>
      <c r="L97" s="33">
        <v>400</v>
      </c>
      <c r="M97" s="31">
        <f>ROUND(K97*L97,2)</f>
        <v>400</v>
      </c>
    </row>
    <row r="98" spans="1:13" ht="0.95" customHeight="1" x14ac:dyDescent="0.25">
      <c r="A98" s="16"/>
      <c r="B98" s="16"/>
      <c r="C98" s="16"/>
      <c r="D98" s="23"/>
      <c r="E98" s="16"/>
      <c r="F98" s="16"/>
      <c r="G98" s="16"/>
      <c r="H98" s="16"/>
      <c r="I98" s="16"/>
      <c r="J98" s="16"/>
      <c r="K98" s="43"/>
      <c r="L98" s="32"/>
      <c r="M98" s="32"/>
    </row>
    <row r="99" spans="1:13" x14ac:dyDescent="0.25">
      <c r="A99" s="10"/>
      <c r="B99" s="10"/>
      <c r="C99" s="10"/>
      <c r="D99" s="22"/>
      <c r="E99" s="10"/>
      <c r="F99" s="10"/>
      <c r="G99" s="10"/>
      <c r="H99" s="10"/>
      <c r="I99" s="10"/>
      <c r="J99" s="15" t="s">
        <v>99</v>
      </c>
      <c r="K99" s="41">
        <v>1</v>
      </c>
      <c r="L99" s="31">
        <f>M59+M64+M69+M74+M79+M84+M89+M94</f>
        <v>6226.23</v>
      </c>
      <c r="M99" s="31">
        <f>ROUND(K99*L99,2)</f>
        <v>6226.23</v>
      </c>
    </row>
    <row r="100" spans="1:13" ht="0.95" customHeight="1" x14ac:dyDescent="0.25">
      <c r="A100" s="16"/>
      <c r="B100" s="16"/>
      <c r="C100" s="16"/>
      <c r="D100" s="23"/>
      <c r="E100" s="16"/>
      <c r="F100" s="16"/>
      <c r="G100" s="16"/>
      <c r="H100" s="16"/>
      <c r="I100" s="16"/>
      <c r="J100" s="16"/>
      <c r="K100" s="43"/>
      <c r="L100" s="32"/>
      <c r="M100" s="32"/>
    </row>
    <row r="101" spans="1:13" x14ac:dyDescent="0.25">
      <c r="A101" s="10"/>
      <c r="B101" s="10"/>
      <c r="C101" s="10"/>
      <c r="D101" s="22"/>
      <c r="E101" s="10"/>
      <c r="F101" s="10"/>
      <c r="G101" s="10"/>
      <c r="H101" s="10"/>
      <c r="I101" s="10"/>
      <c r="J101" s="15" t="s">
        <v>100</v>
      </c>
      <c r="K101" s="41">
        <v>1</v>
      </c>
      <c r="L101" s="31">
        <f>M5+M58</f>
        <v>13241.71</v>
      </c>
      <c r="M101" s="31">
        <f>ROUND(K101*L101,2)</f>
        <v>13241.71</v>
      </c>
    </row>
    <row r="102" spans="1:13" ht="0.95" customHeight="1" x14ac:dyDescent="0.25">
      <c r="A102" s="16"/>
      <c r="B102" s="16"/>
      <c r="C102" s="16"/>
      <c r="D102" s="23"/>
      <c r="E102" s="16"/>
      <c r="F102" s="16"/>
      <c r="G102" s="16"/>
      <c r="H102" s="16"/>
      <c r="I102" s="16"/>
      <c r="J102" s="16"/>
      <c r="K102" s="43"/>
      <c r="L102" s="32"/>
      <c r="M102" s="32"/>
    </row>
    <row r="103" spans="1:13" x14ac:dyDescent="0.25">
      <c r="A103" s="4" t="s">
        <v>101</v>
      </c>
      <c r="B103" s="4" t="s">
        <v>15</v>
      </c>
      <c r="C103" s="4" t="s">
        <v>16</v>
      </c>
      <c r="D103" s="20" t="s">
        <v>102</v>
      </c>
      <c r="E103" s="5"/>
      <c r="F103" s="5"/>
      <c r="G103" s="5"/>
      <c r="H103" s="5"/>
      <c r="I103" s="5"/>
      <c r="J103" s="5"/>
      <c r="K103" s="38">
        <f>K142</f>
        <v>1</v>
      </c>
      <c r="L103" s="27">
        <f>L142</f>
        <v>4958.6000000000004</v>
      </c>
      <c r="M103" s="27">
        <f>M142</f>
        <v>4958.6000000000004</v>
      </c>
    </row>
    <row r="104" spans="1:13" x14ac:dyDescent="0.25">
      <c r="A104" s="6" t="s">
        <v>103</v>
      </c>
      <c r="B104" s="6" t="s">
        <v>15</v>
      </c>
      <c r="C104" s="6" t="s">
        <v>16</v>
      </c>
      <c r="D104" s="21" t="s">
        <v>104</v>
      </c>
      <c r="E104" s="7"/>
      <c r="F104" s="7"/>
      <c r="G104" s="7"/>
      <c r="H104" s="7"/>
      <c r="I104" s="7"/>
      <c r="J104" s="7"/>
      <c r="K104" s="39">
        <f>K140</f>
        <v>1</v>
      </c>
      <c r="L104" s="28">
        <f>L140</f>
        <v>4958.6000000000004</v>
      </c>
      <c r="M104" s="28">
        <f>M140</f>
        <v>4958.6000000000004</v>
      </c>
    </row>
    <row r="105" spans="1:13" ht="33.75" x14ac:dyDescent="0.25">
      <c r="A105" s="9" t="s">
        <v>105</v>
      </c>
      <c r="B105" s="9" t="s">
        <v>21</v>
      </c>
      <c r="C105" s="9" t="s">
        <v>22</v>
      </c>
      <c r="D105" s="12" t="s">
        <v>106</v>
      </c>
      <c r="E105" s="10"/>
      <c r="F105" s="10"/>
      <c r="G105" s="10"/>
      <c r="H105" s="10"/>
      <c r="I105" s="10"/>
      <c r="J105" s="10"/>
      <c r="K105" s="40">
        <f>K108</f>
        <v>18</v>
      </c>
      <c r="L105" s="29">
        <f>L108</f>
        <v>7.55</v>
      </c>
      <c r="M105" s="29">
        <f>M108</f>
        <v>135.9</v>
      </c>
    </row>
    <row r="106" spans="1:13" ht="225" x14ac:dyDescent="0.25">
      <c r="A106" s="10"/>
      <c r="B106" s="10"/>
      <c r="C106" s="10"/>
      <c r="D106" s="12" t="s">
        <v>107</v>
      </c>
      <c r="E106" s="10"/>
      <c r="F106" s="10"/>
      <c r="G106" s="10"/>
      <c r="H106" s="10"/>
      <c r="I106" s="10"/>
      <c r="J106" s="10"/>
      <c r="K106" s="41"/>
      <c r="L106" s="30"/>
      <c r="M106" s="30"/>
    </row>
    <row r="107" spans="1:13" x14ac:dyDescent="0.25">
      <c r="A107" s="10"/>
      <c r="B107" s="10"/>
      <c r="C107" s="10"/>
      <c r="D107" s="22"/>
      <c r="E107" s="9" t="s">
        <v>16</v>
      </c>
      <c r="F107" s="13">
        <v>12</v>
      </c>
      <c r="G107" s="14">
        <v>1.5</v>
      </c>
      <c r="H107" s="14">
        <v>0</v>
      </c>
      <c r="I107" s="14">
        <v>0</v>
      </c>
      <c r="J107" s="11">
        <f>OR(F107&lt;&gt;0,G107&lt;&gt;0,H107&lt;&gt;0,I107&lt;&gt;0)*(F107 + (F107 = 0))*(G107 + (G107 = 0))*(H107 + (H107 = 0))*(I107 + (I107 = 0))</f>
        <v>18</v>
      </c>
      <c r="K107" s="41"/>
      <c r="L107" s="30"/>
      <c r="M107" s="30"/>
    </row>
    <row r="108" spans="1:13" x14ac:dyDescent="0.25">
      <c r="A108" s="10"/>
      <c r="B108" s="10"/>
      <c r="C108" s="10"/>
      <c r="D108" s="22"/>
      <c r="E108" s="10"/>
      <c r="F108" s="10"/>
      <c r="G108" s="10"/>
      <c r="H108" s="10"/>
      <c r="I108" s="10"/>
      <c r="J108" s="15" t="s">
        <v>108</v>
      </c>
      <c r="K108" s="42">
        <f>J107</f>
        <v>18</v>
      </c>
      <c r="L108" s="30">
        <v>7.55</v>
      </c>
      <c r="M108" s="31">
        <f>ROUND(K108*L108,2)</f>
        <v>135.9</v>
      </c>
    </row>
    <row r="109" spans="1:13" ht="0.95" customHeight="1" x14ac:dyDescent="0.25">
      <c r="A109" s="16"/>
      <c r="B109" s="16"/>
      <c r="C109" s="16"/>
      <c r="D109" s="23"/>
      <c r="E109" s="16"/>
      <c r="F109" s="16"/>
      <c r="G109" s="16"/>
      <c r="H109" s="16"/>
      <c r="I109" s="16"/>
      <c r="J109" s="16"/>
      <c r="K109" s="43"/>
      <c r="L109" s="32"/>
      <c r="M109" s="32"/>
    </row>
    <row r="110" spans="1:13" ht="33.75" x14ac:dyDescent="0.25">
      <c r="A110" s="9" t="s">
        <v>109</v>
      </c>
      <c r="B110" s="9" t="s">
        <v>21</v>
      </c>
      <c r="C110" s="9" t="s">
        <v>22</v>
      </c>
      <c r="D110" s="12" t="s">
        <v>110</v>
      </c>
      <c r="E110" s="10"/>
      <c r="F110" s="10"/>
      <c r="G110" s="10"/>
      <c r="H110" s="10"/>
      <c r="I110" s="10"/>
      <c r="J110" s="10"/>
      <c r="K110" s="40">
        <f>K113</f>
        <v>3</v>
      </c>
      <c r="L110" s="29">
        <f>L113</f>
        <v>13.85</v>
      </c>
      <c r="M110" s="29">
        <f>M113</f>
        <v>41.55</v>
      </c>
    </row>
    <row r="111" spans="1:13" ht="225" x14ac:dyDescent="0.25">
      <c r="A111" s="10"/>
      <c r="B111" s="10"/>
      <c r="C111" s="10"/>
      <c r="D111" s="12" t="s">
        <v>111</v>
      </c>
      <c r="E111" s="10"/>
      <c r="F111" s="10"/>
      <c r="G111" s="10"/>
      <c r="H111" s="10"/>
      <c r="I111" s="10"/>
      <c r="J111" s="10"/>
      <c r="K111" s="41"/>
      <c r="L111" s="30"/>
      <c r="M111" s="30"/>
    </row>
    <row r="112" spans="1:13" x14ac:dyDescent="0.25">
      <c r="A112" s="10"/>
      <c r="B112" s="10"/>
      <c r="C112" s="10"/>
      <c r="D112" s="22"/>
      <c r="E112" s="9" t="s">
        <v>16</v>
      </c>
      <c r="F112" s="13">
        <v>2</v>
      </c>
      <c r="G112" s="14">
        <v>1.5</v>
      </c>
      <c r="H112" s="14">
        <v>0</v>
      </c>
      <c r="I112" s="14">
        <v>0</v>
      </c>
      <c r="J112" s="11">
        <f>OR(F112&lt;&gt;0,G112&lt;&gt;0,H112&lt;&gt;0,I112&lt;&gt;0)*(F112 + (F112 = 0))*(G112 + (G112 = 0))*(H112 + (H112 = 0))*(I112 + (I112 = 0))</f>
        <v>3</v>
      </c>
      <c r="K112" s="41"/>
      <c r="L112" s="30"/>
      <c r="M112" s="30"/>
    </row>
    <row r="113" spans="1:13" x14ac:dyDescent="0.25">
      <c r="A113" s="10"/>
      <c r="B113" s="10"/>
      <c r="C113" s="10"/>
      <c r="D113" s="22"/>
      <c r="E113" s="10"/>
      <c r="F113" s="10"/>
      <c r="G113" s="10"/>
      <c r="H113" s="10"/>
      <c r="I113" s="10"/>
      <c r="J113" s="15" t="s">
        <v>112</v>
      </c>
      <c r="K113" s="42">
        <f>J112</f>
        <v>3</v>
      </c>
      <c r="L113" s="30">
        <v>13.85</v>
      </c>
      <c r="M113" s="31">
        <f>ROUND(K113*L113,2)</f>
        <v>41.55</v>
      </c>
    </row>
    <row r="114" spans="1:13" ht="0.95" customHeight="1" x14ac:dyDescent="0.25">
      <c r="A114" s="16"/>
      <c r="B114" s="16"/>
      <c r="C114" s="16"/>
      <c r="D114" s="23"/>
      <c r="E114" s="16"/>
      <c r="F114" s="16"/>
      <c r="G114" s="16"/>
      <c r="H114" s="16"/>
      <c r="I114" s="16"/>
      <c r="J114" s="16"/>
      <c r="K114" s="43"/>
      <c r="L114" s="32"/>
      <c r="M114" s="32"/>
    </row>
    <row r="115" spans="1:13" ht="22.5" x14ac:dyDescent="0.25">
      <c r="A115" s="8" t="s">
        <v>113</v>
      </c>
      <c r="B115" s="9" t="s">
        <v>21</v>
      </c>
      <c r="C115" s="9" t="s">
        <v>22</v>
      </c>
      <c r="D115" s="12" t="s">
        <v>114</v>
      </c>
      <c r="E115" s="10"/>
      <c r="F115" s="10"/>
      <c r="G115" s="10"/>
      <c r="H115" s="10"/>
      <c r="I115" s="10"/>
      <c r="J115" s="10"/>
      <c r="K115" s="40">
        <f>K118</f>
        <v>34</v>
      </c>
      <c r="L115" s="29">
        <f>L118</f>
        <v>11.72</v>
      </c>
      <c r="M115" s="29">
        <f>M118</f>
        <v>398.48</v>
      </c>
    </row>
    <row r="116" spans="1:13" ht="247.5" x14ac:dyDescent="0.25">
      <c r="A116" s="10"/>
      <c r="B116" s="10"/>
      <c r="C116" s="10"/>
      <c r="D116" s="12" t="s">
        <v>115</v>
      </c>
      <c r="E116" s="10"/>
      <c r="F116" s="10"/>
      <c r="G116" s="10"/>
      <c r="H116" s="10"/>
      <c r="I116" s="10"/>
      <c r="J116" s="10"/>
      <c r="K116" s="41"/>
      <c r="L116" s="30"/>
      <c r="M116" s="30"/>
    </row>
    <row r="117" spans="1:13" x14ac:dyDescent="0.25">
      <c r="A117" s="10"/>
      <c r="B117" s="10"/>
      <c r="C117" s="10"/>
      <c r="D117" s="22"/>
      <c r="E117" s="9" t="s">
        <v>16</v>
      </c>
      <c r="F117" s="13">
        <v>0</v>
      </c>
      <c r="G117" s="14">
        <v>34</v>
      </c>
      <c r="H117" s="14">
        <v>0</v>
      </c>
      <c r="I117" s="14">
        <v>0</v>
      </c>
      <c r="J117" s="11">
        <f>OR(F117&lt;&gt;0,G117&lt;&gt;0,H117&lt;&gt;0,I117&lt;&gt;0)*(F117 + (F117 = 0))*(G117 + (G117 = 0))*(H117 + (H117 = 0))*(I117 + (I117 = 0))</f>
        <v>34</v>
      </c>
      <c r="K117" s="41"/>
      <c r="L117" s="30"/>
      <c r="M117" s="30"/>
    </row>
    <row r="118" spans="1:13" x14ac:dyDescent="0.25">
      <c r="A118" s="10"/>
      <c r="B118" s="10"/>
      <c r="C118" s="10"/>
      <c r="D118" s="22"/>
      <c r="E118" s="10"/>
      <c r="F118" s="10"/>
      <c r="G118" s="10"/>
      <c r="H118" s="10"/>
      <c r="I118" s="10"/>
      <c r="J118" s="15" t="s">
        <v>116</v>
      </c>
      <c r="K118" s="42">
        <f>J117</f>
        <v>34</v>
      </c>
      <c r="L118" s="30">
        <v>11.72</v>
      </c>
      <c r="M118" s="31">
        <f>ROUND(K118*L118,2)</f>
        <v>398.48</v>
      </c>
    </row>
    <row r="119" spans="1:13" ht="0.95" customHeight="1" x14ac:dyDescent="0.25">
      <c r="A119" s="16"/>
      <c r="B119" s="16"/>
      <c r="C119" s="16"/>
      <c r="D119" s="23"/>
      <c r="E119" s="16"/>
      <c r="F119" s="16"/>
      <c r="G119" s="16"/>
      <c r="H119" s="16"/>
      <c r="I119" s="16"/>
      <c r="J119" s="16"/>
      <c r="K119" s="43"/>
      <c r="L119" s="32"/>
      <c r="M119" s="32"/>
    </row>
    <row r="120" spans="1:13" ht="22.5" x14ac:dyDescent="0.25">
      <c r="A120" s="8" t="s">
        <v>117</v>
      </c>
      <c r="B120" s="9" t="s">
        <v>21</v>
      </c>
      <c r="C120" s="9" t="s">
        <v>22</v>
      </c>
      <c r="D120" s="12" t="s">
        <v>118</v>
      </c>
      <c r="E120" s="10"/>
      <c r="F120" s="10"/>
      <c r="G120" s="10"/>
      <c r="H120" s="10"/>
      <c r="I120" s="10"/>
      <c r="J120" s="10"/>
      <c r="K120" s="40">
        <f>K123</f>
        <v>29</v>
      </c>
      <c r="L120" s="29">
        <f>L123</f>
        <v>16.89</v>
      </c>
      <c r="M120" s="29">
        <f>M123</f>
        <v>489.81</v>
      </c>
    </row>
    <row r="121" spans="1:13" ht="247.5" x14ac:dyDescent="0.25">
      <c r="A121" s="10"/>
      <c r="B121" s="10"/>
      <c r="C121" s="10"/>
      <c r="D121" s="12" t="s">
        <v>119</v>
      </c>
      <c r="E121" s="10"/>
      <c r="F121" s="10"/>
      <c r="G121" s="10"/>
      <c r="H121" s="10"/>
      <c r="I121" s="10"/>
      <c r="J121" s="10"/>
      <c r="K121" s="41"/>
      <c r="L121" s="30"/>
      <c r="M121" s="30"/>
    </row>
    <row r="122" spans="1:13" x14ac:dyDescent="0.25">
      <c r="A122" s="10"/>
      <c r="B122" s="10"/>
      <c r="C122" s="10"/>
      <c r="D122" s="22"/>
      <c r="E122" s="9" t="s">
        <v>16</v>
      </c>
      <c r="F122" s="13">
        <v>0</v>
      </c>
      <c r="G122" s="14">
        <v>29</v>
      </c>
      <c r="H122" s="14">
        <v>0</v>
      </c>
      <c r="I122" s="14">
        <v>0</v>
      </c>
      <c r="J122" s="11">
        <f>OR(F122&lt;&gt;0,G122&lt;&gt;0,H122&lt;&gt;0,I122&lt;&gt;0)*(F122 + (F122 = 0))*(G122 + (G122 = 0))*(H122 + (H122 = 0))*(I122 + (I122 = 0))</f>
        <v>29</v>
      </c>
      <c r="K122" s="41"/>
      <c r="L122" s="30"/>
      <c r="M122" s="30"/>
    </row>
    <row r="123" spans="1:13" x14ac:dyDescent="0.25">
      <c r="A123" s="10"/>
      <c r="B123" s="10"/>
      <c r="C123" s="10"/>
      <c r="D123" s="22"/>
      <c r="E123" s="10"/>
      <c r="F123" s="10"/>
      <c r="G123" s="10"/>
      <c r="H123" s="10"/>
      <c r="I123" s="10"/>
      <c r="J123" s="15" t="s">
        <v>120</v>
      </c>
      <c r="K123" s="42">
        <f>J122</f>
        <v>29</v>
      </c>
      <c r="L123" s="30">
        <v>16.89</v>
      </c>
      <c r="M123" s="31">
        <f>ROUND(K123*L123,2)</f>
        <v>489.81</v>
      </c>
    </row>
    <row r="124" spans="1:13" ht="0.95" customHeight="1" x14ac:dyDescent="0.25">
      <c r="A124" s="16"/>
      <c r="B124" s="16"/>
      <c r="C124" s="16"/>
      <c r="D124" s="23"/>
      <c r="E124" s="16"/>
      <c r="F124" s="16"/>
      <c r="G124" s="16"/>
      <c r="H124" s="16"/>
      <c r="I124" s="16"/>
      <c r="J124" s="16"/>
      <c r="K124" s="43"/>
      <c r="L124" s="32"/>
      <c r="M124" s="32"/>
    </row>
    <row r="125" spans="1:13" ht="22.5" x14ac:dyDescent="0.25">
      <c r="A125" s="8" t="s">
        <v>121</v>
      </c>
      <c r="B125" s="9" t="s">
        <v>21</v>
      </c>
      <c r="C125" s="9" t="s">
        <v>22</v>
      </c>
      <c r="D125" s="12" t="s">
        <v>122</v>
      </c>
      <c r="E125" s="10"/>
      <c r="F125" s="10"/>
      <c r="G125" s="10"/>
      <c r="H125" s="10"/>
      <c r="I125" s="10"/>
      <c r="J125" s="10"/>
      <c r="K125" s="40">
        <f>K128</f>
        <v>18</v>
      </c>
      <c r="L125" s="29">
        <f>L128</f>
        <v>21.27</v>
      </c>
      <c r="M125" s="29">
        <f>M128</f>
        <v>382.86</v>
      </c>
    </row>
    <row r="126" spans="1:13" ht="247.5" x14ac:dyDescent="0.25">
      <c r="A126" s="10"/>
      <c r="B126" s="10"/>
      <c r="C126" s="10"/>
      <c r="D126" s="12" t="s">
        <v>123</v>
      </c>
      <c r="E126" s="10"/>
      <c r="F126" s="10"/>
      <c r="G126" s="10"/>
      <c r="H126" s="10"/>
      <c r="I126" s="10"/>
      <c r="J126" s="10"/>
      <c r="K126" s="41"/>
      <c r="L126" s="30"/>
      <c r="M126" s="30"/>
    </row>
    <row r="127" spans="1:13" x14ac:dyDescent="0.25">
      <c r="A127" s="10"/>
      <c r="B127" s="10"/>
      <c r="C127" s="10"/>
      <c r="D127" s="22"/>
      <c r="E127" s="9" t="s">
        <v>16</v>
      </c>
      <c r="F127" s="13">
        <v>0</v>
      </c>
      <c r="G127" s="14">
        <v>18</v>
      </c>
      <c r="H127" s="14">
        <v>0</v>
      </c>
      <c r="I127" s="14">
        <v>0</v>
      </c>
      <c r="J127" s="11">
        <f>OR(F127&lt;&gt;0,G127&lt;&gt;0,H127&lt;&gt;0,I127&lt;&gt;0)*(F127 + (F127 = 0))*(G127 + (G127 = 0))*(H127 + (H127 = 0))*(I127 + (I127 = 0))</f>
        <v>18</v>
      </c>
      <c r="K127" s="41"/>
      <c r="L127" s="30"/>
      <c r="M127" s="30"/>
    </row>
    <row r="128" spans="1:13" x14ac:dyDescent="0.25">
      <c r="A128" s="10"/>
      <c r="B128" s="10"/>
      <c r="C128" s="10"/>
      <c r="D128" s="22"/>
      <c r="E128" s="10"/>
      <c r="F128" s="10"/>
      <c r="G128" s="10"/>
      <c r="H128" s="10"/>
      <c r="I128" s="10"/>
      <c r="J128" s="15" t="s">
        <v>124</v>
      </c>
      <c r="K128" s="42">
        <f>J127</f>
        <v>18</v>
      </c>
      <c r="L128" s="30">
        <v>21.27</v>
      </c>
      <c r="M128" s="31">
        <f>ROUND(K128*L128,2)</f>
        <v>382.86</v>
      </c>
    </row>
    <row r="129" spans="1:13" ht="0.95" customHeight="1" x14ac:dyDescent="0.25">
      <c r="A129" s="16"/>
      <c r="B129" s="16"/>
      <c r="C129" s="16"/>
      <c r="D129" s="23"/>
      <c r="E129" s="16"/>
      <c r="F129" s="16"/>
      <c r="G129" s="16"/>
      <c r="H129" s="16"/>
      <c r="I129" s="16"/>
      <c r="J129" s="16"/>
      <c r="K129" s="43"/>
      <c r="L129" s="32"/>
      <c r="M129" s="32"/>
    </row>
    <row r="130" spans="1:13" x14ac:dyDescent="0.25">
      <c r="A130" s="8" t="s">
        <v>125</v>
      </c>
      <c r="B130" s="9" t="s">
        <v>21</v>
      </c>
      <c r="C130" s="9" t="s">
        <v>48</v>
      </c>
      <c r="D130" s="12" t="s">
        <v>57</v>
      </c>
      <c r="E130" s="10"/>
      <c r="F130" s="10"/>
      <c r="G130" s="10"/>
      <c r="H130" s="10"/>
      <c r="I130" s="10"/>
      <c r="J130" s="10"/>
      <c r="K130" s="40">
        <f>K133</f>
        <v>1</v>
      </c>
      <c r="L130" s="29">
        <f>L133</f>
        <v>3160</v>
      </c>
      <c r="M130" s="29">
        <f>M133</f>
        <v>3160</v>
      </c>
    </row>
    <row r="131" spans="1:13" ht="101.25" x14ac:dyDescent="0.25">
      <c r="A131" s="10"/>
      <c r="B131" s="10"/>
      <c r="C131" s="10"/>
      <c r="D131" s="12" t="s">
        <v>126</v>
      </c>
      <c r="E131" s="10"/>
      <c r="F131" s="10"/>
      <c r="G131" s="10"/>
      <c r="H131" s="10"/>
      <c r="I131" s="10"/>
      <c r="J131" s="10"/>
      <c r="K131" s="41"/>
      <c r="L131" s="30"/>
      <c r="M131" s="30"/>
    </row>
    <row r="132" spans="1:13" x14ac:dyDescent="0.25">
      <c r="A132" s="10"/>
      <c r="B132" s="10"/>
      <c r="C132" s="10"/>
      <c r="D132" s="22"/>
      <c r="E132" s="9" t="s">
        <v>16</v>
      </c>
      <c r="F132" s="13">
        <v>1</v>
      </c>
      <c r="G132" s="14">
        <v>0</v>
      </c>
      <c r="H132" s="14">
        <v>0</v>
      </c>
      <c r="I132" s="14">
        <v>0</v>
      </c>
      <c r="J132" s="11">
        <f>OR(F132&lt;&gt;0,G132&lt;&gt;0,H132&lt;&gt;0,I132&lt;&gt;0)*(F132 + (F132 = 0))*(G132 + (G132 = 0))*(H132 + (H132 = 0))*(I132 + (I132 = 0))</f>
        <v>1</v>
      </c>
      <c r="K132" s="41"/>
      <c r="L132" s="30"/>
      <c r="M132" s="30"/>
    </row>
    <row r="133" spans="1:13" x14ac:dyDescent="0.25">
      <c r="A133" s="10"/>
      <c r="B133" s="10"/>
      <c r="C133" s="10"/>
      <c r="D133" s="22"/>
      <c r="E133" s="10"/>
      <c r="F133" s="10"/>
      <c r="G133" s="10"/>
      <c r="H133" s="10"/>
      <c r="I133" s="10"/>
      <c r="J133" s="15" t="s">
        <v>127</v>
      </c>
      <c r="K133" s="42">
        <f>J132*1</f>
        <v>1</v>
      </c>
      <c r="L133" s="33">
        <v>3160</v>
      </c>
      <c r="M133" s="31">
        <f>ROUND(K133*L133,2)</f>
        <v>3160</v>
      </c>
    </row>
    <row r="134" spans="1:13" ht="0.95" customHeight="1" x14ac:dyDescent="0.25">
      <c r="A134" s="16"/>
      <c r="B134" s="16"/>
      <c r="C134" s="16"/>
      <c r="D134" s="23"/>
      <c r="E134" s="16"/>
      <c r="F134" s="16"/>
      <c r="G134" s="16"/>
      <c r="H134" s="16"/>
      <c r="I134" s="16"/>
      <c r="J134" s="16"/>
      <c r="K134" s="43"/>
      <c r="L134" s="32"/>
      <c r="M134" s="32"/>
    </row>
    <row r="135" spans="1:13" x14ac:dyDescent="0.25">
      <c r="A135" s="8" t="s">
        <v>128</v>
      </c>
      <c r="B135" s="9" t="s">
        <v>21</v>
      </c>
      <c r="C135" s="9" t="s">
        <v>48</v>
      </c>
      <c r="D135" s="12" t="s">
        <v>61</v>
      </c>
      <c r="E135" s="10"/>
      <c r="F135" s="10"/>
      <c r="G135" s="10"/>
      <c r="H135" s="10"/>
      <c r="I135" s="10"/>
      <c r="J135" s="10"/>
      <c r="K135" s="40">
        <f>K138</f>
        <v>1</v>
      </c>
      <c r="L135" s="29">
        <f>L138</f>
        <v>350</v>
      </c>
      <c r="M135" s="29">
        <f>M138</f>
        <v>350</v>
      </c>
    </row>
    <row r="136" spans="1:13" ht="67.5" x14ac:dyDescent="0.25">
      <c r="A136" s="10"/>
      <c r="B136" s="10"/>
      <c r="C136" s="10"/>
      <c r="D136" s="12" t="s">
        <v>129</v>
      </c>
      <c r="E136" s="10"/>
      <c r="F136" s="10"/>
      <c r="G136" s="10"/>
      <c r="H136" s="10"/>
      <c r="I136" s="10"/>
      <c r="J136" s="10"/>
      <c r="K136" s="41"/>
      <c r="L136" s="30"/>
      <c r="M136" s="30"/>
    </row>
    <row r="137" spans="1:13" x14ac:dyDescent="0.25">
      <c r="A137" s="10"/>
      <c r="B137" s="10"/>
      <c r="C137" s="10"/>
      <c r="D137" s="22"/>
      <c r="E137" s="9" t="s">
        <v>16</v>
      </c>
      <c r="F137" s="13">
        <v>1</v>
      </c>
      <c r="G137" s="14">
        <v>0</v>
      </c>
      <c r="H137" s="14">
        <v>0</v>
      </c>
      <c r="I137" s="14">
        <v>0</v>
      </c>
      <c r="J137" s="11">
        <f>OR(F137&lt;&gt;0,G137&lt;&gt;0,H137&lt;&gt;0,I137&lt;&gt;0)*(F137 + (F137 = 0))*(G137 + (G137 = 0))*(H137 + (H137 = 0))*(I137 + (I137 = 0))</f>
        <v>1</v>
      </c>
      <c r="K137" s="41"/>
      <c r="L137" s="30"/>
      <c r="M137" s="30"/>
    </row>
    <row r="138" spans="1:13" x14ac:dyDescent="0.25">
      <c r="A138" s="10"/>
      <c r="B138" s="10"/>
      <c r="C138" s="10"/>
      <c r="D138" s="22"/>
      <c r="E138" s="10"/>
      <c r="F138" s="10"/>
      <c r="G138" s="10"/>
      <c r="H138" s="10"/>
      <c r="I138" s="10"/>
      <c r="J138" s="15" t="s">
        <v>130</v>
      </c>
      <c r="K138" s="42">
        <f>J137</f>
        <v>1</v>
      </c>
      <c r="L138" s="33">
        <v>350</v>
      </c>
      <c r="M138" s="31">
        <f>ROUND(K138*L138,2)</f>
        <v>350</v>
      </c>
    </row>
    <row r="139" spans="1:13" ht="0.95" customHeight="1" x14ac:dyDescent="0.25">
      <c r="A139" s="16"/>
      <c r="B139" s="16"/>
      <c r="C139" s="16"/>
      <c r="D139" s="23"/>
      <c r="E139" s="16"/>
      <c r="F139" s="16"/>
      <c r="G139" s="16"/>
      <c r="H139" s="16"/>
      <c r="I139" s="16"/>
      <c r="J139" s="16"/>
      <c r="K139" s="43"/>
      <c r="L139" s="32"/>
      <c r="M139" s="32"/>
    </row>
    <row r="140" spans="1:13" x14ac:dyDescent="0.25">
      <c r="A140" s="10"/>
      <c r="B140" s="10"/>
      <c r="C140" s="10"/>
      <c r="D140" s="22"/>
      <c r="E140" s="10"/>
      <c r="F140" s="10"/>
      <c r="G140" s="10"/>
      <c r="H140" s="10"/>
      <c r="I140" s="10"/>
      <c r="J140" s="15" t="s">
        <v>131</v>
      </c>
      <c r="K140" s="41">
        <v>1</v>
      </c>
      <c r="L140" s="31">
        <f>M105+M110+M115+M120+M125+M130+M135</f>
        <v>4958.6000000000004</v>
      </c>
      <c r="M140" s="31">
        <f>ROUND(K140*L140,2)</f>
        <v>4958.6000000000004</v>
      </c>
    </row>
    <row r="141" spans="1:13" ht="0.95" customHeight="1" x14ac:dyDescent="0.25">
      <c r="A141" s="16"/>
      <c r="B141" s="16"/>
      <c r="C141" s="16"/>
      <c r="D141" s="23"/>
      <c r="E141" s="16"/>
      <c r="F141" s="16"/>
      <c r="G141" s="16"/>
      <c r="H141" s="16"/>
      <c r="I141" s="16"/>
      <c r="J141" s="16"/>
      <c r="K141" s="43"/>
      <c r="L141" s="32"/>
      <c r="M141" s="32"/>
    </row>
    <row r="142" spans="1:13" x14ac:dyDescent="0.25">
      <c r="A142" s="10"/>
      <c r="B142" s="10"/>
      <c r="C142" s="10"/>
      <c r="D142" s="22"/>
      <c r="E142" s="10"/>
      <c r="F142" s="10"/>
      <c r="G142" s="10"/>
      <c r="H142" s="10"/>
      <c r="I142" s="10"/>
      <c r="J142" s="15" t="s">
        <v>132</v>
      </c>
      <c r="K142" s="41">
        <v>1</v>
      </c>
      <c r="L142" s="31">
        <f>M104</f>
        <v>4958.6000000000004</v>
      </c>
      <c r="M142" s="31">
        <f>ROUND(K142*L142,2)</f>
        <v>4958.6000000000004</v>
      </c>
    </row>
    <row r="143" spans="1:13" ht="0.95" customHeight="1" x14ac:dyDescent="0.25">
      <c r="A143" s="16"/>
      <c r="B143" s="16"/>
      <c r="C143" s="16"/>
      <c r="D143" s="23"/>
      <c r="E143" s="16"/>
      <c r="F143" s="16"/>
      <c r="G143" s="16"/>
      <c r="H143" s="16"/>
      <c r="I143" s="16"/>
      <c r="J143" s="16"/>
      <c r="K143" s="43"/>
      <c r="L143" s="32"/>
      <c r="M143" s="32"/>
    </row>
    <row r="144" spans="1:13" ht="33.75" x14ac:dyDescent="0.25">
      <c r="A144" s="4" t="s">
        <v>133</v>
      </c>
      <c r="B144" s="4" t="s">
        <v>15</v>
      </c>
      <c r="C144" s="4" t="s">
        <v>16</v>
      </c>
      <c r="D144" s="20" t="s">
        <v>134</v>
      </c>
      <c r="E144" s="5"/>
      <c r="F144" s="5"/>
      <c r="G144" s="5"/>
      <c r="H144" s="5"/>
      <c r="I144" s="5"/>
      <c r="J144" s="5"/>
      <c r="K144" s="38">
        <f>K433</f>
        <v>1</v>
      </c>
      <c r="L144" s="27">
        <f>L433</f>
        <v>149758.12</v>
      </c>
      <c r="M144" s="27">
        <f>M433</f>
        <v>149758.12</v>
      </c>
    </row>
    <row r="145" spans="1:13" x14ac:dyDescent="0.25">
      <c r="A145" s="6" t="s">
        <v>135</v>
      </c>
      <c r="B145" s="6" t="s">
        <v>15</v>
      </c>
      <c r="C145" s="6" t="s">
        <v>48</v>
      </c>
      <c r="D145" s="21" t="s">
        <v>136</v>
      </c>
      <c r="E145" s="7"/>
      <c r="F145" s="7"/>
      <c r="G145" s="7"/>
      <c r="H145" s="7"/>
      <c r="I145" s="7"/>
      <c r="J145" s="7"/>
      <c r="K145" s="39">
        <f>K266</f>
        <v>1</v>
      </c>
      <c r="L145" s="28">
        <f>L266</f>
        <v>61125.65</v>
      </c>
      <c r="M145" s="28">
        <f>M266</f>
        <v>61125.65</v>
      </c>
    </row>
    <row r="146" spans="1:13" ht="22.5" x14ac:dyDescent="0.25">
      <c r="A146" s="8" t="s">
        <v>137</v>
      </c>
      <c r="B146" s="9" t="s">
        <v>21</v>
      </c>
      <c r="C146" s="9" t="s">
        <v>22</v>
      </c>
      <c r="D146" s="12" t="s">
        <v>138</v>
      </c>
      <c r="E146" s="10"/>
      <c r="F146" s="10"/>
      <c r="G146" s="10"/>
      <c r="H146" s="10"/>
      <c r="I146" s="10"/>
      <c r="J146" s="10"/>
      <c r="K146" s="40">
        <f>K149</f>
        <v>40</v>
      </c>
      <c r="L146" s="29">
        <f>L149</f>
        <v>185.47</v>
      </c>
      <c r="M146" s="29">
        <f>M149</f>
        <v>7418.8</v>
      </c>
    </row>
    <row r="147" spans="1:13" ht="236.25" x14ac:dyDescent="0.25">
      <c r="A147" s="10"/>
      <c r="B147" s="10"/>
      <c r="C147" s="10"/>
      <c r="D147" s="12" t="s">
        <v>139</v>
      </c>
      <c r="E147" s="10"/>
      <c r="F147" s="10"/>
      <c r="G147" s="10"/>
      <c r="H147" s="10"/>
      <c r="I147" s="10"/>
      <c r="J147" s="10"/>
      <c r="K147" s="41"/>
      <c r="L147" s="30"/>
      <c r="M147" s="30"/>
    </row>
    <row r="148" spans="1:13" x14ac:dyDescent="0.25">
      <c r="A148" s="10"/>
      <c r="B148" s="10"/>
      <c r="C148" s="10"/>
      <c r="D148" s="22"/>
      <c r="E148" s="9" t="s">
        <v>16</v>
      </c>
      <c r="F148" s="13">
        <v>0</v>
      </c>
      <c r="G148" s="14">
        <v>40</v>
      </c>
      <c r="H148" s="14">
        <v>0</v>
      </c>
      <c r="I148" s="14">
        <v>0</v>
      </c>
      <c r="J148" s="11">
        <f>OR(F148&lt;&gt;0,G148&lt;&gt;0,H148&lt;&gt;0,I148&lt;&gt;0)*(F148 + (F148 = 0))*(G148 + (G148 = 0))*(H148 + (H148 = 0))*(I148 + (I148 = 0))</f>
        <v>40</v>
      </c>
      <c r="K148" s="41"/>
      <c r="L148" s="30"/>
      <c r="M148" s="30"/>
    </row>
    <row r="149" spans="1:13" x14ac:dyDescent="0.25">
      <c r="A149" s="10"/>
      <c r="B149" s="10"/>
      <c r="C149" s="10"/>
      <c r="D149" s="22"/>
      <c r="E149" s="10"/>
      <c r="F149" s="10"/>
      <c r="G149" s="10"/>
      <c r="H149" s="10"/>
      <c r="I149" s="10"/>
      <c r="J149" s="15" t="s">
        <v>140</v>
      </c>
      <c r="K149" s="42">
        <f>J148</f>
        <v>40</v>
      </c>
      <c r="L149" s="30">
        <v>185.47</v>
      </c>
      <c r="M149" s="31">
        <f>ROUND(K149*L149,2)</f>
        <v>7418.8</v>
      </c>
    </row>
    <row r="150" spans="1:13" ht="0.95" customHeight="1" x14ac:dyDescent="0.25">
      <c r="A150" s="16"/>
      <c r="B150" s="16"/>
      <c r="C150" s="16"/>
      <c r="D150" s="23"/>
      <c r="E150" s="16"/>
      <c r="F150" s="16"/>
      <c r="G150" s="16"/>
      <c r="H150" s="16"/>
      <c r="I150" s="16"/>
      <c r="J150" s="16"/>
      <c r="K150" s="43"/>
      <c r="L150" s="32"/>
      <c r="M150" s="32"/>
    </row>
    <row r="151" spans="1:13" ht="22.5" x14ac:dyDescent="0.25">
      <c r="A151" s="8" t="s">
        <v>141</v>
      </c>
      <c r="B151" s="9" t="s">
        <v>21</v>
      </c>
      <c r="C151" s="9" t="s">
        <v>22</v>
      </c>
      <c r="D151" s="12" t="s">
        <v>142</v>
      </c>
      <c r="E151" s="10"/>
      <c r="F151" s="10"/>
      <c r="G151" s="10"/>
      <c r="H151" s="10"/>
      <c r="I151" s="10"/>
      <c r="J151" s="10"/>
      <c r="K151" s="40">
        <f>K154</f>
        <v>180</v>
      </c>
      <c r="L151" s="29">
        <f>L154</f>
        <v>142.65</v>
      </c>
      <c r="M151" s="29">
        <f>M154</f>
        <v>25677</v>
      </c>
    </row>
    <row r="152" spans="1:13" ht="213.75" x14ac:dyDescent="0.25">
      <c r="A152" s="10"/>
      <c r="B152" s="10"/>
      <c r="C152" s="10"/>
      <c r="D152" s="12" t="s">
        <v>143</v>
      </c>
      <c r="E152" s="10"/>
      <c r="F152" s="10"/>
      <c r="G152" s="10"/>
      <c r="H152" s="10"/>
      <c r="I152" s="10"/>
      <c r="J152" s="10"/>
      <c r="K152" s="41"/>
      <c r="L152" s="30"/>
      <c r="M152" s="30"/>
    </row>
    <row r="153" spans="1:13" x14ac:dyDescent="0.25">
      <c r="A153" s="10"/>
      <c r="B153" s="10"/>
      <c r="C153" s="10"/>
      <c r="D153" s="22"/>
      <c r="E153" s="9" t="s">
        <v>16</v>
      </c>
      <c r="F153" s="13">
        <v>0</v>
      </c>
      <c r="G153" s="14">
        <v>180</v>
      </c>
      <c r="H153" s="14">
        <v>0</v>
      </c>
      <c r="I153" s="14">
        <v>0</v>
      </c>
      <c r="J153" s="11">
        <f>OR(F153&lt;&gt;0,G153&lt;&gt;0,H153&lt;&gt;0,I153&lt;&gt;0)*(F153 + (F153 = 0))*(G153 + (G153 = 0))*(H153 + (H153 = 0))*(I153 + (I153 = 0))</f>
        <v>180</v>
      </c>
      <c r="K153" s="41"/>
      <c r="L153" s="30"/>
      <c r="M153" s="30"/>
    </row>
    <row r="154" spans="1:13" x14ac:dyDescent="0.25">
      <c r="A154" s="10"/>
      <c r="B154" s="10"/>
      <c r="C154" s="10"/>
      <c r="D154" s="22"/>
      <c r="E154" s="10"/>
      <c r="F154" s="10"/>
      <c r="G154" s="10"/>
      <c r="H154" s="10"/>
      <c r="I154" s="10"/>
      <c r="J154" s="15" t="s">
        <v>144</v>
      </c>
      <c r="K154" s="42">
        <f>J153</f>
        <v>180</v>
      </c>
      <c r="L154" s="30">
        <v>142.65</v>
      </c>
      <c r="M154" s="31">
        <f>ROUND(K154*L154,2)</f>
        <v>25677</v>
      </c>
    </row>
    <row r="155" spans="1:13" ht="0.95" customHeight="1" x14ac:dyDescent="0.25">
      <c r="A155" s="16"/>
      <c r="B155" s="16"/>
      <c r="C155" s="16"/>
      <c r="D155" s="23"/>
      <c r="E155" s="16"/>
      <c r="F155" s="16"/>
      <c r="G155" s="16"/>
      <c r="H155" s="16"/>
      <c r="I155" s="16"/>
      <c r="J155" s="16"/>
      <c r="K155" s="43"/>
      <c r="L155" s="32"/>
      <c r="M155" s="32"/>
    </row>
    <row r="156" spans="1:13" ht="22.5" x14ac:dyDescent="0.25">
      <c r="A156" s="8" t="s">
        <v>145</v>
      </c>
      <c r="B156" s="9" t="s">
        <v>21</v>
      </c>
      <c r="C156" s="9" t="s">
        <v>22</v>
      </c>
      <c r="D156" s="12" t="s">
        <v>146</v>
      </c>
      <c r="E156" s="10"/>
      <c r="F156" s="10"/>
      <c r="G156" s="10"/>
      <c r="H156" s="10"/>
      <c r="I156" s="10"/>
      <c r="J156" s="10"/>
      <c r="K156" s="40">
        <f>K159</f>
        <v>30</v>
      </c>
      <c r="L156" s="29">
        <f>L159</f>
        <v>117.3</v>
      </c>
      <c r="M156" s="29">
        <f>M159</f>
        <v>3519</v>
      </c>
    </row>
    <row r="157" spans="1:13" ht="236.25" x14ac:dyDescent="0.25">
      <c r="A157" s="10"/>
      <c r="B157" s="10"/>
      <c r="C157" s="10"/>
      <c r="D157" s="12" t="s">
        <v>147</v>
      </c>
      <c r="E157" s="10"/>
      <c r="F157" s="10"/>
      <c r="G157" s="10"/>
      <c r="H157" s="10"/>
      <c r="I157" s="10"/>
      <c r="J157" s="10"/>
      <c r="K157" s="41"/>
      <c r="L157" s="30"/>
      <c r="M157" s="30"/>
    </row>
    <row r="158" spans="1:13" x14ac:dyDescent="0.25">
      <c r="A158" s="10"/>
      <c r="B158" s="10"/>
      <c r="C158" s="10"/>
      <c r="D158" s="22"/>
      <c r="E158" s="9" t="s">
        <v>16</v>
      </c>
      <c r="F158" s="13">
        <v>0</v>
      </c>
      <c r="G158" s="14">
        <v>30</v>
      </c>
      <c r="H158" s="14">
        <v>0</v>
      </c>
      <c r="I158" s="14">
        <v>0</v>
      </c>
      <c r="J158" s="11">
        <f>OR(F158&lt;&gt;0,G158&lt;&gt;0,H158&lt;&gt;0,I158&lt;&gt;0)*(F158 + (F158 = 0))*(G158 + (G158 = 0))*(H158 + (H158 = 0))*(I158 + (I158 = 0))</f>
        <v>30</v>
      </c>
      <c r="K158" s="41"/>
      <c r="L158" s="30"/>
      <c r="M158" s="30"/>
    </row>
    <row r="159" spans="1:13" x14ac:dyDescent="0.25">
      <c r="A159" s="10"/>
      <c r="B159" s="10"/>
      <c r="C159" s="10"/>
      <c r="D159" s="22"/>
      <c r="E159" s="10"/>
      <c r="F159" s="10"/>
      <c r="G159" s="10"/>
      <c r="H159" s="10"/>
      <c r="I159" s="10"/>
      <c r="J159" s="15" t="s">
        <v>148</v>
      </c>
      <c r="K159" s="42">
        <f>J158</f>
        <v>30</v>
      </c>
      <c r="L159" s="30">
        <v>117.3</v>
      </c>
      <c r="M159" s="31">
        <f>ROUND(K159*L159,2)</f>
        <v>3519</v>
      </c>
    </row>
    <row r="160" spans="1:13" ht="0.95" customHeight="1" x14ac:dyDescent="0.25">
      <c r="A160" s="16"/>
      <c r="B160" s="16"/>
      <c r="C160" s="16"/>
      <c r="D160" s="23"/>
      <c r="E160" s="16"/>
      <c r="F160" s="16"/>
      <c r="G160" s="16"/>
      <c r="H160" s="16"/>
      <c r="I160" s="16"/>
      <c r="J160" s="16"/>
      <c r="K160" s="43"/>
      <c r="L160" s="32"/>
      <c r="M160" s="32"/>
    </row>
    <row r="161" spans="1:13" ht="22.5" x14ac:dyDescent="0.25">
      <c r="A161" s="8" t="s">
        <v>149</v>
      </c>
      <c r="B161" s="9" t="s">
        <v>21</v>
      </c>
      <c r="C161" s="9" t="s">
        <v>22</v>
      </c>
      <c r="D161" s="12" t="s">
        <v>150</v>
      </c>
      <c r="E161" s="10"/>
      <c r="F161" s="10"/>
      <c r="G161" s="10"/>
      <c r="H161" s="10"/>
      <c r="I161" s="10"/>
      <c r="J161" s="10"/>
      <c r="K161" s="40">
        <f>K164</f>
        <v>60</v>
      </c>
      <c r="L161" s="29">
        <f>L164</f>
        <v>85.37</v>
      </c>
      <c r="M161" s="29">
        <f>M164</f>
        <v>5122.2</v>
      </c>
    </row>
    <row r="162" spans="1:13" ht="213.75" x14ac:dyDescent="0.25">
      <c r="A162" s="10"/>
      <c r="B162" s="10"/>
      <c r="C162" s="10"/>
      <c r="D162" s="12" t="s">
        <v>151</v>
      </c>
      <c r="E162" s="10"/>
      <c r="F162" s="10"/>
      <c r="G162" s="10"/>
      <c r="H162" s="10"/>
      <c r="I162" s="10"/>
      <c r="J162" s="10"/>
      <c r="K162" s="41"/>
      <c r="L162" s="30"/>
      <c r="M162" s="30"/>
    </row>
    <row r="163" spans="1:13" x14ac:dyDescent="0.25">
      <c r="A163" s="10"/>
      <c r="B163" s="10"/>
      <c r="C163" s="10"/>
      <c r="D163" s="22"/>
      <c r="E163" s="9" t="s">
        <v>16</v>
      </c>
      <c r="F163" s="13">
        <v>0</v>
      </c>
      <c r="G163" s="14">
        <v>60</v>
      </c>
      <c r="H163" s="14">
        <v>0</v>
      </c>
      <c r="I163" s="14">
        <v>0</v>
      </c>
      <c r="J163" s="11">
        <f>OR(F163&lt;&gt;0,G163&lt;&gt;0,H163&lt;&gt;0,I163&lt;&gt;0)*(F163 + (F163 = 0))*(G163 + (G163 = 0))*(H163 + (H163 = 0))*(I163 + (I163 = 0))</f>
        <v>60</v>
      </c>
      <c r="K163" s="41"/>
      <c r="L163" s="30"/>
      <c r="M163" s="30"/>
    </row>
    <row r="164" spans="1:13" x14ac:dyDescent="0.25">
      <c r="A164" s="10"/>
      <c r="B164" s="10"/>
      <c r="C164" s="10"/>
      <c r="D164" s="22"/>
      <c r="E164" s="10"/>
      <c r="F164" s="10"/>
      <c r="G164" s="10"/>
      <c r="H164" s="10"/>
      <c r="I164" s="10"/>
      <c r="J164" s="15" t="s">
        <v>152</v>
      </c>
      <c r="K164" s="42">
        <f>J163</f>
        <v>60</v>
      </c>
      <c r="L164" s="30">
        <v>85.37</v>
      </c>
      <c r="M164" s="31">
        <f>ROUND(K164*L164,2)</f>
        <v>5122.2</v>
      </c>
    </row>
    <row r="165" spans="1:13" ht="0.95" customHeight="1" x14ac:dyDescent="0.25">
      <c r="A165" s="16"/>
      <c r="B165" s="16"/>
      <c r="C165" s="16"/>
      <c r="D165" s="23"/>
      <c r="E165" s="16"/>
      <c r="F165" s="16"/>
      <c r="G165" s="16"/>
      <c r="H165" s="16"/>
      <c r="I165" s="16"/>
      <c r="J165" s="16"/>
      <c r="K165" s="43"/>
      <c r="L165" s="32"/>
      <c r="M165" s="32"/>
    </row>
    <row r="166" spans="1:13" ht="22.5" x14ac:dyDescent="0.25">
      <c r="A166" s="8" t="s">
        <v>153</v>
      </c>
      <c r="B166" s="9" t="s">
        <v>21</v>
      </c>
      <c r="C166" s="9" t="s">
        <v>22</v>
      </c>
      <c r="D166" s="12" t="s">
        <v>154</v>
      </c>
      <c r="E166" s="10"/>
      <c r="F166" s="10"/>
      <c r="G166" s="10"/>
      <c r="H166" s="10"/>
      <c r="I166" s="10"/>
      <c r="J166" s="10"/>
      <c r="K166" s="40">
        <f>K169</f>
        <v>20</v>
      </c>
      <c r="L166" s="29">
        <f>L169</f>
        <v>86.05</v>
      </c>
      <c r="M166" s="29">
        <f>M169</f>
        <v>1721</v>
      </c>
    </row>
    <row r="167" spans="1:13" ht="236.25" x14ac:dyDescent="0.25">
      <c r="A167" s="10"/>
      <c r="B167" s="10"/>
      <c r="C167" s="10"/>
      <c r="D167" s="12" t="s">
        <v>155</v>
      </c>
      <c r="E167" s="10"/>
      <c r="F167" s="10"/>
      <c r="G167" s="10"/>
      <c r="H167" s="10"/>
      <c r="I167" s="10"/>
      <c r="J167" s="10"/>
      <c r="K167" s="41"/>
      <c r="L167" s="30"/>
      <c r="M167" s="30"/>
    </row>
    <row r="168" spans="1:13" x14ac:dyDescent="0.25">
      <c r="A168" s="10"/>
      <c r="B168" s="10"/>
      <c r="C168" s="10"/>
      <c r="D168" s="22"/>
      <c r="E168" s="9" t="s">
        <v>16</v>
      </c>
      <c r="F168" s="13">
        <v>0</v>
      </c>
      <c r="G168" s="14">
        <v>20</v>
      </c>
      <c r="H168" s="14">
        <v>0</v>
      </c>
      <c r="I168" s="14">
        <v>0</v>
      </c>
      <c r="J168" s="11">
        <f>OR(F168&lt;&gt;0,G168&lt;&gt;0,H168&lt;&gt;0,I168&lt;&gt;0)*(F168 + (F168 = 0))*(G168 + (G168 = 0))*(H168 + (H168 = 0))*(I168 + (I168 = 0))</f>
        <v>20</v>
      </c>
      <c r="K168" s="41"/>
      <c r="L168" s="30"/>
      <c r="M168" s="30"/>
    </row>
    <row r="169" spans="1:13" x14ac:dyDescent="0.25">
      <c r="A169" s="10"/>
      <c r="B169" s="10"/>
      <c r="C169" s="10"/>
      <c r="D169" s="22"/>
      <c r="E169" s="10"/>
      <c r="F169" s="10"/>
      <c r="G169" s="10"/>
      <c r="H169" s="10"/>
      <c r="I169" s="10"/>
      <c r="J169" s="15" t="s">
        <v>156</v>
      </c>
      <c r="K169" s="42">
        <f>J168</f>
        <v>20</v>
      </c>
      <c r="L169" s="30">
        <v>86.05</v>
      </c>
      <c r="M169" s="31">
        <f>ROUND(K169*L169,2)</f>
        <v>1721</v>
      </c>
    </row>
    <row r="170" spans="1:13" ht="0.95" customHeight="1" x14ac:dyDescent="0.25">
      <c r="A170" s="16"/>
      <c r="B170" s="16"/>
      <c r="C170" s="16"/>
      <c r="D170" s="23"/>
      <c r="E170" s="16"/>
      <c r="F170" s="16"/>
      <c r="G170" s="16"/>
      <c r="H170" s="16"/>
      <c r="I170" s="16"/>
      <c r="J170" s="16"/>
      <c r="K170" s="43"/>
      <c r="L170" s="32"/>
      <c r="M170" s="32"/>
    </row>
    <row r="171" spans="1:13" x14ac:dyDescent="0.25">
      <c r="A171" s="8" t="s">
        <v>157</v>
      </c>
      <c r="B171" s="9" t="s">
        <v>21</v>
      </c>
      <c r="C171" s="9" t="s">
        <v>48</v>
      </c>
      <c r="D171" s="12" t="s">
        <v>158</v>
      </c>
      <c r="E171" s="10"/>
      <c r="F171" s="10"/>
      <c r="G171" s="10"/>
      <c r="H171" s="10"/>
      <c r="I171" s="10"/>
      <c r="J171" s="10"/>
      <c r="K171" s="40">
        <f>K174</f>
        <v>1</v>
      </c>
      <c r="L171" s="29">
        <f>L174</f>
        <v>3245.88</v>
      </c>
      <c r="M171" s="29">
        <f>M174</f>
        <v>3245.88</v>
      </c>
    </row>
    <row r="172" spans="1:13" ht="157.5" x14ac:dyDescent="0.25">
      <c r="A172" s="10"/>
      <c r="B172" s="10"/>
      <c r="C172" s="10"/>
      <c r="D172" s="12" t="s">
        <v>159</v>
      </c>
      <c r="E172" s="10"/>
      <c r="F172" s="10"/>
      <c r="G172" s="10"/>
      <c r="H172" s="10"/>
      <c r="I172" s="10"/>
      <c r="J172" s="10"/>
      <c r="K172" s="41"/>
      <c r="L172" s="30"/>
      <c r="M172" s="30"/>
    </row>
    <row r="173" spans="1:13" x14ac:dyDescent="0.25">
      <c r="A173" s="10"/>
      <c r="B173" s="10"/>
      <c r="C173" s="10"/>
      <c r="D173" s="22"/>
      <c r="E173" s="9" t="s">
        <v>16</v>
      </c>
      <c r="F173" s="13">
        <v>1</v>
      </c>
      <c r="G173" s="14">
        <v>0</v>
      </c>
      <c r="H173" s="14">
        <v>0</v>
      </c>
      <c r="I173" s="14">
        <v>0</v>
      </c>
      <c r="J173" s="11">
        <f>OR(F173&lt;&gt;0,G173&lt;&gt;0,H173&lt;&gt;0,I173&lt;&gt;0)*(F173 + (F173 = 0))*(G173 + (G173 = 0))*(H173 + (H173 = 0))*(I173 + (I173 = 0))</f>
        <v>1</v>
      </c>
      <c r="K173" s="41"/>
      <c r="L173" s="30"/>
      <c r="M173" s="30"/>
    </row>
    <row r="174" spans="1:13" x14ac:dyDescent="0.25">
      <c r="A174" s="10"/>
      <c r="B174" s="10"/>
      <c r="C174" s="10"/>
      <c r="D174" s="22"/>
      <c r="E174" s="10"/>
      <c r="F174" s="10"/>
      <c r="G174" s="10"/>
      <c r="H174" s="10"/>
      <c r="I174" s="10"/>
      <c r="J174" s="15" t="s">
        <v>160</v>
      </c>
      <c r="K174" s="42">
        <f>J173</f>
        <v>1</v>
      </c>
      <c r="L174" s="30">
        <v>3245.88</v>
      </c>
      <c r="M174" s="31">
        <f>ROUND(K174*L174,2)</f>
        <v>3245.88</v>
      </c>
    </row>
    <row r="175" spans="1:13" ht="0.95" customHeight="1" x14ac:dyDescent="0.25">
      <c r="A175" s="16"/>
      <c r="B175" s="16"/>
      <c r="C175" s="16"/>
      <c r="D175" s="23"/>
      <c r="E175" s="16"/>
      <c r="F175" s="16"/>
      <c r="G175" s="16"/>
      <c r="H175" s="16"/>
      <c r="I175" s="16"/>
      <c r="J175" s="16"/>
      <c r="K175" s="43"/>
      <c r="L175" s="32"/>
      <c r="M175" s="32"/>
    </row>
    <row r="176" spans="1:13" x14ac:dyDescent="0.25">
      <c r="A176" s="8" t="s">
        <v>161</v>
      </c>
      <c r="B176" s="9" t="s">
        <v>21</v>
      </c>
      <c r="C176" s="9" t="s">
        <v>48</v>
      </c>
      <c r="D176" s="12" t="s">
        <v>162</v>
      </c>
      <c r="E176" s="10"/>
      <c r="F176" s="10"/>
      <c r="G176" s="10"/>
      <c r="H176" s="10"/>
      <c r="I176" s="10"/>
      <c r="J176" s="10"/>
      <c r="K176" s="40">
        <f>K179</f>
        <v>1</v>
      </c>
      <c r="L176" s="29">
        <f>L179</f>
        <v>1629.27</v>
      </c>
      <c r="M176" s="29">
        <f>M179</f>
        <v>1629.27</v>
      </c>
    </row>
    <row r="177" spans="1:13" ht="157.5" x14ac:dyDescent="0.25">
      <c r="A177" s="10"/>
      <c r="B177" s="10"/>
      <c r="C177" s="10"/>
      <c r="D177" s="12" t="s">
        <v>163</v>
      </c>
      <c r="E177" s="10"/>
      <c r="F177" s="10"/>
      <c r="G177" s="10"/>
      <c r="H177" s="10"/>
      <c r="I177" s="10"/>
      <c r="J177" s="10"/>
      <c r="K177" s="41"/>
      <c r="L177" s="30"/>
      <c r="M177" s="30"/>
    </row>
    <row r="178" spans="1:13" x14ac:dyDescent="0.25">
      <c r="A178" s="10"/>
      <c r="B178" s="10"/>
      <c r="C178" s="10"/>
      <c r="D178" s="22"/>
      <c r="E178" s="9" t="s">
        <v>16</v>
      </c>
      <c r="F178" s="13">
        <v>1</v>
      </c>
      <c r="G178" s="14">
        <v>0</v>
      </c>
      <c r="H178" s="14">
        <v>0</v>
      </c>
      <c r="I178" s="14">
        <v>0</v>
      </c>
      <c r="J178" s="11">
        <f>OR(F178&lt;&gt;0,G178&lt;&gt;0,H178&lt;&gt;0,I178&lt;&gt;0)*(F178 + (F178 = 0))*(G178 + (G178 = 0))*(H178 + (H178 = 0))*(I178 + (I178 = 0))</f>
        <v>1</v>
      </c>
      <c r="K178" s="41"/>
      <c r="L178" s="30"/>
      <c r="M178" s="30"/>
    </row>
    <row r="179" spans="1:13" x14ac:dyDescent="0.25">
      <c r="A179" s="10"/>
      <c r="B179" s="10"/>
      <c r="C179" s="10"/>
      <c r="D179" s="22"/>
      <c r="E179" s="10"/>
      <c r="F179" s="10"/>
      <c r="G179" s="10"/>
      <c r="H179" s="10"/>
      <c r="I179" s="10"/>
      <c r="J179" s="15" t="s">
        <v>164</v>
      </c>
      <c r="K179" s="42">
        <f>J178</f>
        <v>1</v>
      </c>
      <c r="L179" s="30">
        <v>1629.27</v>
      </c>
      <c r="M179" s="31">
        <f>ROUND(K179*L179,2)</f>
        <v>1629.27</v>
      </c>
    </row>
    <row r="180" spans="1:13" ht="0.95" customHeight="1" x14ac:dyDescent="0.25">
      <c r="A180" s="16"/>
      <c r="B180" s="16"/>
      <c r="C180" s="16"/>
      <c r="D180" s="23"/>
      <c r="E180" s="16"/>
      <c r="F180" s="16"/>
      <c r="G180" s="16"/>
      <c r="H180" s="16"/>
      <c r="I180" s="16"/>
      <c r="J180" s="16"/>
      <c r="K180" s="43"/>
      <c r="L180" s="32"/>
      <c r="M180" s="32"/>
    </row>
    <row r="181" spans="1:13" x14ac:dyDescent="0.25">
      <c r="A181" s="8" t="s">
        <v>165</v>
      </c>
      <c r="B181" s="9" t="s">
        <v>21</v>
      </c>
      <c r="C181" s="9" t="s">
        <v>48</v>
      </c>
      <c r="D181" s="12" t="s">
        <v>166</v>
      </c>
      <c r="E181" s="10"/>
      <c r="F181" s="10"/>
      <c r="G181" s="10"/>
      <c r="H181" s="10"/>
      <c r="I181" s="10"/>
      <c r="J181" s="10"/>
      <c r="K181" s="40">
        <f>K184</f>
        <v>2</v>
      </c>
      <c r="L181" s="29">
        <f>L184</f>
        <v>196.51</v>
      </c>
      <c r="M181" s="29">
        <f>M184</f>
        <v>393.02</v>
      </c>
    </row>
    <row r="182" spans="1:13" ht="146.25" x14ac:dyDescent="0.25">
      <c r="A182" s="10"/>
      <c r="B182" s="10"/>
      <c r="C182" s="10"/>
      <c r="D182" s="12" t="s">
        <v>167</v>
      </c>
      <c r="E182" s="10"/>
      <c r="F182" s="10"/>
      <c r="G182" s="10"/>
      <c r="H182" s="10"/>
      <c r="I182" s="10"/>
      <c r="J182" s="10"/>
      <c r="K182" s="41"/>
      <c r="L182" s="30"/>
      <c r="M182" s="30"/>
    </row>
    <row r="183" spans="1:13" x14ac:dyDescent="0.25">
      <c r="A183" s="10"/>
      <c r="B183" s="10"/>
      <c r="C183" s="10"/>
      <c r="D183" s="22"/>
      <c r="E183" s="9" t="s">
        <v>16</v>
      </c>
      <c r="F183" s="13">
        <v>2</v>
      </c>
      <c r="G183" s="14">
        <v>0</v>
      </c>
      <c r="H183" s="14">
        <v>0</v>
      </c>
      <c r="I183" s="14">
        <v>0</v>
      </c>
      <c r="J183" s="11">
        <f>OR(F183&lt;&gt;0,G183&lt;&gt;0,H183&lt;&gt;0,I183&lt;&gt;0)*(F183 + (F183 = 0))*(G183 + (G183 = 0))*(H183 + (H183 = 0))*(I183 + (I183 = 0))</f>
        <v>2</v>
      </c>
      <c r="K183" s="41"/>
      <c r="L183" s="30"/>
      <c r="M183" s="30"/>
    </row>
    <row r="184" spans="1:13" x14ac:dyDescent="0.25">
      <c r="A184" s="10"/>
      <c r="B184" s="10"/>
      <c r="C184" s="10"/>
      <c r="D184" s="22"/>
      <c r="E184" s="10"/>
      <c r="F184" s="10"/>
      <c r="G184" s="10"/>
      <c r="H184" s="10"/>
      <c r="I184" s="10"/>
      <c r="J184" s="15" t="s">
        <v>168</v>
      </c>
      <c r="K184" s="42">
        <f>J183</f>
        <v>2</v>
      </c>
      <c r="L184" s="30">
        <v>196.51</v>
      </c>
      <c r="M184" s="31">
        <f>ROUND(K184*L184,2)</f>
        <v>393.02</v>
      </c>
    </row>
    <row r="185" spans="1:13" ht="0.95" customHeight="1" x14ac:dyDescent="0.25">
      <c r="A185" s="16"/>
      <c r="B185" s="16"/>
      <c r="C185" s="16"/>
      <c r="D185" s="23"/>
      <c r="E185" s="16"/>
      <c r="F185" s="16"/>
      <c r="G185" s="16"/>
      <c r="H185" s="16"/>
      <c r="I185" s="16"/>
      <c r="J185" s="16"/>
      <c r="K185" s="43"/>
      <c r="L185" s="32"/>
      <c r="M185" s="32"/>
    </row>
    <row r="186" spans="1:13" x14ac:dyDescent="0.25">
      <c r="A186" s="8" t="s">
        <v>169</v>
      </c>
      <c r="B186" s="9" t="s">
        <v>21</v>
      </c>
      <c r="C186" s="9" t="s">
        <v>68</v>
      </c>
      <c r="D186" s="12" t="s">
        <v>170</v>
      </c>
      <c r="E186" s="10"/>
      <c r="F186" s="10"/>
      <c r="G186" s="10"/>
      <c r="H186" s="10"/>
      <c r="I186" s="10"/>
      <c r="J186" s="10"/>
      <c r="K186" s="40">
        <f>K189</f>
        <v>2</v>
      </c>
      <c r="L186" s="29">
        <f>L189</f>
        <v>169.62</v>
      </c>
      <c r="M186" s="29">
        <f>M189</f>
        <v>339.24</v>
      </c>
    </row>
    <row r="187" spans="1:13" ht="123.75" x14ac:dyDescent="0.25">
      <c r="A187" s="10"/>
      <c r="B187" s="10"/>
      <c r="C187" s="10"/>
      <c r="D187" s="12" t="s">
        <v>171</v>
      </c>
      <c r="E187" s="10"/>
      <c r="F187" s="10"/>
      <c r="G187" s="10"/>
      <c r="H187" s="10"/>
      <c r="I187" s="10"/>
      <c r="J187" s="10"/>
      <c r="K187" s="41"/>
      <c r="L187" s="30"/>
      <c r="M187" s="30"/>
    </row>
    <row r="188" spans="1:13" x14ac:dyDescent="0.25">
      <c r="A188" s="10"/>
      <c r="B188" s="10"/>
      <c r="C188" s="10"/>
      <c r="D188" s="22"/>
      <c r="E188" s="9" t="s">
        <v>16</v>
      </c>
      <c r="F188" s="13">
        <v>2</v>
      </c>
      <c r="G188" s="14">
        <v>0</v>
      </c>
      <c r="H188" s="14">
        <v>0</v>
      </c>
      <c r="I188" s="14">
        <v>0</v>
      </c>
      <c r="J188" s="11">
        <f>OR(F188&lt;&gt;0,G188&lt;&gt;0,H188&lt;&gt;0,I188&lt;&gt;0)*(F188 + (F188 = 0))*(G188 + (G188 = 0))*(H188 + (H188 = 0))*(I188 + (I188 = 0))</f>
        <v>2</v>
      </c>
      <c r="K188" s="41"/>
      <c r="L188" s="30"/>
      <c r="M188" s="30"/>
    </row>
    <row r="189" spans="1:13" x14ac:dyDescent="0.25">
      <c r="A189" s="10"/>
      <c r="B189" s="10"/>
      <c r="C189" s="10"/>
      <c r="D189" s="22"/>
      <c r="E189" s="10"/>
      <c r="F189" s="10"/>
      <c r="G189" s="10"/>
      <c r="H189" s="10"/>
      <c r="I189" s="10"/>
      <c r="J189" s="15" t="s">
        <v>172</v>
      </c>
      <c r="K189" s="42">
        <f>J188</f>
        <v>2</v>
      </c>
      <c r="L189" s="30">
        <v>169.62</v>
      </c>
      <c r="M189" s="31">
        <f>ROUND(K189*L189,2)</f>
        <v>339.24</v>
      </c>
    </row>
    <row r="190" spans="1:13" ht="0.95" customHeight="1" x14ac:dyDescent="0.25">
      <c r="A190" s="16"/>
      <c r="B190" s="16"/>
      <c r="C190" s="16"/>
      <c r="D190" s="23"/>
      <c r="E190" s="16"/>
      <c r="F190" s="16"/>
      <c r="G190" s="16"/>
      <c r="H190" s="16"/>
      <c r="I190" s="16"/>
      <c r="J190" s="16"/>
      <c r="K190" s="43"/>
      <c r="L190" s="32"/>
      <c r="M190" s="32"/>
    </row>
    <row r="191" spans="1:13" x14ac:dyDescent="0.25">
      <c r="A191" s="8" t="s">
        <v>173</v>
      </c>
      <c r="B191" s="9" t="s">
        <v>21</v>
      </c>
      <c r="C191" s="9" t="s">
        <v>68</v>
      </c>
      <c r="D191" s="12" t="s">
        <v>174</v>
      </c>
      <c r="E191" s="10"/>
      <c r="F191" s="10"/>
      <c r="G191" s="10"/>
      <c r="H191" s="10"/>
      <c r="I191" s="10"/>
      <c r="J191" s="10"/>
      <c r="K191" s="40">
        <f>K194</f>
        <v>6</v>
      </c>
      <c r="L191" s="29">
        <f>L194</f>
        <v>82.8</v>
      </c>
      <c r="M191" s="29">
        <f>M194</f>
        <v>496.8</v>
      </c>
    </row>
    <row r="192" spans="1:13" ht="123.75" x14ac:dyDescent="0.25">
      <c r="A192" s="10"/>
      <c r="B192" s="10"/>
      <c r="C192" s="10"/>
      <c r="D192" s="12" t="s">
        <v>175</v>
      </c>
      <c r="E192" s="10"/>
      <c r="F192" s="10"/>
      <c r="G192" s="10"/>
      <c r="H192" s="10"/>
      <c r="I192" s="10"/>
      <c r="J192" s="10"/>
      <c r="K192" s="41"/>
      <c r="L192" s="30"/>
      <c r="M192" s="30"/>
    </row>
    <row r="193" spans="1:13" x14ac:dyDescent="0.25">
      <c r="A193" s="10"/>
      <c r="B193" s="10"/>
      <c r="C193" s="10"/>
      <c r="D193" s="22"/>
      <c r="E193" s="9" t="s">
        <v>16</v>
      </c>
      <c r="F193" s="13">
        <v>6</v>
      </c>
      <c r="G193" s="14">
        <v>0</v>
      </c>
      <c r="H193" s="14">
        <v>0</v>
      </c>
      <c r="I193" s="14">
        <v>0</v>
      </c>
      <c r="J193" s="11">
        <f>OR(F193&lt;&gt;0,G193&lt;&gt;0,H193&lt;&gt;0,I193&lt;&gt;0)*(F193 + (F193 = 0))*(G193 + (G193 = 0))*(H193 + (H193 = 0))*(I193 + (I193 = 0))</f>
        <v>6</v>
      </c>
      <c r="K193" s="41"/>
      <c r="L193" s="30"/>
      <c r="M193" s="30"/>
    </row>
    <row r="194" spans="1:13" x14ac:dyDescent="0.25">
      <c r="A194" s="10"/>
      <c r="B194" s="10"/>
      <c r="C194" s="10"/>
      <c r="D194" s="22"/>
      <c r="E194" s="10"/>
      <c r="F194" s="10"/>
      <c r="G194" s="10"/>
      <c r="H194" s="10"/>
      <c r="I194" s="10"/>
      <c r="J194" s="15" t="s">
        <v>176</v>
      </c>
      <c r="K194" s="42">
        <f>J193</f>
        <v>6</v>
      </c>
      <c r="L194" s="30">
        <v>82.8</v>
      </c>
      <c r="M194" s="31">
        <f>ROUND(K194*L194,2)</f>
        <v>496.8</v>
      </c>
    </row>
    <row r="195" spans="1:13" ht="0.95" customHeight="1" x14ac:dyDescent="0.25">
      <c r="A195" s="16"/>
      <c r="B195" s="16"/>
      <c r="C195" s="16"/>
      <c r="D195" s="23"/>
      <c r="E195" s="16"/>
      <c r="F195" s="16"/>
      <c r="G195" s="16"/>
      <c r="H195" s="16"/>
      <c r="I195" s="16"/>
      <c r="J195" s="16"/>
      <c r="K195" s="43"/>
      <c r="L195" s="32"/>
      <c r="M195" s="32"/>
    </row>
    <row r="196" spans="1:13" x14ac:dyDescent="0.25">
      <c r="A196" s="8" t="s">
        <v>177</v>
      </c>
      <c r="B196" s="9" t="s">
        <v>21</v>
      </c>
      <c r="C196" s="9" t="s">
        <v>68</v>
      </c>
      <c r="D196" s="12" t="s">
        <v>178</v>
      </c>
      <c r="E196" s="10"/>
      <c r="F196" s="10"/>
      <c r="G196" s="10"/>
      <c r="H196" s="10"/>
      <c r="I196" s="10"/>
      <c r="J196" s="10"/>
      <c r="K196" s="40">
        <f>K199</f>
        <v>4</v>
      </c>
      <c r="L196" s="29">
        <f>L199</f>
        <v>32.15</v>
      </c>
      <c r="M196" s="29">
        <f>M199</f>
        <v>128.6</v>
      </c>
    </row>
    <row r="197" spans="1:13" ht="123.75" x14ac:dyDescent="0.25">
      <c r="A197" s="10"/>
      <c r="B197" s="10"/>
      <c r="C197" s="10"/>
      <c r="D197" s="12" t="s">
        <v>179</v>
      </c>
      <c r="E197" s="10"/>
      <c r="F197" s="10"/>
      <c r="G197" s="10"/>
      <c r="H197" s="10"/>
      <c r="I197" s="10"/>
      <c r="J197" s="10"/>
      <c r="K197" s="41"/>
      <c r="L197" s="30"/>
      <c r="M197" s="30"/>
    </row>
    <row r="198" spans="1:13" x14ac:dyDescent="0.25">
      <c r="A198" s="10"/>
      <c r="B198" s="10"/>
      <c r="C198" s="10"/>
      <c r="D198" s="22"/>
      <c r="E198" s="9" t="s">
        <v>16</v>
      </c>
      <c r="F198" s="13">
        <v>4</v>
      </c>
      <c r="G198" s="14">
        <v>0</v>
      </c>
      <c r="H198" s="14">
        <v>0</v>
      </c>
      <c r="I198" s="14">
        <v>0</v>
      </c>
      <c r="J198" s="11">
        <f>OR(F198&lt;&gt;0,G198&lt;&gt;0,H198&lt;&gt;0,I198&lt;&gt;0)*(F198 + (F198 = 0))*(G198 + (G198 = 0))*(H198 + (H198 = 0))*(I198 + (I198 = 0))</f>
        <v>4</v>
      </c>
      <c r="K198" s="41"/>
      <c r="L198" s="30"/>
      <c r="M198" s="30"/>
    </row>
    <row r="199" spans="1:13" x14ac:dyDescent="0.25">
      <c r="A199" s="10"/>
      <c r="B199" s="10"/>
      <c r="C199" s="10"/>
      <c r="D199" s="22"/>
      <c r="E199" s="10"/>
      <c r="F199" s="10"/>
      <c r="G199" s="10"/>
      <c r="H199" s="10"/>
      <c r="I199" s="10"/>
      <c r="J199" s="15" t="s">
        <v>180</v>
      </c>
      <c r="K199" s="42">
        <f>J198</f>
        <v>4</v>
      </c>
      <c r="L199" s="30">
        <v>32.15</v>
      </c>
      <c r="M199" s="31">
        <f>ROUND(K199*L199,2)</f>
        <v>128.6</v>
      </c>
    </row>
    <row r="200" spans="1:13" ht="0.95" customHeight="1" x14ac:dyDescent="0.25">
      <c r="A200" s="16"/>
      <c r="B200" s="16"/>
      <c r="C200" s="16"/>
      <c r="D200" s="23"/>
      <c r="E200" s="16"/>
      <c r="F200" s="16"/>
      <c r="G200" s="16"/>
      <c r="H200" s="16"/>
      <c r="I200" s="16"/>
      <c r="J200" s="16"/>
      <c r="K200" s="43"/>
      <c r="L200" s="32"/>
      <c r="M200" s="32"/>
    </row>
    <row r="201" spans="1:13" ht="22.5" x14ac:dyDescent="0.25">
      <c r="A201" s="8" t="s">
        <v>181</v>
      </c>
      <c r="B201" s="9" t="s">
        <v>21</v>
      </c>
      <c r="C201" s="9" t="s">
        <v>39</v>
      </c>
      <c r="D201" s="12" t="s">
        <v>182</v>
      </c>
      <c r="E201" s="10"/>
      <c r="F201" s="10"/>
      <c r="G201" s="10"/>
      <c r="H201" s="10"/>
      <c r="I201" s="10"/>
      <c r="J201" s="10"/>
      <c r="K201" s="40">
        <f>K204</f>
        <v>1</v>
      </c>
      <c r="L201" s="29">
        <f>L204</f>
        <v>3183.09</v>
      </c>
      <c r="M201" s="29">
        <f>M204</f>
        <v>3183.09</v>
      </c>
    </row>
    <row r="202" spans="1:13" ht="326.25" x14ac:dyDescent="0.25">
      <c r="A202" s="10"/>
      <c r="B202" s="10"/>
      <c r="C202" s="10"/>
      <c r="D202" s="12" t="s">
        <v>183</v>
      </c>
      <c r="E202" s="10"/>
      <c r="F202" s="10"/>
      <c r="G202" s="10"/>
      <c r="H202" s="10"/>
      <c r="I202" s="10"/>
      <c r="J202" s="10"/>
      <c r="K202" s="41"/>
      <c r="L202" s="30"/>
      <c r="M202" s="30"/>
    </row>
    <row r="203" spans="1:13" x14ac:dyDescent="0.25">
      <c r="A203" s="10"/>
      <c r="B203" s="10"/>
      <c r="C203" s="10"/>
      <c r="D203" s="22"/>
      <c r="E203" s="9" t="s">
        <v>16</v>
      </c>
      <c r="F203" s="13">
        <v>1</v>
      </c>
      <c r="G203" s="14">
        <v>0</v>
      </c>
      <c r="H203" s="14">
        <v>0</v>
      </c>
      <c r="I203" s="14">
        <v>0</v>
      </c>
      <c r="J203" s="11">
        <f>OR(F203&lt;&gt;0,G203&lt;&gt;0,H203&lt;&gt;0,I203&lt;&gt;0)*(F203 + (F203 = 0))*(G203 + (G203 = 0))*(H203 + (H203 = 0))*(I203 + (I203 = 0))</f>
        <v>1</v>
      </c>
      <c r="K203" s="41"/>
      <c r="L203" s="30"/>
      <c r="M203" s="30"/>
    </row>
    <row r="204" spans="1:13" x14ac:dyDescent="0.25">
      <c r="A204" s="10"/>
      <c r="B204" s="10"/>
      <c r="C204" s="10"/>
      <c r="D204" s="22"/>
      <c r="E204" s="10"/>
      <c r="F204" s="10"/>
      <c r="G204" s="10"/>
      <c r="H204" s="10"/>
      <c r="I204" s="10"/>
      <c r="J204" s="15" t="s">
        <v>184</v>
      </c>
      <c r="K204" s="42">
        <f>J203</f>
        <v>1</v>
      </c>
      <c r="L204" s="30">
        <v>3183.09</v>
      </c>
      <c r="M204" s="31">
        <f>ROUND(K204*L204,2)</f>
        <v>3183.09</v>
      </c>
    </row>
    <row r="205" spans="1:13" ht="0.95" customHeight="1" x14ac:dyDescent="0.25">
      <c r="A205" s="16"/>
      <c r="B205" s="16"/>
      <c r="C205" s="16"/>
      <c r="D205" s="23"/>
      <c r="E205" s="16"/>
      <c r="F205" s="16"/>
      <c r="G205" s="16"/>
      <c r="H205" s="16"/>
      <c r="I205" s="16"/>
      <c r="J205" s="16"/>
      <c r="K205" s="43"/>
      <c r="L205" s="32"/>
      <c r="M205" s="32"/>
    </row>
    <row r="206" spans="1:13" ht="22.5" x14ac:dyDescent="0.25">
      <c r="A206" s="8" t="s">
        <v>185</v>
      </c>
      <c r="B206" s="9" t="s">
        <v>21</v>
      </c>
      <c r="C206" s="9" t="s">
        <v>39</v>
      </c>
      <c r="D206" s="12" t="s">
        <v>186</v>
      </c>
      <c r="E206" s="10"/>
      <c r="F206" s="10"/>
      <c r="G206" s="10"/>
      <c r="H206" s="10"/>
      <c r="I206" s="10"/>
      <c r="J206" s="10"/>
      <c r="K206" s="40">
        <f>K209</f>
        <v>1</v>
      </c>
      <c r="L206" s="29">
        <f>L209</f>
        <v>1388.93</v>
      </c>
      <c r="M206" s="29">
        <f>M209</f>
        <v>1388.93</v>
      </c>
    </row>
    <row r="207" spans="1:13" ht="326.25" x14ac:dyDescent="0.25">
      <c r="A207" s="10"/>
      <c r="B207" s="10"/>
      <c r="C207" s="10"/>
      <c r="D207" s="12" t="s">
        <v>187</v>
      </c>
      <c r="E207" s="10"/>
      <c r="F207" s="10"/>
      <c r="G207" s="10"/>
      <c r="H207" s="10"/>
      <c r="I207" s="10"/>
      <c r="J207" s="10"/>
      <c r="K207" s="41"/>
      <c r="L207" s="30"/>
      <c r="M207" s="30"/>
    </row>
    <row r="208" spans="1:13" x14ac:dyDescent="0.25">
      <c r="A208" s="10"/>
      <c r="B208" s="10"/>
      <c r="C208" s="10"/>
      <c r="D208" s="22"/>
      <c r="E208" s="9" t="s">
        <v>16</v>
      </c>
      <c r="F208" s="13">
        <v>1</v>
      </c>
      <c r="G208" s="14">
        <v>0</v>
      </c>
      <c r="H208" s="14">
        <v>0</v>
      </c>
      <c r="I208" s="14">
        <v>0</v>
      </c>
      <c r="J208" s="11">
        <f>OR(F208&lt;&gt;0,G208&lt;&gt;0,H208&lt;&gt;0,I208&lt;&gt;0)*(F208 + (F208 = 0))*(G208 + (G208 = 0))*(H208 + (H208 = 0))*(I208 + (I208 = 0))</f>
        <v>1</v>
      </c>
      <c r="K208" s="41"/>
      <c r="L208" s="30"/>
      <c r="M208" s="30"/>
    </row>
    <row r="209" spans="1:13" x14ac:dyDescent="0.25">
      <c r="A209" s="10"/>
      <c r="B209" s="10"/>
      <c r="C209" s="10"/>
      <c r="D209" s="22"/>
      <c r="E209" s="10"/>
      <c r="F209" s="10"/>
      <c r="G209" s="10"/>
      <c r="H209" s="10"/>
      <c r="I209" s="10"/>
      <c r="J209" s="15" t="s">
        <v>188</v>
      </c>
      <c r="K209" s="42">
        <f>J208</f>
        <v>1</v>
      </c>
      <c r="L209" s="30">
        <v>1388.93</v>
      </c>
      <c r="M209" s="31">
        <f>ROUND(K209*L209,2)</f>
        <v>1388.93</v>
      </c>
    </row>
    <row r="210" spans="1:13" ht="0.95" customHeight="1" x14ac:dyDescent="0.25">
      <c r="A210" s="16"/>
      <c r="B210" s="16"/>
      <c r="C210" s="16"/>
      <c r="D210" s="23"/>
      <c r="E210" s="16"/>
      <c r="F210" s="16"/>
      <c r="G210" s="16"/>
      <c r="H210" s="16"/>
      <c r="I210" s="16"/>
      <c r="J210" s="16"/>
      <c r="K210" s="43"/>
      <c r="L210" s="32"/>
      <c r="M210" s="32"/>
    </row>
    <row r="211" spans="1:13" x14ac:dyDescent="0.25">
      <c r="A211" s="8" t="s">
        <v>189</v>
      </c>
      <c r="B211" s="9" t="s">
        <v>21</v>
      </c>
      <c r="C211" s="9" t="s">
        <v>68</v>
      </c>
      <c r="D211" s="12" t="s">
        <v>190</v>
      </c>
      <c r="E211" s="10"/>
      <c r="F211" s="10"/>
      <c r="G211" s="10"/>
      <c r="H211" s="10"/>
      <c r="I211" s="10"/>
      <c r="J211" s="10"/>
      <c r="K211" s="40">
        <f>K214</f>
        <v>1</v>
      </c>
      <c r="L211" s="29">
        <f>L214</f>
        <v>88.03</v>
      </c>
      <c r="M211" s="29">
        <f>M214</f>
        <v>88.03</v>
      </c>
    </row>
    <row r="212" spans="1:13" ht="157.5" x14ac:dyDescent="0.25">
      <c r="A212" s="10"/>
      <c r="B212" s="10"/>
      <c r="C212" s="10"/>
      <c r="D212" s="12" t="s">
        <v>191</v>
      </c>
      <c r="E212" s="10"/>
      <c r="F212" s="10"/>
      <c r="G212" s="10"/>
      <c r="H212" s="10"/>
      <c r="I212" s="10"/>
      <c r="J212" s="10"/>
      <c r="K212" s="41"/>
      <c r="L212" s="30"/>
      <c r="M212" s="30"/>
    </row>
    <row r="213" spans="1:13" x14ac:dyDescent="0.25">
      <c r="A213" s="10"/>
      <c r="B213" s="10"/>
      <c r="C213" s="10"/>
      <c r="D213" s="22"/>
      <c r="E213" s="9" t="s">
        <v>16</v>
      </c>
      <c r="F213" s="13">
        <v>1</v>
      </c>
      <c r="G213" s="14">
        <v>0</v>
      </c>
      <c r="H213" s="14">
        <v>0</v>
      </c>
      <c r="I213" s="14">
        <v>0</v>
      </c>
      <c r="J213" s="11">
        <f>OR(F213&lt;&gt;0,G213&lt;&gt;0,H213&lt;&gt;0,I213&lt;&gt;0)*(F213 + (F213 = 0))*(G213 + (G213 = 0))*(H213 + (H213 = 0))*(I213 + (I213 = 0))</f>
        <v>1</v>
      </c>
      <c r="K213" s="41"/>
      <c r="L213" s="30"/>
      <c r="M213" s="30"/>
    </row>
    <row r="214" spans="1:13" x14ac:dyDescent="0.25">
      <c r="A214" s="10"/>
      <c r="B214" s="10"/>
      <c r="C214" s="10"/>
      <c r="D214" s="22"/>
      <c r="E214" s="10"/>
      <c r="F214" s="10"/>
      <c r="G214" s="10"/>
      <c r="H214" s="10"/>
      <c r="I214" s="10"/>
      <c r="J214" s="15" t="s">
        <v>192</v>
      </c>
      <c r="K214" s="42">
        <f>J213</f>
        <v>1</v>
      </c>
      <c r="L214" s="30">
        <v>88.03</v>
      </c>
      <c r="M214" s="31">
        <f>ROUND(K214*L214,2)</f>
        <v>88.03</v>
      </c>
    </row>
    <row r="215" spans="1:13" ht="0.95" customHeight="1" x14ac:dyDescent="0.25">
      <c r="A215" s="16"/>
      <c r="B215" s="16"/>
      <c r="C215" s="16"/>
      <c r="D215" s="23"/>
      <c r="E215" s="16"/>
      <c r="F215" s="16"/>
      <c r="G215" s="16"/>
      <c r="H215" s="16"/>
      <c r="I215" s="16"/>
      <c r="J215" s="16"/>
      <c r="K215" s="43"/>
      <c r="L215" s="32"/>
      <c r="M215" s="32"/>
    </row>
    <row r="216" spans="1:13" x14ac:dyDescent="0.25">
      <c r="A216" s="8" t="s">
        <v>193</v>
      </c>
      <c r="B216" s="9" t="s">
        <v>21</v>
      </c>
      <c r="C216" s="9" t="s">
        <v>68</v>
      </c>
      <c r="D216" s="12" t="s">
        <v>194</v>
      </c>
      <c r="E216" s="10"/>
      <c r="F216" s="10"/>
      <c r="G216" s="10"/>
      <c r="H216" s="10"/>
      <c r="I216" s="10"/>
      <c r="J216" s="10"/>
      <c r="K216" s="40">
        <f>K219</f>
        <v>1</v>
      </c>
      <c r="L216" s="29">
        <f>L219</f>
        <v>33.25</v>
      </c>
      <c r="M216" s="29">
        <f>M219</f>
        <v>33.25</v>
      </c>
    </row>
    <row r="217" spans="1:13" ht="157.5" x14ac:dyDescent="0.25">
      <c r="A217" s="10"/>
      <c r="B217" s="10"/>
      <c r="C217" s="10"/>
      <c r="D217" s="12" t="s">
        <v>195</v>
      </c>
      <c r="E217" s="10"/>
      <c r="F217" s="10"/>
      <c r="G217" s="10"/>
      <c r="H217" s="10"/>
      <c r="I217" s="10"/>
      <c r="J217" s="10"/>
      <c r="K217" s="41"/>
      <c r="L217" s="30"/>
      <c r="M217" s="30"/>
    </row>
    <row r="218" spans="1:13" x14ac:dyDescent="0.25">
      <c r="A218" s="10"/>
      <c r="B218" s="10"/>
      <c r="C218" s="10"/>
      <c r="D218" s="22"/>
      <c r="E218" s="9" t="s">
        <v>16</v>
      </c>
      <c r="F218" s="13">
        <v>1</v>
      </c>
      <c r="G218" s="14">
        <v>0</v>
      </c>
      <c r="H218" s="14">
        <v>0</v>
      </c>
      <c r="I218" s="14">
        <v>0</v>
      </c>
      <c r="J218" s="11">
        <f>OR(F218&lt;&gt;0,G218&lt;&gt;0,H218&lt;&gt;0,I218&lt;&gt;0)*(F218 + (F218 = 0))*(G218 + (G218 = 0))*(H218 + (H218 = 0))*(I218 + (I218 = 0))</f>
        <v>1</v>
      </c>
      <c r="K218" s="41"/>
      <c r="L218" s="30"/>
      <c r="M218" s="30"/>
    </row>
    <row r="219" spans="1:13" x14ac:dyDescent="0.25">
      <c r="A219" s="10"/>
      <c r="B219" s="10"/>
      <c r="C219" s="10"/>
      <c r="D219" s="22"/>
      <c r="E219" s="10"/>
      <c r="F219" s="10"/>
      <c r="G219" s="10"/>
      <c r="H219" s="10"/>
      <c r="I219" s="10"/>
      <c r="J219" s="15" t="s">
        <v>196</v>
      </c>
      <c r="K219" s="42">
        <f>J218</f>
        <v>1</v>
      </c>
      <c r="L219" s="30">
        <v>33.25</v>
      </c>
      <c r="M219" s="31">
        <f>ROUND(K219*L219,2)</f>
        <v>33.25</v>
      </c>
    </row>
    <row r="220" spans="1:13" ht="0.95" customHeight="1" x14ac:dyDescent="0.25">
      <c r="A220" s="16"/>
      <c r="B220" s="16"/>
      <c r="C220" s="16"/>
      <c r="D220" s="23"/>
      <c r="E220" s="16"/>
      <c r="F220" s="16"/>
      <c r="G220" s="16"/>
      <c r="H220" s="16"/>
      <c r="I220" s="16"/>
      <c r="J220" s="16"/>
      <c r="K220" s="43"/>
      <c r="L220" s="32"/>
      <c r="M220" s="32"/>
    </row>
    <row r="221" spans="1:13" ht="22.5" x14ac:dyDescent="0.25">
      <c r="A221" s="8" t="s">
        <v>197</v>
      </c>
      <c r="B221" s="9" t="s">
        <v>21</v>
      </c>
      <c r="C221" s="9" t="s">
        <v>39</v>
      </c>
      <c r="D221" s="12" t="s">
        <v>198</v>
      </c>
      <c r="E221" s="10"/>
      <c r="F221" s="10"/>
      <c r="G221" s="10"/>
      <c r="H221" s="10"/>
      <c r="I221" s="10"/>
      <c r="J221" s="10"/>
      <c r="K221" s="40">
        <f>K224</f>
        <v>2</v>
      </c>
      <c r="L221" s="29">
        <f>L224</f>
        <v>239.04</v>
      </c>
      <c r="M221" s="29">
        <f>M224</f>
        <v>478.08</v>
      </c>
    </row>
    <row r="222" spans="1:13" ht="225" x14ac:dyDescent="0.25">
      <c r="A222" s="10"/>
      <c r="B222" s="10"/>
      <c r="C222" s="10"/>
      <c r="D222" s="12" t="s">
        <v>199</v>
      </c>
      <c r="E222" s="10"/>
      <c r="F222" s="10"/>
      <c r="G222" s="10"/>
      <c r="H222" s="10"/>
      <c r="I222" s="10"/>
      <c r="J222" s="10"/>
      <c r="K222" s="41"/>
      <c r="L222" s="30"/>
      <c r="M222" s="30"/>
    </row>
    <row r="223" spans="1:13" x14ac:dyDescent="0.25">
      <c r="A223" s="10"/>
      <c r="B223" s="10"/>
      <c r="C223" s="10"/>
      <c r="D223" s="22"/>
      <c r="E223" s="9" t="s">
        <v>16</v>
      </c>
      <c r="F223" s="13">
        <v>2</v>
      </c>
      <c r="G223" s="14">
        <v>0</v>
      </c>
      <c r="H223" s="14">
        <v>0</v>
      </c>
      <c r="I223" s="14">
        <v>0</v>
      </c>
      <c r="J223" s="11">
        <f>OR(F223&lt;&gt;0,G223&lt;&gt;0,H223&lt;&gt;0,I223&lt;&gt;0)*(F223 + (F223 = 0))*(G223 + (G223 = 0))*(H223 + (H223 = 0))*(I223 + (I223 = 0))</f>
        <v>2</v>
      </c>
      <c r="K223" s="41"/>
      <c r="L223" s="30"/>
      <c r="M223" s="30"/>
    </row>
    <row r="224" spans="1:13" x14ac:dyDescent="0.25">
      <c r="A224" s="10"/>
      <c r="B224" s="10"/>
      <c r="C224" s="10"/>
      <c r="D224" s="22"/>
      <c r="E224" s="10"/>
      <c r="F224" s="10"/>
      <c r="G224" s="10"/>
      <c r="H224" s="10"/>
      <c r="I224" s="10"/>
      <c r="J224" s="15" t="s">
        <v>200</v>
      </c>
      <c r="K224" s="42">
        <f>J223</f>
        <v>2</v>
      </c>
      <c r="L224" s="30">
        <v>239.04</v>
      </c>
      <c r="M224" s="31">
        <f>ROUND(K224*L224,2)</f>
        <v>478.08</v>
      </c>
    </row>
    <row r="225" spans="1:13" ht="0.95" customHeight="1" x14ac:dyDescent="0.25">
      <c r="A225" s="16"/>
      <c r="B225" s="16"/>
      <c r="C225" s="16"/>
      <c r="D225" s="23"/>
      <c r="E225" s="16"/>
      <c r="F225" s="16"/>
      <c r="G225" s="16"/>
      <c r="H225" s="16"/>
      <c r="I225" s="16"/>
      <c r="J225" s="16"/>
      <c r="K225" s="43"/>
      <c r="L225" s="32"/>
      <c r="M225" s="32"/>
    </row>
    <row r="226" spans="1:13" ht="33.75" x14ac:dyDescent="0.25">
      <c r="A226" s="8" t="s">
        <v>201</v>
      </c>
      <c r="B226" s="9" t="s">
        <v>21</v>
      </c>
      <c r="C226" s="9" t="s">
        <v>39</v>
      </c>
      <c r="D226" s="12" t="s">
        <v>202</v>
      </c>
      <c r="E226" s="10"/>
      <c r="F226" s="10"/>
      <c r="G226" s="10"/>
      <c r="H226" s="10"/>
      <c r="I226" s="10"/>
      <c r="J226" s="10"/>
      <c r="K226" s="40">
        <f>K229</f>
        <v>6</v>
      </c>
      <c r="L226" s="29">
        <f>L229</f>
        <v>39.5</v>
      </c>
      <c r="M226" s="29">
        <f>M229</f>
        <v>237</v>
      </c>
    </row>
    <row r="227" spans="1:13" ht="157.5" x14ac:dyDescent="0.25">
      <c r="A227" s="10"/>
      <c r="B227" s="10"/>
      <c r="C227" s="10"/>
      <c r="D227" s="12" t="s">
        <v>203</v>
      </c>
      <c r="E227" s="10"/>
      <c r="F227" s="10"/>
      <c r="G227" s="10"/>
      <c r="H227" s="10"/>
      <c r="I227" s="10"/>
      <c r="J227" s="10"/>
      <c r="K227" s="41"/>
      <c r="L227" s="30"/>
      <c r="M227" s="30"/>
    </row>
    <row r="228" spans="1:13" x14ac:dyDescent="0.25">
      <c r="A228" s="10"/>
      <c r="B228" s="10"/>
      <c r="C228" s="10"/>
      <c r="D228" s="22"/>
      <c r="E228" s="9" t="s">
        <v>16</v>
      </c>
      <c r="F228" s="13">
        <v>6</v>
      </c>
      <c r="G228" s="14">
        <v>0</v>
      </c>
      <c r="H228" s="14">
        <v>0</v>
      </c>
      <c r="I228" s="14">
        <v>0</v>
      </c>
      <c r="J228" s="11">
        <f>OR(F228&lt;&gt;0,G228&lt;&gt;0,H228&lt;&gt;0,I228&lt;&gt;0)*(F228 + (F228 = 0))*(G228 + (G228 = 0))*(H228 + (H228 = 0))*(I228 + (I228 = 0))</f>
        <v>6</v>
      </c>
      <c r="K228" s="41"/>
      <c r="L228" s="30"/>
      <c r="M228" s="30"/>
    </row>
    <row r="229" spans="1:13" x14ac:dyDescent="0.25">
      <c r="A229" s="10"/>
      <c r="B229" s="10"/>
      <c r="C229" s="10"/>
      <c r="D229" s="22"/>
      <c r="E229" s="10"/>
      <c r="F229" s="10"/>
      <c r="G229" s="10"/>
      <c r="H229" s="10"/>
      <c r="I229" s="10"/>
      <c r="J229" s="15" t="s">
        <v>204</v>
      </c>
      <c r="K229" s="42">
        <f>J228</f>
        <v>6</v>
      </c>
      <c r="L229" s="30">
        <v>39.5</v>
      </c>
      <c r="M229" s="31">
        <f>ROUND(K229*L229,2)</f>
        <v>237</v>
      </c>
    </row>
    <row r="230" spans="1:13" ht="0.95" customHeight="1" x14ac:dyDescent="0.25">
      <c r="A230" s="16"/>
      <c r="B230" s="16"/>
      <c r="C230" s="16"/>
      <c r="D230" s="23"/>
      <c r="E230" s="16"/>
      <c r="F230" s="16"/>
      <c r="G230" s="16"/>
      <c r="H230" s="16"/>
      <c r="I230" s="16"/>
      <c r="J230" s="16"/>
      <c r="K230" s="43"/>
      <c r="L230" s="32"/>
      <c r="M230" s="32"/>
    </row>
    <row r="231" spans="1:13" ht="33.75" x14ac:dyDescent="0.25">
      <c r="A231" s="8" t="s">
        <v>205</v>
      </c>
      <c r="B231" s="9" t="s">
        <v>21</v>
      </c>
      <c r="C231" s="9" t="s">
        <v>39</v>
      </c>
      <c r="D231" s="12" t="s">
        <v>206</v>
      </c>
      <c r="E231" s="10"/>
      <c r="F231" s="10"/>
      <c r="G231" s="10"/>
      <c r="H231" s="10"/>
      <c r="I231" s="10"/>
      <c r="J231" s="10"/>
      <c r="K231" s="40">
        <f>K234</f>
        <v>4</v>
      </c>
      <c r="L231" s="29">
        <f>L234</f>
        <v>30.31</v>
      </c>
      <c r="M231" s="29">
        <f>M234</f>
        <v>121.24</v>
      </c>
    </row>
    <row r="232" spans="1:13" ht="135" x14ac:dyDescent="0.25">
      <c r="A232" s="10"/>
      <c r="B232" s="10"/>
      <c r="C232" s="10"/>
      <c r="D232" s="12" t="s">
        <v>207</v>
      </c>
      <c r="E232" s="10"/>
      <c r="F232" s="10"/>
      <c r="G232" s="10"/>
      <c r="H232" s="10"/>
      <c r="I232" s="10"/>
      <c r="J232" s="10"/>
      <c r="K232" s="41"/>
      <c r="L232" s="30"/>
      <c r="M232" s="30"/>
    </row>
    <row r="233" spans="1:13" x14ac:dyDescent="0.25">
      <c r="A233" s="10"/>
      <c r="B233" s="10"/>
      <c r="C233" s="10"/>
      <c r="D233" s="22"/>
      <c r="E233" s="9" t="s">
        <v>16</v>
      </c>
      <c r="F233" s="13">
        <v>4</v>
      </c>
      <c r="G233" s="14">
        <v>0</v>
      </c>
      <c r="H233" s="14">
        <v>0</v>
      </c>
      <c r="I233" s="14">
        <v>0</v>
      </c>
      <c r="J233" s="11">
        <f>OR(F233&lt;&gt;0,G233&lt;&gt;0,H233&lt;&gt;0,I233&lt;&gt;0)*(F233 + (F233 = 0))*(G233 + (G233 = 0))*(H233 + (H233 = 0))*(I233 + (I233 = 0))</f>
        <v>4</v>
      </c>
      <c r="K233" s="41"/>
      <c r="L233" s="30"/>
      <c r="M233" s="30"/>
    </row>
    <row r="234" spans="1:13" x14ac:dyDescent="0.25">
      <c r="A234" s="10"/>
      <c r="B234" s="10"/>
      <c r="C234" s="10"/>
      <c r="D234" s="22"/>
      <c r="E234" s="10"/>
      <c r="F234" s="10"/>
      <c r="G234" s="10"/>
      <c r="H234" s="10"/>
      <c r="I234" s="10"/>
      <c r="J234" s="15" t="s">
        <v>208</v>
      </c>
      <c r="K234" s="42">
        <f>J233</f>
        <v>4</v>
      </c>
      <c r="L234" s="30">
        <v>30.31</v>
      </c>
      <c r="M234" s="31">
        <f>ROUND(K234*L234,2)</f>
        <v>121.24</v>
      </c>
    </row>
    <row r="235" spans="1:13" ht="0.95" customHeight="1" x14ac:dyDescent="0.25">
      <c r="A235" s="16"/>
      <c r="B235" s="16"/>
      <c r="C235" s="16"/>
      <c r="D235" s="23"/>
      <c r="E235" s="16"/>
      <c r="F235" s="16"/>
      <c r="G235" s="16"/>
      <c r="H235" s="16"/>
      <c r="I235" s="16"/>
      <c r="J235" s="16"/>
      <c r="K235" s="43"/>
      <c r="L235" s="32"/>
      <c r="M235" s="32"/>
    </row>
    <row r="236" spans="1:13" ht="22.5" x14ac:dyDescent="0.25">
      <c r="A236" s="8" t="s">
        <v>209</v>
      </c>
      <c r="B236" s="9" t="s">
        <v>21</v>
      </c>
      <c r="C236" s="9" t="s">
        <v>48</v>
      </c>
      <c r="D236" s="12" t="s">
        <v>210</v>
      </c>
      <c r="E236" s="10"/>
      <c r="F236" s="10"/>
      <c r="G236" s="10"/>
      <c r="H236" s="10"/>
      <c r="I236" s="10"/>
      <c r="J236" s="10"/>
      <c r="K236" s="40">
        <f>K239</f>
        <v>0</v>
      </c>
      <c r="L236" s="29">
        <f>L239</f>
        <v>3848.28</v>
      </c>
      <c r="M236" s="29">
        <f>M239</f>
        <v>0</v>
      </c>
    </row>
    <row r="237" spans="1:13" ht="225" x14ac:dyDescent="0.25">
      <c r="A237" s="10"/>
      <c r="B237" s="10"/>
      <c r="C237" s="10"/>
      <c r="D237" s="12" t="s">
        <v>211</v>
      </c>
      <c r="E237" s="10"/>
      <c r="F237" s="10"/>
      <c r="G237" s="10"/>
      <c r="H237" s="10"/>
      <c r="I237" s="10"/>
      <c r="J237" s="10"/>
      <c r="K237" s="41"/>
      <c r="L237" s="30"/>
      <c r="M237" s="30"/>
    </row>
    <row r="238" spans="1:13" x14ac:dyDescent="0.25">
      <c r="A238" s="10"/>
      <c r="B238" s="10"/>
      <c r="C238" s="10"/>
      <c r="D238" s="22"/>
      <c r="E238" s="9" t="s">
        <v>16</v>
      </c>
      <c r="F238" s="13"/>
      <c r="G238" s="14"/>
      <c r="H238" s="14"/>
      <c r="I238" s="14"/>
      <c r="J238" s="11">
        <f>OR(F238&lt;&gt;0,G238&lt;&gt;0,H238&lt;&gt;0,I238&lt;&gt;0)*(F238 + (F238 = 0))*(G238 + (G238 = 0))*(H238 + (H238 = 0))*(I238 + (I238 = 0))</f>
        <v>0</v>
      </c>
      <c r="K238" s="41"/>
      <c r="L238" s="30"/>
      <c r="M238" s="30"/>
    </row>
    <row r="239" spans="1:13" x14ac:dyDescent="0.25">
      <c r="A239" s="10"/>
      <c r="B239" s="10"/>
      <c r="C239" s="10"/>
      <c r="D239" s="22"/>
      <c r="E239" s="10"/>
      <c r="F239" s="10"/>
      <c r="G239" s="10"/>
      <c r="H239" s="10"/>
      <c r="I239" s="10"/>
      <c r="J239" s="15" t="s">
        <v>212</v>
      </c>
      <c r="K239" s="42">
        <f>J238</f>
        <v>0</v>
      </c>
      <c r="L239" s="30">
        <v>3848.28</v>
      </c>
      <c r="M239" s="31">
        <f>ROUND(K239*L239,2)</f>
        <v>0</v>
      </c>
    </row>
    <row r="240" spans="1:13" ht="0.95" customHeight="1" x14ac:dyDescent="0.25">
      <c r="A240" s="16"/>
      <c r="B240" s="16"/>
      <c r="C240" s="16"/>
      <c r="D240" s="23"/>
      <c r="E240" s="16"/>
      <c r="F240" s="16"/>
      <c r="G240" s="16"/>
      <c r="H240" s="16"/>
      <c r="I240" s="16"/>
      <c r="J240" s="16"/>
      <c r="K240" s="43"/>
      <c r="L240" s="32"/>
      <c r="M240" s="32"/>
    </row>
    <row r="241" spans="1:13" ht="22.5" x14ac:dyDescent="0.25">
      <c r="A241" s="8" t="s">
        <v>213</v>
      </c>
      <c r="B241" s="9" t="s">
        <v>21</v>
      </c>
      <c r="C241" s="9" t="s">
        <v>22</v>
      </c>
      <c r="D241" s="12" t="s">
        <v>214</v>
      </c>
      <c r="E241" s="10"/>
      <c r="F241" s="10"/>
      <c r="G241" s="10"/>
      <c r="H241" s="10"/>
      <c r="I241" s="10"/>
      <c r="J241" s="10"/>
      <c r="K241" s="40">
        <f>K244</f>
        <v>120</v>
      </c>
      <c r="L241" s="29">
        <f>L244</f>
        <v>15.31</v>
      </c>
      <c r="M241" s="29">
        <f>M244</f>
        <v>1837.2</v>
      </c>
    </row>
    <row r="242" spans="1:13" ht="202.5" x14ac:dyDescent="0.25">
      <c r="A242" s="10"/>
      <c r="B242" s="10"/>
      <c r="C242" s="10"/>
      <c r="D242" s="12" t="s">
        <v>215</v>
      </c>
      <c r="E242" s="10"/>
      <c r="F242" s="10"/>
      <c r="G242" s="10"/>
      <c r="H242" s="10"/>
      <c r="I242" s="10"/>
      <c r="J242" s="10"/>
      <c r="K242" s="41"/>
      <c r="L242" s="30"/>
      <c r="M242" s="30"/>
    </row>
    <row r="243" spans="1:13" x14ac:dyDescent="0.25">
      <c r="A243" s="10"/>
      <c r="B243" s="10"/>
      <c r="C243" s="10"/>
      <c r="D243" s="22"/>
      <c r="E243" s="9" t="s">
        <v>16</v>
      </c>
      <c r="F243" s="13">
        <v>0</v>
      </c>
      <c r="G243" s="14">
        <v>120</v>
      </c>
      <c r="H243" s="14">
        <v>0</v>
      </c>
      <c r="I243" s="14">
        <v>0</v>
      </c>
      <c r="J243" s="11">
        <f>OR(F243&lt;&gt;0,G243&lt;&gt;0,H243&lt;&gt;0,I243&lt;&gt;0)*(F243 + (F243 = 0))*(G243 + (G243 = 0))*(H243 + (H243 = 0))*(I243 + (I243 = 0))</f>
        <v>120</v>
      </c>
      <c r="K243" s="41"/>
      <c r="L243" s="30"/>
      <c r="M243" s="30"/>
    </row>
    <row r="244" spans="1:13" x14ac:dyDescent="0.25">
      <c r="A244" s="10"/>
      <c r="B244" s="10"/>
      <c r="C244" s="10"/>
      <c r="D244" s="22"/>
      <c r="E244" s="10"/>
      <c r="F244" s="10"/>
      <c r="G244" s="10"/>
      <c r="H244" s="10"/>
      <c r="I244" s="10"/>
      <c r="J244" s="15" t="s">
        <v>216</v>
      </c>
      <c r="K244" s="42">
        <f>J243</f>
        <v>120</v>
      </c>
      <c r="L244" s="30">
        <v>15.31</v>
      </c>
      <c r="M244" s="31">
        <f>ROUND(K244*L244,2)</f>
        <v>1837.2</v>
      </c>
    </row>
    <row r="245" spans="1:13" ht="0.95" customHeight="1" x14ac:dyDescent="0.25">
      <c r="A245" s="16"/>
      <c r="B245" s="16"/>
      <c r="C245" s="16"/>
      <c r="D245" s="23"/>
      <c r="E245" s="16"/>
      <c r="F245" s="16"/>
      <c r="G245" s="16"/>
      <c r="H245" s="16"/>
      <c r="I245" s="16"/>
      <c r="J245" s="16"/>
      <c r="K245" s="43"/>
      <c r="L245" s="32"/>
      <c r="M245" s="32"/>
    </row>
    <row r="246" spans="1:13" ht="33.75" x14ac:dyDescent="0.25">
      <c r="A246" s="8" t="s">
        <v>217</v>
      </c>
      <c r="B246" s="9" t="s">
        <v>21</v>
      </c>
      <c r="C246" s="9" t="s">
        <v>48</v>
      </c>
      <c r="D246" s="12" t="s">
        <v>218</v>
      </c>
      <c r="E246" s="10"/>
      <c r="F246" s="10"/>
      <c r="G246" s="10"/>
      <c r="H246" s="10"/>
      <c r="I246" s="10"/>
      <c r="J246" s="10"/>
      <c r="K246" s="40">
        <f>K249</f>
        <v>2</v>
      </c>
      <c r="L246" s="29">
        <f>L249</f>
        <v>121.51</v>
      </c>
      <c r="M246" s="29">
        <f>M249</f>
        <v>243.02</v>
      </c>
    </row>
    <row r="247" spans="1:13" ht="191.25" x14ac:dyDescent="0.25">
      <c r="A247" s="10"/>
      <c r="B247" s="10"/>
      <c r="C247" s="10"/>
      <c r="D247" s="12" t="s">
        <v>219</v>
      </c>
      <c r="E247" s="10"/>
      <c r="F247" s="10"/>
      <c r="G247" s="10"/>
      <c r="H247" s="10"/>
      <c r="I247" s="10"/>
      <c r="J247" s="10"/>
      <c r="K247" s="41"/>
      <c r="L247" s="30"/>
      <c r="M247" s="30"/>
    </row>
    <row r="248" spans="1:13" x14ac:dyDescent="0.25">
      <c r="A248" s="10"/>
      <c r="B248" s="10"/>
      <c r="C248" s="10"/>
      <c r="D248" s="22"/>
      <c r="E248" s="9" t="s">
        <v>16</v>
      </c>
      <c r="F248" s="13">
        <v>2</v>
      </c>
      <c r="G248" s="14">
        <v>0</v>
      </c>
      <c r="H248" s="14">
        <v>0</v>
      </c>
      <c r="I248" s="14">
        <v>0</v>
      </c>
      <c r="J248" s="11">
        <f>OR(F248&lt;&gt;0,G248&lt;&gt;0,H248&lt;&gt;0,I248&lt;&gt;0)*(F248 + (F248 = 0))*(G248 + (G248 = 0))*(H248 + (H248 = 0))*(I248 + (I248 = 0))</f>
        <v>2</v>
      </c>
      <c r="K248" s="41"/>
      <c r="L248" s="30"/>
      <c r="M248" s="30"/>
    </row>
    <row r="249" spans="1:13" x14ac:dyDescent="0.25">
      <c r="A249" s="10"/>
      <c r="B249" s="10"/>
      <c r="C249" s="10"/>
      <c r="D249" s="22"/>
      <c r="E249" s="10"/>
      <c r="F249" s="10"/>
      <c r="G249" s="10"/>
      <c r="H249" s="10"/>
      <c r="I249" s="10"/>
      <c r="J249" s="15" t="s">
        <v>220</v>
      </c>
      <c r="K249" s="42">
        <f>J248</f>
        <v>2</v>
      </c>
      <c r="L249" s="30">
        <v>121.51</v>
      </c>
      <c r="M249" s="31">
        <f>ROUND(K249*L249,2)</f>
        <v>243.02</v>
      </c>
    </row>
    <row r="250" spans="1:13" ht="0.95" customHeight="1" x14ac:dyDescent="0.25">
      <c r="A250" s="16"/>
      <c r="B250" s="16"/>
      <c r="C250" s="16"/>
      <c r="D250" s="23"/>
      <c r="E250" s="16"/>
      <c r="F250" s="16"/>
      <c r="G250" s="16"/>
      <c r="H250" s="16"/>
      <c r="I250" s="16"/>
      <c r="J250" s="16"/>
      <c r="K250" s="43"/>
      <c r="L250" s="32"/>
      <c r="M250" s="32"/>
    </row>
    <row r="251" spans="1:13" x14ac:dyDescent="0.25">
      <c r="A251" s="8" t="s">
        <v>221</v>
      </c>
      <c r="B251" s="9" t="s">
        <v>21</v>
      </c>
      <c r="C251" s="9" t="s">
        <v>48</v>
      </c>
      <c r="D251" s="12" t="s">
        <v>57</v>
      </c>
      <c r="E251" s="10"/>
      <c r="F251" s="10"/>
      <c r="G251" s="10"/>
      <c r="H251" s="10"/>
      <c r="I251" s="10"/>
      <c r="J251" s="10"/>
      <c r="K251" s="40">
        <f>K254</f>
        <v>1</v>
      </c>
      <c r="L251" s="29">
        <f>L254</f>
        <v>2325</v>
      </c>
      <c r="M251" s="29">
        <f>M254</f>
        <v>2325</v>
      </c>
    </row>
    <row r="252" spans="1:13" ht="123.75" x14ac:dyDescent="0.25">
      <c r="A252" s="10"/>
      <c r="B252" s="10"/>
      <c r="C252" s="10"/>
      <c r="D252" s="12" t="s">
        <v>222</v>
      </c>
      <c r="E252" s="10"/>
      <c r="F252" s="10"/>
      <c r="G252" s="10"/>
      <c r="H252" s="10"/>
      <c r="I252" s="10"/>
      <c r="J252" s="10"/>
      <c r="K252" s="41"/>
      <c r="L252" s="30"/>
      <c r="M252" s="30"/>
    </row>
    <row r="253" spans="1:13" x14ac:dyDescent="0.25">
      <c r="A253" s="10"/>
      <c r="B253" s="10"/>
      <c r="C253" s="10"/>
      <c r="D253" s="22"/>
      <c r="E253" s="9" t="s">
        <v>16</v>
      </c>
      <c r="F253" s="13">
        <v>1</v>
      </c>
      <c r="G253" s="14">
        <v>0</v>
      </c>
      <c r="H253" s="14">
        <v>0</v>
      </c>
      <c r="I253" s="14">
        <v>0</v>
      </c>
      <c r="J253" s="11">
        <f>OR(F253&lt;&gt;0,G253&lt;&gt;0,H253&lt;&gt;0,I253&lt;&gt;0)*(F253 + (F253 = 0))*(G253 + (G253 = 0))*(H253 + (H253 = 0))*(I253 + (I253 = 0))</f>
        <v>1</v>
      </c>
      <c r="K253" s="41"/>
      <c r="L253" s="30"/>
      <c r="M253" s="30"/>
    </row>
    <row r="254" spans="1:13" x14ac:dyDescent="0.25">
      <c r="A254" s="10"/>
      <c r="B254" s="10"/>
      <c r="C254" s="10"/>
      <c r="D254" s="22"/>
      <c r="E254" s="10"/>
      <c r="F254" s="10"/>
      <c r="G254" s="10"/>
      <c r="H254" s="10"/>
      <c r="I254" s="10"/>
      <c r="J254" s="15" t="s">
        <v>223</v>
      </c>
      <c r="K254" s="42">
        <f>J253*1</f>
        <v>1</v>
      </c>
      <c r="L254" s="33">
        <v>2325</v>
      </c>
      <c r="M254" s="31">
        <f>ROUND(K254*L254,2)</f>
        <v>2325</v>
      </c>
    </row>
    <row r="255" spans="1:13" ht="0.95" customHeight="1" x14ac:dyDescent="0.25">
      <c r="A255" s="16"/>
      <c r="B255" s="16"/>
      <c r="C255" s="16"/>
      <c r="D255" s="23"/>
      <c r="E255" s="16"/>
      <c r="F255" s="16"/>
      <c r="G255" s="16"/>
      <c r="H255" s="16"/>
      <c r="I255" s="16"/>
      <c r="J255" s="16"/>
      <c r="K255" s="43"/>
      <c r="L255" s="32"/>
      <c r="M255" s="32"/>
    </row>
    <row r="256" spans="1:13" x14ac:dyDescent="0.25">
      <c r="A256" s="8" t="s">
        <v>224</v>
      </c>
      <c r="B256" s="9" t="s">
        <v>21</v>
      </c>
      <c r="C256" s="9" t="s">
        <v>48</v>
      </c>
      <c r="D256" s="12" t="s">
        <v>225</v>
      </c>
      <c r="E256" s="10"/>
      <c r="F256" s="10"/>
      <c r="G256" s="10"/>
      <c r="H256" s="10"/>
      <c r="I256" s="10"/>
      <c r="J256" s="10"/>
      <c r="K256" s="40">
        <f>K259</f>
        <v>1</v>
      </c>
      <c r="L256" s="29">
        <f>L259</f>
        <v>300</v>
      </c>
      <c r="M256" s="29">
        <f>M259</f>
        <v>300</v>
      </c>
    </row>
    <row r="257" spans="1:13" ht="67.5" x14ac:dyDescent="0.25">
      <c r="A257" s="10"/>
      <c r="B257" s="10"/>
      <c r="C257" s="10"/>
      <c r="D257" s="12" t="s">
        <v>226</v>
      </c>
      <c r="E257" s="10"/>
      <c r="F257" s="10"/>
      <c r="G257" s="10"/>
      <c r="H257" s="10"/>
      <c r="I257" s="10"/>
      <c r="J257" s="10"/>
      <c r="K257" s="41"/>
      <c r="L257" s="30"/>
      <c r="M257" s="30"/>
    </row>
    <row r="258" spans="1:13" x14ac:dyDescent="0.25">
      <c r="A258" s="10"/>
      <c r="B258" s="10"/>
      <c r="C258" s="10"/>
      <c r="D258" s="22"/>
      <c r="E258" s="9" t="s">
        <v>16</v>
      </c>
      <c r="F258" s="13">
        <v>1</v>
      </c>
      <c r="G258" s="14">
        <v>0</v>
      </c>
      <c r="H258" s="14">
        <v>0</v>
      </c>
      <c r="I258" s="14">
        <v>0</v>
      </c>
      <c r="J258" s="11">
        <f>OR(F258&lt;&gt;0,G258&lt;&gt;0,H258&lt;&gt;0,I258&lt;&gt;0)*(F258 + (F258 = 0))*(G258 + (G258 = 0))*(H258 + (H258 = 0))*(I258 + (I258 = 0))</f>
        <v>1</v>
      </c>
      <c r="K258" s="41"/>
      <c r="L258" s="30"/>
      <c r="M258" s="30"/>
    </row>
    <row r="259" spans="1:13" x14ac:dyDescent="0.25">
      <c r="A259" s="10"/>
      <c r="B259" s="10"/>
      <c r="C259" s="10"/>
      <c r="D259" s="22"/>
      <c r="E259" s="10"/>
      <c r="F259" s="10"/>
      <c r="G259" s="10"/>
      <c r="H259" s="10"/>
      <c r="I259" s="10"/>
      <c r="J259" s="15" t="s">
        <v>227</v>
      </c>
      <c r="K259" s="42">
        <f>J258*1</f>
        <v>1</v>
      </c>
      <c r="L259" s="33">
        <v>300</v>
      </c>
      <c r="M259" s="31">
        <f>ROUND(K259*L259,2)</f>
        <v>300</v>
      </c>
    </row>
    <row r="260" spans="1:13" ht="0.95" customHeight="1" x14ac:dyDescent="0.25">
      <c r="A260" s="16"/>
      <c r="B260" s="16"/>
      <c r="C260" s="16"/>
      <c r="D260" s="23"/>
      <c r="E260" s="16"/>
      <c r="F260" s="16"/>
      <c r="G260" s="16"/>
      <c r="H260" s="16"/>
      <c r="I260" s="16"/>
      <c r="J260" s="16"/>
      <c r="K260" s="43"/>
      <c r="L260" s="32"/>
      <c r="M260" s="32"/>
    </row>
    <row r="261" spans="1:13" x14ac:dyDescent="0.25">
      <c r="A261" s="8" t="s">
        <v>228</v>
      </c>
      <c r="B261" s="9" t="s">
        <v>21</v>
      </c>
      <c r="C261" s="9" t="s">
        <v>48</v>
      </c>
      <c r="D261" s="12" t="s">
        <v>61</v>
      </c>
      <c r="E261" s="10"/>
      <c r="F261" s="10"/>
      <c r="G261" s="10"/>
      <c r="H261" s="10"/>
      <c r="I261" s="10"/>
      <c r="J261" s="10"/>
      <c r="K261" s="40">
        <f>K264</f>
        <v>1</v>
      </c>
      <c r="L261" s="29">
        <f>L264</f>
        <v>1200</v>
      </c>
      <c r="M261" s="29">
        <f>M264</f>
        <v>1200</v>
      </c>
    </row>
    <row r="262" spans="1:13" ht="67.5" x14ac:dyDescent="0.25">
      <c r="A262" s="10"/>
      <c r="B262" s="10"/>
      <c r="C262" s="10"/>
      <c r="D262" s="12" t="s">
        <v>229</v>
      </c>
      <c r="E262" s="10"/>
      <c r="F262" s="10"/>
      <c r="G262" s="10"/>
      <c r="H262" s="10"/>
      <c r="I262" s="10"/>
      <c r="J262" s="10"/>
      <c r="K262" s="41"/>
      <c r="L262" s="30"/>
      <c r="M262" s="30"/>
    </row>
    <row r="263" spans="1:13" x14ac:dyDescent="0.25">
      <c r="A263" s="10"/>
      <c r="B263" s="10"/>
      <c r="C263" s="10"/>
      <c r="D263" s="22"/>
      <c r="E263" s="9" t="s">
        <v>16</v>
      </c>
      <c r="F263" s="13">
        <v>1</v>
      </c>
      <c r="G263" s="14">
        <v>0</v>
      </c>
      <c r="H263" s="14">
        <v>0</v>
      </c>
      <c r="I263" s="14">
        <v>0</v>
      </c>
      <c r="J263" s="11">
        <f>OR(F263&lt;&gt;0,G263&lt;&gt;0,H263&lt;&gt;0,I263&lt;&gt;0)*(F263 + (F263 = 0))*(G263 + (G263 = 0))*(H263 + (H263 = 0))*(I263 + (I263 = 0))</f>
        <v>1</v>
      </c>
      <c r="K263" s="41"/>
      <c r="L263" s="30"/>
      <c r="M263" s="30"/>
    </row>
    <row r="264" spans="1:13" x14ac:dyDescent="0.25">
      <c r="A264" s="10"/>
      <c r="B264" s="10"/>
      <c r="C264" s="10"/>
      <c r="D264" s="22"/>
      <c r="E264" s="10"/>
      <c r="F264" s="10"/>
      <c r="G264" s="10"/>
      <c r="H264" s="10"/>
      <c r="I264" s="10"/>
      <c r="J264" s="15" t="s">
        <v>230</v>
      </c>
      <c r="K264" s="42">
        <f>J263</f>
        <v>1</v>
      </c>
      <c r="L264" s="33">
        <v>1200</v>
      </c>
      <c r="M264" s="31">
        <f>ROUND(K264*L264,2)</f>
        <v>1200</v>
      </c>
    </row>
    <row r="265" spans="1:13" ht="0.95" customHeight="1" x14ac:dyDescent="0.25">
      <c r="A265" s="16"/>
      <c r="B265" s="16"/>
      <c r="C265" s="16"/>
      <c r="D265" s="23"/>
      <c r="E265" s="16"/>
      <c r="F265" s="16"/>
      <c r="G265" s="16"/>
      <c r="H265" s="16"/>
      <c r="I265" s="16"/>
      <c r="J265" s="16"/>
      <c r="K265" s="43"/>
      <c r="L265" s="32"/>
      <c r="M265" s="32"/>
    </row>
    <row r="266" spans="1:13" x14ac:dyDescent="0.25">
      <c r="A266" s="10"/>
      <c r="B266" s="10"/>
      <c r="C266" s="10"/>
      <c r="D266" s="22"/>
      <c r="E266" s="10"/>
      <c r="F266" s="10"/>
      <c r="G266" s="10"/>
      <c r="H266" s="10"/>
      <c r="I266" s="10"/>
      <c r="J266" s="15" t="s">
        <v>231</v>
      </c>
      <c r="K266" s="41">
        <v>1</v>
      </c>
      <c r="L266" s="31">
        <f>M146+M151+M156+M161+M166+M171+M176+M181+M186+M191+M196+M201+M206+M211+M216+M221+M226+M231+M236+M241+M246+M251+M256+M261</f>
        <v>61125.65</v>
      </c>
      <c r="M266" s="31">
        <f>ROUND(K266*L266,2)</f>
        <v>61125.65</v>
      </c>
    </row>
    <row r="267" spans="1:13" ht="0.95" customHeight="1" x14ac:dyDescent="0.25">
      <c r="A267" s="16"/>
      <c r="B267" s="16"/>
      <c r="C267" s="16"/>
      <c r="D267" s="23"/>
      <c r="E267" s="16"/>
      <c r="F267" s="16"/>
      <c r="G267" s="16"/>
      <c r="H267" s="16"/>
      <c r="I267" s="16"/>
      <c r="J267" s="16"/>
      <c r="K267" s="43"/>
      <c r="L267" s="32"/>
      <c r="M267" s="32"/>
    </row>
    <row r="268" spans="1:13" x14ac:dyDescent="0.25">
      <c r="A268" s="6" t="s">
        <v>232</v>
      </c>
      <c r="B268" s="6" t="s">
        <v>15</v>
      </c>
      <c r="C268" s="6" t="s">
        <v>48</v>
      </c>
      <c r="D268" s="21" t="s">
        <v>233</v>
      </c>
      <c r="E268" s="7"/>
      <c r="F268" s="7"/>
      <c r="G268" s="7"/>
      <c r="H268" s="7"/>
      <c r="I268" s="7"/>
      <c r="J268" s="7"/>
      <c r="K268" s="39">
        <f>K299</f>
        <v>1</v>
      </c>
      <c r="L268" s="28">
        <f>L299</f>
        <v>26458.58</v>
      </c>
      <c r="M268" s="28">
        <f>M299</f>
        <v>26458.58</v>
      </c>
    </row>
    <row r="269" spans="1:13" ht="33.75" x14ac:dyDescent="0.25">
      <c r="A269" s="8" t="s">
        <v>234</v>
      </c>
      <c r="B269" s="9" t="s">
        <v>21</v>
      </c>
      <c r="C269" s="9" t="s">
        <v>235</v>
      </c>
      <c r="D269" s="12" t="s">
        <v>236</v>
      </c>
      <c r="E269" s="10"/>
      <c r="F269" s="10"/>
      <c r="G269" s="10"/>
      <c r="H269" s="10"/>
      <c r="I269" s="10"/>
      <c r="J269" s="10"/>
      <c r="K269" s="40">
        <f>K272</f>
        <v>118</v>
      </c>
      <c r="L269" s="29">
        <f>L272</f>
        <v>107.34</v>
      </c>
      <c r="M269" s="29">
        <f>M272</f>
        <v>12666.12</v>
      </c>
    </row>
    <row r="270" spans="1:13" ht="258.75" x14ac:dyDescent="0.25">
      <c r="A270" s="10"/>
      <c r="B270" s="10"/>
      <c r="C270" s="10"/>
      <c r="D270" s="12" t="s">
        <v>237</v>
      </c>
      <c r="E270" s="10"/>
      <c r="F270" s="10"/>
      <c r="G270" s="10"/>
      <c r="H270" s="10"/>
      <c r="I270" s="10"/>
      <c r="J270" s="10"/>
      <c r="K270" s="41"/>
      <c r="L270" s="30"/>
      <c r="M270" s="30"/>
    </row>
    <row r="271" spans="1:13" x14ac:dyDescent="0.25">
      <c r="A271" s="10"/>
      <c r="B271" s="10"/>
      <c r="C271" s="10"/>
      <c r="D271" s="22"/>
      <c r="E271" s="9" t="s">
        <v>16</v>
      </c>
      <c r="F271" s="13">
        <v>118</v>
      </c>
      <c r="G271" s="14">
        <v>0</v>
      </c>
      <c r="H271" s="14">
        <v>0</v>
      </c>
      <c r="I271" s="14">
        <v>0</v>
      </c>
      <c r="J271" s="11">
        <f>OR(F271&lt;&gt;0,G271&lt;&gt;0,H271&lt;&gt;0,I271&lt;&gt;0)*(F271 + (F271 = 0))*(G271 + (G271 = 0))*(H271 + (H271 = 0))*(I271 + (I271 = 0))</f>
        <v>118</v>
      </c>
      <c r="K271" s="41"/>
      <c r="L271" s="30"/>
      <c r="M271" s="30"/>
    </row>
    <row r="272" spans="1:13" x14ac:dyDescent="0.25">
      <c r="A272" s="10"/>
      <c r="B272" s="10"/>
      <c r="C272" s="10"/>
      <c r="D272" s="22"/>
      <c r="E272" s="10"/>
      <c r="F272" s="10"/>
      <c r="G272" s="10"/>
      <c r="H272" s="10"/>
      <c r="I272" s="10"/>
      <c r="J272" s="15" t="s">
        <v>238</v>
      </c>
      <c r="K272" s="42">
        <f>J271</f>
        <v>118</v>
      </c>
      <c r="L272" s="30">
        <v>107.34</v>
      </c>
      <c r="M272" s="31">
        <f>ROUND(K272*L272,2)</f>
        <v>12666.12</v>
      </c>
    </row>
    <row r="273" spans="1:13" ht="0.95" customHeight="1" x14ac:dyDescent="0.25">
      <c r="A273" s="16"/>
      <c r="B273" s="16"/>
      <c r="C273" s="16"/>
      <c r="D273" s="23"/>
      <c r="E273" s="16"/>
      <c r="F273" s="16"/>
      <c r="G273" s="16"/>
      <c r="H273" s="16"/>
      <c r="I273" s="16"/>
      <c r="J273" s="16"/>
      <c r="K273" s="43"/>
      <c r="L273" s="32"/>
      <c r="M273" s="32"/>
    </row>
    <row r="274" spans="1:13" ht="33.75" x14ac:dyDescent="0.25">
      <c r="A274" s="8" t="s">
        <v>239</v>
      </c>
      <c r="B274" s="9" t="s">
        <v>21</v>
      </c>
      <c r="C274" s="9" t="s">
        <v>235</v>
      </c>
      <c r="D274" s="12" t="s">
        <v>240</v>
      </c>
      <c r="E274" s="10"/>
      <c r="F274" s="10"/>
      <c r="G274" s="10"/>
      <c r="H274" s="10"/>
      <c r="I274" s="10"/>
      <c r="J274" s="10"/>
      <c r="K274" s="40">
        <f>K277</f>
        <v>162</v>
      </c>
      <c r="L274" s="29">
        <f>L277</f>
        <v>73.37</v>
      </c>
      <c r="M274" s="29">
        <f>M277</f>
        <v>11885.94</v>
      </c>
    </row>
    <row r="275" spans="1:13" ht="247.5" x14ac:dyDescent="0.25">
      <c r="A275" s="10"/>
      <c r="B275" s="10"/>
      <c r="C275" s="10"/>
      <c r="D275" s="12" t="s">
        <v>241</v>
      </c>
      <c r="E275" s="10"/>
      <c r="F275" s="10"/>
      <c r="G275" s="10"/>
      <c r="H275" s="10"/>
      <c r="I275" s="10"/>
      <c r="J275" s="10"/>
      <c r="K275" s="41"/>
      <c r="L275" s="30"/>
      <c r="M275" s="30"/>
    </row>
    <row r="276" spans="1:13" x14ac:dyDescent="0.25">
      <c r="A276" s="10"/>
      <c r="B276" s="10"/>
      <c r="C276" s="10"/>
      <c r="D276" s="22"/>
      <c r="E276" s="9" t="s">
        <v>16</v>
      </c>
      <c r="F276" s="13">
        <v>162</v>
      </c>
      <c r="G276" s="14">
        <v>0</v>
      </c>
      <c r="H276" s="14">
        <v>0</v>
      </c>
      <c r="I276" s="14">
        <v>0</v>
      </c>
      <c r="J276" s="11">
        <f>OR(F276&lt;&gt;0,G276&lt;&gt;0,H276&lt;&gt;0,I276&lt;&gt;0)*(F276 + (F276 = 0))*(G276 + (G276 = 0))*(H276 + (H276 = 0))*(I276 + (I276 = 0))</f>
        <v>162</v>
      </c>
      <c r="K276" s="41"/>
      <c r="L276" s="30"/>
      <c r="M276" s="30"/>
    </row>
    <row r="277" spans="1:13" x14ac:dyDescent="0.25">
      <c r="A277" s="10"/>
      <c r="B277" s="10"/>
      <c r="C277" s="10"/>
      <c r="D277" s="22"/>
      <c r="E277" s="10"/>
      <c r="F277" s="10"/>
      <c r="G277" s="10"/>
      <c r="H277" s="10"/>
      <c r="I277" s="10"/>
      <c r="J277" s="15" t="s">
        <v>242</v>
      </c>
      <c r="K277" s="42">
        <f>J276</f>
        <v>162</v>
      </c>
      <c r="L277" s="30">
        <v>73.37</v>
      </c>
      <c r="M277" s="31">
        <f>ROUND(K277*L277,2)</f>
        <v>11885.94</v>
      </c>
    </row>
    <row r="278" spans="1:13" ht="0.95" customHeight="1" x14ac:dyDescent="0.25">
      <c r="A278" s="16"/>
      <c r="B278" s="16"/>
      <c r="C278" s="16"/>
      <c r="D278" s="23"/>
      <c r="E278" s="16"/>
      <c r="F278" s="16"/>
      <c r="G278" s="16"/>
      <c r="H278" s="16"/>
      <c r="I278" s="16"/>
      <c r="J278" s="16"/>
      <c r="K278" s="43"/>
      <c r="L278" s="32"/>
      <c r="M278" s="32"/>
    </row>
    <row r="279" spans="1:13" ht="22.5" x14ac:dyDescent="0.25">
      <c r="A279" s="8" t="s">
        <v>243</v>
      </c>
      <c r="B279" s="9" t="s">
        <v>21</v>
      </c>
      <c r="C279" s="9" t="s">
        <v>48</v>
      </c>
      <c r="D279" s="12" t="s">
        <v>244</v>
      </c>
      <c r="E279" s="10"/>
      <c r="F279" s="10"/>
      <c r="G279" s="10"/>
      <c r="H279" s="10"/>
      <c r="I279" s="10"/>
      <c r="J279" s="10"/>
      <c r="K279" s="40">
        <f>K282</f>
        <v>16</v>
      </c>
      <c r="L279" s="29">
        <f>L282</f>
        <v>31.97</v>
      </c>
      <c r="M279" s="29">
        <f>M282</f>
        <v>511.52</v>
      </c>
    </row>
    <row r="280" spans="1:13" ht="168.75" x14ac:dyDescent="0.25">
      <c r="A280" s="10"/>
      <c r="B280" s="10"/>
      <c r="C280" s="10"/>
      <c r="D280" s="12" t="s">
        <v>245</v>
      </c>
      <c r="E280" s="10"/>
      <c r="F280" s="10"/>
      <c r="G280" s="10"/>
      <c r="H280" s="10"/>
      <c r="I280" s="10"/>
      <c r="J280" s="10"/>
      <c r="K280" s="41"/>
      <c r="L280" s="30"/>
      <c r="M280" s="30"/>
    </row>
    <row r="281" spans="1:13" x14ac:dyDescent="0.25">
      <c r="A281" s="10"/>
      <c r="B281" s="10"/>
      <c r="C281" s="10"/>
      <c r="D281" s="22"/>
      <c r="E281" s="9" t="s">
        <v>16</v>
      </c>
      <c r="F281" s="13">
        <v>16</v>
      </c>
      <c r="G281" s="14">
        <v>0</v>
      </c>
      <c r="H281" s="14">
        <v>0</v>
      </c>
      <c r="I281" s="14">
        <v>0</v>
      </c>
      <c r="J281" s="11">
        <f>OR(F281&lt;&gt;0,G281&lt;&gt;0,H281&lt;&gt;0,I281&lt;&gt;0)*(F281 + (F281 = 0))*(G281 + (G281 = 0))*(H281 + (H281 = 0))*(I281 + (I281 = 0))</f>
        <v>16</v>
      </c>
      <c r="K281" s="41"/>
      <c r="L281" s="30"/>
      <c r="M281" s="30"/>
    </row>
    <row r="282" spans="1:13" x14ac:dyDescent="0.25">
      <c r="A282" s="10"/>
      <c r="B282" s="10"/>
      <c r="C282" s="10"/>
      <c r="D282" s="22"/>
      <c r="E282" s="10"/>
      <c r="F282" s="10"/>
      <c r="G282" s="10"/>
      <c r="H282" s="10"/>
      <c r="I282" s="10"/>
      <c r="J282" s="15" t="s">
        <v>246</v>
      </c>
      <c r="K282" s="42">
        <f>J281</f>
        <v>16</v>
      </c>
      <c r="L282" s="30">
        <v>31.97</v>
      </c>
      <c r="M282" s="31">
        <f>ROUND(K282*L282,2)</f>
        <v>511.52</v>
      </c>
    </row>
    <row r="283" spans="1:13" ht="0.95" customHeight="1" x14ac:dyDescent="0.25">
      <c r="A283" s="16"/>
      <c r="B283" s="16"/>
      <c r="C283" s="16"/>
      <c r="D283" s="23"/>
      <c r="E283" s="16"/>
      <c r="F283" s="16"/>
      <c r="G283" s="16"/>
      <c r="H283" s="16"/>
      <c r="I283" s="16"/>
      <c r="J283" s="16"/>
      <c r="K283" s="43"/>
      <c r="L283" s="32"/>
      <c r="M283" s="32"/>
    </row>
    <row r="284" spans="1:13" x14ac:dyDescent="0.25">
      <c r="A284" s="8" t="s">
        <v>247</v>
      </c>
      <c r="B284" s="9" t="s">
        <v>21</v>
      </c>
      <c r="C284" s="9" t="s">
        <v>48</v>
      </c>
      <c r="D284" s="12" t="s">
        <v>248</v>
      </c>
      <c r="E284" s="10"/>
      <c r="F284" s="10"/>
      <c r="G284" s="10"/>
      <c r="H284" s="10"/>
      <c r="I284" s="10"/>
      <c r="J284" s="10"/>
      <c r="K284" s="40">
        <f>K287</f>
        <v>1</v>
      </c>
      <c r="L284" s="29">
        <f>L287</f>
        <v>375</v>
      </c>
      <c r="M284" s="29">
        <f>M287</f>
        <v>375</v>
      </c>
    </row>
    <row r="285" spans="1:13" ht="45" x14ac:dyDescent="0.25">
      <c r="A285" s="10"/>
      <c r="B285" s="10"/>
      <c r="C285" s="10"/>
      <c r="D285" s="12" t="s">
        <v>249</v>
      </c>
      <c r="E285" s="10"/>
      <c r="F285" s="10"/>
      <c r="G285" s="10"/>
      <c r="H285" s="10"/>
      <c r="I285" s="10"/>
      <c r="J285" s="10"/>
      <c r="K285" s="41"/>
      <c r="L285" s="30"/>
      <c r="M285" s="30"/>
    </row>
    <row r="286" spans="1:13" x14ac:dyDescent="0.25">
      <c r="A286" s="10"/>
      <c r="B286" s="10"/>
      <c r="C286" s="10"/>
      <c r="D286" s="22"/>
      <c r="E286" s="9" t="s">
        <v>16</v>
      </c>
      <c r="F286" s="13">
        <v>1</v>
      </c>
      <c r="G286" s="14">
        <v>0</v>
      </c>
      <c r="H286" s="14">
        <v>0</v>
      </c>
      <c r="I286" s="14">
        <v>0</v>
      </c>
      <c r="J286" s="11">
        <f>OR(F286&lt;&gt;0,G286&lt;&gt;0,H286&lt;&gt;0,I286&lt;&gt;0)*(F286 + (F286 = 0))*(G286 + (G286 = 0))*(H286 + (H286 = 0))*(I286 + (I286 = 0))</f>
        <v>1</v>
      </c>
      <c r="K286" s="41"/>
      <c r="L286" s="30"/>
      <c r="M286" s="30"/>
    </row>
    <row r="287" spans="1:13" x14ac:dyDescent="0.25">
      <c r="A287" s="10"/>
      <c r="B287" s="10"/>
      <c r="C287" s="10"/>
      <c r="D287" s="22"/>
      <c r="E287" s="10"/>
      <c r="F287" s="10"/>
      <c r="G287" s="10"/>
      <c r="H287" s="10"/>
      <c r="I287" s="10"/>
      <c r="J287" s="15" t="s">
        <v>250</v>
      </c>
      <c r="K287" s="42">
        <f>J286*1</f>
        <v>1</v>
      </c>
      <c r="L287" s="33">
        <v>375</v>
      </c>
      <c r="M287" s="31">
        <f>ROUND(K287*L287,2)</f>
        <v>375</v>
      </c>
    </row>
    <row r="288" spans="1:13" ht="0.95" customHeight="1" x14ac:dyDescent="0.25">
      <c r="A288" s="16"/>
      <c r="B288" s="16"/>
      <c r="C288" s="16"/>
      <c r="D288" s="23"/>
      <c r="E288" s="16"/>
      <c r="F288" s="16"/>
      <c r="G288" s="16"/>
      <c r="H288" s="16"/>
      <c r="I288" s="16"/>
      <c r="J288" s="16"/>
      <c r="K288" s="43"/>
      <c r="L288" s="32"/>
      <c r="M288" s="32"/>
    </row>
    <row r="289" spans="1:13" x14ac:dyDescent="0.25">
      <c r="A289" s="8" t="s">
        <v>251</v>
      </c>
      <c r="B289" s="9" t="s">
        <v>21</v>
      </c>
      <c r="C289" s="9" t="s">
        <v>48</v>
      </c>
      <c r="D289" s="12" t="s">
        <v>57</v>
      </c>
      <c r="E289" s="10"/>
      <c r="F289" s="10"/>
      <c r="G289" s="10"/>
      <c r="H289" s="10"/>
      <c r="I289" s="10"/>
      <c r="J289" s="10"/>
      <c r="K289" s="40">
        <f>K292</f>
        <v>1</v>
      </c>
      <c r="L289" s="29">
        <f>L292</f>
        <v>280</v>
      </c>
      <c r="M289" s="29">
        <f>M292</f>
        <v>280</v>
      </c>
    </row>
    <row r="290" spans="1:13" ht="90" x14ac:dyDescent="0.25">
      <c r="A290" s="10"/>
      <c r="B290" s="10"/>
      <c r="C290" s="10"/>
      <c r="D290" s="12" t="s">
        <v>252</v>
      </c>
      <c r="E290" s="10"/>
      <c r="F290" s="10"/>
      <c r="G290" s="10"/>
      <c r="H290" s="10"/>
      <c r="I290" s="10"/>
      <c r="J290" s="10"/>
      <c r="K290" s="41"/>
      <c r="L290" s="30"/>
      <c r="M290" s="30"/>
    </row>
    <row r="291" spans="1:13" x14ac:dyDescent="0.25">
      <c r="A291" s="10"/>
      <c r="B291" s="10"/>
      <c r="C291" s="10"/>
      <c r="D291" s="22"/>
      <c r="E291" s="9" t="s">
        <v>16</v>
      </c>
      <c r="F291" s="13">
        <v>1</v>
      </c>
      <c r="G291" s="14">
        <v>0</v>
      </c>
      <c r="H291" s="14">
        <v>0</v>
      </c>
      <c r="I291" s="14">
        <v>0</v>
      </c>
      <c r="J291" s="11">
        <f>OR(F291&lt;&gt;0,G291&lt;&gt;0,H291&lt;&gt;0,I291&lt;&gt;0)*(F291 + (F291 = 0))*(G291 + (G291 = 0))*(H291 + (H291 = 0))*(I291 + (I291 = 0))</f>
        <v>1</v>
      </c>
      <c r="K291" s="41"/>
      <c r="L291" s="30"/>
      <c r="M291" s="30"/>
    </row>
    <row r="292" spans="1:13" x14ac:dyDescent="0.25">
      <c r="A292" s="10"/>
      <c r="B292" s="10"/>
      <c r="C292" s="10"/>
      <c r="D292" s="22"/>
      <c r="E292" s="10"/>
      <c r="F292" s="10"/>
      <c r="G292" s="10"/>
      <c r="H292" s="10"/>
      <c r="I292" s="10"/>
      <c r="J292" s="15" t="s">
        <v>253</v>
      </c>
      <c r="K292" s="42">
        <f>J291*1</f>
        <v>1</v>
      </c>
      <c r="L292" s="33">
        <v>280</v>
      </c>
      <c r="M292" s="31">
        <f>ROUND(K292*L292,2)</f>
        <v>280</v>
      </c>
    </row>
    <row r="293" spans="1:13" ht="0.95" customHeight="1" x14ac:dyDescent="0.25">
      <c r="A293" s="16"/>
      <c r="B293" s="16"/>
      <c r="C293" s="16"/>
      <c r="D293" s="23"/>
      <c r="E293" s="16"/>
      <c r="F293" s="16"/>
      <c r="G293" s="16"/>
      <c r="H293" s="16"/>
      <c r="I293" s="16"/>
      <c r="J293" s="16"/>
      <c r="K293" s="43"/>
      <c r="L293" s="32"/>
      <c r="M293" s="32"/>
    </row>
    <row r="294" spans="1:13" x14ac:dyDescent="0.25">
      <c r="A294" s="8" t="s">
        <v>254</v>
      </c>
      <c r="B294" s="9" t="s">
        <v>21</v>
      </c>
      <c r="C294" s="9" t="s">
        <v>48</v>
      </c>
      <c r="D294" s="12" t="s">
        <v>61</v>
      </c>
      <c r="E294" s="10"/>
      <c r="F294" s="10"/>
      <c r="G294" s="10"/>
      <c r="H294" s="10"/>
      <c r="I294" s="10"/>
      <c r="J294" s="10"/>
      <c r="K294" s="40">
        <f>K297</f>
        <v>1</v>
      </c>
      <c r="L294" s="29">
        <f>L297</f>
        <v>740</v>
      </c>
      <c r="M294" s="29">
        <f>M297</f>
        <v>740</v>
      </c>
    </row>
    <row r="295" spans="1:13" ht="78.75" x14ac:dyDescent="0.25">
      <c r="A295" s="10"/>
      <c r="B295" s="10"/>
      <c r="C295" s="10"/>
      <c r="D295" s="12" t="s">
        <v>255</v>
      </c>
      <c r="E295" s="10"/>
      <c r="F295" s="10"/>
      <c r="G295" s="10"/>
      <c r="H295" s="10"/>
      <c r="I295" s="10"/>
      <c r="J295" s="10"/>
      <c r="K295" s="41"/>
      <c r="L295" s="30"/>
      <c r="M295" s="30"/>
    </row>
    <row r="296" spans="1:13" x14ac:dyDescent="0.25">
      <c r="A296" s="10"/>
      <c r="B296" s="10"/>
      <c r="C296" s="10"/>
      <c r="D296" s="22"/>
      <c r="E296" s="9" t="s">
        <v>16</v>
      </c>
      <c r="F296" s="13">
        <v>1</v>
      </c>
      <c r="G296" s="14">
        <v>0</v>
      </c>
      <c r="H296" s="14">
        <v>0</v>
      </c>
      <c r="I296" s="14">
        <v>0</v>
      </c>
      <c r="J296" s="11">
        <f>OR(F296&lt;&gt;0,G296&lt;&gt;0,H296&lt;&gt;0,I296&lt;&gt;0)*(F296 + (F296 = 0))*(G296 + (G296 = 0))*(H296 + (H296 = 0))*(I296 + (I296 = 0))</f>
        <v>1</v>
      </c>
      <c r="K296" s="41"/>
      <c r="L296" s="30"/>
      <c r="M296" s="30"/>
    </row>
    <row r="297" spans="1:13" x14ac:dyDescent="0.25">
      <c r="A297" s="10"/>
      <c r="B297" s="10"/>
      <c r="C297" s="10"/>
      <c r="D297" s="22"/>
      <c r="E297" s="10"/>
      <c r="F297" s="10"/>
      <c r="G297" s="10"/>
      <c r="H297" s="10"/>
      <c r="I297" s="10"/>
      <c r="J297" s="15" t="s">
        <v>256</v>
      </c>
      <c r="K297" s="42">
        <f>J296</f>
        <v>1</v>
      </c>
      <c r="L297" s="33">
        <v>740</v>
      </c>
      <c r="M297" s="31">
        <f>ROUND(K297*L297,2)</f>
        <v>740</v>
      </c>
    </row>
    <row r="298" spans="1:13" ht="0.95" customHeight="1" x14ac:dyDescent="0.25">
      <c r="A298" s="16"/>
      <c r="B298" s="16"/>
      <c r="C298" s="16"/>
      <c r="D298" s="23"/>
      <c r="E298" s="16"/>
      <c r="F298" s="16"/>
      <c r="G298" s="16"/>
      <c r="H298" s="16"/>
      <c r="I298" s="16"/>
      <c r="J298" s="16"/>
      <c r="K298" s="43"/>
      <c r="L298" s="32"/>
      <c r="M298" s="32"/>
    </row>
    <row r="299" spans="1:13" x14ac:dyDescent="0.25">
      <c r="A299" s="10"/>
      <c r="B299" s="10"/>
      <c r="C299" s="10"/>
      <c r="D299" s="22"/>
      <c r="E299" s="10"/>
      <c r="F299" s="10"/>
      <c r="G299" s="10"/>
      <c r="H299" s="10"/>
      <c r="I299" s="10"/>
      <c r="J299" s="15" t="s">
        <v>257</v>
      </c>
      <c r="K299" s="41">
        <v>1</v>
      </c>
      <c r="L299" s="31">
        <f>M269+M274+M279+M284+M289+M294</f>
        <v>26458.58</v>
      </c>
      <c r="M299" s="31">
        <f>ROUND(K299*L299,2)</f>
        <v>26458.58</v>
      </c>
    </row>
    <row r="300" spans="1:13" ht="0.95" customHeight="1" x14ac:dyDescent="0.25">
      <c r="A300" s="16"/>
      <c r="B300" s="16"/>
      <c r="C300" s="16"/>
      <c r="D300" s="23"/>
      <c r="E300" s="16"/>
      <c r="F300" s="16"/>
      <c r="G300" s="16"/>
      <c r="H300" s="16"/>
      <c r="I300" s="16"/>
      <c r="J300" s="16"/>
      <c r="K300" s="43"/>
      <c r="L300" s="32"/>
      <c r="M300" s="32"/>
    </row>
    <row r="301" spans="1:13" x14ac:dyDescent="0.25">
      <c r="A301" s="6" t="s">
        <v>258</v>
      </c>
      <c r="B301" s="6" t="s">
        <v>15</v>
      </c>
      <c r="C301" s="6" t="s">
        <v>48</v>
      </c>
      <c r="D301" s="21" t="s">
        <v>259</v>
      </c>
      <c r="E301" s="7"/>
      <c r="F301" s="7"/>
      <c r="G301" s="7"/>
      <c r="H301" s="7"/>
      <c r="I301" s="7"/>
      <c r="J301" s="7"/>
      <c r="K301" s="39">
        <f>K312</f>
        <v>1</v>
      </c>
      <c r="L301" s="28">
        <f>L312</f>
        <v>26852.01</v>
      </c>
      <c r="M301" s="28">
        <f>M312</f>
        <v>26852.01</v>
      </c>
    </row>
    <row r="302" spans="1:13" ht="22.5" x14ac:dyDescent="0.25">
      <c r="A302" s="8" t="s">
        <v>260</v>
      </c>
      <c r="B302" s="9" t="s">
        <v>21</v>
      </c>
      <c r="C302" s="9" t="s">
        <v>39</v>
      </c>
      <c r="D302" s="12" t="s">
        <v>261</v>
      </c>
      <c r="E302" s="10"/>
      <c r="F302" s="10"/>
      <c r="G302" s="10"/>
      <c r="H302" s="10"/>
      <c r="I302" s="10"/>
      <c r="J302" s="10"/>
      <c r="K302" s="40">
        <f>K305</f>
        <v>1</v>
      </c>
      <c r="L302" s="29">
        <f>L305</f>
        <v>25902.01</v>
      </c>
      <c r="M302" s="29">
        <f>M305</f>
        <v>25902.01</v>
      </c>
    </row>
    <row r="303" spans="1:13" ht="409.5" x14ac:dyDescent="0.25">
      <c r="A303" s="10"/>
      <c r="B303" s="10"/>
      <c r="C303" s="10"/>
      <c r="D303" s="12" t="s">
        <v>262</v>
      </c>
      <c r="E303" s="10"/>
      <c r="F303" s="10"/>
      <c r="G303" s="10"/>
      <c r="H303" s="10"/>
      <c r="I303" s="10"/>
      <c r="J303" s="10"/>
      <c r="K303" s="41"/>
      <c r="L303" s="30"/>
      <c r="M303" s="30"/>
    </row>
    <row r="304" spans="1:13" x14ac:dyDescent="0.25">
      <c r="A304" s="10"/>
      <c r="B304" s="10"/>
      <c r="C304" s="10"/>
      <c r="D304" s="22"/>
      <c r="E304" s="9" t="s">
        <v>16</v>
      </c>
      <c r="F304" s="13">
        <v>1</v>
      </c>
      <c r="G304" s="14">
        <v>0</v>
      </c>
      <c r="H304" s="14">
        <v>0</v>
      </c>
      <c r="I304" s="14">
        <v>0</v>
      </c>
      <c r="J304" s="11">
        <f>OR(F304&lt;&gt;0,G304&lt;&gt;0,H304&lt;&gt;0,I304&lt;&gt;0)*(F304 + (F304 = 0))*(G304 + (G304 = 0))*(H304 + (H304 = 0))*(I304 + (I304 = 0))</f>
        <v>1</v>
      </c>
      <c r="K304" s="41"/>
      <c r="L304" s="30"/>
      <c r="M304" s="30"/>
    </row>
    <row r="305" spans="1:13" x14ac:dyDescent="0.25">
      <c r="A305" s="10"/>
      <c r="B305" s="10"/>
      <c r="C305" s="10"/>
      <c r="D305" s="22"/>
      <c r="E305" s="10"/>
      <c r="F305" s="10"/>
      <c r="G305" s="10"/>
      <c r="H305" s="10"/>
      <c r="I305" s="10"/>
      <c r="J305" s="15" t="s">
        <v>263</v>
      </c>
      <c r="K305" s="42">
        <f>J304</f>
        <v>1</v>
      </c>
      <c r="L305" s="30">
        <v>25902.01</v>
      </c>
      <c r="M305" s="31">
        <f>ROUND(K305*L305,2)</f>
        <v>25902.01</v>
      </c>
    </row>
    <row r="306" spans="1:13" ht="0.95" customHeight="1" x14ac:dyDescent="0.25">
      <c r="A306" s="16"/>
      <c r="B306" s="16"/>
      <c r="C306" s="16"/>
      <c r="D306" s="23"/>
      <c r="E306" s="16"/>
      <c r="F306" s="16"/>
      <c r="G306" s="16"/>
      <c r="H306" s="16"/>
      <c r="I306" s="16"/>
      <c r="J306" s="16"/>
      <c r="K306" s="43"/>
      <c r="L306" s="32"/>
      <c r="M306" s="32"/>
    </row>
    <row r="307" spans="1:13" x14ac:dyDescent="0.25">
      <c r="A307" s="8" t="s">
        <v>264</v>
      </c>
      <c r="B307" s="9" t="s">
        <v>21</v>
      </c>
      <c r="C307" s="9" t="s">
        <v>48</v>
      </c>
      <c r="D307" s="12" t="s">
        <v>61</v>
      </c>
      <c r="E307" s="10"/>
      <c r="F307" s="10"/>
      <c r="G307" s="10"/>
      <c r="H307" s="10"/>
      <c r="I307" s="10"/>
      <c r="J307" s="10"/>
      <c r="K307" s="40">
        <f>K310</f>
        <v>1</v>
      </c>
      <c r="L307" s="29">
        <f>L310</f>
        <v>950</v>
      </c>
      <c r="M307" s="29">
        <f>M310</f>
        <v>950</v>
      </c>
    </row>
    <row r="308" spans="1:13" ht="67.5" x14ac:dyDescent="0.25">
      <c r="A308" s="10"/>
      <c r="B308" s="10"/>
      <c r="C308" s="10"/>
      <c r="D308" s="12" t="s">
        <v>265</v>
      </c>
      <c r="E308" s="10"/>
      <c r="F308" s="10"/>
      <c r="G308" s="10"/>
      <c r="H308" s="10"/>
      <c r="I308" s="10"/>
      <c r="J308" s="10"/>
      <c r="K308" s="41"/>
      <c r="L308" s="30"/>
      <c r="M308" s="30"/>
    </row>
    <row r="309" spans="1:13" x14ac:dyDescent="0.25">
      <c r="A309" s="10"/>
      <c r="B309" s="10"/>
      <c r="C309" s="10"/>
      <c r="D309" s="22"/>
      <c r="E309" s="9" t="s">
        <v>16</v>
      </c>
      <c r="F309" s="13">
        <v>1</v>
      </c>
      <c r="G309" s="14">
        <v>0</v>
      </c>
      <c r="H309" s="14">
        <v>0</v>
      </c>
      <c r="I309" s="14">
        <v>0</v>
      </c>
      <c r="J309" s="11">
        <f>OR(F309&lt;&gt;0,G309&lt;&gt;0,H309&lt;&gt;0,I309&lt;&gt;0)*(F309 + (F309 = 0))*(G309 + (G309 = 0))*(H309 + (H309 = 0))*(I309 + (I309 = 0))</f>
        <v>1</v>
      </c>
      <c r="K309" s="41"/>
      <c r="L309" s="30"/>
      <c r="M309" s="30"/>
    </row>
    <row r="310" spans="1:13" x14ac:dyDescent="0.25">
      <c r="A310" s="10"/>
      <c r="B310" s="10"/>
      <c r="C310" s="10"/>
      <c r="D310" s="22"/>
      <c r="E310" s="10"/>
      <c r="F310" s="10"/>
      <c r="G310" s="10"/>
      <c r="H310" s="10"/>
      <c r="I310" s="10"/>
      <c r="J310" s="15" t="s">
        <v>266</v>
      </c>
      <c r="K310" s="42">
        <f>J309</f>
        <v>1</v>
      </c>
      <c r="L310" s="33">
        <v>950</v>
      </c>
      <c r="M310" s="31">
        <f>ROUND(K310*L310,2)</f>
        <v>950</v>
      </c>
    </row>
    <row r="311" spans="1:13" ht="0.95" customHeight="1" x14ac:dyDescent="0.25">
      <c r="A311" s="16"/>
      <c r="B311" s="16"/>
      <c r="C311" s="16"/>
      <c r="D311" s="23"/>
      <c r="E311" s="16"/>
      <c r="F311" s="16"/>
      <c r="G311" s="16"/>
      <c r="H311" s="16"/>
      <c r="I311" s="16"/>
      <c r="J311" s="16"/>
      <c r="K311" s="43"/>
      <c r="L311" s="32"/>
      <c r="M311" s="32"/>
    </row>
    <row r="312" spans="1:13" x14ac:dyDescent="0.25">
      <c r="A312" s="10"/>
      <c r="B312" s="10"/>
      <c r="C312" s="10"/>
      <c r="D312" s="22"/>
      <c r="E312" s="10"/>
      <c r="F312" s="10"/>
      <c r="G312" s="10"/>
      <c r="H312" s="10"/>
      <c r="I312" s="10"/>
      <c r="J312" s="15" t="s">
        <v>267</v>
      </c>
      <c r="K312" s="41">
        <v>1</v>
      </c>
      <c r="L312" s="31">
        <f>M302+M307</f>
        <v>26852.01</v>
      </c>
      <c r="M312" s="31">
        <f>ROUND(K312*L312,2)</f>
        <v>26852.01</v>
      </c>
    </row>
    <row r="313" spans="1:13" ht="0.95" customHeight="1" x14ac:dyDescent="0.25">
      <c r="A313" s="16"/>
      <c r="B313" s="16"/>
      <c r="C313" s="16"/>
      <c r="D313" s="23"/>
      <c r="E313" s="16"/>
      <c r="F313" s="16"/>
      <c r="G313" s="16"/>
      <c r="H313" s="16"/>
      <c r="I313" s="16"/>
      <c r="J313" s="16"/>
      <c r="K313" s="43"/>
      <c r="L313" s="32"/>
      <c r="M313" s="32"/>
    </row>
    <row r="314" spans="1:13" x14ac:dyDescent="0.25">
      <c r="A314" s="6" t="s">
        <v>268</v>
      </c>
      <c r="B314" s="6" t="s">
        <v>15</v>
      </c>
      <c r="C314" s="6" t="s">
        <v>48</v>
      </c>
      <c r="D314" s="21" t="s">
        <v>269</v>
      </c>
      <c r="E314" s="7"/>
      <c r="F314" s="7"/>
      <c r="G314" s="7"/>
      <c r="H314" s="7"/>
      <c r="I314" s="7"/>
      <c r="J314" s="7"/>
      <c r="K314" s="39">
        <f>K355</f>
        <v>1</v>
      </c>
      <c r="L314" s="28">
        <f>L355</f>
        <v>17503.62</v>
      </c>
      <c r="M314" s="28">
        <f>M355</f>
        <v>17503.62</v>
      </c>
    </row>
    <row r="315" spans="1:13" ht="22.5" x14ac:dyDescent="0.25">
      <c r="A315" s="8" t="s">
        <v>270</v>
      </c>
      <c r="B315" s="9" t="s">
        <v>21</v>
      </c>
      <c r="C315" s="9" t="s">
        <v>22</v>
      </c>
      <c r="D315" s="12" t="s">
        <v>271</v>
      </c>
      <c r="E315" s="10"/>
      <c r="F315" s="10"/>
      <c r="G315" s="10"/>
      <c r="H315" s="10"/>
      <c r="I315" s="10"/>
      <c r="J315" s="10"/>
      <c r="K315" s="40">
        <f>K318</f>
        <v>129</v>
      </c>
      <c r="L315" s="29">
        <f>L318</f>
        <v>2.2200000000000002</v>
      </c>
      <c r="M315" s="29">
        <f>M318</f>
        <v>286.38</v>
      </c>
    </row>
    <row r="316" spans="1:13" ht="191.25" x14ac:dyDescent="0.25">
      <c r="A316" s="10"/>
      <c r="B316" s="10"/>
      <c r="C316" s="10"/>
      <c r="D316" s="12" t="s">
        <v>272</v>
      </c>
      <c r="E316" s="10"/>
      <c r="F316" s="10"/>
      <c r="G316" s="10"/>
      <c r="H316" s="10"/>
      <c r="I316" s="10"/>
      <c r="J316" s="10"/>
      <c r="K316" s="41"/>
      <c r="L316" s="30"/>
      <c r="M316" s="30"/>
    </row>
    <row r="317" spans="1:13" x14ac:dyDescent="0.25">
      <c r="A317" s="10"/>
      <c r="B317" s="10"/>
      <c r="C317" s="10"/>
      <c r="D317" s="22"/>
      <c r="E317" s="9" t="s">
        <v>16</v>
      </c>
      <c r="F317" s="13">
        <v>0</v>
      </c>
      <c r="G317" s="14">
        <v>129</v>
      </c>
      <c r="H317" s="14">
        <v>0</v>
      </c>
      <c r="I317" s="14">
        <v>0</v>
      </c>
      <c r="J317" s="11">
        <f>OR(F317&lt;&gt;0,G317&lt;&gt;0,H317&lt;&gt;0,I317&lt;&gt;0)*(F317 + (F317 = 0))*(G317 + (G317 = 0))*(H317 + (H317 = 0))*(I317 + (I317 = 0))</f>
        <v>129</v>
      </c>
      <c r="K317" s="41"/>
      <c r="L317" s="30"/>
      <c r="M317" s="30"/>
    </row>
    <row r="318" spans="1:13" x14ac:dyDescent="0.25">
      <c r="A318" s="10"/>
      <c r="B318" s="10"/>
      <c r="C318" s="10"/>
      <c r="D318" s="22"/>
      <c r="E318" s="10"/>
      <c r="F318" s="10"/>
      <c r="G318" s="10"/>
      <c r="H318" s="10"/>
      <c r="I318" s="10"/>
      <c r="J318" s="15" t="s">
        <v>273</v>
      </c>
      <c r="K318" s="42">
        <f>J317</f>
        <v>129</v>
      </c>
      <c r="L318" s="30">
        <v>2.2200000000000002</v>
      </c>
      <c r="M318" s="31">
        <f>ROUND(K318*L318,2)</f>
        <v>286.38</v>
      </c>
    </row>
    <row r="319" spans="1:13" ht="0.95" customHeight="1" x14ac:dyDescent="0.25">
      <c r="A319" s="16"/>
      <c r="B319" s="16"/>
      <c r="C319" s="16"/>
      <c r="D319" s="23"/>
      <c r="E319" s="16"/>
      <c r="F319" s="16"/>
      <c r="G319" s="16"/>
      <c r="H319" s="16"/>
      <c r="I319" s="16"/>
      <c r="J319" s="16"/>
      <c r="K319" s="43"/>
      <c r="L319" s="32"/>
      <c r="M319" s="32"/>
    </row>
    <row r="320" spans="1:13" ht="33.75" x14ac:dyDescent="0.25">
      <c r="A320" s="8" t="s">
        <v>274</v>
      </c>
      <c r="B320" s="9" t="s">
        <v>21</v>
      </c>
      <c r="C320" s="9" t="s">
        <v>22</v>
      </c>
      <c r="D320" s="12" t="s">
        <v>275</v>
      </c>
      <c r="E320" s="10"/>
      <c r="F320" s="10"/>
      <c r="G320" s="10"/>
      <c r="H320" s="10"/>
      <c r="I320" s="10"/>
      <c r="J320" s="10"/>
      <c r="K320" s="40">
        <f>K323</f>
        <v>164</v>
      </c>
      <c r="L320" s="29">
        <f>L323</f>
        <v>2.2599999999999998</v>
      </c>
      <c r="M320" s="29">
        <f>M323</f>
        <v>370.64</v>
      </c>
    </row>
    <row r="321" spans="1:13" ht="157.5" x14ac:dyDescent="0.25">
      <c r="A321" s="10"/>
      <c r="B321" s="10"/>
      <c r="C321" s="10"/>
      <c r="D321" s="12" t="s">
        <v>276</v>
      </c>
      <c r="E321" s="10"/>
      <c r="F321" s="10"/>
      <c r="G321" s="10"/>
      <c r="H321" s="10"/>
      <c r="I321" s="10"/>
      <c r="J321" s="10"/>
      <c r="K321" s="41"/>
      <c r="L321" s="30"/>
      <c r="M321" s="30"/>
    </row>
    <row r="322" spans="1:13" x14ac:dyDescent="0.25">
      <c r="A322" s="10"/>
      <c r="B322" s="10"/>
      <c r="C322" s="10"/>
      <c r="D322" s="22"/>
      <c r="E322" s="9" t="s">
        <v>16</v>
      </c>
      <c r="F322" s="13">
        <v>0</v>
      </c>
      <c r="G322" s="14">
        <v>164</v>
      </c>
      <c r="H322" s="14">
        <v>0</v>
      </c>
      <c r="I322" s="14">
        <v>0</v>
      </c>
      <c r="J322" s="11">
        <f>OR(F322&lt;&gt;0,G322&lt;&gt;0,H322&lt;&gt;0,I322&lt;&gt;0)*(F322 + (F322 = 0))*(G322 + (G322 = 0))*(H322 + (H322 = 0))*(I322 + (I322 = 0))</f>
        <v>164</v>
      </c>
      <c r="K322" s="41"/>
      <c r="L322" s="30"/>
      <c r="M322" s="30"/>
    </row>
    <row r="323" spans="1:13" x14ac:dyDescent="0.25">
      <c r="A323" s="10"/>
      <c r="B323" s="10"/>
      <c r="C323" s="10"/>
      <c r="D323" s="22"/>
      <c r="E323" s="10"/>
      <c r="F323" s="10"/>
      <c r="G323" s="10"/>
      <c r="H323" s="10"/>
      <c r="I323" s="10"/>
      <c r="J323" s="15" t="s">
        <v>277</v>
      </c>
      <c r="K323" s="42">
        <f>J322</f>
        <v>164</v>
      </c>
      <c r="L323" s="30">
        <v>2.2599999999999998</v>
      </c>
      <c r="M323" s="31">
        <f>ROUND(K323*L323,2)</f>
        <v>370.64</v>
      </c>
    </row>
    <row r="324" spans="1:13" ht="0.95" customHeight="1" x14ac:dyDescent="0.25">
      <c r="A324" s="16"/>
      <c r="B324" s="16"/>
      <c r="C324" s="16"/>
      <c r="D324" s="23"/>
      <c r="E324" s="16"/>
      <c r="F324" s="16"/>
      <c r="G324" s="16"/>
      <c r="H324" s="16"/>
      <c r="I324" s="16"/>
      <c r="J324" s="16"/>
      <c r="K324" s="43"/>
      <c r="L324" s="32"/>
      <c r="M324" s="32"/>
    </row>
    <row r="325" spans="1:13" ht="33.75" x14ac:dyDescent="0.25">
      <c r="A325" s="8" t="s">
        <v>278</v>
      </c>
      <c r="B325" s="9" t="s">
        <v>21</v>
      </c>
      <c r="C325" s="9" t="s">
        <v>22</v>
      </c>
      <c r="D325" s="12" t="s">
        <v>279</v>
      </c>
      <c r="E325" s="10"/>
      <c r="F325" s="10"/>
      <c r="G325" s="10"/>
      <c r="H325" s="10"/>
      <c r="I325" s="10"/>
      <c r="J325" s="10"/>
      <c r="K325" s="40">
        <f>K328</f>
        <v>78</v>
      </c>
      <c r="L325" s="29">
        <f>L328</f>
        <v>2.3199999999999998</v>
      </c>
      <c r="M325" s="29">
        <f>M328</f>
        <v>180.96</v>
      </c>
    </row>
    <row r="326" spans="1:13" ht="180" x14ac:dyDescent="0.25">
      <c r="A326" s="10"/>
      <c r="B326" s="10"/>
      <c r="C326" s="10"/>
      <c r="D326" s="12" t="s">
        <v>280</v>
      </c>
      <c r="E326" s="10"/>
      <c r="F326" s="10"/>
      <c r="G326" s="10"/>
      <c r="H326" s="10"/>
      <c r="I326" s="10"/>
      <c r="J326" s="10"/>
      <c r="K326" s="41"/>
      <c r="L326" s="30"/>
      <c r="M326" s="30"/>
    </row>
    <row r="327" spans="1:13" x14ac:dyDescent="0.25">
      <c r="A327" s="10"/>
      <c r="B327" s="10"/>
      <c r="C327" s="10"/>
      <c r="D327" s="22"/>
      <c r="E327" s="9" t="s">
        <v>16</v>
      </c>
      <c r="F327" s="13">
        <v>0</v>
      </c>
      <c r="G327" s="14">
        <v>78</v>
      </c>
      <c r="H327" s="14">
        <v>0</v>
      </c>
      <c r="I327" s="14">
        <v>0</v>
      </c>
      <c r="J327" s="11">
        <f>OR(F327&lt;&gt;0,G327&lt;&gt;0,H327&lt;&gt;0,I327&lt;&gt;0)*(F327 + (F327 = 0))*(G327 + (G327 = 0))*(H327 + (H327 = 0))*(I327 + (I327 = 0))</f>
        <v>78</v>
      </c>
      <c r="K327" s="41"/>
      <c r="L327" s="30"/>
      <c r="M327" s="30"/>
    </row>
    <row r="328" spans="1:13" x14ac:dyDescent="0.25">
      <c r="A328" s="10"/>
      <c r="B328" s="10"/>
      <c r="C328" s="10"/>
      <c r="D328" s="22"/>
      <c r="E328" s="10"/>
      <c r="F328" s="10"/>
      <c r="G328" s="10"/>
      <c r="H328" s="10"/>
      <c r="I328" s="10"/>
      <c r="J328" s="15" t="s">
        <v>281</v>
      </c>
      <c r="K328" s="42">
        <f>J327</f>
        <v>78</v>
      </c>
      <c r="L328" s="30">
        <v>2.3199999999999998</v>
      </c>
      <c r="M328" s="31">
        <f>ROUND(K328*L328,2)</f>
        <v>180.96</v>
      </c>
    </row>
    <row r="329" spans="1:13" ht="0.95" customHeight="1" x14ac:dyDescent="0.25">
      <c r="A329" s="16"/>
      <c r="B329" s="16"/>
      <c r="C329" s="16"/>
      <c r="D329" s="23"/>
      <c r="E329" s="16"/>
      <c r="F329" s="16"/>
      <c r="G329" s="16"/>
      <c r="H329" s="16"/>
      <c r="I329" s="16"/>
      <c r="J329" s="16"/>
      <c r="K329" s="43"/>
      <c r="L329" s="32"/>
      <c r="M329" s="32"/>
    </row>
    <row r="330" spans="1:13" x14ac:dyDescent="0.25">
      <c r="A330" s="8" t="s">
        <v>282</v>
      </c>
      <c r="B330" s="9" t="s">
        <v>21</v>
      </c>
      <c r="C330" s="9" t="s">
        <v>39</v>
      </c>
      <c r="D330" s="12" t="s">
        <v>283</v>
      </c>
      <c r="E330" s="10"/>
      <c r="F330" s="10"/>
      <c r="G330" s="10"/>
      <c r="H330" s="10"/>
      <c r="I330" s="10"/>
      <c r="J330" s="10"/>
      <c r="K330" s="40">
        <f>K333</f>
        <v>1</v>
      </c>
      <c r="L330" s="29">
        <f>L333</f>
        <v>2490.64</v>
      </c>
      <c r="M330" s="29">
        <f>M333</f>
        <v>2490.64</v>
      </c>
    </row>
    <row r="331" spans="1:13" ht="409.5" x14ac:dyDescent="0.25">
      <c r="A331" s="10"/>
      <c r="B331" s="10"/>
      <c r="C331" s="10"/>
      <c r="D331" s="12" t="s">
        <v>284</v>
      </c>
      <c r="E331" s="10"/>
      <c r="F331" s="10"/>
      <c r="G331" s="10"/>
      <c r="H331" s="10"/>
      <c r="I331" s="10"/>
      <c r="J331" s="10"/>
      <c r="K331" s="41"/>
      <c r="L331" s="30"/>
      <c r="M331" s="30"/>
    </row>
    <row r="332" spans="1:13" x14ac:dyDescent="0.25">
      <c r="A332" s="10"/>
      <c r="B332" s="10"/>
      <c r="C332" s="10"/>
      <c r="D332" s="22"/>
      <c r="E332" s="9" t="s">
        <v>16</v>
      </c>
      <c r="F332" s="13">
        <v>1</v>
      </c>
      <c r="G332" s="14">
        <v>0</v>
      </c>
      <c r="H332" s="14">
        <v>0</v>
      </c>
      <c r="I332" s="14">
        <v>0</v>
      </c>
      <c r="J332" s="11">
        <f>OR(F332&lt;&gt;0,G332&lt;&gt;0,H332&lt;&gt;0,I332&lt;&gt;0)*(F332 + (F332 = 0))*(G332 + (G332 = 0))*(H332 + (H332 = 0))*(I332 + (I332 = 0))</f>
        <v>1</v>
      </c>
      <c r="K332" s="41"/>
      <c r="L332" s="30"/>
      <c r="M332" s="30"/>
    </row>
    <row r="333" spans="1:13" x14ac:dyDescent="0.25">
      <c r="A333" s="10"/>
      <c r="B333" s="10"/>
      <c r="C333" s="10"/>
      <c r="D333" s="22"/>
      <c r="E333" s="10"/>
      <c r="F333" s="10"/>
      <c r="G333" s="10"/>
      <c r="H333" s="10"/>
      <c r="I333" s="10"/>
      <c r="J333" s="15" t="s">
        <v>285</v>
      </c>
      <c r="K333" s="42">
        <f>J332*1</f>
        <v>1</v>
      </c>
      <c r="L333" s="30">
        <v>2490.64</v>
      </c>
      <c r="M333" s="31">
        <f>ROUND(K333*L333,2)</f>
        <v>2490.64</v>
      </c>
    </row>
    <row r="334" spans="1:13" ht="0.95" customHeight="1" x14ac:dyDescent="0.25">
      <c r="A334" s="16"/>
      <c r="B334" s="16"/>
      <c r="C334" s="16"/>
      <c r="D334" s="23"/>
      <c r="E334" s="16"/>
      <c r="F334" s="16"/>
      <c r="G334" s="16"/>
      <c r="H334" s="16"/>
      <c r="I334" s="16"/>
      <c r="J334" s="16"/>
      <c r="K334" s="43"/>
      <c r="L334" s="32"/>
      <c r="M334" s="32"/>
    </row>
    <row r="335" spans="1:13" x14ac:dyDescent="0.25">
      <c r="A335" s="8" t="s">
        <v>286</v>
      </c>
      <c r="B335" s="9" t="s">
        <v>21</v>
      </c>
      <c r="C335" s="9" t="s">
        <v>48</v>
      </c>
      <c r="D335" s="12" t="s">
        <v>287</v>
      </c>
      <c r="E335" s="10"/>
      <c r="F335" s="10"/>
      <c r="G335" s="10"/>
      <c r="H335" s="10"/>
      <c r="I335" s="10"/>
      <c r="J335" s="10"/>
      <c r="K335" s="40">
        <f>K338</f>
        <v>1</v>
      </c>
      <c r="L335" s="29">
        <f>L338</f>
        <v>3730.78</v>
      </c>
      <c r="M335" s="29">
        <f>M338</f>
        <v>3730.78</v>
      </c>
    </row>
    <row r="336" spans="1:13" ht="409.5" x14ac:dyDescent="0.25">
      <c r="A336" s="10"/>
      <c r="B336" s="10"/>
      <c r="C336" s="10"/>
      <c r="D336" s="12" t="s">
        <v>288</v>
      </c>
      <c r="E336" s="10"/>
      <c r="F336" s="10"/>
      <c r="G336" s="10"/>
      <c r="H336" s="10"/>
      <c r="I336" s="10"/>
      <c r="J336" s="10"/>
      <c r="K336" s="41"/>
      <c r="L336" s="30"/>
      <c r="M336" s="30"/>
    </row>
    <row r="337" spans="1:13" x14ac:dyDescent="0.25">
      <c r="A337" s="10"/>
      <c r="B337" s="10"/>
      <c r="C337" s="10"/>
      <c r="D337" s="22"/>
      <c r="E337" s="9" t="s">
        <v>16</v>
      </c>
      <c r="F337" s="13">
        <v>1</v>
      </c>
      <c r="G337" s="14">
        <v>0</v>
      </c>
      <c r="H337" s="14">
        <v>0</v>
      </c>
      <c r="I337" s="14">
        <v>0</v>
      </c>
      <c r="J337" s="11">
        <f>OR(F337&lt;&gt;0,G337&lt;&gt;0,H337&lt;&gt;0,I337&lt;&gt;0)*(F337 + (F337 = 0))*(G337 + (G337 = 0))*(H337 + (H337 = 0))*(I337 + (I337 = 0))</f>
        <v>1</v>
      </c>
      <c r="K337" s="41"/>
      <c r="L337" s="30"/>
      <c r="M337" s="30"/>
    </row>
    <row r="338" spans="1:13" x14ac:dyDescent="0.25">
      <c r="A338" s="10"/>
      <c r="B338" s="10"/>
      <c r="C338" s="10"/>
      <c r="D338" s="22"/>
      <c r="E338" s="10"/>
      <c r="F338" s="10"/>
      <c r="G338" s="10"/>
      <c r="H338" s="10"/>
      <c r="I338" s="10"/>
      <c r="J338" s="15" t="s">
        <v>289</v>
      </c>
      <c r="K338" s="42">
        <f>J337*1</f>
        <v>1</v>
      </c>
      <c r="L338" s="30">
        <v>3730.78</v>
      </c>
      <c r="M338" s="31">
        <f>ROUND(K338*L338,2)</f>
        <v>3730.78</v>
      </c>
    </row>
    <row r="339" spans="1:13" ht="0.95" customHeight="1" x14ac:dyDescent="0.25">
      <c r="A339" s="16"/>
      <c r="B339" s="16"/>
      <c r="C339" s="16"/>
      <c r="D339" s="23"/>
      <c r="E339" s="16"/>
      <c r="F339" s="16"/>
      <c r="G339" s="16"/>
      <c r="H339" s="16"/>
      <c r="I339" s="16"/>
      <c r="J339" s="16"/>
      <c r="K339" s="43"/>
      <c r="L339" s="32"/>
      <c r="M339" s="32"/>
    </row>
    <row r="340" spans="1:13" ht="22.5" x14ac:dyDescent="0.25">
      <c r="A340" s="8" t="s">
        <v>290</v>
      </c>
      <c r="B340" s="9" t="s">
        <v>21</v>
      </c>
      <c r="C340" s="9" t="s">
        <v>48</v>
      </c>
      <c r="D340" s="12" t="s">
        <v>291</v>
      </c>
      <c r="E340" s="10"/>
      <c r="F340" s="10"/>
      <c r="G340" s="10"/>
      <c r="H340" s="10"/>
      <c r="I340" s="10"/>
      <c r="J340" s="10"/>
      <c r="K340" s="40">
        <f>K343</f>
        <v>1</v>
      </c>
      <c r="L340" s="29">
        <f>L343</f>
        <v>4453.97</v>
      </c>
      <c r="M340" s="29">
        <f>M343</f>
        <v>4453.97</v>
      </c>
    </row>
    <row r="341" spans="1:13" ht="292.5" x14ac:dyDescent="0.25">
      <c r="A341" s="10"/>
      <c r="B341" s="10"/>
      <c r="C341" s="10"/>
      <c r="D341" s="12" t="s">
        <v>292</v>
      </c>
      <c r="E341" s="10"/>
      <c r="F341" s="10"/>
      <c r="G341" s="10"/>
      <c r="H341" s="10"/>
      <c r="I341" s="10"/>
      <c r="J341" s="10"/>
      <c r="K341" s="41"/>
      <c r="L341" s="30"/>
      <c r="M341" s="30"/>
    </row>
    <row r="342" spans="1:13" x14ac:dyDescent="0.25">
      <c r="A342" s="10"/>
      <c r="B342" s="10"/>
      <c r="C342" s="10"/>
      <c r="D342" s="22"/>
      <c r="E342" s="9" t="s">
        <v>16</v>
      </c>
      <c r="F342" s="13">
        <v>1</v>
      </c>
      <c r="G342" s="14">
        <v>0</v>
      </c>
      <c r="H342" s="14">
        <v>0</v>
      </c>
      <c r="I342" s="14">
        <v>0</v>
      </c>
      <c r="J342" s="11">
        <f>OR(F342&lt;&gt;0,G342&lt;&gt;0,H342&lt;&gt;0,I342&lt;&gt;0)*(F342 + (F342 = 0))*(G342 + (G342 = 0))*(H342 + (H342 = 0))*(I342 + (I342 = 0))</f>
        <v>1</v>
      </c>
      <c r="K342" s="41"/>
      <c r="L342" s="30"/>
      <c r="M342" s="30"/>
    </row>
    <row r="343" spans="1:13" x14ac:dyDescent="0.25">
      <c r="A343" s="10"/>
      <c r="B343" s="10"/>
      <c r="C343" s="10"/>
      <c r="D343" s="22"/>
      <c r="E343" s="10"/>
      <c r="F343" s="10"/>
      <c r="G343" s="10"/>
      <c r="H343" s="10"/>
      <c r="I343" s="10"/>
      <c r="J343" s="15" t="s">
        <v>293</v>
      </c>
      <c r="K343" s="42">
        <f>J342*1</f>
        <v>1</v>
      </c>
      <c r="L343" s="30">
        <v>4453.97</v>
      </c>
      <c r="M343" s="31">
        <f>ROUND(K343*L343,2)</f>
        <v>4453.97</v>
      </c>
    </row>
    <row r="344" spans="1:13" ht="0.95" customHeight="1" x14ac:dyDescent="0.25">
      <c r="A344" s="16"/>
      <c r="B344" s="16"/>
      <c r="C344" s="16"/>
      <c r="D344" s="23"/>
      <c r="E344" s="16"/>
      <c r="F344" s="16"/>
      <c r="G344" s="16"/>
      <c r="H344" s="16"/>
      <c r="I344" s="16"/>
      <c r="J344" s="16"/>
      <c r="K344" s="43"/>
      <c r="L344" s="32"/>
      <c r="M344" s="32"/>
    </row>
    <row r="345" spans="1:13" x14ac:dyDescent="0.25">
      <c r="A345" s="8" t="s">
        <v>294</v>
      </c>
      <c r="B345" s="9" t="s">
        <v>21</v>
      </c>
      <c r="C345" s="9" t="s">
        <v>48</v>
      </c>
      <c r="D345" s="12" t="s">
        <v>295</v>
      </c>
      <c r="E345" s="10"/>
      <c r="F345" s="10"/>
      <c r="G345" s="10"/>
      <c r="H345" s="10"/>
      <c r="I345" s="10"/>
      <c r="J345" s="10"/>
      <c r="K345" s="40">
        <f>K348</f>
        <v>1</v>
      </c>
      <c r="L345" s="29">
        <f>L348</f>
        <v>5115.25</v>
      </c>
      <c r="M345" s="29">
        <f>M348</f>
        <v>5115.25</v>
      </c>
    </row>
    <row r="346" spans="1:13" ht="360" x14ac:dyDescent="0.25">
      <c r="A346" s="10"/>
      <c r="B346" s="10"/>
      <c r="C346" s="10"/>
      <c r="D346" s="12" t="s">
        <v>296</v>
      </c>
      <c r="E346" s="10"/>
      <c r="F346" s="10"/>
      <c r="G346" s="10"/>
      <c r="H346" s="10"/>
      <c r="I346" s="10"/>
      <c r="J346" s="10"/>
      <c r="K346" s="41"/>
      <c r="L346" s="30"/>
      <c r="M346" s="30"/>
    </row>
    <row r="347" spans="1:13" x14ac:dyDescent="0.25">
      <c r="A347" s="10"/>
      <c r="B347" s="10"/>
      <c r="C347" s="10"/>
      <c r="D347" s="22"/>
      <c r="E347" s="9" t="s">
        <v>16</v>
      </c>
      <c r="F347" s="13">
        <v>1</v>
      </c>
      <c r="G347" s="14">
        <v>0</v>
      </c>
      <c r="H347" s="14">
        <v>0</v>
      </c>
      <c r="I347" s="14">
        <v>0</v>
      </c>
      <c r="J347" s="11">
        <f>OR(F347&lt;&gt;0,G347&lt;&gt;0,H347&lt;&gt;0,I347&lt;&gt;0)*(F347 + (F347 = 0))*(G347 + (G347 = 0))*(H347 + (H347 = 0))*(I347 + (I347 = 0))</f>
        <v>1</v>
      </c>
      <c r="K347" s="41"/>
      <c r="L347" s="30"/>
      <c r="M347" s="30"/>
    </row>
    <row r="348" spans="1:13" x14ac:dyDescent="0.25">
      <c r="A348" s="10"/>
      <c r="B348" s="10"/>
      <c r="C348" s="10"/>
      <c r="D348" s="22"/>
      <c r="E348" s="10"/>
      <c r="F348" s="10"/>
      <c r="G348" s="10"/>
      <c r="H348" s="10"/>
      <c r="I348" s="10"/>
      <c r="J348" s="15" t="s">
        <v>297</v>
      </c>
      <c r="K348" s="42">
        <f>J347*1</f>
        <v>1</v>
      </c>
      <c r="L348" s="30">
        <v>5115.25</v>
      </c>
      <c r="M348" s="31">
        <f>ROUND(K348*L348,2)</f>
        <v>5115.25</v>
      </c>
    </row>
    <row r="349" spans="1:13" ht="0.95" customHeight="1" x14ac:dyDescent="0.25">
      <c r="A349" s="16"/>
      <c r="B349" s="16"/>
      <c r="C349" s="16"/>
      <c r="D349" s="23"/>
      <c r="E349" s="16"/>
      <c r="F349" s="16"/>
      <c r="G349" s="16"/>
      <c r="H349" s="16"/>
      <c r="I349" s="16"/>
      <c r="J349" s="16"/>
      <c r="K349" s="43"/>
      <c r="L349" s="32"/>
      <c r="M349" s="32"/>
    </row>
    <row r="350" spans="1:13" x14ac:dyDescent="0.25">
      <c r="A350" s="8" t="s">
        <v>298</v>
      </c>
      <c r="B350" s="9" t="s">
        <v>21</v>
      </c>
      <c r="C350" s="9" t="s">
        <v>48</v>
      </c>
      <c r="D350" s="12" t="s">
        <v>61</v>
      </c>
      <c r="E350" s="10"/>
      <c r="F350" s="10"/>
      <c r="G350" s="10"/>
      <c r="H350" s="10"/>
      <c r="I350" s="10"/>
      <c r="J350" s="10"/>
      <c r="K350" s="40">
        <f>K353</f>
        <v>1</v>
      </c>
      <c r="L350" s="29">
        <f>L353</f>
        <v>875</v>
      </c>
      <c r="M350" s="29">
        <f>M353</f>
        <v>875</v>
      </c>
    </row>
    <row r="351" spans="1:13" ht="78.75" x14ac:dyDescent="0.25">
      <c r="A351" s="10"/>
      <c r="B351" s="10"/>
      <c r="C351" s="10"/>
      <c r="D351" s="12" t="s">
        <v>299</v>
      </c>
      <c r="E351" s="10"/>
      <c r="F351" s="10"/>
      <c r="G351" s="10"/>
      <c r="H351" s="10"/>
      <c r="I351" s="10"/>
      <c r="J351" s="10"/>
      <c r="K351" s="41"/>
      <c r="L351" s="30"/>
      <c r="M351" s="30"/>
    </row>
    <row r="352" spans="1:13" x14ac:dyDescent="0.25">
      <c r="A352" s="10"/>
      <c r="B352" s="10"/>
      <c r="C352" s="10"/>
      <c r="D352" s="22"/>
      <c r="E352" s="9" t="s">
        <v>16</v>
      </c>
      <c r="F352" s="13">
        <v>1</v>
      </c>
      <c r="G352" s="14">
        <v>0</v>
      </c>
      <c r="H352" s="14">
        <v>0</v>
      </c>
      <c r="I352" s="14">
        <v>0</v>
      </c>
      <c r="J352" s="11">
        <f>OR(F352&lt;&gt;0,G352&lt;&gt;0,H352&lt;&gt;0,I352&lt;&gt;0)*(F352 + (F352 = 0))*(G352 + (G352 = 0))*(H352 + (H352 = 0))*(I352 + (I352 = 0))</f>
        <v>1</v>
      </c>
      <c r="K352" s="41"/>
      <c r="L352" s="30"/>
      <c r="M352" s="30"/>
    </row>
    <row r="353" spans="1:13" x14ac:dyDescent="0.25">
      <c r="A353" s="10"/>
      <c r="B353" s="10"/>
      <c r="C353" s="10"/>
      <c r="D353" s="22"/>
      <c r="E353" s="10"/>
      <c r="F353" s="10"/>
      <c r="G353" s="10"/>
      <c r="H353" s="10"/>
      <c r="I353" s="10"/>
      <c r="J353" s="15" t="s">
        <v>300</v>
      </c>
      <c r="K353" s="42">
        <f>J352</f>
        <v>1</v>
      </c>
      <c r="L353" s="33">
        <v>875</v>
      </c>
      <c r="M353" s="31">
        <f>ROUND(K353*L353,2)</f>
        <v>875</v>
      </c>
    </row>
    <row r="354" spans="1:13" ht="0.95" customHeight="1" x14ac:dyDescent="0.25">
      <c r="A354" s="16"/>
      <c r="B354" s="16"/>
      <c r="C354" s="16"/>
      <c r="D354" s="23"/>
      <c r="E354" s="16"/>
      <c r="F354" s="16"/>
      <c r="G354" s="16"/>
      <c r="H354" s="16"/>
      <c r="I354" s="16"/>
      <c r="J354" s="16"/>
      <c r="K354" s="43"/>
      <c r="L354" s="32"/>
      <c r="M354" s="32"/>
    </row>
    <row r="355" spans="1:13" x14ac:dyDescent="0.25">
      <c r="A355" s="10"/>
      <c r="B355" s="10"/>
      <c r="C355" s="10"/>
      <c r="D355" s="22"/>
      <c r="E355" s="10"/>
      <c r="F355" s="10"/>
      <c r="G355" s="10"/>
      <c r="H355" s="10"/>
      <c r="I355" s="10"/>
      <c r="J355" s="15" t="s">
        <v>301</v>
      </c>
      <c r="K355" s="41">
        <v>1</v>
      </c>
      <c r="L355" s="31">
        <f>M315+M320+M325+M330+M335+M340+M345+M350</f>
        <v>17503.62</v>
      </c>
      <c r="M355" s="31">
        <f>ROUND(K355*L355,2)</f>
        <v>17503.62</v>
      </c>
    </row>
    <row r="356" spans="1:13" ht="0.95" customHeight="1" x14ac:dyDescent="0.25">
      <c r="A356" s="16"/>
      <c r="B356" s="16"/>
      <c r="C356" s="16"/>
      <c r="D356" s="23"/>
      <c r="E356" s="16"/>
      <c r="F356" s="16"/>
      <c r="G356" s="16"/>
      <c r="H356" s="16"/>
      <c r="I356" s="16"/>
      <c r="J356" s="16"/>
      <c r="K356" s="43"/>
      <c r="L356" s="32"/>
      <c r="M356" s="32"/>
    </row>
    <row r="357" spans="1:13" x14ac:dyDescent="0.25">
      <c r="A357" s="6" t="s">
        <v>302</v>
      </c>
      <c r="B357" s="6" t="s">
        <v>15</v>
      </c>
      <c r="C357" s="6" t="s">
        <v>48</v>
      </c>
      <c r="D357" s="21" t="s">
        <v>303</v>
      </c>
      <c r="E357" s="7"/>
      <c r="F357" s="7"/>
      <c r="G357" s="7"/>
      <c r="H357" s="7"/>
      <c r="I357" s="7"/>
      <c r="J357" s="7"/>
      <c r="K357" s="39">
        <f>K398</f>
        <v>1</v>
      </c>
      <c r="L357" s="28">
        <f>L398</f>
        <v>16321.67</v>
      </c>
      <c r="M357" s="28">
        <f>M398</f>
        <v>16321.67</v>
      </c>
    </row>
    <row r="358" spans="1:13" ht="33.75" x14ac:dyDescent="0.25">
      <c r="A358" s="8" t="s">
        <v>304</v>
      </c>
      <c r="B358" s="9" t="s">
        <v>21</v>
      </c>
      <c r="C358" s="9" t="s">
        <v>39</v>
      </c>
      <c r="D358" s="12" t="s">
        <v>305</v>
      </c>
      <c r="E358" s="10"/>
      <c r="F358" s="10"/>
      <c r="G358" s="10"/>
      <c r="H358" s="10"/>
      <c r="I358" s="10"/>
      <c r="J358" s="10"/>
      <c r="K358" s="40">
        <f>K361</f>
        <v>33</v>
      </c>
      <c r="L358" s="29">
        <f>L361</f>
        <v>285.77</v>
      </c>
      <c r="M358" s="29">
        <f>M361</f>
        <v>9430.41</v>
      </c>
    </row>
    <row r="359" spans="1:13" ht="191.25" x14ac:dyDescent="0.25">
      <c r="A359" s="10"/>
      <c r="B359" s="10"/>
      <c r="C359" s="10"/>
      <c r="D359" s="12" t="s">
        <v>306</v>
      </c>
      <c r="E359" s="10"/>
      <c r="F359" s="10"/>
      <c r="G359" s="10"/>
      <c r="H359" s="10"/>
      <c r="I359" s="10"/>
      <c r="J359" s="10"/>
      <c r="K359" s="41"/>
      <c r="L359" s="30"/>
      <c r="M359" s="30"/>
    </row>
    <row r="360" spans="1:13" x14ac:dyDescent="0.25">
      <c r="A360" s="10"/>
      <c r="B360" s="10"/>
      <c r="C360" s="10"/>
      <c r="D360" s="22"/>
      <c r="E360" s="9" t="s">
        <v>16</v>
      </c>
      <c r="F360" s="13">
        <v>33</v>
      </c>
      <c r="G360" s="14">
        <v>0</v>
      </c>
      <c r="H360" s="14">
        <v>0</v>
      </c>
      <c r="I360" s="14">
        <v>0</v>
      </c>
      <c r="J360" s="11">
        <f>OR(F360&lt;&gt;0,G360&lt;&gt;0,H360&lt;&gt;0,I360&lt;&gt;0)*(F360 + (F360 = 0))*(G360 + (G360 = 0))*(H360 + (H360 = 0))*(I360 + (I360 = 0))</f>
        <v>33</v>
      </c>
      <c r="K360" s="41"/>
      <c r="L360" s="30"/>
      <c r="M360" s="30"/>
    </row>
    <row r="361" spans="1:13" x14ac:dyDescent="0.25">
      <c r="A361" s="10"/>
      <c r="B361" s="10"/>
      <c r="C361" s="10"/>
      <c r="D361" s="22"/>
      <c r="E361" s="10"/>
      <c r="F361" s="10"/>
      <c r="G361" s="10"/>
      <c r="H361" s="10"/>
      <c r="I361" s="10"/>
      <c r="J361" s="15" t="s">
        <v>307</v>
      </c>
      <c r="K361" s="42">
        <f>J360</f>
        <v>33</v>
      </c>
      <c r="L361" s="30">
        <v>285.77</v>
      </c>
      <c r="M361" s="31">
        <f>ROUND(K361*L361,2)</f>
        <v>9430.41</v>
      </c>
    </row>
    <row r="362" spans="1:13" ht="0.95" customHeight="1" x14ac:dyDescent="0.25">
      <c r="A362" s="16"/>
      <c r="B362" s="16"/>
      <c r="C362" s="16"/>
      <c r="D362" s="23"/>
      <c r="E362" s="16"/>
      <c r="F362" s="16"/>
      <c r="G362" s="16"/>
      <c r="H362" s="16"/>
      <c r="I362" s="16"/>
      <c r="J362" s="16"/>
      <c r="K362" s="43"/>
      <c r="L362" s="32"/>
      <c r="M362" s="32"/>
    </row>
    <row r="363" spans="1:13" ht="22.5" x14ac:dyDescent="0.25">
      <c r="A363" s="8" t="s">
        <v>308</v>
      </c>
      <c r="B363" s="9" t="s">
        <v>21</v>
      </c>
      <c r="C363" s="9" t="s">
        <v>68</v>
      </c>
      <c r="D363" s="12" t="s">
        <v>309</v>
      </c>
      <c r="E363" s="10"/>
      <c r="F363" s="10"/>
      <c r="G363" s="10"/>
      <c r="H363" s="10"/>
      <c r="I363" s="10"/>
      <c r="J363" s="10"/>
      <c r="K363" s="40">
        <f>K366</f>
        <v>11</v>
      </c>
      <c r="L363" s="29">
        <f>L366</f>
        <v>203.02</v>
      </c>
      <c r="M363" s="29">
        <f>M366</f>
        <v>2233.2199999999998</v>
      </c>
    </row>
    <row r="364" spans="1:13" ht="202.5" x14ac:dyDescent="0.25">
      <c r="A364" s="10"/>
      <c r="B364" s="10"/>
      <c r="C364" s="10"/>
      <c r="D364" s="12" t="s">
        <v>310</v>
      </c>
      <c r="E364" s="10"/>
      <c r="F364" s="10"/>
      <c r="G364" s="10"/>
      <c r="H364" s="10"/>
      <c r="I364" s="10"/>
      <c r="J364" s="10"/>
      <c r="K364" s="41"/>
      <c r="L364" s="30"/>
      <c r="M364" s="30"/>
    </row>
    <row r="365" spans="1:13" x14ac:dyDescent="0.25">
      <c r="A365" s="10"/>
      <c r="B365" s="10"/>
      <c r="C365" s="10"/>
      <c r="D365" s="22"/>
      <c r="E365" s="9" t="s">
        <v>16</v>
      </c>
      <c r="F365" s="13">
        <v>11</v>
      </c>
      <c r="G365" s="14">
        <v>0</v>
      </c>
      <c r="H365" s="14">
        <v>0</v>
      </c>
      <c r="I365" s="14">
        <v>0</v>
      </c>
      <c r="J365" s="11">
        <f>OR(F365&lt;&gt;0,G365&lt;&gt;0,H365&lt;&gt;0,I365&lt;&gt;0)*(F365 + (F365 = 0))*(G365 + (G365 = 0))*(H365 + (H365 = 0))*(I365 + (I365 = 0))</f>
        <v>11</v>
      </c>
      <c r="K365" s="41"/>
      <c r="L365" s="30"/>
      <c r="M365" s="30"/>
    </row>
    <row r="366" spans="1:13" x14ac:dyDescent="0.25">
      <c r="A366" s="10"/>
      <c r="B366" s="10"/>
      <c r="C366" s="10"/>
      <c r="D366" s="22"/>
      <c r="E366" s="10"/>
      <c r="F366" s="10"/>
      <c r="G366" s="10"/>
      <c r="H366" s="10"/>
      <c r="I366" s="10"/>
      <c r="J366" s="15" t="s">
        <v>311</v>
      </c>
      <c r="K366" s="42">
        <f>J365</f>
        <v>11</v>
      </c>
      <c r="L366" s="30">
        <v>203.02</v>
      </c>
      <c r="M366" s="31">
        <f>ROUND(K366*L366,2)</f>
        <v>2233.2199999999998</v>
      </c>
    </row>
    <row r="367" spans="1:13" ht="0.95" customHeight="1" x14ac:dyDescent="0.25">
      <c r="A367" s="16"/>
      <c r="B367" s="16"/>
      <c r="C367" s="16"/>
      <c r="D367" s="23"/>
      <c r="E367" s="16"/>
      <c r="F367" s="16"/>
      <c r="G367" s="16"/>
      <c r="H367" s="16"/>
      <c r="I367" s="16"/>
      <c r="J367" s="16"/>
      <c r="K367" s="43"/>
      <c r="L367" s="32"/>
      <c r="M367" s="32"/>
    </row>
    <row r="368" spans="1:13" ht="22.5" x14ac:dyDescent="0.25">
      <c r="A368" s="8" t="s">
        <v>312</v>
      </c>
      <c r="B368" s="9" t="s">
        <v>21</v>
      </c>
      <c r="C368" s="9" t="s">
        <v>68</v>
      </c>
      <c r="D368" s="12" t="s">
        <v>313</v>
      </c>
      <c r="E368" s="10"/>
      <c r="F368" s="10"/>
      <c r="G368" s="10"/>
      <c r="H368" s="10"/>
      <c r="I368" s="10"/>
      <c r="J368" s="10"/>
      <c r="K368" s="40">
        <f>K371</f>
        <v>6</v>
      </c>
      <c r="L368" s="29">
        <f>L371</f>
        <v>145.63</v>
      </c>
      <c r="M368" s="29">
        <f>M371</f>
        <v>873.78</v>
      </c>
    </row>
    <row r="369" spans="1:13" ht="202.5" x14ac:dyDescent="0.25">
      <c r="A369" s="10"/>
      <c r="B369" s="10"/>
      <c r="C369" s="10"/>
      <c r="D369" s="12" t="s">
        <v>314</v>
      </c>
      <c r="E369" s="10"/>
      <c r="F369" s="10"/>
      <c r="G369" s="10"/>
      <c r="H369" s="10"/>
      <c r="I369" s="10"/>
      <c r="J369" s="10"/>
      <c r="K369" s="41"/>
      <c r="L369" s="30"/>
      <c r="M369" s="30"/>
    </row>
    <row r="370" spans="1:13" x14ac:dyDescent="0.25">
      <c r="A370" s="10"/>
      <c r="B370" s="10"/>
      <c r="C370" s="10"/>
      <c r="D370" s="22"/>
      <c r="E370" s="9" t="s">
        <v>16</v>
      </c>
      <c r="F370" s="13">
        <v>6</v>
      </c>
      <c r="G370" s="14">
        <v>0</v>
      </c>
      <c r="H370" s="14">
        <v>0</v>
      </c>
      <c r="I370" s="14">
        <v>0</v>
      </c>
      <c r="J370" s="11">
        <f>OR(F370&lt;&gt;0,G370&lt;&gt;0,H370&lt;&gt;0,I370&lt;&gt;0)*(F370 + (F370 = 0))*(G370 + (G370 = 0))*(H370 + (H370 = 0))*(I370 + (I370 = 0))</f>
        <v>6</v>
      </c>
      <c r="K370" s="41"/>
      <c r="L370" s="30"/>
      <c r="M370" s="30"/>
    </row>
    <row r="371" spans="1:13" x14ac:dyDescent="0.25">
      <c r="A371" s="10"/>
      <c r="B371" s="10"/>
      <c r="C371" s="10"/>
      <c r="D371" s="22"/>
      <c r="E371" s="10"/>
      <c r="F371" s="10"/>
      <c r="G371" s="10"/>
      <c r="H371" s="10"/>
      <c r="I371" s="10"/>
      <c r="J371" s="15" t="s">
        <v>315</v>
      </c>
      <c r="K371" s="42">
        <f>J370</f>
        <v>6</v>
      </c>
      <c r="L371" s="30">
        <v>145.63</v>
      </c>
      <c r="M371" s="31">
        <f>ROUND(K371*L371,2)</f>
        <v>873.78</v>
      </c>
    </row>
    <row r="372" spans="1:13" ht="0.95" customHeight="1" x14ac:dyDescent="0.25">
      <c r="A372" s="16"/>
      <c r="B372" s="16"/>
      <c r="C372" s="16"/>
      <c r="D372" s="23"/>
      <c r="E372" s="16"/>
      <c r="F372" s="16"/>
      <c r="G372" s="16"/>
      <c r="H372" s="16"/>
      <c r="I372" s="16"/>
      <c r="J372" s="16"/>
      <c r="K372" s="43"/>
      <c r="L372" s="32"/>
      <c r="M372" s="32"/>
    </row>
    <row r="373" spans="1:13" ht="33.75" x14ac:dyDescent="0.25">
      <c r="A373" s="8" t="s">
        <v>316</v>
      </c>
      <c r="B373" s="9" t="s">
        <v>21</v>
      </c>
      <c r="C373" s="9" t="s">
        <v>68</v>
      </c>
      <c r="D373" s="12" t="s">
        <v>317</v>
      </c>
      <c r="E373" s="10"/>
      <c r="F373" s="10"/>
      <c r="G373" s="10"/>
      <c r="H373" s="10"/>
      <c r="I373" s="10"/>
      <c r="J373" s="10"/>
      <c r="K373" s="40">
        <f>K376</f>
        <v>3</v>
      </c>
      <c r="L373" s="29">
        <f>L376</f>
        <v>173.12</v>
      </c>
      <c r="M373" s="29">
        <f>M376</f>
        <v>519.36</v>
      </c>
    </row>
    <row r="374" spans="1:13" ht="168.75" x14ac:dyDescent="0.25">
      <c r="A374" s="10"/>
      <c r="B374" s="10"/>
      <c r="C374" s="10"/>
      <c r="D374" s="12" t="s">
        <v>318</v>
      </c>
      <c r="E374" s="10"/>
      <c r="F374" s="10"/>
      <c r="G374" s="10"/>
      <c r="H374" s="10"/>
      <c r="I374" s="10"/>
      <c r="J374" s="10"/>
      <c r="K374" s="41"/>
      <c r="L374" s="30"/>
      <c r="M374" s="30"/>
    </row>
    <row r="375" spans="1:13" x14ac:dyDescent="0.25">
      <c r="A375" s="10"/>
      <c r="B375" s="10"/>
      <c r="C375" s="10"/>
      <c r="D375" s="22"/>
      <c r="E375" s="9" t="s">
        <v>16</v>
      </c>
      <c r="F375" s="13">
        <v>3</v>
      </c>
      <c r="G375" s="14">
        <v>0</v>
      </c>
      <c r="H375" s="14">
        <v>0</v>
      </c>
      <c r="I375" s="14">
        <v>0</v>
      </c>
      <c r="J375" s="11">
        <f>OR(F375&lt;&gt;0,G375&lt;&gt;0,H375&lt;&gt;0,I375&lt;&gt;0)*(F375 + (F375 = 0))*(G375 + (G375 = 0))*(H375 + (H375 = 0))*(I375 + (I375 = 0))</f>
        <v>3</v>
      </c>
      <c r="K375" s="41"/>
      <c r="L375" s="30"/>
      <c r="M375" s="30"/>
    </row>
    <row r="376" spans="1:13" x14ac:dyDescent="0.25">
      <c r="A376" s="10"/>
      <c r="B376" s="10"/>
      <c r="C376" s="10"/>
      <c r="D376" s="22"/>
      <c r="E376" s="10"/>
      <c r="F376" s="10"/>
      <c r="G376" s="10"/>
      <c r="H376" s="10"/>
      <c r="I376" s="10"/>
      <c r="J376" s="15" t="s">
        <v>319</v>
      </c>
      <c r="K376" s="42">
        <f>J375</f>
        <v>3</v>
      </c>
      <c r="L376" s="30">
        <v>173.12</v>
      </c>
      <c r="M376" s="31">
        <f>ROUND(K376*L376,2)</f>
        <v>519.36</v>
      </c>
    </row>
    <row r="377" spans="1:13" ht="0.95" customHeight="1" x14ac:dyDescent="0.25">
      <c r="A377" s="16"/>
      <c r="B377" s="16"/>
      <c r="C377" s="16"/>
      <c r="D377" s="23"/>
      <c r="E377" s="16"/>
      <c r="F377" s="16"/>
      <c r="G377" s="16"/>
      <c r="H377" s="16"/>
      <c r="I377" s="16"/>
      <c r="J377" s="16"/>
      <c r="K377" s="43"/>
      <c r="L377" s="32"/>
      <c r="M377" s="32"/>
    </row>
    <row r="378" spans="1:13" ht="22.5" x14ac:dyDescent="0.25">
      <c r="A378" s="8" t="s">
        <v>320</v>
      </c>
      <c r="B378" s="9" t="s">
        <v>21</v>
      </c>
      <c r="C378" s="9" t="s">
        <v>68</v>
      </c>
      <c r="D378" s="12" t="s">
        <v>321</v>
      </c>
      <c r="E378" s="10"/>
      <c r="F378" s="10"/>
      <c r="G378" s="10"/>
      <c r="H378" s="10"/>
      <c r="I378" s="10"/>
      <c r="J378" s="10"/>
      <c r="K378" s="40">
        <f>K381</f>
        <v>3</v>
      </c>
      <c r="L378" s="29">
        <f>L381</f>
        <v>69.31</v>
      </c>
      <c r="M378" s="29">
        <f>M381</f>
        <v>207.93</v>
      </c>
    </row>
    <row r="379" spans="1:13" ht="157.5" x14ac:dyDescent="0.25">
      <c r="A379" s="10"/>
      <c r="B379" s="10"/>
      <c r="C379" s="10"/>
      <c r="D379" s="12" t="s">
        <v>322</v>
      </c>
      <c r="E379" s="10"/>
      <c r="F379" s="10"/>
      <c r="G379" s="10"/>
      <c r="H379" s="10"/>
      <c r="I379" s="10"/>
      <c r="J379" s="10"/>
      <c r="K379" s="41"/>
      <c r="L379" s="30"/>
      <c r="M379" s="30"/>
    </row>
    <row r="380" spans="1:13" x14ac:dyDescent="0.25">
      <c r="A380" s="10"/>
      <c r="B380" s="10"/>
      <c r="C380" s="10"/>
      <c r="D380" s="22"/>
      <c r="E380" s="9" t="s">
        <v>16</v>
      </c>
      <c r="F380" s="13">
        <v>3</v>
      </c>
      <c r="G380" s="14">
        <v>0</v>
      </c>
      <c r="H380" s="14">
        <v>0</v>
      </c>
      <c r="I380" s="14">
        <v>0</v>
      </c>
      <c r="J380" s="11">
        <f>OR(F380&lt;&gt;0,G380&lt;&gt;0,H380&lt;&gt;0,I380&lt;&gt;0)*(F380 + (F380 = 0))*(G380 + (G380 = 0))*(H380 + (H380 = 0))*(I380 + (I380 = 0))</f>
        <v>3</v>
      </c>
      <c r="K380" s="41"/>
      <c r="L380" s="30"/>
      <c r="M380" s="30"/>
    </row>
    <row r="381" spans="1:13" x14ac:dyDescent="0.25">
      <c r="A381" s="10"/>
      <c r="B381" s="10"/>
      <c r="C381" s="10"/>
      <c r="D381" s="22"/>
      <c r="E381" s="10"/>
      <c r="F381" s="10"/>
      <c r="G381" s="10"/>
      <c r="H381" s="10"/>
      <c r="I381" s="10"/>
      <c r="J381" s="15" t="s">
        <v>323</v>
      </c>
      <c r="K381" s="42">
        <f>J380</f>
        <v>3</v>
      </c>
      <c r="L381" s="30">
        <v>69.31</v>
      </c>
      <c r="M381" s="31">
        <f>ROUND(K381*L381,2)</f>
        <v>207.93</v>
      </c>
    </row>
    <row r="382" spans="1:13" ht="0.95" customHeight="1" x14ac:dyDescent="0.25">
      <c r="A382" s="16"/>
      <c r="B382" s="16"/>
      <c r="C382" s="16"/>
      <c r="D382" s="23"/>
      <c r="E382" s="16"/>
      <c r="F382" s="16"/>
      <c r="G382" s="16"/>
      <c r="H382" s="16"/>
      <c r="I382" s="16"/>
      <c r="J382" s="16"/>
      <c r="K382" s="43"/>
      <c r="L382" s="32"/>
      <c r="M382" s="32"/>
    </row>
    <row r="383" spans="1:13" ht="22.5" x14ac:dyDescent="0.25">
      <c r="A383" s="8" t="s">
        <v>324</v>
      </c>
      <c r="B383" s="9" t="s">
        <v>21</v>
      </c>
      <c r="C383" s="9" t="s">
        <v>68</v>
      </c>
      <c r="D383" s="12" t="s">
        <v>325</v>
      </c>
      <c r="E383" s="10"/>
      <c r="F383" s="10"/>
      <c r="G383" s="10"/>
      <c r="H383" s="10"/>
      <c r="I383" s="10"/>
      <c r="J383" s="10"/>
      <c r="K383" s="40">
        <f>K386</f>
        <v>15</v>
      </c>
      <c r="L383" s="29">
        <f>L386</f>
        <v>61.79</v>
      </c>
      <c r="M383" s="29">
        <f>M386</f>
        <v>926.85</v>
      </c>
    </row>
    <row r="384" spans="1:13" ht="157.5" x14ac:dyDescent="0.25">
      <c r="A384" s="10"/>
      <c r="B384" s="10"/>
      <c r="C384" s="10"/>
      <c r="D384" s="12" t="s">
        <v>326</v>
      </c>
      <c r="E384" s="10"/>
      <c r="F384" s="10"/>
      <c r="G384" s="10"/>
      <c r="H384" s="10"/>
      <c r="I384" s="10"/>
      <c r="J384" s="10"/>
      <c r="K384" s="41"/>
      <c r="L384" s="30"/>
      <c r="M384" s="30"/>
    </row>
    <row r="385" spans="1:13" x14ac:dyDescent="0.25">
      <c r="A385" s="10"/>
      <c r="B385" s="10"/>
      <c r="C385" s="10"/>
      <c r="D385" s="22"/>
      <c r="E385" s="9" t="s">
        <v>16</v>
      </c>
      <c r="F385" s="13">
        <v>15</v>
      </c>
      <c r="G385" s="14">
        <v>0</v>
      </c>
      <c r="H385" s="14">
        <v>0</v>
      </c>
      <c r="I385" s="14">
        <v>0</v>
      </c>
      <c r="J385" s="11">
        <f>OR(F385&lt;&gt;0,G385&lt;&gt;0,H385&lt;&gt;0,I385&lt;&gt;0)*(F385 + (F385 = 0))*(G385 + (G385 = 0))*(H385 + (H385 = 0))*(I385 + (I385 = 0))</f>
        <v>15</v>
      </c>
      <c r="K385" s="41"/>
      <c r="L385" s="30"/>
      <c r="M385" s="30"/>
    </row>
    <row r="386" spans="1:13" x14ac:dyDescent="0.25">
      <c r="A386" s="10"/>
      <c r="B386" s="10"/>
      <c r="C386" s="10"/>
      <c r="D386" s="22"/>
      <c r="E386" s="10"/>
      <c r="F386" s="10"/>
      <c r="G386" s="10"/>
      <c r="H386" s="10"/>
      <c r="I386" s="10"/>
      <c r="J386" s="15" t="s">
        <v>327</v>
      </c>
      <c r="K386" s="42">
        <f>J385</f>
        <v>15</v>
      </c>
      <c r="L386" s="30">
        <v>61.79</v>
      </c>
      <c r="M386" s="31">
        <f>ROUND(K386*L386,2)</f>
        <v>926.85</v>
      </c>
    </row>
    <row r="387" spans="1:13" ht="0.95" customHeight="1" x14ac:dyDescent="0.25">
      <c r="A387" s="16"/>
      <c r="B387" s="16"/>
      <c r="C387" s="16"/>
      <c r="D387" s="23"/>
      <c r="E387" s="16"/>
      <c r="F387" s="16"/>
      <c r="G387" s="16"/>
      <c r="H387" s="16"/>
      <c r="I387" s="16"/>
      <c r="J387" s="16"/>
      <c r="K387" s="43"/>
      <c r="L387" s="32"/>
      <c r="M387" s="32"/>
    </row>
    <row r="388" spans="1:13" ht="22.5" x14ac:dyDescent="0.25">
      <c r="A388" s="8" t="s">
        <v>328</v>
      </c>
      <c r="B388" s="9" t="s">
        <v>21</v>
      </c>
      <c r="C388" s="9" t="s">
        <v>68</v>
      </c>
      <c r="D388" s="12" t="s">
        <v>329</v>
      </c>
      <c r="E388" s="10"/>
      <c r="F388" s="10"/>
      <c r="G388" s="10"/>
      <c r="H388" s="10"/>
      <c r="I388" s="10"/>
      <c r="J388" s="10"/>
      <c r="K388" s="40">
        <f>K391</f>
        <v>2</v>
      </c>
      <c r="L388" s="29">
        <f>L391</f>
        <v>727.56</v>
      </c>
      <c r="M388" s="29">
        <f>M391</f>
        <v>1455.12</v>
      </c>
    </row>
    <row r="389" spans="1:13" ht="202.5" x14ac:dyDescent="0.25">
      <c r="A389" s="10"/>
      <c r="B389" s="10"/>
      <c r="C389" s="10"/>
      <c r="D389" s="12" t="s">
        <v>330</v>
      </c>
      <c r="E389" s="10"/>
      <c r="F389" s="10"/>
      <c r="G389" s="10"/>
      <c r="H389" s="10"/>
      <c r="I389" s="10"/>
      <c r="J389" s="10"/>
      <c r="K389" s="41"/>
      <c r="L389" s="30"/>
      <c r="M389" s="30"/>
    </row>
    <row r="390" spans="1:13" x14ac:dyDescent="0.25">
      <c r="A390" s="10"/>
      <c r="B390" s="10"/>
      <c r="C390" s="10"/>
      <c r="D390" s="22"/>
      <c r="E390" s="9" t="s">
        <v>16</v>
      </c>
      <c r="F390" s="13">
        <v>2</v>
      </c>
      <c r="G390" s="14">
        <v>0</v>
      </c>
      <c r="H390" s="14">
        <v>0</v>
      </c>
      <c r="I390" s="14">
        <v>0</v>
      </c>
      <c r="J390" s="11">
        <f>OR(F390&lt;&gt;0,G390&lt;&gt;0,H390&lt;&gt;0,I390&lt;&gt;0)*(F390 + (F390 = 0))*(G390 + (G390 = 0))*(H390 + (H390 = 0))*(I390 + (I390 = 0))</f>
        <v>2</v>
      </c>
      <c r="K390" s="41"/>
      <c r="L390" s="30"/>
      <c r="M390" s="30"/>
    </row>
    <row r="391" spans="1:13" x14ac:dyDescent="0.25">
      <c r="A391" s="10"/>
      <c r="B391" s="10"/>
      <c r="C391" s="10"/>
      <c r="D391" s="22"/>
      <c r="E391" s="10"/>
      <c r="F391" s="10"/>
      <c r="G391" s="10"/>
      <c r="H391" s="10"/>
      <c r="I391" s="10"/>
      <c r="J391" s="15" t="s">
        <v>331</v>
      </c>
      <c r="K391" s="42">
        <f>J390</f>
        <v>2</v>
      </c>
      <c r="L391" s="30">
        <v>727.56</v>
      </c>
      <c r="M391" s="31">
        <f>ROUND(K391*L391,2)</f>
        <v>1455.12</v>
      </c>
    </row>
    <row r="392" spans="1:13" ht="0.95" customHeight="1" x14ac:dyDescent="0.25">
      <c r="A392" s="16"/>
      <c r="B392" s="16"/>
      <c r="C392" s="16"/>
      <c r="D392" s="23"/>
      <c r="E392" s="16"/>
      <c r="F392" s="16"/>
      <c r="G392" s="16"/>
      <c r="H392" s="16"/>
      <c r="I392" s="16"/>
      <c r="J392" s="16"/>
      <c r="K392" s="43"/>
      <c r="L392" s="32"/>
      <c r="M392" s="32"/>
    </row>
    <row r="393" spans="1:13" x14ac:dyDescent="0.25">
      <c r="A393" s="8" t="s">
        <v>332</v>
      </c>
      <c r="B393" s="9" t="s">
        <v>21</v>
      </c>
      <c r="C393" s="9" t="s">
        <v>48</v>
      </c>
      <c r="D393" s="12" t="s">
        <v>61</v>
      </c>
      <c r="E393" s="10"/>
      <c r="F393" s="10"/>
      <c r="G393" s="10"/>
      <c r="H393" s="10"/>
      <c r="I393" s="10"/>
      <c r="J393" s="10"/>
      <c r="K393" s="40">
        <f>K396</f>
        <v>1</v>
      </c>
      <c r="L393" s="29">
        <f>L396</f>
        <v>675</v>
      </c>
      <c r="M393" s="29">
        <f>M396</f>
        <v>675</v>
      </c>
    </row>
    <row r="394" spans="1:13" ht="78.75" x14ac:dyDescent="0.25">
      <c r="A394" s="10"/>
      <c r="B394" s="10"/>
      <c r="C394" s="10"/>
      <c r="D394" s="12" t="s">
        <v>333</v>
      </c>
      <c r="E394" s="10"/>
      <c r="F394" s="10"/>
      <c r="G394" s="10"/>
      <c r="H394" s="10"/>
      <c r="I394" s="10"/>
      <c r="J394" s="10"/>
      <c r="K394" s="41"/>
      <c r="L394" s="30"/>
      <c r="M394" s="30"/>
    </row>
    <row r="395" spans="1:13" x14ac:dyDescent="0.25">
      <c r="A395" s="10"/>
      <c r="B395" s="10"/>
      <c r="C395" s="10"/>
      <c r="D395" s="22"/>
      <c r="E395" s="9" t="s">
        <v>16</v>
      </c>
      <c r="F395" s="13">
        <v>1</v>
      </c>
      <c r="G395" s="14">
        <v>0</v>
      </c>
      <c r="H395" s="14">
        <v>0</v>
      </c>
      <c r="I395" s="14">
        <v>0</v>
      </c>
      <c r="J395" s="11">
        <f>OR(F395&lt;&gt;0,G395&lt;&gt;0,H395&lt;&gt;0,I395&lt;&gt;0)*(F395 + (F395 = 0))*(G395 + (G395 = 0))*(H395 + (H395 = 0))*(I395 + (I395 = 0))</f>
        <v>1</v>
      </c>
      <c r="K395" s="41"/>
      <c r="L395" s="30"/>
      <c r="M395" s="30"/>
    </row>
    <row r="396" spans="1:13" x14ac:dyDescent="0.25">
      <c r="A396" s="10"/>
      <c r="B396" s="10"/>
      <c r="C396" s="10"/>
      <c r="D396" s="22"/>
      <c r="E396" s="10"/>
      <c r="F396" s="10"/>
      <c r="G396" s="10"/>
      <c r="H396" s="10"/>
      <c r="I396" s="10"/>
      <c r="J396" s="15" t="s">
        <v>334</v>
      </c>
      <c r="K396" s="42">
        <f>J395</f>
        <v>1</v>
      </c>
      <c r="L396" s="33">
        <v>675</v>
      </c>
      <c r="M396" s="31">
        <f>ROUND(K396*L396,2)</f>
        <v>675</v>
      </c>
    </row>
    <row r="397" spans="1:13" ht="0.95" customHeight="1" x14ac:dyDescent="0.25">
      <c r="A397" s="16"/>
      <c r="B397" s="16"/>
      <c r="C397" s="16"/>
      <c r="D397" s="23"/>
      <c r="E397" s="16"/>
      <c r="F397" s="16"/>
      <c r="G397" s="16"/>
      <c r="H397" s="16"/>
      <c r="I397" s="16"/>
      <c r="J397" s="16"/>
      <c r="K397" s="43"/>
      <c r="L397" s="32"/>
      <c r="M397" s="32"/>
    </row>
    <row r="398" spans="1:13" x14ac:dyDescent="0.25">
      <c r="A398" s="10"/>
      <c r="B398" s="10"/>
      <c r="C398" s="10"/>
      <c r="D398" s="22"/>
      <c r="E398" s="10"/>
      <c r="F398" s="10"/>
      <c r="G398" s="10"/>
      <c r="H398" s="10"/>
      <c r="I398" s="10"/>
      <c r="J398" s="15" t="s">
        <v>335</v>
      </c>
      <c r="K398" s="41">
        <v>1</v>
      </c>
      <c r="L398" s="31">
        <f>M358+M363+M368+M373+M378+M383+M388+M393</f>
        <v>16321.67</v>
      </c>
      <c r="M398" s="31">
        <f>ROUND(K398*L398,2)</f>
        <v>16321.67</v>
      </c>
    </row>
    <row r="399" spans="1:13" ht="0.95" customHeight="1" x14ac:dyDescent="0.25">
      <c r="A399" s="16"/>
      <c r="B399" s="16"/>
      <c r="C399" s="16"/>
      <c r="D399" s="23"/>
      <c r="E399" s="16"/>
      <c r="F399" s="16"/>
      <c r="G399" s="16"/>
      <c r="H399" s="16"/>
      <c r="I399" s="16"/>
      <c r="J399" s="16"/>
      <c r="K399" s="43"/>
      <c r="L399" s="32"/>
      <c r="M399" s="32"/>
    </row>
    <row r="400" spans="1:13" x14ac:dyDescent="0.25">
      <c r="A400" s="6" t="s">
        <v>336</v>
      </c>
      <c r="B400" s="6" t="s">
        <v>15</v>
      </c>
      <c r="C400" s="6" t="s">
        <v>16</v>
      </c>
      <c r="D400" s="21" t="s">
        <v>337</v>
      </c>
      <c r="E400" s="7"/>
      <c r="F400" s="7"/>
      <c r="G400" s="7"/>
      <c r="H400" s="7"/>
      <c r="I400" s="7"/>
      <c r="J400" s="7"/>
      <c r="K400" s="39">
        <f>K431</f>
        <v>1</v>
      </c>
      <c r="L400" s="28">
        <f>L431</f>
        <v>1496.59</v>
      </c>
      <c r="M400" s="28">
        <f>M431</f>
        <v>1496.59</v>
      </c>
    </row>
    <row r="401" spans="1:13" ht="22.5" x14ac:dyDescent="0.25">
      <c r="A401" s="8" t="s">
        <v>338</v>
      </c>
      <c r="B401" s="9" t="s">
        <v>21</v>
      </c>
      <c r="C401" s="9" t="s">
        <v>68</v>
      </c>
      <c r="D401" s="12" t="s">
        <v>339</v>
      </c>
      <c r="E401" s="10"/>
      <c r="F401" s="10"/>
      <c r="G401" s="10"/>
      <c r="H401" s="10"/>
      <c r="I401" s="10"/>
      <c r="J401" s="10"/>
      <c r="K401" s="40">
        <f>K404</f>
        <v>2</v>
      </c>
      <c r="L401" s="29">
        <f>L404</f>
        <v>72.42</v>
      </c>
      <c r="M401" s="29">
        <f>M404</f>
        <v>144.84</v>
      </c>
    </row>
    <row r="402" spans="1:13" ht="157.5" x14ac:dyDescent="0.25">
      <c r="A402" s="10"/>
      <c r="B402" s="10"/>
      <c r="C402" s="10"/>
      <c r="D402" s="12" t="s">
        <v>340</v>
      </c>
      <c r="E402" s="10"/>
      <c r="F402" s="10"/>
      <c r="G402" s="10"/>
      <c r="H402" s="10"/>
      <c r="I402" s="10"/>
      <c r="J402" s="10"/>
      <c r="K402" s="41"/>
      <c r="L402" s="30"/>
      <c r="M402" s="30"/>
    </row>
    <row r="403" spans="1:13" x14ac:dyDescent="0.25">
      <c r="A403" s="10"/>
      <c r="B403" s="10"/>
      <c r="C403" s="10"/>
      <c r="D403" s="22"/>
      <c r="E403" s="9" t="s">
        <v>16</v>
      </c>
      <c r="F403" s="13">
        <v>2</v>
      </c>
      <c r="G403" s="14">
        <v>0</v>
      </c>
      <c r="H403" s="14">
        <v>0</v>
      </c>
      <c r="I403" s="14">
        <v>0</v>
      </c>
      <c r="J403" s="11">
        <f>OR(F403&lt;&gt;0,G403&lt;&gt;0,H403&lt;&gt;0,I403&lt;&gt;0)*(F403 + (F403 = 0))*(G403 + (G403 = 0))*(H403 + (H403 = 0))*(I403 + (I403 = 0))</f>
        <v>2</v>
      </c>
      <c r="K403" s="41"/>
      <c r="L403" s="30"/>
      <c r="M403" s="30"/>
    </row>
    <row r="404" spans="1:13" x14ac:dyDescent="0.25">
      <c r="A404" s="10"/>
      <c r="B404" s="10"/>
      <c r="C404" s="10"/>
      <c r="D404" s="22"/>
      <c r="E404" s="10"/>
      <c r="F404" s="10"/>
      <c r="G404" s="10"/>
      <c r="H404" s="10"/>
      <c r="I404" s="10"/>
      <c r="J404" s="15" t="s">
        <v>341</v>
      </c>
      <c r="K404" s="42">
        <f>J403</f>
        <v>2</v>
      </c>
      <c r="L404" s="30">
        <v>72.42</v>
      </c>
      <c r="M404" s="31">
        <f>ROUND(K404*L404,2)</f>
        <v>144.84</v>
      </c>
    </row>
    <row r="405" spans="1:13" ht="0.95" customHeight="1" x14ac:dyDescent="0.25">
      <c r="A405" s="16"/>
      <c r="B405" s="16"/>
      <c r="C405" s="16"/>
      <c r="D405" s="23"/>
      <c r="E405" s="16"/>
      <c r="F405" s="16"/>
      <c r="G405" s="16"/>
      <c r="H405" s="16"/>
      <c r="I405" s="16"/>
      <c r="J405" s="16"/>
      <c r="K405" s="43"/>
      <c r="L405" s="32"/>
      <c r="M405" s="32"/>
    </row>
    <row r="406" spans="1:13" ht="33.75" x14ac:dyDescent="0.25">
      <c r="A406" s="8" t="s">
        <v>342</v>
      </c>
      <c r="B406" s="9" t="s">
        <v>21</v>
      </c>
      <c r="C406" s="9" t="s">
        <v>22</v>
      </c>
      <c r="D406" s="12" t="s">
        <v>343</v>
      </c>
      <c r="E406" s="10"/>
      <c r="F406" s="10"/>
      <c r="G406" s="10"/>
      <c r="H406" s="10"/>
      <c r="I406" s="10"/>
      <c r="J406" s="10"/>
      <c r="K406" s="40">
        <f>K409</f>
        <v>19</v>
      </c>
      <c r="L406" s="29">
        <f>L409</f>
        <v>10.09</v>
      </c>
      <c r="M406" s="29">
        <f>M409</f>
        <v>191.71</v>
      </c>
    </row>
    <row r="407" spans="1:13" ht="270" x14ac:dyDescent="0.25">
      <c r="A407" s="10"/>
      <c r="B407" s="10"/>
      <c r="C407" s="10"/>
      <c r="D407" s="12" t="s">
        <v>344</v>
      </c>
      <c r="E407" s="10"/>
      <c r="F407" s="10"/>
      <c r="G407" s="10"/>
      <c r="H407" s="10"/>
      <c r="I407" s="10"/>
      <c r="J407" s="10"/>
      <c r="K407" s="41"/>
      <c r="L407" s="30"/>
      <c r="M407" s="30"/>
    </row>
    <row r="408" spans="1:13" x14ac:dyDescent="0.25">
      <c r="A408" s="10"/>
      <c r="B408" s="10"/>
      <c r="C408" s="10"/>
      <c r="D408" s="22"/>
      <c r="E408" s="9" t="s">
        <v>16</v>
      </c>
      <c r="F408" s="13">
        <v>0</v>
      </c>
      <c r="G408" s="14">
        <v>19</v>
      </c>
      <c r="H408" s="14">
        <v>0</v>
      </c>
      <c r="I408" s="14">
        <v>0</v>
      </c>
      <c r="J408" s="11">
        <f>OR(F408&lt;&gt;0,G408&lt;&gt;0,H408&lt;&gt;0,I408&lt;&gt;0)*(F408 + (F408 = 0))*(G408 + (G408 = 0))*(H408 + (H408 = 0))*(I408 + (I408 = 0))</f>
        <v>19</v>
      </c>
      <c r="K408" s="41"/>
      <c r="L408" s="30"/>
      <c r="M408" s="30"/>
    </row>
    <row r="409" spans="1:13" x14ac:dyDescent="0.25">
      <c r="A409" s="10"/>
      <c r="B409" s="10"/>
      <c r="C409" s="10"/>
      <c r="D409" s="22"/>
      <c r="E409" s="10"/>
      <c r="F409" s="10"/>
      <c r="G409" s="10"/>
      <c r="H409" s="10"/>
      <c r="I409" s="10"/>
      <c r="J409" s="15" t="s">
        <v>345</v>
      </c>
      <c r="K409" s="42">
        <f>J408</f>
        <v>19</v>
      </c>
      <c r="L409" s="30">
        <v>10.09</v>
      </c>
      <c r="M409" s="31">
        <f>ROUND(K409*L409,2)</f>
        <v>191.71</v>
      </c>
    </row>
    <row r="410" spans="1:13" ht="0.95" customHeight="1" x14ac:dyDescent="0.25">
      <c r="A410" s="16"/>
      <c r="B410" s="16"/>
      <c r="C410" s="16"/>
      <c r="D410" s="23"/>
      <c r="E410" s="16"/>
      <c r="F410" s="16"/>
      <c r="G410" s="16"/>
      <c r="H410" s="16"/>
      <c r="I410" s="16"/>
      <c r="J410" s="16"/>
      <c r="K410" s="43"/>
      <c r="L410" s="32"/>
      <c r="M410" s="32"/>
    </row>
    <row r="411" spans="1:13" x14ac:dyDescent="0.25">
      <c r="A411" s="9" t="s">
        <v>346</v>
      </c>
      <c r="B411" s="9" t="s">
        <v>21</v>
      </c>
      <c r="C411" s="9" t="s">
        <v>68</v>
      </c>
      <c r="D411" s="12" t="s">
        <v>347</v>
      </c>
      <c r="E411" s="10"/>
      <c r="F411" s="10"/>
      <c r="G411" s="10"/>
      <c r="H411" s="10"/>
      <c r="I411" s="10"/>
      <c r="J411" s="10"/>
      <c r="K411" s="40">
        <f>K414</f>
        <v>1</v>
      </c>
      <c r="L411" s="29">
        <f>L414</f>
        <v>245.84</v>
      </c>
      <c r="M411" s="29">
        <f>M414</f>
        <v>245.84</v>
      </c>
    </row>
    <row r="412" spans="1:13" ht="180" x14ac:dyDescent="0.25">
      <c r="A412" s="10"/>
      <c r="B412" s="10"/>
      <c r="C412" s="10"/>
      <c r="D412" s="12" t="s">
        <v>348</v>
      </c>
      <c r="E412" s="10"/>
      <c r="F412" s="10"/>
      <c r="G412" s="10"/>
      <c r="H412" s="10"/>
      <c r="I412" s="10"/>
      <c r="J412" s="10"/>
      <c r="K412" s="41"/>
      <c r="L412" s="30"/>
      <c r="M412" s="30"/>
    </row>
    <row r="413" spans="1:13" x14ac:dyDescent="0.25">
      <c r="A413" s="10"/>
      <c r="B413" s="10"/>
      <c r="C413" s="10"/>
      <c r="D413" s="22"/>
      <c r="E413" s="9" t="s">
        <v>16</v>
      </c>
      <c r="F413" s="13">
        <v>1</v>
      </c>
      <c r="G413" s="14">
        <v>0</v>
      </c>
      <c r="H413" s="14">
        <v>0</v>
      </c>
      <c r="I413" s="14">
        <v>0</v>
      </c>
      <c r="J413" s="11">
        <f>OR(F413&lt;&gt;0,G413&lt;&gt;0,H413&lt;&gt;0,I413&lt;&gt;0)*(F413 + (F413 = 0))*(G413 + (G413 = 0))*(H413 + (H413 = 0))*(I413 + (I413 = 0))</f>
        <v>1</v>
      </c>
      <c r="K413" s="41"/>
      <c r="L413" s="30"/>
      <c r="M413" s="30"/>
    </row>
    <row r="414" spans="1:13" x14ac:dyDescent="0.25">
      <c r="A414" s="10"/>
      <c r="B414" s="10"/>
      <c r="C414" s="10"/>
      <c r="D414" s="22"/>
      <c r="E414" s="10"/>
      <c r="F414" s="10"/>
      <c r="G414" s="10"/>
      <c r="H414" s="10"/>
      <c r="I414" s="10"/>
      <c r="J414" s="15" t="s">
        <v>349</v>
      </c>
      <c r="K414" s="42">
        <f>J413</f>
        <v>1</v>
      </c>
      <c r="L414" s="30">
        <v>245.84</v>
      </c>
      <c r="M414" s="31">
        <f>ROUND(K414*L414,2)</f>
        <v>245.84</v>
      </c>
    </row>
    <row r="415" spans="1:13" ht="0.95" customHeight="1" x14ac:dyDescent="0.25">
      <c r="A415" s="16"/>
      <c r="B415" s="16"/>
      <c r="C415" s="16"/>
      <c r="D415" s="23"/>
      <c r="E415" s="16"/>
      <c r="F415" s="16"/>
      <c r="G415" s="16"/>
      <c r="H415" s="16"/>
      <c r="I415" s="16"/>
      <c r="J415" s="16"/>
      <c r="K415" s="43"/>
      <c r="L415" s="32"/>
      <c r="M415" s="32"/>
    </row>
    <row r="416" spans="1:13" ht="22.5" x14ac:dyDescent="0.25">
      <c r="A416" s="8" t="s">
        <v>350</v>
      </c>
      <c r="B416" s="9" t="s">
        <v>21</v>
      </c>
      <c r="C416" s="9" t="s">
        <v>68</v>
      </c>
      <c r="D416" s="12" t="s">
        <v>351</v>
      </c>
      <c r="E416" s="10"/>
      <c r="F416" s="10"/>
      <c r="G416" s="10"/>
      <c r="H416" s="10"/>
      <c r="I416" s="10"/>
      <c r="J416" s="10"/>
      <c r="K416" s="40">
        <f>K419</f>
        <v>1</v>
      </c>
      <c r="L416" s="29">
        <f>L419</f>
        <v>455.48</v>
      </c>
      <c r="M416" s="29">
        <f>M419</f>
        <v>455.48</v>
      </c>
    </row>
    <row r="417" spans="1:13" ht="191.25" x14ac:dyDescent="0.25">
      <c r="A417" s="10"/>
      <c r="B417" s="10"/>
      <c r="C417" s="10"/>
      <c r="D417" s="12" t="s">
        <v>352</v>
      </c>
      <c r="E417" s="10"/>
      <c r="F417" s="10"/>
      <c r="G417" s="10"/>
      <c r="H417" s="10"/>
      <c r="I417" s="10"/>
      <c r="J417" s="10"/>
      <c r="K417" s="41"/>
      <c r="L417" s="30"/>
      <c r="M417" s="30"/>
    </row>
    <row r="418" spans="1:13" x14ac:dyDescent="0.25">
      <c r="A418" s="10"/>
      <c r="B418" s="10"/>
      <c r="C418" s="10"/>
      <c r="D418" s="22"/>
      <c r="E418" s="9" t="s">
        <v>16</v>
      </c>
      <c r="F418" s="13">
        <v>1</v>
      </c>
      <c r="G418" s="14">
        <v>0</v>
      </c>
      <c r="H418" s="14">
        <v>0</v>
      </c>
      <c r="I418" s="14">
        <v>0</v>
      </c>
      <c r="J418" s="11">
        <f>OR(F418&lt;&gt;0,G418&lt;&gt;0,H418&lt;&gt;0,I418&lt;&gt;0)*(F418 + (F418 = 0))*(G418 + (G418 = 0))*(H418 + (H418 = 0))*(I418 + (I418 = 0))</f>
        <v>1</v>
      </c>
      <c r="K418" s="41"/>
      <c r="L418" s="30"/>
      <c r="M418" s="30"/>
    </row>
    <row r="419" spans="1:13" x14ac:dyDescent="0.25">
      <c r="A419" s="10"/>
      <c r="B419" s="10"/>
      <c r="C419" s="10"/>
      <c r="D419" s="22"/>
      <c r="E419" s="10"/>
      <c r="F419" s="10"/>
      <c r="G419" s="10"/>
      <c r="H419" s="10"/>
      <c r="I419" s="10"/>
      <c r="J419" s="15" t="s">
        <v>353</v>
      </c>
      <c r="K419" s="42">
        <f>J418</f>
        <v>1</v>
      </c>
      <c r="L419" s="30">
        <v>455.48</v>
      </c>
      <c r="M419" s="31">
        <f>ROUND(K419*L419,2)</f>
        <v>455.48</v>
      </c>
    </row>
    <row r="420" spans="1:13" ht="0.95" customHeight="1" x14ac:dyDescent="0.25">
      <c r="A420" s="16"/>
      <c r="B420" s="16"/>
      <c r="C420" s="16"/>
      <c r="D420" s="23"/>
      <c r="E420" s="16"/>
      <c r="F420" s="16"/>
      <c r="G420" s="16"/>
      <c r="H420" s="16"/>
      <c r="I420" s="16"/>
      <c r="J420" s="16"/>
      <c r="K420" s="43"/>
      <c r="L420" s="32"/>
      <c r="M420" s="32"/>
    </row>
    <row r="421" spans="1:13" ht="33.75" x14ac:dyDescent="0.25">
      <c r="A421" s="9" t="s">
        <v>354</v>
      </c>
      <c r="B421" s="9" t="s">
        <v>21</v>
      </c>
      <c r="C421" s="9" t="s">
        <v>68</v>
      </c>
      <c r="D421" s="12" t="s">
        <v>355</v>
      </c>
      <c r="E421" s="10"/>
      <c r="F421" s="10"/>
      <c r="G421" s="10"/>
      <c r="H421" s="10"/>
      <c r="I421" s="10"/>
      <c r="J421" s="10"/>
      <c r="K421" s="40">
        <f>K424</f>
        <v>1</v>
      </c>
      <c r="L421" s="29">
        <f>L424</f>
        <v>133.72</v>
      </c>
      <c r="M421" s="29">
        <f>M424</f>
        <v>133.72</v>
      </c>
    </row>
    <row r="422" spans="1:13" ht="146.25" x14ac:dyDescent="0.25">
      <c r="A422" s="10"/>
      <c r="B422" s="10"/>
      <c r="C422" s="10"/>
      <c r="D422" s="12" t="s">
        <v>356</v>
      </c>
      <c r="E422" s="10"/>
      <c r="F422" s="10"/>
      <c r="G422" s="10"/>
      <c r="H422" s="10"/>
      <c r="I422" s="10"/>
      <c r="J422" s="10"/>
      <c r="K422" s="41"/>
      <c r="L422" s="30"/>
      <c r="M422" s="30"/>
    </row>
    <row r="423" spans="1:13" x14ac:dyDescent="0.25">
      <c r="A423" s="10"/>
      <c r="B423" s="10"/>
      <c r="C423" s="10"/>
      <c r="D423" s="22"/>
      <c r="E423" s="9" t="s">
        <v>16</v>
      </c>
      <c r="F423" s="13">
        <v>1</v>
      </c>
      <c r="G423" s="14">
        <v>0</v>
      </c>
      <c r="H423" s="14">
        <v>0</v>
      </c>
      <c r="I423" s="14">
        <v>0</v>
      </c>
      <c r="J423" s="11">
        <f>OR(F423&lt;&gt;0,G423&lt;&gt;0,H423&lt;&gt;0,I423&lt;&gt;0)*(F423 + (F423 = 0))*(G423 + (G423 = 0))*(H423 + (H423 = 0))*(I423 + (I423 = 0))</f>
        <v>1</v>
      </c>
      <c r="K423" s="41"/>
      <c r="L423" s="30"/>
      <c r="M423" s="30"/>
    </row>
    <row r="424" spans="1:13" x14ac:dyDescent="0.25">
      <c r="A424" s="10"/>
      <c r="B424" s="10"/>
      <c r="C424" s="10"/>
      <c r="D424" s="22"/>
      <c r="E424" s="10"/>
      <c r="F424" s="10"/>
      <c r="G424" s="10"/>
      <c r="H424" s="10"/>
      <c r="I424" s="10"/>
      <c r="J424" s="15" t="s">
        <v>357</v>
      </c>
      <c r="K424" s="42">
        <f>J423</f>
        <v>1</v>
      </c>
      <c r="L424" s="30">
        <v>133.72</v>
      </c>
      <c r="M424" s="31">
        <f>ROUND(K424*L424,2)</f>
        <v>133.72</v>
      </c>
    </row>
    <row r="425" spans="1:13" ht="0.95" customHeight="1" x14ac:dyDescent="0.25">
      <c r="A425" s="16"/>
      <c r="B425" s="16"/>
      <c r="C425" s="16"/>
      <c r="D425" s="23"/>
      <c r="E425" s="16"/>
      <c r="F425" s="16"/>
      <c r="G425" s="16"/>
      <c r="H425" s="16"/>
      <c r="I425" s="16"/>
      <c r="J425" s="16"/>
      <c r="K425" s="43"/>
      <c r="L425" s="32"/>
      <c r="M425" s="32"/>
    </row>
    <row r="426" spans="1:13" x14ac:dyDescent="0.25">
      <c r="A426" s="8" t="s">
        <v>358</v>
      </c>
      <c r="B426" s="9" t="s">
        <v>21</v>
      </c>
      <c r="C426" s="9" t="s">
        <v>48</v>
      </c>
      <c r="D426" s="12" t="s">
        <v>61</v>
      </c>
      <c r="E426" s="10"/>
      <c r="F426" s="10"/>
      <c r="G426" s="10"/>
      <c r="H426" s="10"/>
      <c r="I426" s="10"/>
      <c r="J426" s="10"/>
      <c r="K426" s="40">
        <f>K429</f>
        <v>1</v>
      </c>
      <c r="L426" s="29">
        <f>L429</f>
        <v>325</v>
      </c>
      <c r="M426" s="29">
        <f>M429</f>
        <v>325</v>
      </c>
    </row>
    <row r="427" spans="1:13" ht="67.5" x14ac:dyDescent="0.25">
      <c r="A427" s="10"/>
      <c r="B427" s="10"/>
      <c r="C427" s="10"/>
      <c r="D427" s="12" t="s">
        <v>359</v>
      </c>
      <c r="E427" s="10"/>
      <c r="F427" s="10"/>
      <c r="G427" s="10"/>
      <c r="H427" s="10"/>
      <c r="I427" s="10"/>
      <c r="J427" s="10"/>
      <c r="K427" s="41"/>
      <c r="L427" s="30"/>
      <c r="M427" s="30"/>
    </row>
    <row r="428" spans="1:13" x14ac:dyDescent="0.25">
      <c r="A428" s="10"/>
      <c r="B428" s="10"/>
      <c r="C428" s="10"/>
      <c r="D428" s="22"/>
      <c r="E428" s="9" t="s">
        <v>16</v>
      </c>
      <c r="F428" s="13">
        <v>1</v>
      </c>
      <c r="G428" s="14">
        <v>0</v>
      </c>
      <c r="H428" s="14">
        <v>0</v>
      </c>
      <c r="I428" s="14">
        <v>0</v>
      </c>
      <c r="J428" s="11">
        <f>OR(F428&lt;&gt;0,G428&lt;&gt;0,H428&lt;&gt;0,I428&lt;&gt;0)*(F428 + (F428 = 0))*(G428 + (G428 = 0))*(H428 + (H428 = 0))*(I428 + (I428 = 0))</f>
        <v>1</v>
      </c>
      <c r="K428" s="41"/>
      <c r="L428" s="30"/>
      <c r="M428" s="30"/>
    </row>
    <row r="429" spans="1:13" x14ac:dyDescent="0.25">
      <c r="A429" s="10"/>
      <c r="B429" s="10"/>
      <c r="C429" s="10"/>
      <c r="D429" s="22"/>
      <c r="E429" s="10"/>
      <c r="F429" s="10"/>
      <c r="G429" s="10"/>
      <c r="H429" s="10"/>
      <c r="I429" s="10"/>
      <c r="J429" s="15" t="s">
        <v>360</v>
      </c>
      <c r="K429" s="42">
        <f>J428</f>
        <v>1</v>
      </c>
      <c r="L429" s="33">
        <v>325</v>
      </c>
      <c r="M429" s="31">
        <f>ROUND(K429*L429,2)</f>
        <v>325</v>
      </c>
    </row>
    <row r="430" spans="1:13" ht="0.95" customHeight="1" x14ac:dyDescent="0.25">
      <c r="A430" s="16"/>
      <c r="B430" s="16"/>
      <c r="C430" s="16"/>
      <c r="D430" s="23"/>
      <c r="E430" s="16"/>
      <c r="F430" s="16"/>
      <c r="G430" s="16"/>
      <c r="H430" s="16"/>
      <c r="I430" s="16"/>
      <c r="J430" s="16"/>
      <c r="K430" s="43"/>
      <c r="L430" s="32"/>
      <c r="M430" s="32"/>
    </row>
    <row r="431" spans="1:13" x14ac:dyDescent="0.25">
      <c r="A431" s="10"/>
      <c r="B431" s="10"/>
      <c r="C431" s="10"/>
      <c r="D431" s="22"/>
      <c r="E431" s="10"/>
      <c r="F431" s="10"/>
      <c r="G431" s="10"/>
      <c r="H431" s="10"/>
      <c r="I431" s="10"/>
      <c r="J431" s="15" t="s">
        <v>361</v>
      </c>
      <c r="K431" s="41">
        <v>1</v>
      </c>
      <c r="L431" s="31">
        <f>M401+M406+M411+M416+M421+M426</f>
        <v>1496.59</v>
      </c>
      <c r="M431" s="31">
        <f>ROUND(K431*L431,2)</f>
        <v>1496.59</v>
      </c>
    </row>
    <row r="432" spans="1:13" ht="0.95" customHeight="1" x14ac:dyDescent="0.25">
      <c r="A432" s="16"/>
      <c r="B432" s="16"/>
      <c r="C432" s="16"/>
      <c r="D432" s="23"/>
      <c r="E432" s="16"/>
      <c r="F432" s="16"/>
      <c r="G432" s="16"/>
      <c r="H432" s="16"/>
      <c r="I432" s="16"/>
      <c r="J432" s="16"/>
      <c r="K432" s="43"/>
      <c r="L432" s="32"/>
      <c r="M432" s="32"/>
    </row>
    <row r="433" spans="1:13" x14ac:dyDescent="0.25">
      <c r="A433" s="10"/>
      <c r="B433" s="10"/>
      <c r="C433" s="10"/>
      <c r="D433" s="22"/>
      <c r="E433" s="10"/>
      <c r="F433" s="10"/>
      <c r="G433" s="10"/>
      <c r="H433" s="10"/>
      <c r="I433" s="10"/>
      <c r="J433" s="15" t="s">
        <v>362</v>
      </c>
      <c r="K433" s="41">
        <v>1</v>
      </c>
      <c r="L433" s="31">
        <f>M145+M268+M301+M314+M357+M400</f>
        <v>149758.12</v>
      </c>
      <c r="M433" s="31">
        <f>ROUND(K433*L433,2)</f>
        <v>149758.12</v>
      </c>
    </row>
    <row r="434" spans="1:13" ht="0.95" customHeight="1" x14ac:dyDescent="0.25">
      <c r="A434" s="16"/>
      <c r="B434" s="16"/>
      <c r="C434" s="16"/>
      <c r="D434" s="23"/>
      <c r="E434" s="16"/>
      <c r="F434" s="16"/>
      <c r="G434" s="16"/>
      <c r="H434" s="16"/>
      <c r="I434" s="16"/>
      <c r="J434" s="16"/>
      <c r="K434" s="43"/>
      <c r="L434" s="32"/>
      <c r="M434" s="32"/>
    </row>
    <row r="435" spans="1:13" x14ac:dyDescent="0.25">
      <c r="A435" s="4" t="s">
        <v>363</v>
      </c>
      <c r="B435" s="4" t="s">
        <v>15</v>
      </c>
      <c r="C435" s="4" t="s">
        <v>16</v>
      </c>
      <c r="D435" s="20" t="s">
        <v>364</v>
      </c>
      <c r="E435" s="5"/>
      <c r="F435" s="5"/>
      <c r="G435" s="5"/>
      <c r="H435" s="5"/>
      <c r="I435" s="5"/>
      <c r="J435" s="5"/>
      <c r="K435" s="38">
        <f>K582</f>
        <v>1</v>
      </c>
      <c r="L435" s="27">
        <f>L582</f>
        <v>27880.74</v>
      </c>
      <c r="M435" s="27">
        <f>M582</f>
        <v>27880.74</v>
      </c>
    </row>
    <row r="436" spans="1:13" x14ac:dyDescent="0.25">
      <c r="A436" s="6" t="s">
        <v>365</v>
      </c>
      <c r="B436" s="6" t="s">
        <v>15</v>
      </c>
      <c r="C436" s="6" t="s">
        <v>16</v>
      </c>
      <c r="D436" s="21" t="s">
        <v>364</v>
      </c>
      <c r="E436" s="7"/>
      <c r="F436" s="7"/>
      <c r="G436" s="7"/>
      <c r="H436" s="7"/>
      <c r="I436" s="7"/>
      <c r="J436" s="7"/>
      <c r="K436" s="39">
        <f>K542</f>
        <v>1</v>
      </c>
      <c r="L436" s="28">
        <f>L542</f>
        <v>20263.080000000002</v>
      </c>
      <c r="M436" s="28">
        <f>M542</f>
        <v>20263.080000000002</v>
      </c>
    </row>
    <row r="437" spans="1:13" ht="22.5" x14ac:dyDescent="0.25">
      <c r="A437" s="8" t="s">
        <v>366</v>
      </c>
      <c r="B437" s="9" t="s">
        <v>21</v>
      </c>
      <c r="C437" s="9" t="s">
        <v>48</v>
      </c>
      <c r="D437" s="12" t="s">
        <v>367</v>
      </c>
      <c r="E437" s="10"/>
      <c r="F437" s="10"/>
      <c r="G437" s="10"/>
      <c r="H437" s="10"/>
      <c r="I437" s="10"/>
      <c r="J437" s="10"/>
      <c r="K437" s="40">
        <f>K440</f>
        <v>1</v>
      </c>
      <c r="L437" s="29">
        <f>L440</f>
        <v>2435</v>
      </c>
      <c r="M437" s="29">
        <f>M440</f>
        <v>2435</v>
      </c>
    </row>
    <row r="438" spans="1:13" ht="382.5" x14ac:dyDescent="0.25">
      <c r="A438" s="10"/>
      <c r="B438" s="10"/>
      <c r="C438" s="10"/>
      <c r="D438" s="12" t="s">
        <v>368</v>
      </c>
      <c r="E438" s="10"/>
      <c r="F438" s="10"/>
      <c r="G438" s="10"/>
      <c r="H438" s="10"/>
      <c r="I438" s="10"/>
      <c r="J438" s="10"/>
      <c r="K438" s="41"/>
      <c r="L438" s="30"/>
      <c r="M438" s="30"/>
    </row>
    <row r="439" spans="1:13" x14ac:dyDescent="0.25">
      <c r="A439" s="10"/>
      <c r="B439" s="10"/>
      <c r="C439" s="10"/>
      <c r="D439" s="22"/>
      <c r="E439" s="9" t="s">
        <v>16</v>
      </c>
      <c r="F439" s="13">
        <v>1</v>
      </c>
      <c r="G439" s="14">
        <v>0</v>
      </c>
      <c r="H439" s="14">
        <v>0</v>
      </c>
      <c r="I439" s="14">
        <v>0</v>
      </c>
      <c r="J439" s="11">
        <f>OR(F439&lt;&gt;0,G439&lt;&gt;0,H439&lt;&gt;0,I439&lt;&gt;0)*(F439 + (F439 = 0))*(G439 + (G439 = 0))*(H439 + (H439 = 0))*(I439 + (I439 = 0))</f>
        <v>1</v>
      </c>
      <c r="K439" s="41"/>
      <c r="L439" s="30"/>
      <c r="M439" s="30"/>
    </row>
    <row r="440" spans="1:13" x14ac:dyDescent="0.25">
      <c r="A440" s="10"/>
      <c r="B440" s="10"/>
      <c r="C440" s="10"/>
      <c r="D440" s="22"/>
      <c r="E440" s="10"/>
      <c r="F440" s="10"/>
      <c r="G440" s="10"/>
      <c r="H440" s="10"/>
      <c r="I440" s="10"/>
      <c r="J440" s="15" t="s">
        <v>369</v>
      </c>
      <c r="K440" s="42">
        <f>J439</f>
        <v>1</v>
      </c>
      <c r="L440" s="30">
        <v>2435</v>
      </c>
      <c r="M440" s="31">
        <f>ROUND(K440*L440,2)</f>
        <v>2435</v>
      </c>
    </row>
    <row r="441" spans="1:13" ht="0.95" customHeight="1" x14ac:dyDescent="0.25">
      <c r="A441" s="16"/>
      <c r="B441" s="16"/>
      <c r="C441" s="16"/>
      <c r="D441" s="23"/>
      <c r="E441" s="16"/>
      <c r="F441" s="16"/>
      <c r="G441" s="16"/>
      <c r="H441" s="16"/>
      <c r="I441" s="16"/>
      <c r="J441" s="16"/>
      <c r="K441" s="43"/>
      <c r="L441" s="32"/>
      <c r="M441" s="32"/>
    </row>
    <row r="442" spans="1:13" ht="22.5" x14ac:dyDescent="0.25">
      <c r="A442" s="8" t="s">
        <v>370</v>
      </c>
      <c r="B442" s="9" t="s">
        <v>21</v>
      </c>
      <c r="C442" s="9" t="s">
        <v>48</v>
      </c>
      <c r="D442" s="12" t="s">
        <v>371</v>
      </c>
      <c r="E442" s="10"/>
      <c r="F442" s="10"/>
      <c r="G442" s="10"/>
      <c r="H442" s="10"/>
      <c r="I442" s="10"/>
      <c r="J442" s="10"/>
      <c r="K442" s="40">
        <f>K445</f>
        <v>1</v>
      </c>
      <c r="L442" s="29">
        <f>L445</f>
        <v>1295</v>
      </c>
      <c r="M442" s="29">
        <f>M445</f>
        <v>1295</v>
      </c>
    </row>
    <row r="443" spans="1:13" ht="360" x14ac:dyDescent="0.25">
      <c r="A443" s="10"/>
      <c r="B443" s="10"/>
      <c r="C443" s="10"/>
      <c r="D443" s="12" t="s">
        <v>372</v>
      </c>
      <c r="E443" s="10"/>
      <c r="F443" s="10"/>
      <c r="G443" s="10"/>
      <c r="H443" s="10"/>
      <c r="I443" s="10"/>
      <c r="J443" s="10"/>
      <c r="K443" s="41"/>
      <c r="L443" s="30"/>
      <c r="M443" s="30"/>
    </row>
    <row r="444" spans="1:13" x14ac:dyDescent="0.25">
      <c r="A444" s="10"/>
      <c r="B444" s="10"/>
      <c r="C444" s="10"/>
      <c r="D444" s="22"/>
      <c r="E444" s="9" t="s">
        <v>16</v>
      </c>
      <c r="F444" s="13">
        <v>1</v>
      </c>
      <c r="G444" s="14">
        <v>0</v>
      </c>
      <c r="H444" s="14">
        <v>0</v>
      </c>
      <c r="I444" s="14">
        <v>0</v>
      </c>
      <c r="J444" s="11">
        <f>OR(F444&lt;&gt;0,G444&lt;&gt;0,H444&lt;&gt;0,I444&lt;&gt;0)*(F444 + (F444 = 0))*(G444 + (G444 = 0))*(H444 + (H444 = 0))*(I444 + (I444 = 0))</f>
        <v>1</v>
      </c>
      <c r="K444" s="41"/>
      <c r="L444" s="30"/>
      <c r="M444" s="30"/>
    </row>
    <row r="445" spans="1:13" x14ac:dyDescent="0.25">
      <c r="A445" s="10"/>
      <c r="B445" s="10"/>
      <c r="C445" s="10"/>
      <c r="D445" s="22"/>
      <c r="E445" s="10"/>
      <c r="F445" s="10"/>
      <c r="G445" s="10"/>
      <c r="H445" s="10"/>
      <c r="I445" s="10"/>
      <c r="J445" s="15" t="s">
        <v>373</v>
      </c>
      <c r="K445" s="42">
        <f>J444</f>
        <v>1</v>
      </c>
      <c r="L445" s="30">
        <v>1295</v>
      </c>
      <c r="M445" s="31">
        <f>ROUND(K445*L445,2)</f>
        <v>1295</v>
      </c>
    </row>
    <row r="446" spans="1:13" ht="0.95" customHeight="1" x14ac:dyDescent="0.25">
      <c r="A446" s="16"/>
      <c r="B446" s="16"/>
      <c r="C446" s="16"/>
      <c r="D446" s="23"/>
      <c r="E446" s="16"/>
      <c r="F446" s="16"/>
      <c r="G446" s="16"/>
      <c r="H446" s="16"/>
      <c r="I446" s="16"/>
      <c r="J446" s="16"/>
      <c r="K446" s="43"/>
      <c r="L446" s="32"/>
      <c r="M446" s="32"/>
    </row>
    <row r="447" spans="1:13" ht="33.75" x14ac:dyDescent="0.25">
      <c r="A447" s="8" t="s">
        <v>374</v>
      </c>
      <c r="B447" s="9" t="s">
        <v>21</v>
      </c>
      <c r="C447" s="9" t="s">
        <v>22</v>
      </c>
      <c r="D447" s="12" t="s">
        <v>375</v>
      </c>
      <c r="E447" s="10"/>
      <c r="F447" s="10"/>
      <c r="G447" s="10"/>
      <c r="H447" s="10"/>
      <c r="I447" s="10"/>
      <c r="J447" s="10"/>
      <c r="K447" s="40">
        <f>K450</f>
        <v>7</v>
      </c>
      <c r="L447" s="29">
        <f>L450</f>
        <v>12.97</v>
      </c>
      <c r="M447" s="29">
        <f>M450</f>
        <v>90.79</v>
      </c>
    </row>
    <row r="448" spans="1:13" ht="191.25" x14ac:dyDescent="0.25">
      <c r="A448" s="10"/>
      <c r="B448" s="10"/>
      <c r="C448" s="10"/>
      <c r="D448" s="12" t="s">
        <v>376</v>
      </c>
      <c r="E448" s="10"/>
      <c r="F448" s="10"/>
      <c r="G448" s="10"/>
      <c r="H448" s="10"/>
      <c r="I448" s="10"/>
      <c r="J448" s="10"/>
      <c r="K448" s="41"/>
      <c r="L448" s="30"/>
      <c r="M448" s="30"/>
    </row>
    <row r="449" spans="1:13" x14ac:dyDescent="0.25">
      <c r="A449" s="10"/>
      <c r="B449" s="10"/>
      <c r="C449" s="10"/>
      <c r="D449" s="22"/>
      <c r="E449" s="9" t="s">
        <v>16</v>
      </c>
      <c r="F449" s="13">
        <v>0</v>
      </c>
      <c r="G449" s="14">
        <v>7</v>
      </c>
      <c r="H449" s="14">
        <v>0</v>
      </c>
      <c r="I449" s="14">
        <v>0</v>
      </c>
      <c r="J449" s="11">
        <f>OR(F449&lt;&gt;0,G449&lt;&gt;0,H449&lt;&gt;0,I449&lt;&gt;0)*(F449 + (F449 = 0))*(G449 + (G449 = 0))*(H449 + (H449 = 0))*(I449 + (I449 = 0))</f>
        <v>7</v>
      </c>
      <c r="K449" s="41"/>
      <c r="L449" s="30"/>
      <c r="M449" s="30"/>
    </row>
    <row r="450" spans="1:13" x14ac:dyDescent="0.25">
      <c r="A450" s="10"/>
      <c r="B450" s="10"/>
      <c r="C450" s="10"/>
      <c r="D450" s="22"/>
      <c r="E450" s="10"/>
      <c r="F450" s="10"/>
      <c r="G450" s="10"/>
      <c r="H450" s="10"/>
      <c r="I450" s="10"/>
      <c r="J450" s="15" t="s">
        <v>377</v>
      </c>
      <c r="K450" s="42">
        <f>J449</f>
        <v>7</v>
      </c>
      <c r="L450" s="30">
        <v>12.97</v>
      </c>
      <c r="M450" s="31">
        <f>ROUND(K450*L450,2)</f>
        <v>90.79</v>
      </c>
    </row>
    <row r="451" spans="1:13" ht="0.95" customHeight="1" x14ac:dyDescent="0.25">
      <c r="A451" s="16"/>
      <c r="B451" s="16"/>
      <c r="C451" s="16"/>
      <c r="D451" s="23"/>
      <c r="E451" s="16"/>
      <c r="F451" s="16"/>
      <c r="G451" s="16"/>
      <c r="H451" s="16"/>
      <c r="I451" s="16"/>
      <c r="J451" s="16"/>
      <c r="K451" s="43"/>
      <c r="L451" s="32"/>
      <c r="M451" s="32"/>
    </row>
    <row r="452" spans="1:13" ht="33.75" x14ac:dyDescent="0.25">
      <c r="A452" s="8" t="s">
        <v>378</v>
      </c>
      <c r="B452" s="9" t="s">
        <v>21</v>
      </c>
      <c r="C452" s="9" t="s">
        <v>22</v>
      </c>
      <c r="D452" s="12" t="s">
        <v>379</v>
      </c>
      <c r="E452" s="10"/>
      <c r="F452" s="10"/>
      <c r="G452" s="10"/>
      <c r="H452" s="10"/>
      <c r="I452" s="10"/>
      <c r="J452" s="10"/>
      <c r="K452" s="40">
        <f>K455</f>
        <v>19</v>
      </c>
      <c r="L452" s="29">
        <f>L455</f>
        <v>12.47</v>
      </c>
      <c r="M452" s="29">
        <f>M455</f>
        <v>236.93</v>
      </c>
    </row>
    <row r="453" spans="1:13" ht="191.25" x14ac:dyDescent="0.25">
      <c r="A453" s="10"/>
      <c r="B453" s="10"/>
      <c r="C453" s="10"/>
      <c r="D453" s="12" t="s">
        <v>380</v>
      </c>
      <c r="E453" s="10"/>
      <c r="F453" s="10"/>
      <c r="G453" s="10"/>
      <c r="H453" s="10"/>
      <c r="I453" s="10"/>
      <c r="J453" s="10"/>
      <c r="K453" s="41"/>
      <c r="L453" s="30"/>
      <c r="M453" s="30"/>
    </row>
    <row r="454" spans="1:13" x14ac:dyDescent="0.25">
      <c r="A454" s="10"/>
      <c r="B454" s="10"/>
      <c r="C454" s="10"/>
      <c r="D454" s="22"/>
      <c r="E454" s="9" t="s">
        <v>16</v>
      </c>
      <c r="F454" s="13">
        <v>0</v>
      </c>
      <c r="G454" s="14">
        <v>19</v>
      </c>
      <c r="H454" s="14">
        <v>0</v>
      </c>
      <c r="I454" s="14">
        <v>0</v>
      </c>
      <c r="J454" s="11">
        <f>OR(F454&lt;&gt;0,G454&lt;&gt;0,H454&lt;&gt;0,I454&lt;&gt;0)*(F454 + (F454 = 0))*(G454 + (G454 = 0))*(H454 + (H454 = 0))*(I454 + (I454 = 0))</f>
        <v>19</v>
      </c>
      <c r="K454" s="41"/>
      <c r="L454" s="30"/>
      <c r="M454" s="30"/>
    </row>
    <row r="455" spans="1:13" x14ac:dyDescent="0.25">
      <c r="A455" s="10"/>
      <c r="B455" s="10"/>
      <c r="C455" s="10"/>
      <c r="D455" s="22"/>
      <c r="E455" s="10"/>
      <c r="F455" s="10"/>
      <c r="G455" s="10"/>
      <c r="H455" s="10"/>
      <c r="I455" s="10"/>
      <c r="J455" s="15" t="s">
        <v>381</v>
      </c>
      <c r="K455" s="42">
        <f>J454</f>
        <v>19</v>
      </c>
      <c r="L455" s="30">
        <v>12.47</v>
      </c>
      <c r="M455" s="31">
        <f>ROUND(K455*L455,2)</f>
        <v>236.93</v>
      </c>
    </row>
    <row r="456" spans="1:13" ht="0.95" customHeight="1" x14ac:dyDescent="0.25">
      <c r="A456" s="16"/>
      <c r="B456" s="16"/>
      <c r="C456" s="16"/>
      <c r="D456" s="23"/>
      <c r="E456" s="16"/>
      <c r="F456" s="16"/>
      <c r="G456" s="16"/>
      <c r="H456" s="16"/>
      <c r="I456" s="16"/>
      <c r="J456" s="16"/>
      <c r="K456" s="43"/>
      <c r="L456" s="32"/>
      <c r="M456" s="32"/>
    </row>
    <row r="457" spans="1:13" ht="33.75" x14ac:dyDescent="0.25">
      <c r="A457" s="8" t="s">
        <v>382</v>
      </c>
      <c r="B457" s="9" t="s">
        <v>21</v>
      </c>
      <c r="C457" s="9" t="s">
        <v>22</v>
      </c>
      <c r="D457" s="12" t="s">
        <v>383</v>
      </c>
      <c r="E457" s="10"/>
      <c r="F457" s="10"/>
      <c r="G457" s="10"/>
      <c r="H457" s="10"/>
      <c r="I457" s="10"/>
      <c r="J457" s="10"/>
      <c r="K457" s="40">
        <f>K460</f>
        <v>27</v>
      </c>
      <c r="L457" s="29">
        <f>L460</f>
        <v>8.84</v>
      </c>
      <c r="M457" s="29">
        <f>M460</f>
        <v>238.68</v>
      </c>
    </row>
    <row r="458" spans="1:13" ht="191.25" x14ac:dyDescent="0.25">
      <c r="A458" s="10"/>
      <c r="B458" s="10"/>
      <c r="C458" s="10"/>
      <c r="D458" s="12" t="s">
        <v>384</v>
      </c>
      <c r="E458" s="10"/>
      <c r="F458" s="10"/>
      <c r="G458" s="10"/>
      <c r="H458" s="10"/>
      <c r="I458" s="10"/>
      <c r="J458" s="10"/>
      <c r="K458" s="41"/>
      <c r="L458" s="30"/>
      <c r="M458" s="30"/>
    </row>
    <row r="459" spans="1:13" x14ac:dyDescent="0.25">
      <c r="A459" s="10"/>
      <c r="B459" s="10"/>
      <c r="C459" s="10"/>
      <c r="D459" s="22"/>
      <c r="E459" s="9" t="s">
        <v>16</v>
      </c>
      <c r="F459" s="13">
        <v>0</v>
      </c>
      <c r="G459" s="14">
        <v>27</v>
      </c>
      <c r="H459" s="14">
        <v>0</v>
      </c>
      <c r="I459" s="14">
        <v>0</v>
      </c>
      <c r="J459" s="11">
        <f>OR(F459&lt;&gt;0,G459&lt;&gt;0,H459&lt;&gt;0,I459&lt;&gt;0)*(F459 + (F459 = 0))*(G459 + (G459 = 0))*(H459 + (H459 = 0))*(I459 + (I459 = 0))</f>
        <v>27</v>
      </c>
      <c r="K459" s="41"/>
      <c r="L459" s="30"/>
      <c r="M459" s="30"/>
    </row>
    <row r="460" spans="1:13" x14ac:dyDescent="0.25">
      <c r="A460" s="10"/>
      <c r="B460" s="10"/>
      <c r="C460" s="10"/>
      <c r="D460" s="22"/>
      <c r="E460" s="10"/>
      <c r="F460" s="10"/>
      <c r="G460" s="10"/>
      <c r="H460" s="10"/>
      <c r="I460" s="10"/>
      <c r="J460" s="15" t="s">
        <v>385</v>
      </c>
      <c r="K460" s="42">
        <f>J459</f>
        <v>27</v>
      </c>
      <c r="L460" s="30">
        <v>8.84</v>
      </c>
      <c r="M460" s="31">
        <f>ROUND(K460*L460,2)</f>
        <v>238.68</v>
      </c>
    </row>
    <row r="461" spans="1:13" ht="0.95" customHeight="1" x14ac:dyDescent="0.25">
      <c r="A461" s="16"/>
      <c r="B461" s="16"/>
      <c r="C461" s="16"/>
      <c r="D461" s="23"/>
      <c r="E461" s="16"/>
      <c r="F461" s="16"/>
      <c r="G461" s="16"/>
      <c r="H461" s="16"/>
      <c r="I461" s="16"/>
      <c r="J461" s="16"/>
      <c r="K461" s="43"/>
      <c r="L461" s="32"/>
      <c r="M461" s="32"/>
    </row>
    <row r="462" spans="1:13" ht="33.75" x14ac:dyDescent="0.25">
      <c r="A462" s="8" t="s">
        <v>386</v>
      </c>
      <c r="B462" s="9" t="s">
        <v>21</v>
      </c>
      <c r="C462" s="9" t="s">
        <v>22</v>
      </c>
      <c r="D462" s="12" t="s">
        <v>387</v>
      </c>
      <c r="E462" s="10"/>
      <c r="F462" s="10"/>
      <c r="G462" s="10"/>
      <c r="H462" s="10"/>
      <c r="I462" s="10"/>
      <c r="J462" s="10"/>
      <c r="K462" s="40">
        <f>K465</f>
        <v>112</v>
      </c>
      <c r="L462" s="29">
        <f>L465</f>
        <v>3.9</v>
      </c>
      <c r="M462" s="29">
        <f>M465</f>
        <v>436.8</v>
      </c>
    </row>
    <row r="463" spans="1:13" ht="202.5" x14ac:dyDescent="0.25">
      <c r="A463" s="10"/>
      <c r="B463" s="10"/>
      <c r="C463" s="10"/>
      <c r="D463" s="12" t="s">
        <v>388</v>
      </c>
      <c r="E463" s="10"/>
      <c r="F463" s="10"/>
      <c r="G463" s="10"/>
      <c r="H463" s="10"/>
      <c r="I463" s="10"/>
      <c r="J463" s="10"/>
      <c r="K463" s="41"/>
      <c r="L463" s="30"/>
      <c r="M463" s="30"/>
    </row>
    <row r="464" spans="1:13" x14ac:dyDescent="0.25">
      <c r="A464" s="10"/>
      <c r="B464" s="10"/>
      <c r="C464" s="10"/>
      <c r="D464" s="22"/>
      <c r="E464" s="9" t="s">
        <v>16</v>
      </c>
      <c r="F464" s="13">
        <v>112</v>
      </c>
      <c r="G464" s="14">
        <v>0</v>
      </c>
      <c r="H464" s="14">
        <v>0</v>
      </c>
      <c r="I464" s="14">
        <v>0</v>
      </c>
      <c r="J464" s="11">
        <f>OR(F464&lt;&gt;0,G464&lt;&gt;0,H464&lt;&gt;0,I464&lt;&gt;0)*(F464 + (F464 = 0))*(G464 + (G464 = 0))*(H464 + (H464 = 0))*(I464 + (I464 = 0))</f>
        <v>112</v>
      </c>
      <c r="K464" s="41"/>
      <c r="L464" s="30"/>
      <c r="M464" s="30"/>
    </row>
    <row r="465" spans="1:13" x14ac:dyDescent="0.25">
      <c r="A465" s="10"/>
      <c r="B465" s="10"/>
      <c r="C465" s="10"/>
      <c r="D465" s="22"/>
      <c r="E465" s="10"/>
      <c r="F465" s="10"/>
      <c r="G465" s="10"/>
      <c r="H465" s="10"/>
      <c r="I465" s="10"/>
      <c r="J465" s="15" t="s">
        <v>389</v>
      </c>
      <c r="K465" s="42">
        <f>J464</f>
        <v>112</v>
      </c>
      <c r="L465" s="30">
        <v>3.9</v>
      </c>
      <c r="M465" s="31">
        <f>ROUND(K465*L465,2)</f>
        <v>436.8</v>
      </c>
    </row>
    <row r="466" spans="1:13" ht="0.95" customHeight="1" x14ac:dyDescent="0.25">
      <c r="A466" s="16"/>
      <c r="B466" s="16"/>
      <c r="C466" s="16"/>
      <c r="D466" s="23"/>
      <c r="E466" s="16"/>
      <c r="F466" s="16"/>
      <c r="G466" s="16"/>
      <c r="H466" s="16"/>
      <c r="I466" s="16"/>
      <c r="J466" s="16"/>
      <c r="K466" s="43"/>
      <c r="L466" s="32"/>
      <c r="M466" s="32"/>
    </row>
    <row r="467" spans="1:13" ht="33.75" x14ac:dyDescent="0.25">
      <c r="A467" s="8" t="s">
        <v>390</v>
      </c>
      <c r="B467" s="9" t="s">
        <v>21</v>
      </c>
      <c r="C467" s="9" t="s">
        <v>22</v>
      </c>
      <c r="D467" s="12" t="s">
        <v>391</v>
      </c>
      <c r="E467" s="10"/>
      <c r="F467" s="10"/>
      <c r="G467" s="10"/>
      <c r="H467" s="10"/>
      <c r="I467" s="10"/>
      <c r="J467" s="10"/>
      <c r="K467" s="40">
        <f>K470</f>
        <v>13</v>
      </c>
      <c r="L467" s="29">
        <f>L470</f>
        <v>3.08</v>
      </c>
      <c r="M467" s="29">
        <f>M470</f>
        <v>40.04</v>
      </c>
    </row>
    <row r="468" spans="1:13" ht="202.5" x14ac:dyDescent="0.25">
      <c r="A468" s="10"/>
      <c r="B468" s="10"/>
      <c r="C468" s="10"/>
      <c r="D468" s="12" t="s">
        <v>392</v>
      </c>
      <c r="E468" s="10"/>
      <c r="F468" s="10"/>
      <c r="G468" s="10"/>
      <c r="H468" s="10"/>
      <c r="I468" s="10"/>
      <c r="J468" s="10"/>
      <c r="K468" s="41"/>
      <c r="L468" s="30"/>
      <c r="M468" s="30"/>
    </row>
    <row r="469" spans="1:13" x14ac:dyDescent="0.25">
      <c r="A469" s="10"/>
      <c r="B469" s="10"/>
      <c r="C469" s="10"/>
      <c r="D469" s="22"/>
      <c r="E469" s="9" t="s">
        <v>16</v>
      </c>
      <c r="F469" s="13">
        <v>0</v>
      </c>
      <c r="G469" s="14">
        <v>13</v>
      </c>
      <c r="H469" s="14">
        <v>0</v>
      </c>
      <c r="I469" s="14">
        <v>0</v>
      </c>
      <c r="J469" s="11">
        <f>OR(F469&lt;&gt;0,G469&lt;&gt;0,H469&lt;&gt;0,I469&lt;&gt;0)*(F469 + (F469 = 0))*(G469 + (G469 = 0))*(H469 + (H469 = 0))*(I469 + (I469 = 0))</f>
        <v>13</v>
      </c>
      <c r="K469" s="41"/>
      <c r="L469" s="30"/>
      <c r="M469" s="30"/>
    </row>
    <row r="470" spans="1:13" x14ac:dyDescent="0.25">
      <c r="A470" s="10"/>
      <c r="B470" s="10"/>
      <c r="C470" s="10"/>
      <c r="D470" s="22"/>
      <c r="E470" s="10"/>
      <c r="F470" s="10"/>
      <c r="G470" s="10"/>
      <c r="H470" s="10"/>
      <c r="I470" s="10"/>
      <c r="J470" s="15" t="s">
        <v>393</v>
      </c>
      <c r="K470" s="42">
        <f>J469</f>
        <v>13</v>
      </c>
      <c r="L470" s="30">
        <v>3.08</v>
      </c>
      <c r="M470" s="31">
        <f>ROUND(K470*L470,2)</f>
        <v>40.04</v>
      </c>
    </row>
    <row r="471" spans="1:13" ht="0.95" customHeight="1" x14ac:dyDescent="0.25">
      <c r="A471" s="16"/>
      <c r="B471" s="16"/>
      <c r="C471" s="16"/>
      <c r="D471" s="23"/>
      <c r="E471" s="16"/>
      <c r="F471" s="16"/>
      <c r="G471" s="16"/>
      <c r="H471" s="16"/>
      <c r="I471" s="16"/>
      <c r="J471" s="16"/>
      <c r="K471" s="43"/>
      <c r="L471" s="32"/>
      <c r="M471" s="32"/>
    </row>
    <row r="472" spans="1:13" ht="33.75" x14ac:dyDescent="0.25">
      <c r="A472" s="8" t="s">
        <v>394</v>
      </c>
      <c r="B472" s="9" t="s">
        <v>21</v>
      </c>
      <c r="C472" s="9" t="s">
        <v>22</v>
      </c>
      <c r="D472" s="12" t="s">
        <v>395</v>
      </c>
      <c r="E472" s="10"/>
      <c r="F472" s="10"/>
      <c r="G472" s="10"/>
      <c r="H472" s="10"/>
      <c r="I472" s="10"/>
      <c r="J472" s="10"/>
      <c r="K472" s="40">
        <f>K475</f>
        <v>829</v>
      </c>
      <c r="L472" s="29">
        <f>L475</f>
        <v>2.82</v>
      </c>
      <c r="M472" s="29">
        <f>M475</f>
        <v>2337.7800000000002</v>
      </c>
    </row>
    <row r="473" spans="1:13" ht="191.25" x14ac:dyDescent="0.25">
      <c r="A473" s="10"/>
      <c r="B473" s="10"/>
      <c r="C473" s="10"/>
      <c r="D473" s="12" t="s">
        <v>396</v>
      </c>
      <c r="E473" s="10"/>
      <c r="F473" s="10"/>
      <c r="G473" s="10"/>
      <c r="H473" s="10"/>
      <c r="I473" s="10"/>
      <c r="J473" s="10"/>
      <c r="K473" s="41"/>
      <c r="L473" s="30"/>
      <c r="M473" s="30"/>
    </row>
    <row r="474" spans="1:13" x14ac:dyDescent="0.25">
      <c r="A474" s="10"/>
      <c r="B474" s="10"/>
      <c r="C474" s="10"/>
      <c r="D474" s="22"/>
      <c r="E474" s="9" t="s">
        <v>16</v>
      </c>
      <c r="F474" s="13">
        <v>0</v>
      </c>
      <c r="G474" s="14">
        <v>829</v>
      </c>
      <c r="H474" s="14">
        <v>0</v>
      </c>
      <c r="I474" s="14">
        <v>0</v>
      </c>
      <c r="J474" s="11">
        <f>OR(F474&lt;&gt;0,G474&lt;&gt;0,H474&lt;&gt;0,I474&lt;&gt;0)*(F474 + (F474 = 0))*(G474 + (G474 = 0))*(H474 + (H474 = 0))*(I474 + (I474 = 0))</f>
        <v>829</v>
      </c>
      <c r="K474" s="41"/>
      <c r="L474" s="30"/>
      <c r="M474" s="30"/>
    </row>
    <row r="475" spans="1:13" x14ac:dyDescent="0.25">
      <c r="A475" s="10"/>
      <c r="B475" s="10"/>
      <c r="C475" s="10"/>
      <c r="D475" s="22"/>
      <c r="E475" s="10"/>
      <c r="F475" s="10"/>
      <c r="G475" s="10"/>
      <c r="H475" s="10"/>
      <c r="I475" s="10"/>
      <c r="J475" s="15" t="s">
        <v>397</v>
      </c>
      <c r="K475" s="42">
        <f>J474</f>
        <v>829</v>
      </c>
      <c r="L475" s="30">
        <v>2.82</v>
      </c>
      <c r="M475" s="31">
        <f>ROUND(K475*L475,2)</f>
        <v>2337.7800000000002</v>
      </c>
    </row>
    <row r="476" spans="1:13" ht="0.95" customHeight="1" x14ac:dyDescent="0.25">
      <c r="A476" s="16"/>
      <c r="B476" s="16"/>
      <c r="C476" s="16"/>
      <c r="D476" s="23"/>
      <c r="E476" s="16"/>
      <c r="F476" s="16"/>
      <c r="G476" s="16"/>
      <c r="H476" s="16"/>
      <c r="I476" s="16"/>
      <c r="J476" s="16"/>
      <c r="K476" s="43"/>
      <c r="L476" s="32"/>
      <c r="M476" s="32"/>
    </row>
    <row r="477" spans="1:13" ht="33.75" x14ac:dyDescent="0.25">
      <c r="A477" s="8" t="s">
        <v>398</v>
      </c>
      <c r="B477" s="9" t="s">
        <v>21</v>
      </c>
      <c r="C477" s="9" t="s">
        <v>22</v>
      </c>
      <c r="D477" s="12" t="s">
        <v>399</v>
      </c>
      <c r="E477" s="10"/>
      <c r="F477" s="10"/>
      <c r="G477" s="10"/>
      <c r="H477" s="10"/>
      <c r="I477" s="10"/>
      <c r="J477" s="10"/>
      <c r="K477" s="40">
        <f>K480</f>
        <v>758</v>
      </c>
      <c r="L477" s="29">
        <f>L480</f>
        <v>2.2599999999999998</v>
      </c>
      <c r="M477" s="29">
        <f>M480</f>
        <v>1713.08</v>
      </c>
    </row>
    <row r="478" spans="1:13" ht="191.25" x14ac:dyDescent="0.25">
      <c r="A478" s="10"/>
      <c r="B478" s="10"/>
      <c r="C478" s="10"/>
      <c r="D478" s="12" t="s">
        <v>400</v>
      </c>
      <c r="E478" s="10"/>
      <c r="F478" s="10"/>
      <c r="G478" s="10"/>
      <c r="H478" s="10"/>
      <c r="I478" s="10"/>
      <c r="J478" s="10"/>
      <c r="K478" s="41"/>
      <c r="L478" s="30"/>
      <c r="M478" s="30"/>
    </row>
    <row r="479" spans="1:13" x14ac:dyDescent="0.25">
      <c r="A479" s="10"/>
      <c r="B479" s="10"/>
      <c r="C479" s="10"/>
      <c r="D479" s="22"/>
      <c r="E479" s="9" t="s">
        <v>16</v>
      </c>
      <c r="F479" s="13">
        <v>0</v>
      </c>
      <c r="G479" s="14">
        <v>758</v>
      </c>
      <c r="H479" s="14">
        <v>0</v>
      </c>
      <c r="I479" s="14">
        <v>0</v>
      </c>
      <c r="J479" s="11">
        <f>OR(F479&lt;&gt;0,G479&lt;&gt;0,H479&lt;&gt;0,I479&lt;&gt;0)*(F479 + (F479 = 0))*(G479 + (G479 = 0))*(H479 + (H479 = 0))*(I479 + (I479 = 0))</f>
        <v>758</v>
      </c>
      <c r="K479" s="41"/>
      <c r="L479" s="30"/>
      <c r="M479" s="30"/>
    </row>
    <row r="480" spans="1:13" x14ac:dyDescent="0.25">
      <c r="A480" s="10"/>
      <c r="B480" s="10"/>
      <c r="C480" s="10"/>
      <c r="D480" s="22"/>
      <c r="E480" s="10"/>
      <c r="F480" s="10"/>
      <c r="G480" s="10"/>
      <c r="H480" s="10"/>
      <c r="I480" s="10"/>
      <c r="J480" s="15" t="s">
        <v>401</v>
      </c>
      <c r="K480" s="42">
        <f>J479</f>
        <v>758</v>
      </c>
      <c r="L480" s="30">
        <v>2.2599999999999998</v>
      </c>
      <c r="M480" s="31">
        <f>ROUND(K480*L480,2)</f>
        <v>1713.08</v>
      </c>
    </row>
    <row r="481" spans="1:13" ht="0.95" customHeight="1" x14ac:dyDescent="0.25">
      <c r="A481" s="16"/>
      <c r="B481" s="16"/>
      <c r="C481" s="16"/>
      <c r="D481" s="23"/>
      <c r="E481" s="16"/>
      <c r="F481" s="16"/>
      <c r="G481" s="16"/>
      <c r="H481" s="16"/>
      <c r="I481" s="16"/>
      <c r="J481" s="16"/>
      <c r="K481" s="43"/>
      <c r="L481" s="32"/>
      <c r="M481" s="32"/>
    </row>
    <row r="482" spans="1:13" ht="33.75" x14ac:dyDescent="0.25">
      <c r="A482" s="8" t="s">
        <v>402</v>
      </c>
      <c r="B482" s="9" t="s">
        <v>21</v>
      </c>
      <c r="C482" s="9" t="s">
        <v>22</v>
      </c>
      <c r="D482" s="12" t="s">
        <v>403</v>
      </c>
      <c r="E482" s="10"/>
      <c r="F482" s="10"/>
      <c r="G482" s="10"/>
      <c r="H482" s="10"/>
      <c r="I482" s="10"/>
      <c r="J482" s="10"/>
      <c r="K482" s="40">
        <f>K485</f>
        <v>152</v>
      </c>
      <c r="L482" s="29">
        <f>L485</f>
        <v>4.32</v>
      </c>
      <c r="M482" s="29">
        <f>M485</f>
        <v>656.64</v>
      </c>
    </row>
    <row r="483" spans="1:13" ht="202.5" x14ac:dyDescent="0.25">
      <c r="A483" s="10"/>
      <c r="B483" s="10"/>
      <c r="C483" s="10"/>
      <c r="D483" s="12" t="s">
        <v>404</v>
      </c>
      <c r="E483" s="10"/>
      <c r="F483" s="10"/>
      <c r="G483" s="10"/>
      <c r="H483" s="10"/>
      <c r="I483" s="10"/>
      <c r="J483" s="10"/>
      <c r="K483" s="41"/>
      <c r="L483" s="30"/>
      <c r="M483" s="30"/>
    </row>
    <row r="484" spans="1:13" x14ac:dyDescent="0.25">
      <c r="A484" s="10"/>
      <c r="B484" s="10"/>
      <c r="C484" s="10"/>
      <c r="D484" s="22"/>
      <c r="E484" s="9" t="s">
        <v>16</v>
      </c>
      <c r="F484" s="13">
        <v>0</v>
      </c>
      <c r="G484" s="14">
        <v>152</v>
      </c>
      <c r="H484" s="14">
        <v>0</v>
      </c>
      <c r="I484" s="14">
        <v>0</v>
      </c>
      <c r="J484" s="11">
        <f>OR(F484&lt;&gt;0,G484&lt;&gt;0,H484&lt;&gt;0,I484&lt;&gt;0)*(F484 + (F484 = 0))*(G484 + (G484 = 0))*(H484 + (H484 = 0))*(I484 + (I484 = 0))</f>
        <v>152</v>
      </c>
      <c r="K484" s="41"/>
      <c r="L484" s="30"/>
      <c r="M484" s="30"/>
    </row>
    <row r="485" spans="1:13" x14ac:dyDescent="0.25">
      <c r="A485" s="10"/>
      <c r="B485" s="10"/>
      <c r="C485" s="10"/>
      <c r="D485" s="22"/>
      <c r="E485" s="10"/>
      <c r="F485" s="10"/>
      <c r="G485" s="10"/>
      <c r="H485" s="10"/>
      <c r="I485" s="10"/>
      <c r="J485" s="15" t="s">
        <v>405</v>
      </c>
      <c r="K485" s="42">
        <f>J484</f>
        <v>152</v>
      </c>
      <c r="L485" s="30">
        <v>4.32</v>
      </c>
      <c r="M485" s="31">
        <f>ROUND(K485*L485,2)</f>
        <v>656.64</v>
      </c>
    </row>
    <row r="486" spans="1:13" ht="0.95" customHeight="1" x14ac:dyDescent="0.25">
      <c r="A486" s="16"/>
      <c r="B486" s="16"/>
      <c r="C486" s="16"/>
      <c r="D486" s="23"/>
      <c r="E486" s="16"/>
      <c r="F486" s="16"/>
      <c r="G486" s="16"/>
      <c r="H486" s="16"/>
      <c r="I486" s="16"/>
      <c r="J486" s="16"/>
      <c r="K486" s="43"/>
      <c r="L486" s="32"/>
      <c r="M486" s="32"/>
    </row>
    <row r="487" spans="1:13" ht="33.75" x14ac:dyDescent="0.25">
      <c r="A487" s="8" t="s">
        <v>20</v>
      </c>
      <c r="B487" s="9" t="s">
        <v>21</v>
      </c>
      <c r="C487" s="9" t="s">
        <v>22</v>
      </c>
      <c r="D487" s="12" t="s">
        <v>23</v>
      </c>
      <c r="E487" s="10"/>
      <c r="F487" s="10"/>
      <c r="G487" s="10"/>
      <c r="H487" s="10"/>
      <c r="I487" s="10"/>
      <c r="J487" s="10"/>
      <c r="K487" s="40">
        <f>K490</f>
        <v>62</v>
      </c>
      <c r="L487" s="29">
        <f>L490</f>
        <v>37.92</v>
      </c>
      <c r="M487" s="29">
        <f>M490</f>
        <v>2351.04</v>
      </c>
    </row>
    <row r="488" spans="1:13" ht="180" x14ac:dyDescent="0.25">
      <c r="A488" s="10"/>
      <c r="B488" s="10"/>
      <c r="C488" s="10"/>
      <c r="D488" s="12" t="s">
        <v>24</v>
      </c>
      <c r="E488" s="10"/>
      <c r="F488" s="10"/>
      <c r="G488" s="10"/>
      <c r="H488" s="10"/>
      <c r="I488" s="10"/>
      <c r="J488" s="10"/>
      <c r="K488" s="41"/>
      <c r="L488" s="30"/>
      <c r="M488" s="30"/>
    </row>
    <row r="489" spans="1:13" x14ac:dyDescent="0.25">
      <c r="A489" s="10"/>
      <c r="B489" s="10"/>
      <c r="C489" s="10"/>
      <c r="D489" s="22"/>
      <c r="E489" s="9" t="s">
        <v>16</v>
      </c>
      <c r="F489" s="13">
        <v>0</v>
      </c>
      <c r="G489" s="14">
        <v>62</v>
      </c>
      <c r="H489" s="14">
        <v>0</v>
      </c>
      <c r="I489" s="14">
        <v>0</v>
      </c>
      <c r="J489" s="11">
        <f>OR(F489&lt;&gt;0,G489&lt;&gt;0,H489&lt;&gt;0,I489&lt;&gt;0)*(F489 + (F489 = 0))*(G489 + (G489 = 0))*(H489 + (H489 = 0))*(I489 + (I489 = 0))</f>
        <v>62</v>
      </c>
      <c r="K489" s="41"/>
      <c r="L489" s="30"/>
      <c r="M489" s="30"/>
    </row>
    <row r="490" spans="1:13" x14ac:dyDescent="0.25">
      <c r="A490" s="10"/>
      <c r="B490" s="10"/>
      <c r="C490" s="10"/>
      <c r="D490" s="22"/>
      <c r="E490" s="10"/>
      <c r="F490" s="10"/>
      <c r="G490" s="10"/>
      <c r="H490" s="10"/>
      <c r="I490" s="10"/>
      <c r="J490" s="15" t="s">
        <v>25</v>
      </c>
      <c r="K490" s="42">
        <f>J489</f>
        <v>62</v>
      </c>
      <c r="L490" s="30">
        <v>37.92</v>
      </c>
      <c r="M490" s="31">
        <f>ROUND(K490*L490,2)</f>
        <v>2351.04</v>
      </c>
    </row>
    <row r="491" spans="1:13" ht="0.95" customHeight="1" x14ac:dyDescent="0.25">
      <c r="A491" s="16"/>
      <c r="B491" s="16"/>
      <c r="C491" s="16"/>
      <c r="D491" s="23"/>
      <c r="E491" s="16"/>
      <c r="F491" s="16"/>
      <c r="G491" s="16"/>
      <c r="H491" s="16"/>
      <c r="I491" s="16"/>
      <c r="J491" s="16"/>
      <c r="K491" s="43"/>
      <c r="L491" s="32"/>
      <c r="M491" s="32"/>
    </row>
    <row r="492" spans="1:13" ht="33.75" x14ac:dyDescent="0.25">
      <c r="A492" s="8" t="s">
        <v>406</v>
      </c>
      <c r="B492" s="9" t="s">
        <v>21</v>
      </c>
      <c r="C492" s="9" t="s">
        <v>22</v>
      </c>
      <c r="D492" s="12" t="s">
        <v>407</v>
      </c>
      <c r="E492" s="10"/>
      <c r="F492" s="10"/>
      <c r="G492" s="10"/>
      <c r="H492" s="10"/>
      <c r="I492" s="10"/>
      <c r="J492" s="10"/>
      <c r="K492" s="40">
        <f>K495</f>
        <v>29</v>
      </c>
      <c r="L492" s="29">
        <f>L495</f>
        <v>43.42</v>
      </c>
      <c r="M492" s="29">
        <f>M495</f>
        <v>1259.18</v>
      </c>
    </row>
    <row r="493" spans="1:13" ht="180" x14ac:dyDescent="0.25">
      <c r="A493" s="10"/>
      <c r="B493" s="10"/>
      <c r="C493" s="10"/>
      <c r="D493" s="12" t="s">
        <v>408</v>
      </c>
      <c r="E493" s="10"/>
      <c r="F493" s="10"/>
      <c r="G493" s="10"/>
      <c r="H493" s="10"/>
      <c r="I493" s="10"/>
      <c r="J493" s="10"/>
      <c r="K493" s="41"/>
      <c r="L493" s="30"/>
      <c r="M493" s="30"/>
    </row>
    <row r="494" spans="1:13" x14ac:dyDescent="0.25">
      <c r="A494" s="10"/>
      <c r="B494" s="10"/>
      <c r="C494" s="10"/>
      <c r="D494" s="22"/>
      <c r="E494" s="9" t="s">
        <v>16</v>
      </c>
      <c r="F494" s="13">
        <v>0</v>
      </c>
      <c r="G494" s="14">
        <v>29</v>
      </c>
      <c r="H494" s="14">
        <v>0</v>
      </c>
      <c r="I494" s="14">
        <v>0</v>
      </c>
      <c r="J494" s="11">
        <f>OR(F494&lt;&gt;0,G494&lt;&gt;0,H494&lt;&gt;0,I494&lt;&gt;0)*(F494 + (F494 = 0))*(G494 + (G494 = 0))*(H494 + (H494 = 0))*(I494 + (I494 = 0))</f>
        <v>29</v>
      </c>
      <c r="K494" s="41"/>
      <c r="L494" s="30"/>
      <c r="M494" s="30"/>
    </row>
    <row r="495" spans="1:13" x14ac:dyDescent="0.25">
      <c r="A495" s="10"/>
      <c r="B495" s="10"/>
      <c r="C495" s="10"/>
      <c r="D495" s="22"/>
      <c r="E495" s="10"/>
      <c r="F495" s="10"/>
      <c r="G495" s="10"/>
      <c r="H495" s="10"/>
      <c r="I495" s="10"/>
      <c r="J495" s="15" t="s">
        <v>409</v>
      </c>
      <c r="K495" s="42">
        <f>J494</f>
        <v>29</v>
      </c>
      <c r="L495" s="30">
        <v>43.42</v>
      </c>
      <c r="M495" s="31">
        <f>ROUND(K495*L495,2)</f>
        <v>1259.18</v>
      </c>
    </row>
    <row r="496" spans="1:13" ht="0.95" customHeight="1" x14ac:dyDescent="0.25">
      <c r="A496" s="16"/>
      <c r="B496" s="16"/>
      <c r="C496" s="16"/>
      <c r="D496" s="23"/>
      <c r="E496" s="16"/>
      <c r="F496" s="16"/>
      <c r="G496" s="16"/>
      <c r="H496" s="16"/>
      <c r="I496" s="16"/>
      <c r="J496" s="16"/>
      <c r="K496" s="43"/>
      <c r="L496" s="32"/>
      <c r="M496" s="32"/>
    </row>
    <row r="497" spans="1:13" ht="22.5" x14ac:dyDescent="0.25">
      <c r="A497" s="8" t="s">
        <v>410</v>
      </c>
      <c r="B497" s="9" t="s">
        <v>21</v>
      </c>
      <c r="C497" s="9" t="s">
        <v>39</v>
      </c>
      <c r="D497" s="12" t="s">
        <v>411</v>
      </c>
      <c r="E497" s="10"/>
      <c r="F497" s="10"/>
      <c r="G497" s="10"/>
      <c r="H497" s="10"/>
      <c r="I497" s="10"/>
      <c r="J497" s="10"/>
      <c r="K497" s="40">
        <f>K500</f>
        <v>74</v>
      </c>
      <c r="L497" s="29">
        <f>L500</f>
        <v>6.64</v>
      </c>
      <c r="M497" s="29">
        <f>M500</f>
        <v>491.36</v>
      </c>
    </row>
    <row r="498" spans="1:13" ht="168.75" x14ac:dyDescent="0.25">
      <c r="A498" s="10"/>
      <c r="B498" s="10"/>
      <c r="C498" s="10"/>
      <c r="D498" s="12" t="s">
        <v>412</v>
      </c>
      <c r="E498" s="10"/>
      <c r="F498" s="10"/>
      <c r="G498" s="10"/>
      <c r="H498" s="10"/>
      <c r="I498" s="10"/>
      <c r="J498" s="10"/>
      <c r="K498" s="41"/>
      <c r="L498" s="30"/>
      <c r="M498" s="30"/>
    </row>
    <row r="499" spans="1:13" x14ac:dyDescent="0.25">
      <c r="A499" s="10"/>
      <c r="B499" s="10"/>
      <c r="C499" s="10"/>
      <c r="D499" s="22"/>
      <c r="E499" s="9" t="s">
        <v>16</v>
      </c>
      <c r="F499" s="13">
        <v>0</v>
      </c>
      <c r="G499" s="14">
        <v>74</v>
      </c>
      <c r="H499" s="14">
        <v>0</v>
      </c>
      <c r="I499" s="14">
        <v>0</v>
      </c>
      <c r="J499" s="11">
        <f>OR(F499&lt;&gt;0,G499&lt;&gt;0,H499&lt;&gt;0,I499&lt;&gt;0)*(F499 + (F499 = 0))*(G499 + (G499 = 0))*(H499 + (H499 = 0))*(I499 + (I499 = 0))</f>
        <v>74</v>
      </c>
      <c r="K499" s="41"/>
      <c r="L499" s="30"/>
      <c r="M499" s="30"/>
    </row>
    <row r="500" spans="1:13" x14ac:dyDescent="0.25">
      <c r="A500" s="10"/>
      <c r="B500" s="10"/>
      <c r="C500" s="10"/>
      <c r="D500" s="22"/>
      <c r="E500" s="10"/>
      <c r="F500" s="10"/>
      <c r="G500" s="10"/>
      <c r="H500" s="10"/>
      <c r="I500" s="10"/>
      <c r="J500" s="15" t="s">
        <v>413</v>
      </c>
      <c r="K500" s="42">
        <f>J499</f>
        <v>74</v>
      </c>
      <c r="L500" s="30">
        <v>6.64</v>
      </c>
      <c r="M500" s="31">
        <f>ROUND(K500*L500,2)</f>
        <v>491.36</v>
      </c>
    </row>
    <row r="501" spans="1:13" ht="0.95" customHeight="1" x14ac:dyDescent="0.25">
      <c r="A501" s="16"/>
      <c r="B501" s="16"/>
      <c r="C501" s="16"/>
      <c r="D501" s="23"/>
      <c r="E501" s="16"/>
      <c r="F501" s="16"/>
      <c r="G501" s="16"/>
      <c r="H501" s="16"/>
      <c r="I501" s="16"/>
      <c r="J501" s="16"/>
      <c r="K501" s="43"/>
      <c r="L501" s="32"/>
      <c r="M501" s="32"/>
    </row>
    <row r="502" spans="1:13" ht="33.75" x14ac:dyDescent="0.25">
      <c r="A502" s="8" t="s">
        <v>414</v>
      </c>
      <c r="B502" s="9" t="s">
        <v>21</v>
      </c>
      <c r="C502" s="9" t="s">
        <v>22</v>
      </c>
      <c r="D502" s="12" t="s">
        <v>415</v>
      </c>
      <c r="E502" s="10"/>
      <c r="F502" s="10"/>
      <c r="G502" s="10"/>
      <c r="H502" s="10"/>
      <c r="I502" s="10"/>
      <c r="J502" s="10"/>
      <c r="K502" s="40">
        <f>K505</f>
        <v>128</v>
      </c>
      <c r="L502" s="29">
        <f>L505</f>
        <v>2.92</v>
      </c>
      <c r="M502" s="29">
        <f>M505</f>
        <v>373.76</v>
      </c>
    </row>
    <row r="503" spans="1:13" ht="180" x14ac:dyDescent="0.25">
      <c r="A503" s="10"/>
      <c r="B503" s="10"/>
      <c r="C503" s="10"/>
      <c r="D503" s="12" t="s">
        <v>416</v>
      </c>
      <c r="E503" s="10"/>
      <c r="F503" s="10"/>
      <c r="G503" s="10"/>
      <c r="H503" s="10"/>
      <c r="I503" s="10"/>
      <c r="J503" s="10"/>
      <c r="K503" s="41"/>
      <c r="L503" s="30"/>
      <c r="M503" s="30"/>
    </row>
    <row r="504" spans="1:13" x14ac:dyDescent="0.25">
      <c r="A504" s="10"/>
      <c r="B504" s="10"/>
      <c r="C504" s="10"/>
      <c r="D504" s="22"/>
      <c r="E504" s="9" t="s">
        <v>16</v>
      </c>
      <c r="F504" s="13">
        <v>0</v>
      </c>
      <c r="G504" s="14">
        <v>128</v>
      </c>
      <c r="H504" s="14">
        <v>0</v>
      </c>
      <c r="I504" s="14">
        <v>0</v>
      </c>
      <c r="J504" s="11">
        <f>OR(F504&lt;&gt;0,G504&lt;&gt;0,H504&lt;&gt;0,I504&lt;&gt;0)*(F504 + (F504 = 0))*(G504 + (G504 = 0))*(H504 + (H504 = 0))*(I504 + (I504 = 0))</f>
        <v>128</v>
      </c>
      <c r="K504" s="41"/>
      <c r="L504" s="30"/>
      <c r="M504" s="30"/>
    </row>
    <row r="505" spans="1:13" x14ac:dyDescent="0.25">
      <c r="A505" s="10"/>
      <c r="B505" s="10"/>
      <c r="C505" s="10"/>
      <c r="D505" s="22"/>
      <c r="E505" s="10"/>
      <c r="F505" s="10"/>
      <c r="G505" s="10"/>
      <c r="H505" s="10"/>
      <c r="I505" s="10"/>
      <c r="J505" s="15" t="s">
        <v>417</v>
      </c>
      <c r="K505" s="42">
        <f>J504</f>
        <v>128</v>
      </c>
      <c r="L505" s="30">
        <v>2.92</v>
      </c>
      <c r="M505" s="31">
        <f>ROUND(K505*L505,2)</f>
        <v>373.76</v>
      </c>
    </row>
    <row r="506" spans="1:13" ht="0.95" customHeight="1" x14ac:dyDescent="0.25">
      <c r="A506" s="16"/>
      <c r="B506" s="16"/>
      <c r="C506" s="16"/>
      <c r="D506" s="23"/>
      <c r="E506" s="16"/>
      <c r="F506" s="16"/>
      <c r="G506" s="16"/>
      <c r="H506" s="16"/>
      <c r="I506" s="16"/>
      <c r="J506" s="16"/>
      <c r="K506" s="43"/>
      <c r="L506" s="32"/>
      <c r="M506" s="32"/>
    </row>
    <row r="507" spans="1:13" ht="33.75" x14ac:dyDescent="0.25">
      <c r="A507" s="8" t="s">
        <v>278</v>
      </c>
      <c r="B507" s="9" t="s">
        <v>21</v>
      </c>
      <c r="C507" s="9" t="s">
        <v>22</v>
      </c>
      <c r="D507" s="12" t="s">
        <v>279</v>
      </c>
      <c r="E507" s="10"/>
      <c r="F507" s="10"/>
      <c r="G507" s="10"/>
      <c r="H507" s="10"/>
      <c r="I507" s="10"/>
      <c r="J507" s="10"/>
      <c r="K507" s="40">
        <f>K510</f>
        <v>192</v>
      </c>
      <c r="L507" s="29">
        <f>L510</f>
        <v>2.3199999999999998</v>
      </c>
      <c r="M507" s="29">
        <f>M510</f>
        <v>445.44</v>
      </c>
    </row>
    <row r="508" spans="1:13" ht="180" x14ac:dyDescent="0.25">
      <c r="A508" s="10"/>
      <c r="B508" s="10"/>
      <c r="C508" s="10"/>
      <c r="D508" s="12" t="s">
        <v>280</v>
      </c>
      <c r="E508" s="10"/>
      <c r="F508" s="10"/>
      <c r="G508" s="10"/>
      <c r="H508" s="10"/>
      <c r="I508" s="10"/>
      <c r="J508" s="10"/>
      <c r="K508" s="41"/>
      <c r="L508" s="30"/>
      <c r="M508" s="30"/>
    </row>
    <row r="509" spans="1:13" x14ac:dyDescent="0.25">
      <c r="A509" s="10"/>
      <c r="B509" s="10"/>
      <c r="C509" s="10"/>
      <c r="D509" s="22"/>
      <c r="E509" s="9" t="s">
        <v>16</v>
      </c>
      <c r="F509" s="13">
        <v>0</v>
      </c>
      <c r="G509" s="14">
        <v>192</v>
      </c>
      <c r="H509" s="14">
        <v>0</v>
      </c>
      <c r="I509" s="14">
        <v>0</v>
      </c>
      <c r="J509" s="11">
        <f>OR(F509&lt;&gt;0,G509&lt;&gt;0,H509&lt;&gt;0,I509&lt;&gt;0)*(F509 + (F509 = 0))*(G509 + (G509 = 0))*(H509 + (H509 = 0))*(I509 + (I509 = 0))</f>
        <v>192</v>
      </c>
      <c r="K509" s="41"/>
      <c r="L509" s="30"/>
      <c r="M509" s="30"/>
    </row>
    <row r="510" spans="1:13" x14ac:dyDescent="0.25">
      <c r="A510" s="10"/>
      <c r="B510" s="10"/>
      <c r="C510" s="10"/>
      <c r="D510" s="22"/>
      <c r="E510" s="10"/>
      <c r="F510" s="10"/>
      <c r="G510" s="10"/>
      <c r="H510" s="10"/>
      <c r="I510" s="10"/>
      <c r="J510" s="15" t="s">
        <v>281</v>
      </c>
      <c r="K510" s="42">
        <f>J509</f>
        <v>192</v>
      </c>
      <c r="L510" s="30">
        <v>2.3199999999999998</v>
      </c>
      <c r="M510" s="31">
        <f>ROUND(K510*L510,2)</f>
        <v>445.44</v>
      </c>
    </row>
    <row r="511" spans="1:13" ht="0.95" customHeight="1" x14ac:dyDescent="0.25">
      <c r="A511" s="16"/>
      <c r="B511" s="16"/>
      <c r="C511" s="16"/>
      <c r="D511" s="23"/>
      <c r="E511" s="16"/>
      <c r="F511" s="16"/>
      <c r="G511" s="16"/>
      <c r="H511" s="16"/>
      <c r="I511" s="16"/>
      <c r="J511" s="16"/>
      <c r="K511" s="43"/>
      <c r="L511" s="32"/>
      <c r="M511" s="32"/>
    </row>
    <row r="512" spans="1:13" ht="22.5" x14ac:dyDescent="0.25">
      <c r="A512" s="8" t="s">
        <v>418</v>
      </c>
      <c r="B512" s="9" t="s">
        <v>21</v>
      </c>
      <c r="C512" s="9" t="s">
        <v>39</v>
      </c>
      <c r="D512" s="12" t="s">
        <v>419</v>
      </c>
      <c r="E512" s="10"/>
      <c r="F512" s="10"/>
      <c r="G512" s="10"/>
      <c r="H512" s="10"/>
      <c r="I512" s="10"/>
      <c r="J512" s="10"/>
      <c r="K512" s="40">
        <f>K515</f>
        <v>16</v>
      </c>
      <c r="L512" s="29">
        <f>L515</f>
        <v>157.05000000000001</v>
      </c>
      <c r="M512" s="29">
        <f>M515</f>
        <v>2512.8000000000002</v>
      </c>
    </row>
    <row r="513" spans="1:13" ht="281.25" x14ac:dyDescent="0.25">
      <c r="A513" s="10"/>
      <c r="B513" s="10"/>
      <c r="C513" s="10"/>
      <c r="D513" s="12" t="s">
        <v>420</v>
      </c>
      <c r="E513" s="10"/>
      <c r="F513" s="10"/>
      <c r="G513" s="10"/>
      <c r="H513" s="10"/>
      <c r="I513" s="10"/>
      <c r="J513" s="10"/>
      <c r="K513" s="41"/>
      <c r="L513" s="30"/>
      <c r="M513" s="30"/>
    </row>
    <row r="514" spans="1:13" x14ac:dyDescent="0.25">
      <c r="A514" s="10"/>
      <c r="B514" s="10"/>
      <c r="C514" s="10"/>
      <c r="D514" s="22"/>
      <c r="E514" s="9" t="s">
        <v>16</v>
      </c>
      <c r="F514" s="13">
        <v>16</v>
      </c>
      <c r="G514" s="14">
        <v>0</v>
      </c>
      <c r="H514" s="14">
        <v>0</v>
      </c>
      <c r="I514" s="14">
        <v>0</v>
      </c>
      <c r="J514" s="11">
        <f>OR(F514&lt;&gt;0,G514&lt;&gt;0,H514&lt;&gt;0,I514&lt;&gt;0)*(F514 + (F514 = 0))*(G514 + (G514 = 0))*(H514 + (H514 = 0))*(I514 + (I514 = 0))</f>
        <v>16</v>
      </c>
      <c r="K514" s="41"/>
      <c r="L514" s="30"/>
      <c r="M514" s="30"/>
    </row>
    <row r="515" spans="1:13" x14ac:dyDescent="0.25">
      <c r="A515" s="10"/>
      <c r="B515" s="10"/>
      <c r="C515" s="10"/>
      <c r="D515" s="22"/>
      <c r="E515" s="10"/>
      <c r="F515" s="10"/>
      <c r="G515" s="10"/>
      <c r="H515" s="10"/>
      <c r="I515" s="10"/>
      <c r="J515" s="15" t="s">
        <v>421</v>
      </c>
      <c r="K515" s="42">
        <f>J514</f>
        <v>16</v>
      </c>
      <c r="L515" s="30">
        <v>157.05000000000001</v>
      </c>
      <c r="M515" s="31">
        <f>ROUND(K515*L515,2)</f>
        <v>2512.8000000000002</v>
      </c>
    </row>
    <row r="516" spans="1:13" ht="0.95" customHeight="1" x14ac:dyDescent="0.25">
      <c r="A516" s="16"/>
      <c r="B516" s="16"/>
      <c r="C516" s="16"/>
      <c r="D516" s="23"/>
      <c r="E516" s="16"/>
      <c r="F516" s="16"/>
      <c r="G516" s="16"/>
      <c r="H516" s="16"/>
      <c r="I516" s="16"/>
      <c r="J516" s="16"/>
      <c r="K516" s="43"/>
      <c r="L516" s="32"/>
      <c r="M516" s="32"/>
    </row>
    <row r="517" spans="1:13" ht="33.75" x14ac:dyDescent="0.25">
      <c r="A517" s="8" t="s">
        <v>422</v>
      </c>
      <c r="B517" s="9" t="s">
        <v>21</v>
      </c>
      <c r="C517" s="9" t="s">
        <v>39</v>
      </c>
      <c r="D517" s="12" t="s">
        <v>423</v>
      </c>
      <c r="E517" s="10"/>
      <c r="F517" s="10"/>
      <c r="G517" s="10"/>
      <c r="H517" s="10"/>
      <c r="I517" s="10"/>
      <c r="J517" s="10"/>
      <c r="K517" s="40">
        <f>K520</f>
        <v>26</v>
      </c>
      <c r="L517" s="29">
        <f>L520</f>
        <v>29.76</v>
      </c>
      <c r="M517" s="29">
        <f>M520</f>
        <v>773.76</v>
      </c>
    </row>
    <row r="518" spans="1:13" ht="247.5" x14ac:dyDescent="0.25">
      <c r="A518" s="10"/>
      <c r="B518" s="10"/>
      <c r="C518" s="10"/>
      <c r="D518" s="12" t="s">
        <v>424</v>
      </c>
      <c r="E518" s="10"/>
      <c r="F518" s="10"/>
      <c r="G518" s="10"/>
      <c r="H518" s="10"/>
      <c r="I518" s="10"/>
      <c r="J518" s="10"/>
      <c r="K518" s="41"/>
      <c r="L518" s="30"/>
      <c r="M518" s="30"/>
    </row>
    <row r="519" spans="1:13" x14ac:dyDescent="0.25">
      <c r="A519" s="10"/>
      <c r="B519" s="10"/>
      <c r="C519" s="10"/>
      <c r="D519" s="22"/>
      <c r="E519" s="9" t="s">
        <v>16</v>
      </c>
      <c r="F519" s="13">
        <v>26</v>
      </c>
      <c r="G519" s="14">
        <v>0</v>
      </c>
      <c r="H519" s="14">
        <v>0</v>
      </c>
      <c r="I519" s="14">
        <v>0</v>
      </c>
      <c r="J519" s="11">
        <f>OR(F519&lt;&gt;0,G519&lt;&gt;0,H519&lt;&gt;0,I519&lt;&gt;0)*(F519 + (F519 = 0))*(G519 + (G519 = 0))*(H519 + (H519 = 0))*(I519 + (I519 = 0))</f>
        <v>26</v>
      </c>
      <c r="K519" s="41"/>
      <c r="L519" s="30"/>
      <c r="M519" s="30"/>
    </row>
    <row r="520" spans="1:13" x14ac:dyDescent="0.25">
      <c r="A520" s="10"/>
      <c r="B520" s="10"/>
      <c r="C520" s="10"/>
      <c r="D520" s="22"/>
      <c r="E520" s="10"/>
      <c r="F520" s="10"/>
      <c r="G520" s="10"/>
      <c r="H520" s="10"/>
      <c r="I520" s="10"/>
      <c r="J520" s="15" t="s">
        <v>425</v>
      </c>
      <c r="K520" s="42">
        <f>J519</f>
        <v>26</v>
      </c>
      <c r="L520" s="30">
        <v>29.76</v>
      </c>
      <c r="M520" s="31">
        <f>ROUND(K520*L520,2)</f>
        <v>773.76</v>
      </c>
    </row>
    <row r="521" spans="1:13" ht="0.95" customHeight="1" x14ac:dyDescent="0.25">
      <c r="A521" s="16"/>
      <c r="B521" s="16"/>
      <c r="C521" s="16"/>
      <c r="D521" s="23"/>
      <c r="E521" s="16"/>
      <c r="F521" s="16"/>
      <c r="G521" s="16"/>
      <c r="H521" s="16"/>
      <c r="I521" s="16"/>
      <c r="J521" s="16"/>
      <c r="K521" s="43"/>
      <c r="L521" s="32"/>
      <c r="M521" s="32"/>
    </row>
    <row r="522" spans="1:13" x14ac:dyDescent="0.25">
      <c r="A522" s="8" t="s">
        <v>426</v>
      </c>
      <c r="B522" s="9" t="s">
        <v>21</v>
      </c>
      <c r="C522" s="9" t="s">
        <v>48</v>
      </c>
      <c r="D522" s="12" t="s">
        <v>427</v>
      </c>
      <c r="E522" s="10"/>
      <c r="F522" s="10"/>
      <c r="G522" s="10"/>
      <c r="H522" s="10"/>
      <c r="I522" s="10"/>
      <c r="J522" s="10"/>
      <c r="K522" s="40">
        <f>K525</f>
        <v>1</v>
      </c>
      <c r="L522" s="29">
        <f>L525</f>
        <v>350</v>
      </c>
      <c r="M522" s="29">
        <f>M525</f>
        <v>350</v>
      </c>
    </row>
    <row r="523" spans="1:13" ht="78.75" x14ac:dyDescent="0.25">
      <c r="A523" s="10"/>
      <c r="B523" s="10"/>
      <c r="C523" s="10"/>
      <c r="D523" s="12" t="s">
        <v>428</v>
      </c>
      <c r="E523" s="10"/>
      <c r="F523" s="10"/>
      <c r="G523" s="10"/>
      <c r="H523" s="10"/>
      <c r="I523" s="10"/>
      <c r="J523" s="10"/>
      <c r="K523" s="41"/>
      <c r="L523" s="30"/>
      <c r="M523" s="30"/>
    </row>
    <row r="524" spans="1:13" x14ac:dyDescent="0.25">
      <c r="A524" s="10"/>
      <c r="B524" s="10"/>
      <c r="C524" s="10"/>
      <c r="D524" s="22"/>
      <c r="E524" s="9" t="s">
        <v>16</v>
      </c>
      <c r="F524" s="13">
        <v>1</v>
      </c>
      <c r="G524" s="14">
        <v>0</v>
      </c>
      <c r="H524" s="14">
        <v>0</v>
      </c>
      <c r="I524" s="14">
        <v>0</v>
      </c>
      <c r="J524" s="11">
        <f>OR(F524&lt;&gt;0,G524&lt;&gt;0,H524&lt;&gt;0,I524&lt;&gt;0)*(F524 + (F524 = 0))*(G524 + (G524 = 0))*(H524 + (H524 = 0))*(I524 + (I524 = 0))</f>
        <v>1</v>
      </c>
      <c r="K524" s="41"/>
      <c r="L524" s="30"/>
      <c r="M524" s="30"/>
    </row>
    <row r="525" spans="1:13" x14ac:dyDescent="0.25">
      <c r="A525" s="10"/>
      <c r="B525" s="10"/>
      <c r="C525" s="10"/>
      <c r="D525" s="22"/>
      <c r="E525" s="10"/>
      <c r="F525" s="10"/>
      <c r="G525" s="10"/>
      <c r="H525" s="10"/>
      <c r="I525" s="10"/>
      <c r="J525" s="15" t="s">
        <v>429</v>
      </c>
      <c r="K525" s="42">
        <f>J524</f>
        <v>1</v>
      </c>
      <c r="L525" s="33">
        <v>350</v>
      </c>
      <c r="M525" s="31">
        <f>ROUND(K525*L525,2)</f>
        <v>350</v>
      </c>
    </row>
    <row r="526" spans="1:13" ht="0.95" customHeight="1" x14ac:dyDescent="0.25">
      <c r="A526" s="16"/>
      <c r="B526" s="16"/>
      <c r="C526" s="16"/>
      <c r="D526" s="23"/>
      <c r="E526" s="16"/>
      <c r="F526" s="16"/>
      <c r="G526" s="16"/>
      <c r="H526" s="16"/>
      <c r="I526" s="16"/>
      <c r="J526" s="16"/>
      <c r="K526" s="43"/>
      <c r="L526" s="32"/>
      <c r="M526" s="32"/>
    </row>
    <row r="527" spans="1:13" x14ac:dyDescent="0.25">
      <c r="A527" s="8" t="s">
        <v>430</v>
      </c>
      <c r="B527" s="9" t="s">
        <v>21</v>
      </c>
      <c r="C527" s="9" t="s">
        <v>48</v>
      </c>
      <c r="D527" s="12" t="s">
        <v>431</v>
      </c>
      <c r="E527" s="10"/>
      <c r="F527" s="10"/>
      <c r="G527" s="10"/>
      <c r="H527" s="10"/>
      <c r="I527" s="10"/>
      <c r="J527" s="10"/>
      <c r="K527" s="40">
        <f>K530</f>
        <v>1</v>
      </c>
      <c r="L527" s="29">
        <f>L530</f>
        <v>225</v>
      </c>
      <c r="M527" s="29">
        <f>M530</f>
        <v>225</v>
      </c>
    </row>
    <row r="528" spans="1:13" ht="56.25" x14ac:dyDescent="0.25">
      <c r="A528" s="10"/>
      <c r="B528" s="10"/>
      <c r="C528" s="10"/>
      <c r="D528" s="12" t="s">
        <v>432</v>
      </c>
      <c r="E528" s="10"/>
      <c r="F528" s="10"/>
      <c r="G528" s="10"/>
      <c r="H528" s="10"/>
      <c r="I528" s="10"/>
      <c r="J528" s="10"/>
      <c r="K528" s="41"/>
      <c r="L528" s="30"/>
      <c r="M528" s="30"/>
    </row>
    <row r="529" spans="1:13" x14ac:dyDescent="0.25">
      <c r="A529" s="10"/>
      <c r="B529" s="10"/>
      <c r="C529" s="10"/>
      <c r="D529" s="22"/>
      <c r="E529" s="9" t="s">
        <v>16</v>
      </c>
      <c r="F529" s="13">
        <v>1</v>
      </c>
      <c r="G529" s="14">
        <v>0</v>
      </c>
      <c r="H529" s="14">
        <v>0</v>
      </c>
      <c r="I529" s="14">
        <v>0</v>
      </c>
      <c r="J529" s="11">
        <f>OR(F529&lt;&gt;0,G529&lt;&gt;0,H529&lt;&gt;0,I529&lt;&gt;0)*(F529 + (F529 = 0))*(G529 + (G529 = 0))*(H529 + (H529 = 0))*(I529 + (I529 = 0))</f>
        <v>1</v>
      </c>
      <c r="K529" s="41"/>
      <c r="L529" s="30"/>
      <c r="M529" s="30"/>
    </row>
    <row r="530" spans="1:13" x14ac:dyDescent="0.25">
      <c r="A530" s="10"/>
      <c r="B530" s="10"/>
      <c r="C530" s="10"/>
      <c r="D530" s="22"/>
      <c r="E530" s="10"/>
      <c r="F530" s="10"/>
      <c r="G530" s="10"/>
      <c r="H530" s="10"/>
      <c r="I530" s="10"/>
      <c r="J530" s="15" t="s">
        <v>433</v>
      </c>
      <c r="K530" s="42">
        <f>J529</f>
        <v>1</v>
      </c>
      <c r="L530" s="33">
        <v>225</v>
      </c>
      <c r="M530" s="31">
        <f>ROUND(K530*L530,2)</f>
        <v>225</v>
      </c>
    </row>
    <row r="531" spans="1:13" ht="0.95" customHeight="1" x14ac:dyDescent="0.25">
      <c r="A531" s="16"/>
      <c r="B531" s="16"/>
      <c r="C531" s="16"/>
      <c r="D531" s="23"/>
      <c r="E531" s="16"/>
      <c r="F531" s="16"/>
      <c r="G531" s="16"/>
      <c r="H531" s="16"/>
      <c r="I531" s="16"/>
      <c r="J531" s="16"/>
      <c r="K531" s="43"/>
      <c r="L531" s="32"/>
      <c r="M531" s="32"/>
    </row>
    <row r="532" spans="1:13" x14ac:dyDescent="0.25">
      <c r="A532" s="8" t="s">
        <v>434</v>
      </c>
      <c r="B532" s="9" t="s">
        <v>21</v>
      </c>
      <c r="C532" s="9" t="s">
        <v>48</v>
      </c>
      <c r="D532" s="12" t="s">
        <v>435</v>
      </c>
      <c r="E532" s="10"/>
      <c r="F532" s="10"/>
      <c r="G532" s="10"/>
      <c r="H532" s="10"/>
      <c r="I532" s="10"/>
      <c r="J532" s="10"/>
      <c r="K532" s="40">
        <f>K535</f>
        <v>1</v>
      </c>
      <c r="L532" s="29">
        <f>L535</f>
        <v>1350</v>
      </c>
      <c r="M532" s="29">
        <f>M535</f>
        <v>1350</v>
      </c>
    </row>
    <row r="533" spans="1:13" ht="135" x14ac:dyDescent="0.25">
      <c r="A533" s="10"/>
      <c r="B533" s="10"/>
      <c r="C533" s="10"/>
      <c r="D533" s="12" t="s">
        <v>436</v>
      </c>
      <c r="E533" s="10"/>
      <c r="F533" s="10"/>
      <c r="G533" s="10"/>
      <c r="H533" s="10"/>
      <c r="I533" s="10"/>
      <c r="J533" s="10"/>
      <c r="K533" s="41"/>
      <c r="L533" s="30"/>
      <c r="M533" s="30"/>
    </row>
    <row r="534" spans="1:13" x14ac:dyDescent="0.25">
      <c r="A534" s="10"/>
      <c r="B534" s="10"/>
      <c r="C534" s="10"/>
      <c r="D534" s="22"/>
      <c r="E534" s="9" t="s">
        <v>16</v>
      </c>
      <c r="F534" s="13">
        <v>1</v>
      </c>
      <c r="G534" s="14">
        <v>0</v>
      </c>
      <c r="H534" s="14">
        <v>0</v>
      </c>
      <c r="I534" s="14">
        <v>0</v>
      </c>
      <c r="J534" s="11">
        <f>OR(F534&lt;&gt;0,G534&lt;&gt;0,H534&lt;&gt;0,I534&lt;&gt;0)*(F534 + (F534 = 0))*(G534 + (G534 = 0))*(H534 + (H534 = 0))*(I534 + (I534 = 0))</f>
        <v>1</v>
      </c>
      <c r="K534" s="41"/>
      <c r="L534" s="30"/>
      <c r="M534" s="30"/>
    </row>
    <row r="535" spans="1:13" x14ac:dyDescent="0.25">
      <c r="A535" s="10"/>
      <c r="B535" s="10"/>
      <c r="C535" s="10"/>
      <c r="D535" s="22"/>
      <c r="E535" s="10"/>
      <c r="F535" s="10"/>
      <c r="G535" s="10"/>
      <c r="H535" s="10"/>
      <c r="I535" s="10"/>
      <c r="J535" s="15" t="s">
        <v>437</v>
      </c>
      <c r="K535" s="42">
        <f>J534*1</f>
        <v>1</v>
      </c>
      <c r="L535" s="33">
        <v>1350</v>
      </c>
      <c r="M535" s="31">
        <f>ROUND(K535*L535,2)</f>
        <v>1350</v>
      </c>
    </row>
    <row r="536" spans="1:13" ht="0.95" customHeight="1" x14ac:dyDescent="0.25">
      <c r="A536" s="16"/>
      <c r="B536" s="16"/>
      <c r="C536" s="16"/>
      <c r="D536" s="23"/>
      <c r="E536" s="16"/>
      <c r="F536" s="16"/>
      <c r="G536" s="16"/>
      <c r="H536" s="16"/>
      <c r="I536" s="16"/>
      <c r="J536" s="16"/>
      <c r="K536" s="43"/>
      <c r="L536" s="32"/>
      <c r="M536" s="32"/>
    </row>
    <row r="537" spans="1:13" x14ac:dyDescent="0.25">
      <c r="A537" s="8" t="s">
        <v>438</v>
      </c>
      <c r="B537" s="9" t="s">
        <v>21</v>
      </c>
      <c r="C537" s="9" t="s">
        <v>48</v>
      </c>
      <c r="D537" s="12" t="s">
        <v>61</v>
      </c>
      <c r="E537" s="10"/>
      <c r="F537" s="10"/>
      <c r="G537" s="10"/>
      <c r="H537" s="10"/>
      <c r="I537" s="10"/>
      <c r="J537" s="10"/>
      <c r="K537" s="40">
        <f>K540</f>
        <v>1</v>
      </c>
      <c r="L537" s="29">
        <f>L540</f>
        <v>650</v>
      </c>
      <c r="M537" s="29">
        <f>M540</f>
        <v>650</v>
      </c>
    </row>
    <row r="538" spans="1:13" ht="67.5" x14ac:dyDescent="0.25">
      <c r="A538" s="10"/>
      <c r="B538" s="10"/>
      <c r="C538" s="10"/>
      <c r="D538" s="12" t="s">
        <v>439</v>
      </c>
      <c r="E538" s="10"/>
      <c r="F538" s="10"/>
      <c r="G538" s="10"/>
      <c r="H538" s="10"/>
      <c r="I538" s="10"/>
      <c r="J538" s="10"/>
      <c r="K538" s="41"/>
      <c r="L538" s="30"/>
      <c r="M538" s="30"/>
    </row>
    <row r="539" spans="1:13" x14ac:dyDescent="0.25">
      <c r="A539" s="10"/>
      <c r="B539" s="10"/>
      <c r="C539" s="10"/>
      <c r="D539" s="22"/>
      <c r="E539" s="9" t="s">
        <v>16</v>
      </c>
      <c r="F539" s="13">
        <v>1</v>
      </c>
      <c r="G539" s="14">
        <v>0</v>
      </c>
      <c r="H539" s="14">
        <v>0</v>
      </c>
      <c r="I539" s="14">
        <v>0</v>
      </c>
      <c r="J539" s="11">
        <f>OR(F539&lt;&gt;0,G539&lt;&gt;0,H539&lt;&gt;0,I539&lt;&gt;0)*(F539 + (F539 = 0))*(G539 + (G539 = 0))*(H539 + (H539 = 0))*(I539 + (I539 = 0))</f>
        <v>1</v>
      </c>
      <c r="K539" s="41"/>
      <c r="L539" s="30"/>
      <c r="M539" s="30"/>
    </row>
    <row r="540" spans="1:13" x14ac:dyDescent="0.25">
      <c r="A540" s="10"/>
      <c r="B540" s="10"/>
      <c r="C540" s="10"/>
      <c r="D540" s="22"/>
      <c r="E540" s="10"/>
      <c r="F540" s="10"/>
      <c r="G540" s="10"/>
      <c r="H540" s="10"/>
      <c r="I540" s="10"/>
      <c r="J540" s="15" t="s">
        <v>440</v>
      </c>
      <c r="K540" s="42">
        <f>J539</f>
        <v>1</v>
      </c>
      <c r="L540" s="33">
        <v>650</v>
      </c>
      <c r="M540" s="31">
        <f>ROUND(K540*L540,2)</f>
        <v>650</v>
      </c>
    </row>
    <row r="541" spans="1:13" ht="0.95" customHeight="1" x14ac:dyDescent="0.25">
      <c r="A541" s="16"/>
      <c r="B541" s="16"/>
      <c r="C541" s="16"/>
      <c r="D541" s="23"/>
      <c r="E541" s="16"/>
      <c r="F541" s="16"/>
      <c r="G541" s="16"/>
      <c r="H541" s="16"/>
      <c r="I541" s="16"/>
      <c r="J541" s="16"/>
      <c r="K541" s="43"/>
      <c r="L541" s="32"/>
      <c r="M541" s="32"/>
    </row>
    <row r="542" spans="1:13" x14ac:dyDescent="0.25">
      <c r="A542" s="10"/>
      <c r="B542" s="10"/>
      <c r="C542" s="10"/>
      <c r="D542" s="22"/>
      <c r="E542" s="10"/>
      <c r="F542" s="10"/>
      <c r="G542" s="10"/>
      <c r="H542" s="10"/>
      <c r="I542" s="10"/>
      <c r="J542" s="15" t="s">
        <v>441</v>
      </c>
      <c r="K542" s="41">
        <v>1</v>
      </c>
      <c r="L542" s="31">
        <f>M437+M442+M447+M452+M457+M462+M467+M472+M477+M482+M487+M492+M497+M502+M507+M512+M517+M522+M527+M532+M537</f>
        <v>20263.080000000002</v>
      </c>
      <c r="M542" s="31">
        <f>ROUND(K542*L542,2)</f>
        <v>20263.080000000002</v>
      </c>
    </row>
    <row r="543" spans="1:13" ht="0.95" customHeight="1" x14ac:dyDescent="0.25">
      <c r="A543" s="16"/>
      <c r="B543" s="16"/>
      <c r="C543" s="16"/>
      <c r="D543" s="23"/>
      <c r="E543" s="16"/>
      <c r="F543" s="16"/>
      <c r="G543" s="16"/>
      <c r="H543" s="16"/>
      <c r="I543" s="16"/>
      <c r="J543" s="16"/>
      <c r="K543" s="43"/>
      <c r="L543" s="32"/>
      <c r="M543" s="32"/>
    </row>
    <row r="544" spans="1:13" x14ac:dyDescent="0.25">
      <c r="A544" s="6" t="s">
        <v>442</v>
      </c>
      <c r="B544" s="6" t="s">
        <v>15</v>
      </c>
      <c r="C544" s="6" t="s">
        <v>16</v>
      </c>
      <c r="D544" s="21" t="s">
        <v>443</v>
      </c>
      <c r="E544" s="7"/>
      <c r="F544" s="7"/>
      <c r="G544" s="7"/>
      <c r="H544" s="7"/>
      <c r="I544" s="7"/>
      <c r="J544" s="7"/>
      <c r="K544" s="39">
        <f>K580</f>
        <v>1</v>
      </c>
      <c r="L544" s="28">
        <f>L580</f>
        <v>7617.66</v>
      </c>
      <c r="M544" s="28">
        <f>M580</f>
        <v>7617.66</v>
      </c>
    </row>
    <row r="545" spans="1:13" ht="22.5" x14ac:dyDescent="0.25">
      <c r="A545" s="8" t="s">
        <v>444</v>
      </c>
      <c r="B545" s="9" t="s">
        <v>21</v>
      </c>
      <c r="C545" s="9" t="s">
        <v>39</v>
      </c>
      <c r="D545" s="12" t="s">
        <v>445</v>
      </c>
      <c r="E545" s="10"/>
      <c r="F545" s="10"/>
      <c r="G545" s="10"/>
      <c r="H545" s="10"/>
      <c r="I545" s="10"/>
      <c r="J545" s="10"/>
      <c r="K545" s="40">
        <f>K548</f>
        <v>4</v>
      </c>
      <c r="L545" s="29">
        <f>L548</f>
        <v>88.03</v>
      </c>
      <c r="M545" s="29">
        <f>M548</f>
        <v>352.12</v>
      </c>
    </row>
    <row r="546" spans="1:13" ht="348.75" x14ac:dyDescent="0.25">
      <c r="A546" s="10"/>
      <c r="B546" s="10"/>
      <c r="C546" s="10"/>
      <c r="D546" s="12" t="s">
        <v>446</v>
      </c>
      <c r="E546" s="10"/>
      <c r="F546" s="10"/>
      <c r="G546" s="10"/>
      <c r="H546" s="10"/>
      <c r="I546" s="10"/>
      <c r="J546" s="10"/>
      <c r="K546" s="41"/>
      <c r="L546" s="30"/>
      <c r="M546" s="30"/>
    </row>
    <row r="547" spans="1:13" x14ac:dyDescent="0.25">
      <c r="A547" s="10"/>
      <c r="B547" s="10"/>
      <c r="C547" s="10"/>
      <c r="D547" s="22"/>
      <c r="E547" s="9" t="s">
        <v>16</v>
      </c>
      <c r="F547" s="13">
        <v>4</v>
      </c>
      <c r="G547" s="14">
        <v>0</v>
      </c>
      <c r="H547" s="14">
        <v>0</v>
      </c>
      <c r="I547" s="14">
        <v>0</v>
      </c>
      <c r="J547" s="11">
        <f>OR(F547&lt;&gt;0,G547&lt;&gt;0,H547&lt;&gt;0,I547&lt;&gt;0)*(F547 + (F547 = 0))*(G547 + (G547 = 0))*(H547 + (H547 = 0))*(I547 + (I547 = 0))</f>
        <v>4</v>
      </c>
      <c r="K547" s="41"/>
      <c r="L547" s="30"/>
      <c r="M547" s="30"/>
    </row>
    <row r="548" spans="1:13" x14ac:dyDescent="0.25">
      <c r="A548" s="10"/>
      <c r="B548" s="10"/>
      <c r="C548" s="10"/>
      <c r="D548" s="22"/>
      <c r="E548" s="10"/>
      <c r="F548" s="10"/>
      <c r="G548" s="10"/>
      <c r="H548" s="10"/>
      <c r="I548" s="10"/>
      <c r="J548" s="15" t="s">
        <v>447</v>
      </c>
      <c r="K548" s="42">
        <f>J547</f>
        <v>4</v>
      </c>
      <c r="L548" s="30">
        <v>88.03</v>
      </c>
      <c r="M548" s="31">
        <f>ROUND(K548*L548,2)</f>
        <v>352.12</v>
      </c>
    </row>
    <row r="549" spans="1:13" ht="0.95" customHeight="1" x14ac:dyDescent="0.25">
      <c r="A549" s="16"/>
      <c r="B549" s="16"/>
      <c r="C549" s="16"/>
      <c r="D549" s="23"/>
      <c r="E549" s="16"/>
      <c r="F549" s="16"/>
      <c r="G549" s="16"/>
      <c r="H549" s="16"/>
      <c r="I549" s="16"/>
      <c r="J549" s="16"/>
      <c r="K549" s="43"/>
      <c r="L549" s="32"/>
      <c r="M549" s="32"/>
    </row>
    <row r="550" spans="1:13" ht="22.5" x14ac:dyDescent="0.25">
      <c r="A550" s="8" t="s">
        <v>448</v>
      </c>
      <c r="B550" s="9" t="s">
        <v>21</v>
      </c>
      <c r="C550" s="9" t="s">
        <v>39</v>
      </c>
      <c r="D550" s="12" t="s">
        <v>449</v>
      </c>
      <c r="E550" s="10"/>
      <c r="F550" s="10"/>
      <c r="G550" s="10"/>
      <c r="H550" s="10"/>
      <c r="I550" s="10"/>
      <c r="J550" s="10"/>
      <c r="K550" s="40">
        <f>K553</f>
        <v>31</v>
      </c>
      <c r="L550" s="29">
        <f>L553</f>
        <v>84.19</v>
      </c>
      <c r="M550" s="29">
        <f>M553</f>
        <v>2609.89</v>
      </c>
    </row>
    <row r="551" spans="1:13" ht="281.25" x14ac:dyDescent="0.25">
      <c r="A551" s="10"/>
      <c r="B551" s="10"/>
      <c r="C551" s="10"/>
      <c r="D551" s="12" t="s">
        <v>450</v>
      </c>
      <c r="E551" s="10"/>
      <c r="F551" s="10"/>
      <c r="G551" s="10"/>
      <c r="H551" s="10"/>
      <c r="I551" s="10"/>
      <c r="J551" s="10"/>
      <c r="K551" s="41"/>
      <c r="L551" s="30"/>
      <c r="M551" s="30"/>
    </row>
    <row r="552" spans="1:13" x14ac:dyDescent="0.25">
      <c r="A552" s="10"/>
      <c r="B552" s="10"/>
      <c r="C552" s="10"/>
      <c r="D552" s="22"/>
      <c r="E552" s="9" t="s">
        <v>16</v>
      </c>
      <c r="F552" s="13">
        <v>31</v>
      </c>
      <c r="G552" s="14">
        <v>0</v>
      </c>
      <c r="H552" s="14">
        <v>0</v>
      </c>
      <c r="I552" s="14">
        <v>0</v>
      </c>
      <c r="J552" s="11">
        <f>OR(F552&lt;&gt;0,G552&lt;&gt;0,H552&lt;&gt;0,I552&lt;&gt;0)*(F552 + (F552 = 0))*(G552 + (G552 = 0))*(H552 + (H552 = 0))*(I552 + (I552 = 0))</f>
        <v>31</v>
      </c>
      <c r="K552" s="41"/>
      <c r="L552" s="30"/>
      <c r="M552" s="30"/>
    </row>
    <row r="553" spans="1:13" x14ac:dyDescent="0.25">
      <c r="A553" s="10"/>
      <c r="B553" s="10"/>
      <c r="C553" s="10"/>
      <c r="D553" s="22"/>
      <c r="E553" s="10"/>
      <c r="F553" s="10"/>
      <c r="G553" s="10"/>
      <c r="H553" s="10"/>
      <c r="I553" s="10"/>
      <c r="J553" s="15" t="s">
        <v>451</v>
      </c>
      <c r="K553" s="42">
        <f>J552</f>
        <v>31</v>
      </c>
      <c r="L553" s="30">
        <v>84.19</v>
      </c>
      <c r="M553" s="31">
        <f>ROUND(K553*L553,2)</f>
        <v>2609.89</v>
      </c>
    </row>
    <row r="554" spans="1:13" ht="0.95" customHeight="1" x14ac:dyDescent="0.25">
      <c r="A554" s="16"/>
      <c r="B554" s="16"/>
      <c r="C554" s="16"/>
      <c r="D554" s="23"/>
      <c r="E554" s="16"/>
      <c r="F554" s="16"/>
      <c r="G554" s="16"/>
      <c r="H554" s="16"/>
      <c r="I554" s="16"/>
      <c r="J554" s="16"/>
      <c r="K554" s="43"/>
      <c r="L554" s="32"/>
      <c r="M554" s="32"/>
    </row>
    <row r="555" spans="1:13" ht="33.75" x14ac:dyDescent="0.25">
      <c r="A555" s="8" t="s">
        <v>452</v>
      </c>
      <c r="B555" s="9" t="s">
        <v>21</v>
      </c>
      <c r="C555" s="9" t="s">
        <v>39</v>
      </c>
      <c r="D555" s="12" t="s">
        <v>453</v>
      </c>
      <c r="E555" s="10"/>
      <c r="F555" s="10"/>
      <c r="G555" s="10"/>
      <c r="H555" s="10"/>
      <c r="I555" s="10"/>
      <c r="J555" s="10"/>
      <c r="K555" s="40">
        <f>K558</f>
        <v>8</v>
      </c>
      <c r="L555" s="29">
        <f>L558</f>
        <v>253.89</v>
      </c>
      <c r="M555" s="29">
        <f>M558</f>
        <v>2031.12</v>
      </c>
    </row>
    <row r="556" spans="1:13" ht="326.25" x14ac:dyDescent="0.25">
      <c r="A556" s="10"/>
      <c r="B556" s="10"/>
      <c r="C556" s="10"/>
      <c r="D556" s="12" t="s">
        <v>454</v>
      </c>
      <c r="E556" s="10"/>
      <c r="F556" s="10"/>
      <c r="G556" s="10"/>
      <c r="H556" s="10"/>
      <c r="I556" s="10"/>
      <c r="J556" s="10"/>
      <c r="K556" s="41"/>
      <c r="L556" s="30"/>
      <c r="M556" s="30"/>
    </row>
    <row r="557" spans="1:13" x14ac:dyDescent="0.25">
      <c r="A557" s="10"/>
      <c r="B557" s="10"/>
      <c r="C557" s="10"/>
      <c r="D557" s="22"/>
      <c r="E557" s="9" t="s">
        <v>16</v>
      </c>
      <c r="F557" s="13">
        <v>8</v>
      </c>
      <c r="G557" s="14">
        <v>0</v>
      </c>
      <c r="H557" s="14">
        <v>0</v>
      </c>
      <c r="I557" s="14">
        <v>0</v>
      </c>
      <c r="J557" s="11">
        <f>OR(F557&lt;&gt;0,G557&lt;&gt;0,H557&lt;&gt;0,I557&lt;&gt;0)*(F557 + (F557 = 0))*(G557 + (G557 = 0))*(H557 + (H557 = 0))*(I557 + (I557 = 0))</f>
        <v>8</v>
      </c>
      <c r="K557" s="41"/>
      <c r="L557" s="30"/>
      <c r="M557" s="30"/>
    </row>
    <row r="558" spans="1:13" x14ac:dyDescent="0.25">
      <c r="A558" s="10"/>
      <c r="B558" s="10"/>
      <c r="C558" s="10"/>
      <c r="D558" s="22"/>
      <c r="E558" s="10"/>
      <c r="F558" s="10"/>
      <c r="G558" s="10"/>
      <c r="H558" s="10"/>
      <c r="I558" s="10"/>
      <c r="J558" s="15" t="s">
        <v>455</v>
      </c>
      <c r="K558" s="42">
        <f>J557</f>
        <v>8</v>
      </c>
      <c r="L558" s="30">
        <v>253.89</v>
      </c>
      <c r="M558" s="31">
        <f>ROUND(K558*L558,2)</f>
        <v>2031.12</v>
      </c>
    </row>
    <row r="559" spans="1:13" ht="0.95" customHeight="1" x14ac:dyDescent="0.25">
      <c r="A559" s="16"/>
      <c r="B559" s="16"/>
      <c r="C559" s="16"/>
      <c r="D559" s="23"/>
      <c r="E559" s="16"/>
      <c r="F559" s="16"/>
      <c r="G559" s="16"/>
      <c r="H559" s="16"/>
      <c r="I559" s="16"/>
      <c r="J559" s="16"/>
      <c r="K559" s="43"/>
      <c r="L559" s="32"/>
      <c r="M559" s="32"/>
    </row>
    <row r="560" spans="1:13" ht="22.5" x14ac:dyDescent="0.25">
      <c r="A560" s="8" t="s">
        <v>456</v>
      </c>
      <c r="B560" s="9" t="s">
        <v>21</v>
      </c>
      <c r="C560" s="9" t="s">
        <v>39</v>
      </c>
      <c r="D560" s="12" t="s">
        <v>457</v>
      </c>
      <c r="E560" s="10"/>
      <c r="F560" s="10"/>
      <c r="G560" s="10"/>
      <c r="H560" s="10"/>
      <c r="I560" s="10"/>
      <c r="J560" s="10"/>
      <c r="K560" s="40">
        <f>K563</f>
        <v>17</v>
      </c>
      <c r="L560" s="29">
        <f>L563</f>
        <v>44.71</v>
      </c>
      <c r="M560" s="29">
        <f>M563</f>
        <v>760.07</v>
      </c>
    </row>
    <row r="561" spans="1:13" ht="281.25" x14ac:dyDescent="0.25">
      <c r="A561" s="10"/>
      <c r="B561" s="10"/>
      <c r="C561" s="10"/>
      <c r="D561" s="12" t="s">
        <v>458</v>
      </c>
      <c r="E561" s="10"/>
      <c r="F561" s="10"/>
      <c r="G561" s="10"/>
      <c r="H561" s="10"/>
      <c r="I561" s="10"/>
      <c r="J561" s="10"/>
      <c r="K561" s="41"/>
      <c r="L561" s="30"/>
      <c r="M561" s="30"/>
    </row>
    <row r="562" spans="1:13" x14ac:dyDescent="0.25">
      <c r="A562" s="10"/>
      <c r="B562" s="10"/>
      <c r="C562" s="10"/>
      <c r="D562" s="22"/>
      <c r="E562" s="9" t="s">
        <v>16</v>
      </c>
      <c r="F562" s="13">
        <v>17</v>
      </c>
      <c r="G562" s="14">
        <v>0</v>
      </c>
      <c r="H562" s="14">
        <v>0</v>
      </c>
      <c r="I562" s="14">
        <v>0</v>
      </c>
      <c r="J562" s="11">
        <f>OR(F562&lt;&gt;0,G562&lt;&gt;0,H562&lt;&gt;0,I562&lt;&gt;0)*(F562 + (F562 = 0))*(G562 + (G562 = 0))*(H562 + (H562 = 0))*(I562 + (I562 = 0))</f>
        <v>17</v>
      </c>
      <c r="K562" s="41"/>
      <c r="L562" s="30"/>
      <c r="M562" s="30"/>
    </row>
    <row r="563" spans="1:13" x14ac:dyDescent="0.25">
      <c r="A563" s="10"/>
      <c r="B563" s="10"/>
      <c r="C563" s="10"/>
      <c r="D563" s="22"/>
      <c r="E563" s="10"/>
      <c r="F563" s="10"/>
      <c r="G563" s="10"/>
      <c r="H563" s="10"/>
      <c r="I563" s="10"/>
      <c r="J563" s="15" t="s">
        <v>459</v>
      </c>
      <c r="K563" s="42">
        <f>J562</f>
        <v>17</v>
      </c>
      <c r="L563" s="30">
        <v>44.71</v>
      </c>
      <c r="M563" s="31">
        <f>ROUND(K563*L563,2)</f>
        <v>760.07</v>
      </c>
    </row>
    <row r="564" spans="1:13" ht="0.95" customHeight="1" x14ac:dyDescent="0.25">
      <c r="A564" s="16"/>
      <c r="B564" s="16"/>
      <c r="C564" s="16"/>
      <c r="D564" s="23"/>
      <c r="E564" s="16"/>
      <c r="F564" s="16"/>
      <c r="G564" s="16"/>
      <c r="H564" s="16"/>
      <c r="I564" s="16"/>
      <c r="J564" s="16"/>
      <c r="K564" s="43"/>
      <c r="L564" s="32"/>
      <c r="M564" s="32"/>
    </row>
    <row r="565" spans="1:13" ht="33.75" x14ac:dyDescent="0.25">
      <c r="A565" s="8" t="s">
        <v>460</v>
      </c>
      <c r="B565" s="9" t="s">
        <v>21</v>
      </c>
      <c r="C565" s="9" t="s">
        <v>39</v>
      </c>
      <c r="D565" s="12" t="s">
        <v>461</v>
      </c>
      <c r="E565" s="10"/>
      <c r="F565" s="10"/>
      <c r="G565" s="10"/>
      <c r="H565" s="10"/>
      <c r="I565" s="10"/>
      <c r="J565" s="10"/>
      <c r="K565" s="40">
        <f>K568</f>
        <v>13</v>
      </c>
      <c r="L565" s="29">
        <f>L568</f>
        <v>41.42</v>
      </c>
      <c r="M565" s="29">
        <f>M568</f>
        <v>538.46</v>
      </c>
    </row>
    <row r="566" spans="1:13" ht="281.25" x14ac:dyDescent="0.25">
      <c r="A566" s="10"/>
      <c r="B566" s="10"/>
      <c r="C566" s="10"/>
      <c r="D566" s="12" t="s">
        <v>462</v>
      </c>
      <c r="E566" s="10"/>
      <c r="F566" s="10"/>
      <c r="G566" s="10"/>
      <c r="H566" s="10"/>
      <c r="I566" s="10"/>
      <c r="J566" s="10"/>
      <c r="K566" s="41"/>
      <c r="L566" s="30"/>
      <c r="M566" s="30"/>
    </row>
    <row r="567" spans="1:13" x14ac:dyDescent="0.25">
      <c r="A567" s="10"/>
      <c r="B567" s="10"/>
      <c r="C567" s="10"/>
      <c r="D567" s="22"/>
      <c r="E567" s="9" t="s">
        <v>16</v>
      </c>
      <c r="F567" s="13">
        <v>13</v>
      </c>
      <c r="G567" s="14">
        <v>0</v>
      </c>
      <c r="H567" s="14">
        <v>0</v>
      </c>
      <c r="I567" s="14">
        <v>0</v>
      </c>
      <c r="J567" s="11">
        <f>OR(F567&lt;&gt;0,G567&lt;&gt;0,H567&lt;&gt;0,I567&lt;&gt;0)*(F567 + (F567 = 0))*(G567 + (G567 = 0))*(H567 + (H567 = 0))*(I567 + (I567 = 0))</f>
        <v>13</v>
      </c>
      <c r="K567" s="41"/>
      <c r="L567" s="30"/>
      <c r="M567" s="30"/>
    </row>
    <row r="568" spans="1:13" x14ac:dyDescent="0.25">
      <c r="A568" s="10"/>
      <c r="B568" s="10"/>
      <c r="C568" s="10"/>
      <c r="D568" s="22"/>
      <c r="E568" s="10"/>
      <c r="F568" s="10"/>
      <c r="G568" s="10"/>
      <c r="H568" s="10"/>
      <c r="I568" s="10"/>
      <c r="J568" s="15" t="s">
        <v>463</v>
      </c>
      <c r="K568" s="42">
        <f>J567</f>
        <v>13</v>
      </c>
      <c r="L568" s="30">
        <v>41.42</v>
      </c>
      <c r="M568" s="31">
        <f>ROUND(K568*L568,2)</f>
        <v>538.46</v>
      </c>
    </row>
    <row r="569" spans="1:13" ht="0.95" customHeight="1" x14ac:dyDescent="0.25">
      <c r="A569" s="16"/>
      <c r="B569" s="16"/>
      <c r="C569" s="16"/>
      <c r="D569" s="23"/>
      <c r="E569" s="16"/>
      <c r="F569" s="16"/>
      <c r="G569" s="16"/>
      <c r="H569" s="16"/>
      <c r="I569" s="16"/>
      <c r="J569" s="16"/>
      <c r="K569" s="43"/>
      <c r="L569" s="32"/>
      <c r="M569" s="32"/>
    </row>
    <row r="570" spans="1:13" ht="22.5" x14ac:dyDescent="0.25">
      <c r="A570" s="8" t="s">
        <v>464</v>
      </c>
      <c r="B570" s="9" t="s">
        <v>21</v>
      </c>
      <c r="C570" s="9" t="s">
        <v>39</v>
      </c>
      <c r="D570" s="12" t="s">
        <v>465</v>
      </c>
      <c r="E570" s="10"/>
      <c r="F570" s="10"/>
      <c r="G570" s="10"/>
      <c r="H570" s="10"/>
      <c r="I570" s="10"/>
      <c r="J570" s="10"/>
      <c r="K570" s="40">
        <f>K573</f>
        <v>10</v>
      </c>
      <c r="L570" s="29">
        <f>L573</f>
        <v>77.599999999999994</v>
      </c>
      <c r="M570" s="29">
        <f>M573</f>
        <v>776</v>
      </c>
    </row>
    <row r="571" spans="1:13" ht="337.5" x14ac:dyDescent="0.25">
      <c r="A571" s="10"/>
      <c r="B571" s="10"/>
      <c r="C571" s="10"/>
      <c r="D571" s="12" t="s">
        <v>466</v>
      </c>
      <c r="E571" s="10"/>
      <c r="F571" s="10"/>
      <c r="G571" s="10"/>
      <c r="H571" s="10"/>
      <c r="I571" s="10"/>
      <c r="J571" s="10"/>
      <c r="K571" s="41"/>
      <c r="L571" s="30"/>
      <c r="M571" s="30"/>
    </row>
    <row r="572" spans="1:13" x14ac:dyDescent="0.25">
      <c r="A572" s="10"/>
      <c r="B572" s="10"/>
      <c r="C572" s="10"/>
      <c r="D572" s="22"/>
      <c r="E572" s="9" t="s">
        <v>16</v>
      </c>
      <c r="F572" s="13">
        <v>10</v>
      </c>
      <c r="G572" s="14">
        <v>0</v>
      </c>
      <c r="H572" s="14">
        <v>0</v>
      </c>
      <c r="I572" s="14">
        <v>0</v>
      </c>
      <c r="J572" s="11">
        <f>OR(F572&lt;&gt;0,G572&lt;&gt;0,H572&lt;&gt;0,I572&lt;&gt;0)*(F572 + (F572 = 0))*(G572 + (G572 = 0))*(H572 + (H572 = 0))*(I572 + (I572 = 0))</f>
        <v>10</v>
      </c>
      <c r="K572" s="41"/>
      <c r="L572" s="30"/>
      <c r="M572" s="30"/>
    </row>
    <row r="573" spans="1:13" x14ac:dyDescent="0.25">
      <c r="A573" s="10"/>
      <c r="B573" s="10"/>
      <c r="C573" s="10"/>
      <c r="D573" s="22"/>
      <c r="E573" s="10"/>
      <c r="F573" s="10"/>
      <c r="G573" s="10"/>
      <c r="H573" s="10"/>
      <c r="I573" s="10"/>
      <c r="J573" s="15" t="s">
        <v>467</v>
      </c>
      <c r="K573" s="42">
        <f>J572</f>
        <v>10</v>
      </c>
      <c r="L573" s="30">
        <v>77.599999999999994</v>
      </c>
      <c r="M573" s="31">
        <f>ROUND(K573*L573,2)</f>
        <v>776</v>
      </c>
    </row>
    <row r="574" spans="1:13" ht="0.95" customHeight="1" x14ac:dyDescent="0.25">
      <c r="A574" s="16"/>
      <c r="B574" s="16"/>
      <c r="C574" s="16"/>
      <c r="D574" s="23"/>
      <c r="E574" s="16"/>
      <c r="F574" s="16"/>
      <c r="G574" s="16"/>
      <c r="H574" s="16"/>
      <c r="I574" s="16"/>
      <c r="J574" s="16"/>
      <c r="K574" s="43"/>
      <c r="L574" s="32"/>
      <c r="M574" s="32"/>
    </row>
    <row r="575" spans="1:13" x14ac:dyDescent="0.25">
      <c r="A575" s="8" t="s">
        <v>468</v>
      </c>
      <c r="B575" s="9" t="s">
        <v>21</v>
      </c>
      <c r="C575" s="9" t="s">
        <v>48</v>
      </c>
      <c r="D575" s="12" t="s">
        <v>61</v>
      </c>
      <c r="E575" s="10"/>
      <c r="F575" s="10"/>
      <c r="G575" s="10"/>
      <c r="H575" s="10"/>
      <c r="I575" s="10"/>
      <c r="J575" s="10"/>
      <c r="K575" s="40">
        <f>K578</f>
        <v>1</v>
      </c>
      <c r="L575" s="29">
        <f>L578</f>
        <v>550</v>
      </c>
      <c r="M575" s="29">
        <f>M578</f>
        <v>550</v>
      </c>
    </row>
    <row r="576" spans="1:13" ht="67.5" x14ac:dyDescent="0.25">
      <c r="A576" s="10"/>
      <c r="B576" s="10"/>
      <c r="C576" s="10"/>
      <c r="D576" s="12" t="s">
        <v>469</v>
      </c>
      <c r="E576" s="10"/>
      <c r="F576" s="10"/>
      <c r="G576" s="10"/>
      <c r="H576" s="10"/>
      <c r="I576" s="10"/>
      <c r="J576" s="10"/>
      <c r="K576" s="41"/>
      <c r="L576" s="30"/>
      <c r="M576" s="30"/>
    </row>
    <row r="577" spans="1:13" x14ac:dyDescent="0.25">
      <c r="A577" s="10"/>
      <c r="B577" s="10"/>
      <c r="C577" s="10"/>
      <c r="D577" s="22"/>
      <c r="E577" s="9" t="s">
        <v>16</v>
      </c>
      <c r="F577" s="13">
        <v>1</v>
      </c>
      <c r="G577" s="14">
        <v>0</v>
      </c>
      <c r="H577" s="14">
        <v>0</v>
      </c>
      <c r="I577" s="14">
        <v>0</v>
      </c>
      <c r="J577" s="11">
        <f>OR(F577&lt;&gt;0,G577&lt;&gt;0,H577&lt;&gt;0,I577&lt;&gt;0)*(F577 + (F577 = 0))*(G577 + (G577 = 0))*(H577 + (H577 = 0))*(I577 + (I577 = 0))</f>
        <v>1</v>
      </c>
      <c r="K577" s="41"/>
      <c r="L577" s="30"/>
      <c r="M577" s="30"/>
    </row>
    <row r="578" spans="1:13" x14ac:dyDescent="0.25">
      <c r="A578" s="10"/>
      <c r="B578" s="10"/>
      <c r="C578" s="10"/>
      <c r="D578" s="22"/>
      <c r="E578" s="10"/>
      <c r="F578" s="10"/>
      <c r="G578" s="10"/>
      <c r="H578" s="10"/>
      <c r="I578" s="10"/>
      <c r="J578" s="15" t="s">
        <v>470</v>
      </c>
      <c r="K578" s="42">
        <f>J577</f>
        <v>1</v>
      </c>
      <c r="L578" s="33">
        <v>550</v>
      </c>
      <c r="M578" s="31">
        <f>ROUND(K578*L578,2)</f>
        <v>550</v>
      </c>
    </row>
    <row r="579" spans="1:13" ht="0.95" customHeight="1" x14ac:dyDescent="0.25">
      <c r="A579" s="16"/>
      <c r="B579" s="16"/>
      <c r="C579" s="16"/>
      <c r="D579" s="23"/>
      <c r="E579" s="16"/>
      <c r="F579" s="16"/>
      <c r="G579" s="16"/>
      <c r="H579" s="16"/>
      <c r="I579" s="16"/>
      <c r="J579" s="16"/>
      <c r="K579" s="43"/>
      <c r="L579" s="32"/>
      <c r="M579" s="32"/>
    </row>
    <row r="580" spans="1:13" x14ac:dyDescent="0.25">
      <c r="A580" s="10"/>
      <c r="B580" s="10"/>
      <c r="C580" s="10"/>
      <c r="D580" s="22"/>
      <c r="E580" s="10"/>
      <c r="F580" s="10"/>
      <c r="G580" s="10"/>
      <c r="H580" s="10"/>
      <c r="I580" s="10"/>
      <c r="J580" s="15" t="s">
        <v>471</v>
      </c>
      <c r="K580" s="41">
        <v>1</v>
      </c>
      <c r="L580" s="31">
        <f>M545+M550+M555+M560+M565+M570+M575</f>
        <v>7617.66</v>
      </c>
      <c r="M580" s="31">
        <f>ROUND(K580*L580,2)</f>
        <v>7617.66</v>
      </c>
    </row>
    <row r="581" spans="1:13" ht="0.95" customHeight="1" x14ac:dyDescent="0.25">
      <c r="A581" s="16"/>
      <c r="B581" s="16"/>
      <c r="C581" s="16"/>
      <c r="D581" s="23"/>
      <c r="E581" s="16"/>
      <c r="F581" s="16"/>
      <c r="G581" s="16"/>
      <c r="H581" s="16"/>
      <c r="I581" s="16"/>
      <c r="J581" s="16"/>
      <c r="K581" s="43"/>
      <c r="L581" s="32"/>
      <c r="M581" s="32"/>
    </row>
    <row r="582" spans="1:13" x14ac:dyDescent="0.25">
      <c r="A582" s="10"/>
      <c r="B582" s="10"/>
      <c r="C582" s="10"/>
      <c r="D582" s="22"/>
      <c r="E582" s="10"/>
      <c r="F582" s="10"/>
      <c r="G582" s="10"/>
      <c r="H582" s="10"/>
      <c r="I582" s="10"/>
      <c r="J582" s="15" t="s">
        <v>472</v>
      </c>
      <c r="K582" s="41">
        <v>1</v>
      </c>
      <c r="L582" s="31">
        <f>M436+M544</f>
        <v>27880.74</v>
      </c>
      <c r="M582" s="31">
        <f>ROUND(K582*L582,2)</f>
        <v>27880.74</v>
      </c>
    </row>
    <row r="583" spans="1:13" ht="0.95" customHeight="1" x14ac:dyDescent="0.25">
      <c r="A583" s="16"/>
      <c r="B583" s="16"/>
      <c r="C583" s="16"/>
      <c r="D583" s="23"/>
      <c r="E583" s="16"/>
      <c r="F583" s="16"/>
      <c r="G583" s="16"/>
      <c r="H583" s="16"/>
      <c r="I583" s="16"/>
      <c r="J583" s="16"/>
      <c r="K583" s="43"/>
      <c r="L583" s="32"/>
      <c r="M583" s="32"/>
    </row>
    <row r="584" spans="1:13" x14ac:dyDescent="0.25">
      <c r="A584" s="4" t="s">
        <v>473</v>
      </c>
      <c r="B584" s="4" t="s">
        <v>15</v>
      </c>
      <c r="C584" s="4" t="s">
        <v>16</v>
      </c>
      <c r="D584" s="20" t="s">
        <v>474</v>
      </c>
      <c r="E584" s="5"/>
      <c r="F584" s="5"/>
      <c r="G584" s="5"/>
      <c r="H584" s="5"/>
      <c r="I584" s="5"/>
      <c r="J584" s="5"/>
      <c r="K584" s="38">
        <f>K785</f>
        <v>1</v>
      </c>
      <c r="L584" s="27">
        <f>L785</f>
        <v>20468.93</v>
      </c>
      <c r="M584" s="27">
        <f>M785</f>
        <v>20468.93</v>
      </c>
    </row>
    <row r="585" spans="1:13" x14ac:dyDescent="0.25">
      <c r="A585" s="6" t="s">
        <v>475</v>
      </c>
      <c r="B585" s="6" t="s">
        <v>15</v>
      </c>
      <c r="C585" s="6" t="s">
        <v>16</v>
      </c>
      <c r="D585" s="21" t="s">
        <v>476</v>
      </c>
      <c r="E585" s="7"/>
      <c r="F585" s="7"/>
      <c r="G585" s="7"/>
      <c r="H585" s="7"/>
      <c r="I585" s="7"/>
      <c r="J585" s="7"/>
      <c r="K585" s="39">
        <f>K636</f>
        <v>1</v>
      </c>
      <c r="L585" s="28">
        <f>L636</f>
        <v>9565.7800000000007</v>
      </c>
      <c r="M585" s="28">
        <f>M636</f>
        <v>9565.7800000000007</v>
      </c>
    </row>
    <row r="586" spans="1:13" ht="22.5" x14ac:dyDescent="0.25">
      <c r="A586" s="8" t="s">
        <v>477</v>
      </c>
      <c r="B586" s="9" t="s">
        <v>21</v>
      </c>
      <c r="C586" s="9" t="s">
        <v>39</v>
      </c>
      <c r="D586" s="12" t="s">
        <v>478</v>
      </c>
      <c r="E586" s="10"/>
      <c r="F586" s="10"/>
      <c r="G586" s="10"/>
      <c r="H586" s="10"/>
      <c r="I586" s="10"/>
      <c r="J586" s="10"/>
      <c r="K586" s="40">
        <f>K589</f>
        <v>2</v>
      </c>
      <c r="L586" s="29">
        <f>L589</f>
        <v>158.08000000000001</v>
      </c>
      <c r="M586" s="29">
        <f>M589</f>
        <v>316.16000000000003</v>
      </c>
    </row>
    <row r="587" spans="1:13" ht="168.75" x14ac:dyDescent="0.25">
      <c r="A587" s="10"/>
      <c r="B587" s="10"/>
      <c r="C587" s="10"/>
      <c r="D587" s="12" t="s">
        <v>479</v>
      </c>
      <c r="E587" s="10"/>
      <c r="F587" s="10"/>
      <c r="G587" s="10"/>
      <c r="H587" s="10"/>
      <c r="I587" s="10"/>
      <c r="J587" s="10"/>
      <c r="K587" s="41"/>
      <c r="L587" s="30"/>
      <c r="M587" s="30"/>
    </row>
    <row r="588" spans="1:13" x14ac:dyDescent="0.25">
      <c r="A588" s="10"/>
      <c r="B588" s="10"/>
      <c r="C588" s="10"/>
      <c r="D588" s="22"/>
      <c r="E588" s="9" t="s">
        <v>16</v>
      </c>
      <c r="F588" s="13">
        <v>2</v>
      </c>
      <c r="G588" s="14">
        <v>0</v>
      </c>
      <c r="H588" s="14">
        <v>0</v>
      </c>
      <c r="I588" s="14">
        <v>0</v>
      </c>
      <c r="J588" s="11">
        <f>OR(F588&lt;&gt;0,G588&lt;&gt;0,H588&lt;&gt;0,I588&lt;&gt;0)*(F588 + (F588 = 0))*(G588 + (G588 = 0))*(H588 + (H588 = 0))*(I588 + (I588 = 0))</f>
        <v>2</v>
      </c>
      <c r="K588" s="41"/>
      <c r="L588" s="30"/>
      <c r="M588" s="30"/>
    </row>
    <row r="589" spans="1:13" x14ac:dyDescent="0.25">
      <c r="A589" s="10"/>
      <c r="B589" s="10"/>
      <c r="C589" s="10"/>
      <c r="D589" s="22"/>
      <c r="E589" s="10"/>
      <c r="F589" s="10"/>
      <c r="G589" s="10"/>
      <c r="H589" s="10"/>
      <c r="I589" s="10"/>
      <c r="J589" s="15" t="s">
        <v>480</v>
      </c>
      <c r="K589" s="42">
        <f>J588</f>
        <v>2</v>
      </c>
      <c r="L589" s="30">
        <v>158.08000000000001</v>
      </c>
      <c r="M589" s="31">
        <f>ROUND(K589*L589,2)</f>
        <v>316.16000000000003</v>
      </c>
    </row>
    <row r="590" spans="1:13" ht="0.95" customHeight="1" x14ac:dyDescent="0.25">
      <c r="A590" s="16"/>
      <c r="B590" s="16"/>
      <c r="C590" s="16"/>
      <c r="D590" s="23"/>
      <c r="E590" s="16"/>
      <c r="F590" s="16"/>
      <c r="G590" s="16"/>
      <c r="H590" s="16"/>
      <c r="I590" s="16"/>
      <c r="J590" s="16"/>
      <c r="K590" s="43"/>
      <c r="L590" s="32"/>
      <c r="M590" s="32"/>
    </row>
    <row r="591" spans="1:13" ht="22.5" x14ac:dyDescent="0.25">
      <c r="A591" s="8" t="s">
        <v>481</v>
      </c>
      <c r="B591" s="9" t="s">
        <v>21</v>
      </c>
      <c r="C591" s="9" t="s">
        <v>48</v>
      </c>
      <c r="D591" s="12" t="s">
        <v>482</v>
      </c>
      <c r="E591" s="10"/>
      <c r="F591" s="10"/>
      <c r="G591" s="10"/>
      <c r="H591" s="10"/>
      <c r="I591" s="10"/>
      <c r="J591" s="10"/>
      <c r="K591" s="40">
        <f>K594</f>
        <v>1</v>
      </c>
      <c r="L591" s="29">
        <f>L594</f>
        <v>51.87</v>
      </c>
      <c r="M591" s="29">
        <f>M594</f>
        <v>51.87</v>
      </c>
    </row>
    <row r="592" spans="1:13" ht="191.25" x14ac:dyDescent="0.25">
      <c r="A592" s="10"/>
      <c r="B592" s="10"/>
      <c r="C592" s="10"/>
      <c r="D592" s="12" t="s">
        <v>483</v>
      </c>
      <c r="E592" s="10"/>
      <c r="F592" s="10"/>
      <c r="G592" s="10"/>
      <c r="H592" s="10"/>
      <c r="I592" s="10"/>
      <c r="J592" s="10"/>
      <c r="K592" s="41"/>
      <c r="L592" s="30"/>
      <c r="M592" s="30"/>
    </row>
    <row r="593" spans="1:13" x14ac:dyDescent="0.25">
      <c r="A593" s="10"/>
      <c r="B593" s="10"/>
      <c r="C593" s="10"/>
      <c r="D593" s="22"/>
      <c r="E593" s="9" t="s">
        <v>16</v>
      </c>
      <c r="F593" s="13">
        <v>1</v>
      </c>
      <c r="G593" s="14">
        <v>0</v>
      </c>
      <c r="H593" s="14">
        <v>0</v>
      </c>
      <c r="I593" s="14">
        <v>0</v>
      </c>
      <c r="J593" s="11">
        <f>OR(F593&lt;&gt;0,G593&lt;&gt;0,H593&lt;&gt;0,I593&lt;&gt;0)*(F593 + (F593 = 0))*(G593 + (G593 = 0))*(H593 + (H593 = 0))*(I593 + (I593 = 0))</f>
        <v>1</v>
      </c>
      <c r="K593" s="41"/>
      <c r="L593" s="30"/>
      <c r="M593" s="30"/>
    </row>
    <row r="594" spans="1:13" x14ac:dyDescent="0.25">
      <c r="A594" s="10"/>
      <c r="B594" s="10"/>
      <c r="C594" s="10"/>
      <c r="D594" s="22"/>
      <c r="E594" s="10"/>
      <c r="F594" s="10"/>
      <c r="G594" s="10"/>
      <c r="H594" s="10"/>
      <c r="I594" s="10"/>
      <c r="J594" s="15" t="s">
        <v>484</v>
      </c>
      <c r="K594" s="42">
        <f>J593</f>
        <v>1</v>
      </c>
      <c r="L594" s="30">
        <v>51.87</v>
      </c>
      <c r="M594" s="31">
        <f>ROUND(K594*L594,2)</f>
        <v>51.87</v>
      </c>
    </row>
    <row r="595" spans="1:13" ht="0.95" customHeight="1" x14ac:dyDescent="0.25">
      <c r="A595" s="16"/>
      <c r="B595" s="16"/>
      <c r="C595" s="16"/>
      <c r="D595" s="23"/>
      <c r="E595" s="16"/>
      <c r="F595" s="16"/>
      <c r="G595" s="16"/>
      <c r="H595" s="16"/>
      <c r="I595" s="16"/>
      <c r="J595" s="16"/>
      <c r="K595" s="43"/>
      <c r="L595" s="32"/>
      <c r="M595" s="32"/>
    </row>
    <row r="596" spans="1:13" ht="22.5" x14ac:dyDescent="0.25">
      <c r="A596" s="8" t="s">
        <v>485</v>
      </c>
      <c r="B596" s="9" t="s">
        <v>21</v>
      </c>
      <c r="C596" s="9" t="s">
        <v>22</v>
      </c>
      <c r="D596" s="12" t="s">
        <v>271</v>
      </c>
      <c r="E596" s="10"/>
      <c r="F596" s="10"/>
      <c r="G596" s="10"/>
      <c r="H596" s="10"/>
      <c r="I596" s="10"/>
      <c r="J596" s="10"/>
      <c r="K596" s="40">
        <f>K599</f>
        <v>2160</v>
      </c>
      <c r="L596" s="29">
        <f>L599</f>
        <v>1.9</v>
      </c>
      <c r="M596" s="29">
        <f>M599</f>
        <v>4104</v>
      </c>
    </row>
    <row r="597" spans="1:13" ht="191.25" x14ac:dyDescent="0.25">
      <c r="A597" s="10"/>
      <c r="B597" s="10"/>
      <c r="C597" s="10"/>
      <c r="D597" s="12" t="s">
        <v>272</v>
      </c>
      <c r="E597" s="10"/>
      <c r="F597" s="10"/>
      <c r="G597" s="10"/>
      <c r="H597" s="10"/>
      <c r="I597" s="10"/>
      <c r="J597" s="10"/>
      <c r="K597" s="41"/>
      <c r="L597" s="30"/>
      <c r="M597" s="30"/>
    </row>
    <row r="598" spans="1:13" x14ac:dyDescent="0.25">
      <c r="A598" s="10"/>
      <c r="B598" s="10"/>
      <c r="C598" s="10"/>
      <c r="D598" s="22"/>
      <c r="E598" s="9" t="s">
        <v>16</v>
      </c>
      <c r="F598" s="13">
        <v>0</v>
      </c>
      <c r="G598" s="14">
        <v>2160</v>
      </c>
      <c r="H598" s="14">
        <v>0</v>
      </c>
      <c r="I598" s="14">
        <v>0</v>
      </c>
      <c r="J598" s="11">
        <f>OR(F598&lt;&gt;0,G598&lt;&gt;0,H598&lt;&gt;0,I598&lt;&gt;0)*(F598 + (F598 = 0))*(G598 + (G598 = 0))*(H598 + (H598 = 0))*(I598 + (I598 = 0))</f>
        <v>2160</v>
      </c>
      <c r="K598" s="41"/>
      <c r="L598" s="30"/>
      <c r="M598" s="30"/>
    </row>
    <row r="599" spans="1:13" x14ac:dyDescent="0.25">
      <c r="A599" s="10"/>
      <c r="B599" s="10"/>
      <c r="C599" s="10"/>
      <c r="D599" s="22"/>
      <c r="E599" s="10"/>
      <c r="F599" s="10"/>
      <c r="G599" s="10"/>
      <c r="H599" s="10"/>
      <c r="I599" s="10"/>
      <c r="J599" s="15" t="s">
        <v>486</v>
      </c>
      <c r="K599" s="42">
        <f>J598</f>
        <v>2160</v>
      </c>
      <c r="L599" s="30">
        <v>1.9</v>
      </c>
      <c r="M599" s="31">
        <f>ROUND(K599*L599,2)</f>
        <v>4104</v>
      </c>
    </row>
    <row r="600" spans="1:13" ht="0.95" customHeight="1" x14ac:dyDescent="0.25">
      <c r="A600" s="16"/>
      <c r="B600" s="16"/>
      <c r="C600" s="16"/>
      <c r="D600" s="23"/>
      <c r="E600" s="16"/>
      <c r="F600" s="16"/>
      <c r="G600" s="16"/>
      <c r="H600" s="16"/>
      <c r="I600" s="16"/>
      <c r="J600" s="16"/>
      <c r="K600" s="43"/>
      <c r="L600" s="32"/>
      <c r="M600" s="32"/>
    </row>
    <row r="601" spans="1:13" ht="33.75" x14ac:dyDescent="0.25">
      <c r="A601" s="8" t="s">
        <v>487</v>
      </c>
      <c r="B601" s="9" t="s">
        <v>21</v>
      </c>
      <c r="C601" s="9" t="s">
        <v>22</v>
      </c>
      <c r="D601" s="12" t="s">
        <v>488</v>
      </c>
      <c r="E601" s="10"/>
      <c r="F601" s="10"/>
      <c r="G601" s="10"/>
      <c r="H601" s="10"/>
      <c r="I601" s="10"/>
      <c r="J601" s="10"/>
      <c r="K601" s="40">
        <f>K604</f>
        <v>53</v>
      </c>
      <c r="L601" s="29">
        <f>L604</f>
        <v>33.67</v>
      </c>
      <c r="M601" s="29">
        <f>M604</f>
        <v>1784.51</v>
      </c>
    </row>
    <row r="602" spans="1:13" ht="180" x14ac:dyDescent="0.25">
      <c r="A602" s="10"/>
      <c r="B602" s="10"/>
      <c r="C602" s="10"/>
      <c r="D602" s="12" t="s">
        <v>489</v>
      </c>
      <c r="E602" s="10"/>
      <c r="F602" s="10"/>
      <c r="G602" s="10"/>
      <c r="H602" s="10"/>
      <c r="I602" s="10"/>
      <c r="J602" s="10"/>
      <c r="K602" s="41"/>
      <c r="L602" s="30"/>
      <c r="M602" s="30"/>
    </row>
    <row r="603" spans="1:13" x14ac:dyDescent="0.25">
      <c r="A603" s="10"/>
      <c r="B603" s="10"/>
      <c r="C603" s="10"/>
      <c r="D603" s="22"/>
      <c r="E603" s="9" t="s">
        <v>16</v>
      </c>
      <c r="F603" s="13">
        <v>0</v>
      </c>
      <c r="G603" s="14">
        <v>53</v>
      </c>
      <c r="H603" s="14">
        <v>0</v>
      </c>
      <c r="I603" s="14">
        <v>0</v>
      </c>
      <c r="J603" s="11">
        <f>OR(F603&lt;&gt;0,G603&lt;&gt;0,H603&lt;&gt;0,I603&lt;&gt;0)*(F603 + (F603 = 0))*(G603 + (G603 = 0))*(H603 + (H603 = 0))*(I603 + (I603 = 0))</f>
        <v>53</v>
      </c>
      <c r="K603" s="41"/>
      <c r="L603" s="30"/>
      <c r="M603" s="30"/>
    </row>
    <row r="604" spans="1:13" x14ac:dyDescent="0.25">
      <c r="A604" s="10"/>
      <c r="B604" s="10"/>
      <c r="C604" s="10"/>
      <c r="D604" s="22"/>
      <c r="E604" s="10"/>
      <c r="F604" s="10"/>
      <c r="G604" s="10"/>
      <c r="H604" s="10"/>
      <c r="I604" s="10"/>
      <c r="J604" s="15" t="s">
        <v>490</v>
      </c>
      <c r="K604" s="42">
        <f>J603</f>
        <v>53</v>
      </c>
      <c r="L604" s="30">
        <v>33.67</v>
      </c>
      <c r="M604" s="31">
        <f>ROUND(K604*L604,2)</f>
        <v>1784.51</v>
      </c>
    </row>
    <row r="605" spans="1:13" ht="0.95" customHeight="1" x14ac:dyDescent="0.25">
      <c r="A605" s="16"/>
      <c r="B605" s="16"/>
      <c r="C605" s="16"/>
      <c r="D605" s="23"/>
      <c r="E605" s="16"/>
      <c r="F605" s="16"/>
      <c r="G605" s="16"/>
      <c r="H605" s="16"/>
      <c r="I605" s="16"/>
      <c r="J605" s="16"/>
      <c r="K605" s="43"/>
      <c r="L605" s="32"/>
      <c r="M605" s="32"/>
    </row>
    <row r="606" spans="1:13" ht="33.75" x14ac:dyDescent="0.25">
      <c r="A606" s="8" t="s">
        <v>20</v>
      </c>
      <c r="B606" s="9" t="s">
        <v>21</v>
      </c>
      <c r="C606" s="9" t="s">
        <v>22</v>
      </c>
      <c r="D606" s="12" t="s">
        <v>23</v>
      </c>
      <c r="E606" s="10"/>
      <c r="F606" s="10"/>
      <c r="G606" s="10"/>
      <c r="H606" s="10"/>
      <c r="I606" s="10"/>
      <c r="J606" s="10"/>
      <c r="K606" s="40">
        <f>K609</f>
        <v>25</v>
      </c>
      <c r="L606" s="29">
        <f>L609</f>
        <v>37.92</v>
      </c>
      <c r="M606" s="29">
        <f>M609</f>
        <v>948</v>
      </c>
    </row>
    <row r="607" spans="1:13" ht="180" x14ac:dyDescent="0.25">
      <c r="A607" s="10"/>
      <c r="B607" s="10"/>
      <c r="C607" s="10"/>
      <c r="D607" s="12" t="s">
        <v>24</v>
      </c>
      <c r="E607" s="10"/>
      <c r="F607" s="10"/>
      <c r="G607" s="10"/>
      <c r="H607" s="10"/>
      <c r="I607" s="10"/>
      <c r="J607" s="10"/>
      <c r="K607" s="41"/>
      <c r="L607" s="30"/>
      <c r="M607" s="30"/>
    </row>
    <row r="608" spans="1:13" x14ac:dyDescent="0.25">
      <c r="A608" s="10"/>
      <c r="B608" s="10"/>
      <c r="C608" s="10"/>
      <c r="D608" s="22"/>
      <c r="E608" s="9" t="s">
        <v>16</v>
      </c>
      <c r="F608" s="13">
        <v>0</v>
      </c>
      <c r="G608" s="14">
        <v>25</v>
      </c>
      <c r="H608" s="14">
        <v>0</v>
      </c>
      <c r="I608" s="14">
        <v>0</v>
      </c>
      <c r="J608" s="11">
        <f>OR(F608&lt;&gt;0,G608&lt;&gt;0,H608&lt;&gt;0,I608&lt;&gt;0)*(F608 + (F608 = 0))*(G608 + (G608 = 0))*(H608 + (H608 = 0))*(I608 + (I608 = 0))</f>
        <v>25</v>
      </c>
      <c r="K608" s="41"/>
      <c r="L608" s="30"/>
      <c r="M608" s="30"/>
    </row>
    <row r="609" spans="1:13" x14ac:dyDescent="0.25">
      <c r="A609" s="10"/>
      <c r="B609" s="10"/>
      <c r="C609" s="10"/>
      <c r="D609" s="22"/>
      <c r="E609" s="10"/>
      <c r="F609" s="10"/>
      <c r="G609" s="10"/>
      <c r="H609" s="10"/>
      <c r="I609" s="10"/>
      <c r="J609" s="15" t="s">
        <v>25</v>
      </c>
      <c r="K609" s="42">
        <f>J608</f>
        <v>25</v>
      </c>
      <c r="L609" s="30">
        <v>37.92</v>
      </c>
      <c r="M609" s="31">
        <f>ROUND(K609*L609,2)</f>
        <v>948</v>
      </c>
    </row>
    <row r="610" spans="1:13" ht="0.95" customHeight="1" x14ac:dyDescent="0.25">
      <c r="A610" s="16"/>
      <c r="B610" s="16"/>
      <c r="C610" s="16"/>
      <c r="D610" s="23"/>
      <c r="E610" s="16"/>
      <c r="F610" s="16"/>
      <c r="G610" s="16"/>
      <c r="H610" s="16"/>
      <c r="I610" s="16"/>
      <c r="J610" s="16"/>
      <c r="K610" s="43"/>
      <c r="L610" s="32"/>
      <c r="M610" s="32"/>
    </row>
    <row r="611" spans="1:13" ht="33.75" x14ac:dyDescent="0.25">
      <c r="A611" s="8" t="s">
        <v>278</v>
      </c>
      <c r="B611" s="9" t="s">
        <v>21</v>
      </c>
      <c r="C611" s="9" t="s">
        <v>22</v>
      </c>
      <c r="D611" s="12" t="s">
        <v>279</v>
      </c>
      <c r="E611" s="10"/>
      <c r="F611" s="10"/>
      <c r="G611" s="10"/>
      <c r="H611" s="10"/>
      <c r="I611" s="10"/>
      <c r="J611" s="10"/>
      <c r="K611" s="40">
        <f>K614</f>
        <v>108</v>
      </c>
      <c r="L611" s="29">
        <f>L614</f>
        <v>2.3199999999999998</v>
      </c>
      <c r="M611" s="29">
        <f>M614</f>
        <v>250.56</v>
      </c>
    </row>
    <row r="612" spans="1:13" ht="180" x14ac:dyDescent="0.25">
      <c r="A612" s="10"/>
      <c r="B612" s="10"/>
      <c r="C612" s="10"/>
      <c r="D612" s="12" t="s">
        <v>280</v>
      </c>
      <c r="E612" s="10"/>
      <c r="F612" s="10"/>
      <c r="G612" s="10"/>
      <c r="H612" s="10"/>
      <c r="I612" s="10"/>
      <c r="J612" s="10"/>
      <c r="K612" s="41"/>
      <c r="L612" s="30"/>
      <c r="M612" s="30"/>
    </row>
    <row r="613" spans="1:13" x14ac:dyDescent="0.25">
      <c r="A613" s="10"/>
      <c r="B613" s="10"/>
      <c r="C613" s="10"/>
      <c r="D613" s="22"/>
      <c r="E613" s="9" t="s">
        <v>16</v>
      </c>
      <c r="F613" s="13">
        <v>0</v>
      </c>
      <c r="G613" s="14">
        <v>108</v>
      </c>
      <c r="H613" s="14">
        <v>0</v>
      </c>
      <c r="I613" s="14">
        <v>0</v>
      </c>
      <c r="J613" s="11">
        <f>OR(F613&lt;&gt;0,G613&lt;&gt;0,H613&lt;&gt;0,I613&lt;&gt;0)*(F613 + (F613 = 0))*(G613 + (G613 = 0))*(H613 + (H613 = 0))*(I613 + (I613 = 0))</f>
        <v>108</v>
      </c>
      <c r="K613" s="41"/>
      <c r="L613" s="30"/>
      <c r="M613" s="30"/>
    </row>
    <row r="614" spans="1:13" x14ac:dyDescent="0.25">
      <c r="A614" s="10"/>
      <c r="B614" s="10"/>
      <c r="C614" s="10"/>
      <c r="D614" s="22"/>
      <c r="E614" s="10"/>
      <c r="F614" s="10"/>
      <c r="G614" s="10"/>
      <c r="H614" s="10"/>
      <c r="I614" s="10"/>
      <c r="J614" s="15" t="s">
        <v>281</v>
      </c>
      <c r="K614" s="42">
        <f>J613</f>
        <v>108</v>
      </c>
      <c r="L614" s="30">
        <v>2.3199999999999998</v>
      </c>
      <c r="M614" s="31">
        <f>ROUND(K614*L614,2)</f>
        <v>250.56</v>
      </c>
    </row>
    <row r="615" spans="1:13" ht="0.95" customHeight="1" x14ac:dyDescent="0.25">
      <c r="A615" s="16"/>
      <c r="B615" s="16"/>
      <c r="C615" s="16"/>
      <c r="D615" s="23"/>
      <c r="E615" s="16"/>
      <c r="F615" s="16"/>
      <c r="G615" s="16"/>
      <c r="H615" s="16"/>
      <c r="I615" s="16"/>
      <c r="J615" s="16"/>
      <c r="K615" s="43"/>
      <c r="L615" s="32"/>
      <c r="M615" s="32"/>
    </row>
    <row r="616" spans="1:13" ht="22.5" x14ac:dyDescent="0.25">
      <c r="A616" s="8" t="s">
        <v>410</v>
      </c>
      <c r="B616" s="9" t="s">
        <v>21</v>
      </c>
      <c r="C616" s="9" t="s">
        <v>39</v>
      </c>
      <c r="D616" s="12" t="s">
        <v>411</v>
      </c>
      <c r="E616" s="10"/>
      <c r="F616" s="10"/>
      <c r="G616" s="10"/>
      <c r="H616" s="10"/>
      <c r="I616" s="10"/>
      <c r="J616" s="10"/>
      <c r="K616" s="40">
        <f>K619</f>
        <v>18</v>
      </c>
      <c r="L616" s="29">
        <f>L619</f>
        <v>6.64</v>
      </c>
      <c r="M616" s="29">
        <f>M619</f>
        <v>119.52</v>
      </c>
    </row>
    <row r="617" spans="1:13" ht="168.75" x14ac:dyDescent="0.25">
      <c r="A617" s="10"/>
      <c r="B617" s="10"/>
      <c r="C617" s="10"/>
      <c r="D617" s="12" t="s">
        <v>412</v>
      </c>
      <c r="E617" s="10"/>
      <c r="F617" s="10"/>
      <c r="G617" s="10"/>
      <c r="H617" s="10"/>
      <c r="I617" s="10"/>
      <c r="J617" s="10"/>
      <c r="K617" s="41"/>
      <c r="L617" s="30"/>
      <c r="M617" s="30"/>
    </row>
    <row r="618" spans="1:13" x14ac:dyDescent="0.25">
      <c r="A618" s="10"/>
      <c r="B618" s="10"/>
      <c r="C618" s="10"/>
      <c r="D618" s="22"/>
      <c r="E618" s="9" t="s">
        <v>16</v>
      </c>
      <c r="F618" s="13">
        <v>0</v>
      </c>
      <c r="G618" s="14">
        <v>18</v>
      </c>
      <c r="H618" s="14">
        <v>0</v>
      </c>
      <c r="I618" s="14">
        <v>0</v>
      </c>
      <c r="J618" s="11">
        <f>OR(F618&lt;&gt;0,G618&lt;&gt;0,H618&lt;&gt;0,I618&lt;&gt;0)*(F618 + (F618 = 0))*(G618 + (G618 = 0))*(H618 + (H618 = 0))*(I618 + (I618 = 0))</f>
        <v>18</v>
      </c>
      <c r="K618" s="41"/>
      <c r="L618" s="30"/>
      <c r="M618" s="30"/>
    </row>
    <row r="619" spans="1:13" x14ac:dyDescent="0.25">
      <c r="A619" s="10"/>
      <c r="B619" s="10"/>
      <c r="C619" s="10"/>
      <c r="D619" s="22"/>
      <c r="E619" s="10"/>
      <c r="F619" s="10"/>
      <c r="G619" s="10"/>
      <c r="H619" s="10"/>
      <c r="I619" s="10"/>
      <c r="J619" s="15" t="s">
        <v>413</v>
      </c>
      <c r="K619" s="42">
        <f>J618</f>
        <v>18</v>
      </c>
      <c r="L619" s="30">
        <v>6.64</v>
      </c>
      <c r="M619" s="31">
        <f>ROUND(K619*L619,2)</f>
        <v>119.52</v>
      </c>
    </row>
    <row r="620" spans="1:13" ht="0.95" customHeight="1" x14ac:dyDescent="0.25">
      <c r="A620" s="16"/>
      <c r="B620" s="16"/>
      <c r="C620" s="16"/>
      <c r="D620" s="23"/>
      <c r="E620" s="16"/>
      <c r="F620" s="16"/>
      <c r="G620" s="16"/>
      <c r="H620" s="16"/>
      <c r="I620" s="16"/>
      <c r="J620" s="16"/>
      <c r="K620" s="43"/>
      <c r="L620" s="32"/>
      <c r="M620" s="32"/>
    </row>
    <row r="621" spans="1:13" ht="22.5" x14ac:dyDescent="0.25">
      <c r="A621" s="8" t="s">
        <v>491</v>
      </c>
      <c r="B621" s="9" t="s">
        <v>21</v>
      </c>
      <c r="C621" s="9" t="s">
        <v>39</v>
      </c>
      <c r="D621" s="12" t="s">
        <v>492</v>
      </c>
      <c r="E621" s="10"/>
      <c r="F621" s="10"/>
      <c r="G621" s="10"/>
      <c r="H621" s="10"/>
      <c r="I621" s="10"/>
      <c r="J621" s="10"/>
      <c r="K621" s="40">
        <f>K624</f>
        <v>36</v>
      </c>
      <c r="L621" s="29">
        <f>L624</f>
        <v>7.06</v>
      </c>
      <c r="M621" s="29">
        <f>M624</f>
        <v>254.16</v>
      </c>
    </row>
    <row r="622" spans="1:13" ht="191.25" x14ac:dyDescent="0.25">
      <c r="A622" s="10"/>
      <c r="B622" s="10"/>
      <c r="C622" s="10"/>
      <c r="D622" s="12" t="s">
        <v>493</v>
      </c>
      <c r="E622" s="10"/>
      <c r="F622" s="10"/>
      <c r="G622" s="10"/>
      <c r="H622" s="10"/>
      <c r="I622" s="10"/>
      <c r="J622" s="10"/>
      <c r="K622" s="41"/>
      <c r="L622" s="30"/>
      <c r="M622" s="30"/>
    </row>
    <row r="623" spans="1:13" x14ac:dyDescent="0.25">
      <c r="A623" s="10"/>
      <c r="B623" s="10"/>
      <c r="C623" s="10"/>
      <c r="D623" s="22"/>
      <c r="E623" s="9" t="s">
        <v>16</v>
      </c>
      <c r="F623" s="13">
        <v>36</v>
      </c>
      <c r="G623" s="14">
        <v>0</v>
      </c>
      <c r="H623" s="14">
        <v>0</v>
      </c>
      <c r="I623" s="14">
        <v>0</v>
      </c>
      <c r="J623" s="11">
        <f>OR(F623&lt;&gt;0,G623&lt;&gt;0,H623&lt;&gt;0,I623&lt;&gt;0)*(F623 + (F623 = 0))*(G623 + (G623 = 0))*(H623 + (H623 = 0))*(I623 + (I623 = 0))</f>
        <v>36</v>
      </c>
      <c r="K623" s="41"/>
      <c r="L623" s="30"/>
      <c r="M623" s="30"/>
    </row>
    <row r="624" spans="1:13" x14ac:dyDescent="0.25">
      <c r="A624" s="10"/>
      <c r="B624" s="10"/>
      <c r="C624" s="10"/>
      <c r="D624" s="22"/>
      <c r="E624" s="10"/>
      <c r="F624" s="10"/>
      <c r="G624" s="10"/>
      <c r="H624" s="10"/>
      <c r="I624" s="10"/>
      <c r="J624" s="15" t="s">
        <v>494</v>
      </c>
      <c r="K624" s="42">
        <f>J623</f>
        <v>36</v>
      </c>
      <c r="L624" s="30">
        <v>7.06</v>
      </c>
      <c r="M624" s="31">
        <f>ROUND(K624*L624,2)</f>
        <v>254.16</v>
      </c>
    </row>
    <row r="625" spans="1:13" ht="0.95" customHeight="1" x14ac:dyDescent="0.25">
      <c r="A625" s="16"/>
      <c r="B625" s="16"/>
      <c r="C625" s="16"/>
      <c r="D625" s="23"/>
      <c r="E625" s="16"/>
      <c r="F625" s="16"/>
      <c r="G625" s="16"/>
      <c r="H625" s="16"/>
      <c r="I625" s="16"/>
      <c r="J625" s="16"/>
      <c r="K625" s="43"/>
      <c r="L625" s="32"/>
      <c r="M625" s="32"/>
    </row>
    <row r="626" spans="1:13" ht="33.75" x14ac:dyDescent="0.25">
      <c r="A626" s="9" t="s">
        <v>495</v>
      </c>
      <c r="B626" s="9" t="s">
        <v>21</v>
      </c>
      <c r="C626" s="9" t="s">
        <v>39</v>
      </c>
      <c r="D626" s="12" t="s">
        <v>496</v>
      </c>
      <c r="E626" s="10"/>
      <c r="F626" s="10"/>
      <c r="G626" s="10"/>
      <c r="H626" s="10"/>
      <c r="I626" s="10"/>
      <c r="J626" s="10"/>
      <c r="K626" s="40">
        <f>K629</f>
        <v>36</v>
      </c>
      <c r="L626" s="29">
        <f>L629</f>
        <v>35.75</v>
      </c>
      <c r="M626" s="29">
        <f>M629</f>
        <v>1287</v>
      </c>
    </row>
    <row r="627" spans="1:13" ht="157.5" x14ac:dyDescent="0.25">
      <c r="A627" s="10"/>
      <c r="B627" s="10"/>
      <c r="C627" s="10"/>
      <c r="D627" s="12" t="s">
        <v>497</v>
      </c>
      <c r="E627" s="10"/>
      <c r="F627" s="10"/>
      <c r="G627" s="10"/>
      <c r="H627" s="10"/>
      <c r="I627" s="10"/>
      <c r="J627" s="10"/>
      <c r="K627" s="41"/>
      <c r="L627" s="30"/>
      <c r="M627" s="30"/>
    </row>
    <row r="628" spans="1:13" x14ac:dyDescent="0.25">
      <c r="A628" s="10"/>
      <c r="B628" s="10"/>
      <c r="C628" s="10"/>
      <c r="D628" s="22"/>
      <c r="E628" s="9" t="s">
        <v>16</v>
      </c>
      <c r="F628" s="13">
        <v>36</v>
      </c>
      <c r="G628" s="14">
        <v>0</v>
      </c>
      <c r="H628" s="14">
        <v>0</v>
      </c>
      <c r="I628" s="14">
        <v>0</v>
      </c>
      <c r="J628" s="11">
        <f>OR(F628&lt;&gt;0,G628&lt;&gt;0,H628&lt;&gt;0,I628&lt;&gt;0)*(F628 + (F628 = 0))*(G628 + (G628 = 0))*(H628 + (H628 = 0))*(I628 + (I628 = 0))</f>
        <v>36</v>
      </c>
      <c r="K628" s="41"/>
      <c r="L628" s="30"/>
      <c r="M628" s="30"/>
    </row>
    <row r="629" spans="1:13" x14ac:dyDescent="0.25">
      <c r="A629" s="10"/>
      <c r="B629" s="10"/>
      <c r="C629" s="10"/>
      <c r="D629" s="22"/>
      <c r="E629" s="10"/>
      <c r="F629" s="10"/>
      <c r="G629" s="10"/>
      <c r="H629" s="10"/>
      <c r="I629" s="10"/>
      <c r="J629" s="15" t="s">
        <v>498</v>
      </c>
      <c r="K629" s="42">
        <f>J628</f>
        <v>36</v>
      </c>
      <c r="L629" s="30">
        <v>35.75</v>
      </c>
      <c r="M629" s="31">
        <f>ROUND(K629*L629,2)</f>
        <v>1287</v>
      </c>
    </row>
    <row r="630" spans="1:13" ht="0.95" customHeight="1" x14ac:dyDescent="0.25">
      <c r="A630" s="16"/>
      <c r="B630" s="16"/>
      <c r="C630" s="16"/>
      <c r="D630" s="23"/>
      <c r="E630" s="16"/>
      <c r="F630" s="16"/>
      <c r="G630" s="16"/>
      <c r="H630" s="16"/>
      <c r="I630" s="16"/>
      <c r="J630" s="16"/>
      <c r="K630" s="43"/>
      <c r="L630" s="32"/>
      <c r="M630" s="32"/>
    </row>
    <row r="631" spans="1:13" x14ac:dyDescent="0.25">
      <c r="A631" s="8" t="s">
        <v>499</v>
      </c>
      <c r="B631" s="9" t="s">
        <v>21</v>
      </c>
      <c r="C631" s="9" t="s">
        <v>48</v>
      </c>
      <c r="D631" s="12" t="s">
        <v>61</v>
      </c>
      <c r="E631" s="10"/>
      <c r="F631" s="10"/>
      <c r="G631" s="10"/>
      <c r="H631" s="10"/>
      <c r="I631" s="10"/>
      <c r="J631" s="10"/>
      <c r="K631" s="40">
        <f>K634</f>
        <v>1</v>
      </c>
      <c r="L631" s="29">
        <f>L634</f>
        <v>450</v>
      </c>
      <c r="M631" s="29">
        <f>M634</f>
        <v>450</v>
      </c>
    </row>
    <row r="632" spans="1:13" ht="67.5" x14ac:dyDescent="0.25">
      <c r="A632" s="10"/>
      <c r="B632" s="10"/>
      <c r="C632" s="10"/>
      <c r="D632" s="12" t="s">
        <v>500</v>
      </c>
      <c r="E632" s="10"/>
      <c r="F632" s="10"/>
      <c r="G632" s="10"/>
      <c r="H632" s="10"/>
      <c r="I632" s="10"/>
      <c r="J632" s="10"/>
      <c r="K632" s="41"/>
      <c r="L632" s="30"/>
      <c r="M632" s="30"/>
    </row>
    <row r="633" spans="1:13" x14ac:dyDescent="0.25">
      <c r="A633" s="10"/>
      <c r="B633" s="10"/>
      <c r="C633" s="10"/>
      <c r="D633" s="22"/>
      <c r="E633" s="9" t="s">
        <v>16</v>
      </c>
      <c r="F633" s="13">
        <v>1</v>
      </c>
      <c r="G633" s="14">
        <v>0</v>
      </c>
      <c r="H633" s="14">
        <v>0</v>
      </c>
      <c r="I633" s="14">
        <v>0</v>
      </c>
      <c r="J633" s="11">
        <f>OR(F633&lt;&gt;0,G633&lt;&gt;0,H633&lt;&gt;0,I633&lt;&gt;0)*(F633 + (F633 = 0))*(G633 + (G633 = 0))*(H633 + (H633 = 0))*(I633 + (I633 = 0))</f>
        <v>1</v>
      </c>
      <c r="K633" s="41"/>
      <c r="L633" s="30"/>
      <c r="M633" s="30"/>
    </row>
    <row r="634" spans="1:13" x14ac:dyDescent="0.25">
      <c r="A634" s="10"/>
      <c r="B634" s="10"/>
      <c r="C634" s="10"/>
      <c r="D634" s="22"/>
      <c r="E634" s="10"/>
      <c r="F634" s="10"/>
      <c r="G634" s="10"/>
      <c r="H634" s="10"/>
      <c r="I634" s="10"/>
      <c r="J634" s="15" t="s">
        <v>501</v>
      </c>
      <c r="K634" s="42">
        <f>J633</f>
        <v>1</v>
      </c>
      <c r="L634" s="33">
        <v>450</v>
      </c>
      <c r="M634" s="31">
        <f>ROUND(K634*L634,2)</f>
        <v>450</v>
      </c>
    </row>
    <row r="635" spans="1:13" ht="0.95" customHeight="1" x14ac:dyDescent="0.25">
      <c r="A635" s="16"/>
      <c r="B635" s="16"/>
      <c r="C635" s="16"/>
      <c r="D635" s="23"/>
      <c r="E635" s="16"/>
      <c r="F635" s="16"/>
      <c r="G635" s="16"/>
      <c r="H635" s="16"/>
      <c r="I635" s="16"/>
      <c r="J635" s="16"/>
      <c r="K635" s="43"/>
      <c r="L635" s="32"/>
      <c r="M635" s="32"/>
    </row>
    <row r="636" spans="1:13" x14ac:dyDescent="0.25">
      <c r="A636" s="10"/>
      <c r="B636" s="10"/>
      <c r="C636" s="10"/>
      <c r="D636" s="22"/>
      <c r="E636" s="10"/>
      <c r="F636" s="10"/>
      <c r="G636" s="10"/>
      <c r="H636" s="10"/>
      <c r="I636" s="10"/>
      <c r="J636" s="15" t="s">
        <v>502</v>
      </c>
      <c r="K636" s="41">
        <v>1</v>
      </c>
      <c r="L636" s="31">
        <f>M586+M591+M596+M601+M606+M611+M616+M621+M626+M631</f>
        <v>9565.7800000000007</v>
      </c>
      <c r="M636" s="31">
        <f>ROUND(K636*L636,2)</f>
        <v>9565.7800000000007</v>
      </c>
    </row>
    <row r="637" spans="1:13" ht="0.95" customHeight="1" x14ac:dyDescent="0.25">
      <c r="A637" s="16"/>
      <c r="B637" s="16"/>
      <c r="C637" s="16"/>
      <c r="D637" s="23"/>
      <c r="E637" s="16"/>
      <c r="F637" s="16"/>
      <c r="G637" s="16"/>
      <c r="H637" s="16"/>
      <c r="I637" s="16"/>
      <c r="J637" s="16"/>
      <c r="K637" s="43"/>
      <c r="L637" s="32"/>
      <c r="M637" s="32"/>
    </row>
    <row r="638" spans="1:13" x14ac:dyDescent="0.25">
      <c r="A638" s="6" t="s">
        <v>503</v>
      </c>
      <c r="B638" s="6" t="s">
        <v>15</v>
      </c>
      <c r="C638" s="6" t="s">
        <v>16</v>
      </c>
      <c r="D638" s="21" t="s">
        <v>504</v>
      </c>
      <c r="E638" s="7"/>
      <c r="F638" s="7"/>
      <c r="G638" s="7"/>
      <c r="H638" s="7"/>
      <c r="I638" s="7"/>
      <c r="J638" s="7"/>
      <c r="K638" s="39">
        <f>K669</f>
        <v>1</v>
      </c>
      <c r="L638" s="28">
        <f>L669</f>
        <v>849.92</v>
      </c>
      <c r="M638" s="28">
        <f>M669</f>
        <v>849.92</v>
      </c>
    </row>
    <row r="639" spans="1:13" ht="22.5" x14ac:dyDescent="0.25">
      <c r="A639" s="8" t="s">
        <v>505</v>
      </c>
      <c r="B639" s="9" t="s">
        <v>21</v>
      </c>
      <c r="C639" s="9" t="s">
        <v>39</v>
      </c>
      <c r="D639" s="12" t="s">
        <v>506</v>
      </c>
      <c r="E639" s="10"/>
      <c r="F639" s="10"/>
      <c r="G639" s="10"/>
      <c r="H639" s="10"/>
      <c r="I639" s="10"/>
      <c r="J639" s="10"/>
      <c r="K639" s="40">
        <f>K642</f>
        <v>2</v>
      </c>
      <c r="L639" s="29">
        <f>L642</f>
        <v>26.47</v>
      </c>
      <c r="M639" s="29">
        <f>M642</f>
        <v>52.94</v>
      </c>
    </row>
    <row r="640" spans="1:13" ht="146.25" x14ac:dyDescent="0.25">
      <c r="A640" s="10"/>
      <c r="B640" s="10"/>
      <c r="C640" s="10"/>
      <c r="D640" s="12" t="s">
        <v>507</v>
      </c>
      <c r="E640" s="10"/>
      <c r="F640" s="10"/>
      <c r="G640" s="10"/>
      <c r="H640" s="10"/>
      <c r="I640" s="10"/>
      <c r="J640" s="10"/>
      <c r="K640" s="41"/>
      <c r="L640" s="30"/>
      <c r="M640" s="30"/>
    </row>
    <row r="641" spans="1:13" x14ac:dyDescent="0.25">
      <c r="A641" s="10"/>
      <c r="B641" s="10"/>
      <c r="C641" s="10"/>
      <c r="D641" s="22"/>
      <c r="E641" s="9" t="s">
        <v>16</v>
      </c>
      <c r="F641" s="13">
        <v>2</v>
      </c>
      <c r="G641" s="14">
        <v>0</v>
      </c>
      <c r="H641" s="14">
        <v>0</v>
      </c>
      <c r="I641" s="14">
        <v>0</v>
      </c>
      <c r="J641" s="11">
        <f>OR(F641&lt;&gt;0,G641&lt;&gt;0,H641&lt;&gt;0,I641&lt;&gt;0)*(F641 + (F641 = 0))*(G641 + (G641 = 0))*(H641 + (H641 = 0))*(I641 + (I641 = 0))</f>
        <v>2</v>
      </c>
      <c r="K641" s="41"/>
      <c r="L641" s="30"/>
      <c r="M641" s="30"/>
    </row>
    <row r="642" spans="1:13" x14ac:dyDescent="0.25">
      <c r="A642" s="10"/>
      <c r="B642" s="10"/>
      <c r="C642" s="10"/>
      <c r="D642" s="22"/>
      <c r="E642" s="10"/>
      <c r="F642" s="10"/>
      <c r="G642" s="10"/>
      <c r="H642" s="10"/>
      <c r="I642" s="10"/>
      <c r="J642" s="15" t="s">
        <v>508</v>
      </c>
      <c r="K642" s="42">
        <f>J641</f>
        <v>2</v>
      </c>
      <c r="L642" s="30">
        <v>26.47</v>
      </c>
      <c r="M642" s="31">
        <f>ROUND(K642*L642,2)</f>
        <v>52.94</v>
      </c>
    </row>
    <row r="643" spans="1:13" ht="0.95" customHeight="1" x14ac:dyDescent="0.25">
      <c r="A643" s="16"/>
      <c r="B643" s="16"/>
      <c r="C643" s="16"/>
      <c r="D643" s="23"/>
      <c r="E643" s="16"/>
      <c r="F643" s="16"/>
      <c r="G643" s="16"/>
      <c r="H643" s="16"/>
      <c r="I643" s="16"/>
      <c r="J643" s="16"/>
      <c r="K643" s="43"/>
      <c r="L643" s="32"/>
      <c r="M643" s="32"/>
    </row>
    <row r="644" spans="1:13" ht="22.5" x14ac:dyDescent="0.25">
      <c r="A644" s="8" t="s">
        <v>509</v>
      </c>
      <c r="B644" s="9" t="s">
        <v>21</v>
      </c>
      <c r="C644" s="9" t="s">
        <v>48</v>
      </c>
      <c r="D644" s="12" t="s">
        <v>510</v>
      </c>
      <c r="E644" s="10"/>
      <c r="F644" s="10"/>
      <c r="G644" s="10"/>
      <c r="H644" s="10"/>
      <c r="I644" s="10"/>
      <c r="J644" s="10"/>
      <c r="K644" s="40">
        <f>K647</f>
        <v>2</v>
      </c>
      <c r="L644" s="29">
        <f>L647</f>
        <v>55.82</v>
      </c>
      <c r="M644" s="29">
        <f>M647</f>
        <v>111.64</v>
      </c>
    </row>
    <row r="645" spans="1:13" ht="180" x14ac:dyDescent="0.25">
      <c r="A645" s="10"/>
      <c r="B645" s="10"/>
      <c r="C645" s="10"/>
      <c r="D645" s="12" t="s">
        <v>511</v>
      </c>
      <c r="E645" s="10"/>
      <c r="F645" s="10"/>
      <c r="G645" s="10"/>
      <c r="H645" s="10"/>
      <c r="I645" s="10"/>
      <c r="J645" s="10"/>
      <c r="K645" s="41"/>
      <c r="L645" s="30"/>
      <c r="M645" s="30"/>
    </row>
    <row r="646" spans="1:13" x14ac:dyDescent="0.25">
      <c r="A646" s="10"/>
      <c r="B646" s="10"/>
      <c r="C646" s="10"/>
      <c r="D646" s="22"/>
      <c r="E646" s="9" t="s">
        <v>16</v>
      </c>
      <c r="F646" s="13">
        <v>2</v>
      </c>
      <c r="G646" s="14">
        <v>0</v>
      </c>
      <c r="H646" s="14">
        <v>0</v>
      </c>
      <c r="I646" s="14">
        <v>0</v>
      </c>
      <c r="J646" s="11">
        <f>OR(F646&lt;&gt;0,G646&lt;&gt;0,H646&lt;&gt;0,I646&lt;&gt;0)*(F646 + (F646 = 0))*(G646 + (G646 = 0))*(H646 + (H646 = 0))*(I646 + (I646 = 0))</f>
        <v>2</v>
      </c>
      <c r="K646" s="41"/>
      <c r="L646" s="30"/>
      <c r="M646" s="30"/>
    </row>
    <row r="647" spans="1:13" x14ac:dyDescent="0.25">
      <c r="A647" s="10"/>
      <c r="B647" s="10"/>
      <c r="C647" s="10"/>
      <c r="D647" s="22"/>
      <c r="E647" s="10"/>
      <c r="F647" s="10"/>
      <c r="G647" s="10"/>
      <c r="H647" s="10"/>
      <c r="I647" s="10"/>
      <c r="J647" s="15" t="s">
        <v>512</v>
      </c>
      <c r="K647" s="42">
        <f>J646</f>
        <v>2</v>
      </c>
      <c r="L647" s="30">
        <v>55.82</v>
      </c>
      <c r="M647" s="31">
        <f>ROUND(K647*L647,2)</f>
        <v>111.64</v>
      </c>
    </row>
    <row r="648" spans="1:13" ht="0.95" customHeight="1" x14ac:dyDescent="0.25">
      <c r="A648" s="16"/>
      <c r="B648" s="16"/>
      <c r="C648" s="16"/>
      <c r="D648" s="23"/>
      <c r="E648" s="16"/>
      <c r="F648" s="16"/>
      <c r="G648" s="16"/>
      <c r="H648" s="16"/>
      <c r="I648" s="16"/>
      <c r="J648" s="16"/>
      <c r="K648" s="43"/>
      <c r="L648" s="32"/>
      <c r="M648" s="32"/>
    </row>
    <row r="649" spans="1:13" ht="22.5" x14ac:dyDescent="0.25">
      <c r="A649" s="8" t="s">
        <v>418</v>
      </c>
      <c r="B649" s="9" t="s">
        <v>21</v>
      </c>
      <c r="C649" s="9" t="s">
        <v>39</v>
      </c>
      <c r="D649" s="12" t="s">
        <v>419</v>
      </c>
      <c r="E649" s="10"/>
      <c r="F649" s="10"/>
      <c r="G649" s="10"/>
      <c r="H649" s="10"/>
      <c r="I649" s="10"/>
      <c r="J649" s="10"/>
      <c r="K649" s="40">
        <f>K652</f>
        <v>2</v>
      </c>
      <c r="L649" s="29">
        <f>L652</f>
        <v>157.05000000000001</v>
      </c>
      <c r="M649" s="29">
        <f>M652</f>
        <v>314.10000000000002</v>
      </c>
    </row>
    <row r="650" spans="1:13" ht="281.25" x14ac:dyDescent="0.25">
      <c r="A650" s="10"/>
      <c r="B650" s="10"/>
      <c r="C650" s="10"/>
      <c r="D650" s="12" t="s">
        <v>420</v>
      </c>
      <c r="E650" s="10"/>
      <c r="F650" s="10"/>
      <c r="G650" s="10"/>
      <c r="H650" s="10"/>
      <c r="I650" s="10"/>
      <c r="J650" s="10"/>
      <c r="K650" s="41"/>
      <c r="L650" s="30"/>
      <c r="M650" s="30"/>
    </row>
    <row r="651" spans="1:13" x14ac:dyDescent="0.25">
      <c r="A651" s="10"/>
      <c r="B651" s="10"/>
      <c r="C651" s="10"/>
      <c r="D651" s="22"/>
      <c r="E651" s="9" t="s">
        <v>16</v>
      </c>
      <c r="F651" s="13">
        <v>2</v>
      </c>
      <c r="G651" s="14">
        <v>0</v>
      </c>
      <c r="H651" s="14">
        <v>0</v>
      </c>
      <c r="I651" s="14">
        <v>0</v>
      </c>
      <c r="J651" s="11">
        <f>OR(F651&lt;&gt;0,G651&lt;&gt;0,H651&lt;&gt;0,I651&lt;&gt;0)*(F651 + (F651 = 0))*(G651 + (G651 = 0))*(H651 + (H651 = 0))*(I651 + (I651 = 0))</f>
        <v>2</v>
      </c>
      <c r="K651" s="41"/>
      <c r="L651" s="30"/>
      <c r="M651" s="30"/>
    </row>
    <row r="652" spans="1:13" x14ac:dyDescent="0.25">
      <c r="A652" s="10"/>
      <c r="B652" s="10"/>
      <c r="C652" s="10"/>
      <c r="D652" s="22"/>
      <c r="E652" s="10"/>
      <c r="F652" s="10"/>
      <c r="G652" s="10"/>
      <c r="H652" s="10"/>
      <c r="I652" s="10"/>
      <c r="J652" s="15" t="s">
        <v>421</v>
      </c>
      <c r="K652" s="42">
        <f>J651</f>
        <v>2</v>
      </c>
      <c r="L652" s="30">
        <v>157.05000000000001</v>
      </c>
      <c r="M652" s="31">
        <f>ROUND(K652*L652,2)</f>
        <v>314.10000000000002</v>
      </c>
    </row>
    <row r="653" spans="1:13" ht="0.95" customHeight="1" x14ac:dyDescent="0.25">
      <c r="A653" s="16"/>
      <c r="B653" s="16"/>
      <c r="C653" s="16"/>
      <c r="D653" s="23"/>
      <c r="E653" s="16"/>
      <c r="F653" s="16"/>
      <c r="G653" s="16"/>
      <c r="H653" s="16"/>
      <c r="I653" s="16"/>
      <c r="J653" s="16"/>
      <c r="K653" s="43"/>
      <c r="L653" s="32"/>
      <c r="M653" s="32"/>
    </row>
    <row r="654" spans="1:13" ht="33.75" x14ac:dyDescent="0.25">
      <c r="A654" s="9" t="s">
        <v>495</v>
      </c>
      <c r="B654" s="9" t="s">
        <v>21</v>
      </c>
      <c r="C654" s="9" t="s">
        <v>39</v>
      </c>
      <c r="D654" s="12" t="s">
        <v>496</v>
      </c>
      <c r="E654" s="10"/>
      <c r="F654" s="10"/>
      <c r="G654" s="10"/>
      <c r="H654" s="10"/>
      <c r="I654" s="10"/>
      <c r="J654" s="10"/>
      <c r="K654" s="40">
        <f>K657</f>
        <v>4</v>
      </c>
      <c r="L654" s="29">
        <f>L657</f>
        <v>35.75</v>
      </c>
      <c r="M654" s="29">
        <f>M657</f>
        <v>143</v>
      </c>
    </row>
    <row r="655" spans="1:13" ht="157.5" x14ac:dyDescent="0.25">
      <c r="A655" s="10"/>
      <c r="B655" s="10"/>
      <c r="C655" s="10"/>
      <c r="D655" s="12" t="s">
        <v>497</v>
      </c>
      <c r="E655" s="10"/>
      <c r="F655" s="10"/>
      <c r="G655" s="10"/>
      <c r="H655" s="10"/>
      <c r="I655" s="10"/>
      <c r="J655" s="10"/>
      <c r="K655" s="41"/>
      <c r="L655" s="30"/>
      <c r="M655" s="30"/>
    </row>
    <row r="656" spans="1:13" x14ac:dyDescent="0.25">
      <c r="A656" s="10"/>
      <c r="B656" s="10"/>
      <c r="C656" s="10"/>
      <c r="D656" s="22"/>
      <c r="E656" s="9" t="s">
        <v>16</v>
      </c>
      <c r="F656" s="13">
        <v>4</v>
      </c>
      <c r="G656" s="14">
        <v>0</v>
      </c>
      <c r="H656" s="14">
        <v>0</v>
      </c>
      <c r="I656" s="14">
        <v>0</v>
      </c>
      <c r="J656" s="11">
        <f>OR(F656&lt;&gt;0,G656&lt;&gt;0,H656&lt;&gt;0,I656&lt;&gt;0)*(F656 + (F656 = 0))*(G656 + (G656 = 0))*(H656 + (H656 = 0))*(I656 + (I656 = 0))</f>
        <v>4</v>
      </c>
      <c r="K656" s="41"/>
      <c r="L656" s="30"/>
      <c r="M656" s="30"/>
    </row>
    <row r="657" spans="1:13" x14ac:dyDescent="0.25">
      <c r="A657" s="10"/>
      <c r="B657" s="10"/>
      <c r="C657" s="10"/>
      <c r="D657" s="22"/>
      <c r="E657" s="10"/>
      <c r="F657" s="10"/>
      <c r="G657" s="10"/>
      <c r="H657" s="10"/>
      <c r="I657" s="10"/>
      <c r="J657" s="15" t="s">
        <v>498</v>
      </c>
      <c r="K657" s="42">
        <f>J656</f>
        <v>4</v>
      </c>
      <c r="L657" s="30">
        <v>35.75</v>
      </c>
      <c r="M657" s="31">
        <f>ROUND(K657*L657,2)</f>
        <v>143</v>
      </c>
    </row>
    <row r="658" spans="1:13" ht="0.95" customHeight="1" x14ac:dyDescent="0.25">
      <c r="A658" s="16"/>
      <c r="B658" s="16"/>
      <c r="C658" s="16"/>
      <c r="D658" s="23"/>
      <c r="E658" s="16"/>
      <c r="F658" s="16"/>
      <c r="G658" s="16"/>
      <c r="H658" s="16"/>
      <c r="I658" s="16"/>
      <c r="J658" s="16"/>
      <c r="K658" s="43"/>
      <c r="L658" s="32"/>
      <c r="M658" s="32"/>
    </row>
    <row r="659" spans="1:13" ht="22.5" x14ac:dyDescent="0.25">
      <c r="A659" s="8" t="s">
        <v>491</v>
      </c>
      <c r="B659" s="9" t="s">
        <v>21</v>
      </c>
      <c r="C659" s="9" t="s">
        <v>39</v>
      </c>
      <c r="D659" s="12" t="s">
        <v>492</v>
      </c>
      <c r="E659" s="10"/>
      <c r="F659" s="10"/>
      <c r="G659" s="10"/>
      <c r="H659" s="10"/>
      <c r="I659" s="10"/>
      <c r="J659" s="10"/>
      <c r="K659" s="40">
        <f>K662</f>
        <v>4</v>
      </c>
      <c r="L659" s="29">
        <f>L662</f>
        <v>7.06</v>
      </c>
      <c r="M659" s="29">
        <f>M662</f>
        <v>28.24</v>
      </c>
    </row>
    <row r="660" spans="1:13" ht="191.25" x14ac:dyDescent="0.25">
      <c r="A660" s="10"/>
      <c r="B660" s="10"/>
      <c r="C660" s="10"/>
      <c r="D660" s="12" t="s">
        <v>493</v>
      </c>
      <c r="E660" s="10"/>
      <c r="F660" s="10"/>
      <c r="G660" s="10"/>
      <c r="H660" s="10"/>
      <c r="I660" s="10"/>
      <c r="J660" s="10"/>
      <c r="K660" s="41"/>
      <c r="L660" s="30"/>
      <c r="M660" s="30"/>
    </row>
    <row r="661" spans="1:13" x14ac:dyDescent="0.25">
      <c r="A661" s="10"/>
      <c r="B661" s="10"/>
      <c r="C661" s="10"/>
      <c r="D661" s="22"/>
      <c r="E661" s="9" t="s">
        <v>16</v>
      </c>
      <c r="F661" s="13">
        <v>4</v>
      </c>
      <c r="G661" s="14">
        <v>0</v>
      </c>
      <c r="H661" s="14">
        <v>0</v>
      </c>
      <c r="I661" s="14">
        <v>0</v>
      </c>
      <c r="J661" s="11">
        <f>OR(F661&lt;&gt;0,G661&lt;&gt;0,H661&lt;&gt;0,I661&lt;&gt;0)*(F661 + (F661 = 0))*(G661 + (G661 = 0))*(H661 + (H661 = 0))*(I661 + (I661 = 0))</f>
        <v>4</v>
      </c>
      <c r="K661" s="41"/>
      <c r="L661" s="30"/>
      <c r="M661" s="30"/>
    </row>
    <row r="662" spans="1:13" x14ac:dyDescent="0.25">
      <c r="A662" s="10"/>
      <c r="B662" s="10"/>
      <c r="C662" s="10"/>
      <c r="D662" s="22"/>
      <c r="E662" s="10"/>
      <c r="F662" s="10"/>
      <c r="G662" s="10"/>
      <c r="H662" s="10"/>
      <c r="I662" s="10"/>
      <c r="J662" s="15" t="s">
        <v>494</v>
      </c>
      <c r="K662" s="42">
        <f>J661</f>
        <v>4</v>
      </c>
      <c r="L662" s="30">
        <v>7.06</v>
      </c>
      <c r="M662" s="31">
        <f>ROUND(K662*L662,2)</f>
        <v>28.24</v>
      </c>
    </row>
    <row r="663" spans="1:13" ht="0.95" customHeight="1" x14ac:dyDescent="0.25">
      <c r="A663" s="16"/>
      <c r="B663" s="16"/>
      <c r="C663" s="16"/>
      <c r="D663" s="23"/>
      <c r="E663" s="16"/>
      <c r="F663" s="16"/>
      <c r="G663" s="16"/>
      <c r="H663" s="16"/>
      <c r="I663" s="16"/>
      <c r="J663" s="16"/>
      <c r="K663" s="43"/>
      <c r="L663" s="32"/>
      <c r="M663" s="32"/>
    </row>
    <row r="664" spans="1:13" x14ac:dyDescent="0.25">
      <c r="A664" s="8" t="s">
        <v>513</v>
      </c>
      <c r="B664" s="9" t="s">
        <v>21</v>
      </c>
      <c r="C664" s="9" t="s">
        <v>48</v>
      </c>
      <c r="D664" s="12" t="s">
        <v>61</v>
      </c>
      <c r="E664" s="10"/>
      <c r="F664" s="10"/>
      <c r="G664" s="10"/>
      <c r="H664" s="10"/>
      <c r="I664" s="10"/>
      <c r="J664" s="10"/>
      <c r="K664" s="40">
        <f>K667</f>
        <v>1</v>
      </c>
      <c r="L664" s="29">
        <f>L667</f>
        <v>200</v>
      </c>
      <c r="M664" s="29">
        <f>M667</f>
        <v>200</v>
      </c>
    </row>
    <row r="665" spans="1:13" ht="67.5" x14ac:dyDescent="0.25">
      <c r="A665" s="10"/>
      <c r="B665" s="10"/>
      <c r="C665" s="10"/>
      <c r="D665" s="12" t="s">
        <v>514</v>
      </c>
      <c r="E665" s="10"/>
      <c r="F665" s="10"/>
      <c r="G665" s="10"/>
      <c r="H665" s="10"/>
      <c r="I665" s="10"/>
      <c r="J665" s="10"/>
      <c r="K665" s="41"/>
      <c r="L665" s="30"/>
      <c r="M665" s="30"/>
    </row>
    <row r="666" spans="1:13" x14ac:dyDescent="0.25">
      <c r="A666" s="10"/>
      <c r="B666" s="10"/>
      <c r="C666" s="10"/>
      <c r="D666" s="22"/>
      <c r="E666" s="9" t="s">
        <v>16</v>
      </c>
      <c r="F666" s="13">
        <v>1</v>
      </c>
      <c r="G666" s="14">
        <v>0</v>
      </c>
      <c r="H666" s="14">
        <v>0</v>
      </c>
      <c r="I666" s="14">
        <v>0</v>
      </c>
      <c r="J666" s="11">
        <f>OR(F666&lt;&gt;0,G666&lt;&gt;0,H666&lt;&gt;0,I666&lt;&gt;0)*(F666 + (F666 = 0))*(G666 + (G666 = 0))*(H666 + (H666 = 0))*(I666 + (I666 = 0))</f>
        <v>1</v>
      </c>
      <c r="K666" s="41"/>
      <c r="L666" s="30"/>
      <c r="M666" s="30"/>
    </row>
    <row r="667" spans="1:13" x14ac:dyDescent="0.25">
      <c r="A667" s="10"/>
      <c r="B667" s="10"/>
      <c r="C667" s="10"/>
      <c r="D667" s="22"/>
      <c r="E667" s="10"/>
      <c r="F667" s="10"/>
      <c r="G667" s="10"/>
      <c r="H667" s="10"/>
      <c r="I667" s="10"/>
      <c r="J667" s="15" t="s">
        <v>515</v>
      </c>
      <c r="K667" s="42">
        <f>J666</f>
        <v>1</v>
      </c>
      <c r="L667" s="33">
        <v>200</v>
      </c>
      <c r="M667" s="31">
        <f>ROUND(K667*L667,2)</f>
        <v>200</v>
      </c>
    </row>
    <row r="668" spans="1:13" ht="0.95" customHeight="1" x14ac:dyDescent="0.25">
      <c r="A668" s="16"/>
      <c r="B668" s="16"/>
      <c r="C668" s="16"/>
      <c r="D668" s="23"/>
      <c r="E668" s="16"/>
      <c r="F668" s="16"/>
      <c r="G668" s="16"/>
      <c r="H668" s="16"/>
      <c r="I668" s="16"/>
      <c r="J668" s="16"/>
      <c r="K668" s="43"/>
      <c r="L668" s="32"/>
      <c r="M668" s="32"/>
    </row>
    <row r="669" spans="1:13" x14ac:dyDescent="0.25">
      <c r="A669" s="10"/>
      <c r="B669" s="10"/>
      <c r="C669" s="10"/>
      <c r="D669" s="22"/>
      <c r="E669" s="10"/>
      <c r="F669" s="10"/>
      <c r="G669" s="10"/>
      <c r="H669" s="10"/>
      <c r="I669" s="10"/>
      <c r="J669" s="15" t="s">
        <v>516</v>
      </c>
      <c r="K669" s="41">
        <v>1</v>
      </c>
      <c r="L669" s="31">
        <f>M639+M644+M649+M654+M659+M664</f>
        <v>849.92</v>
      </c>
      <c r="M669" s="31">
        <f>ROUND(K669*L669,2)</f>
        <v>849.92</v>
      </c>
    </row>
    <row r="670" spans="1:13" ht="0.95" customHeight="1" x14ac:dyDescent="0.25">
      <c r="A670" s="16"/>
      <c r="B670" s="16"/>
      <c r="C670" s="16"/>
      <c r="D670" s="23"/>
      <c r="E670" s="16"/>
      <c r="F670" s="16"/>
      <c r="G670" s="16"/>
      <c r="H670" s="16"/>
      <c r="I670" s="16"/>
      <c r="J670" s="16"/>
      <c r="K670" s="43"/>
      <c r="L670" s="32"/>
      <c r="M670" s="32"/>
    </row>
    <row r="671" spans="1:13" x14ac:dyDescent="0.25">
      <c r="A671" s="6" t="s">
        <v>517</v>
      </c>
      <c r="B671" s="6" t="s">
        <v>15</v>
      </c>
      <c r="C671" s="6" t="s">
        <v>16</v>
      </c>
      <c r="D671" s="21" t="s">
        <v>518</v>
      </c>
      <c r="E671" s="7"/>
      <c r="F671" s="7"/>
      <c r="G671" s="7"/>
      <c r="H671" s="7"/>
      <c r="I671" s="7"/>
      <c r="J671" s="7"/>
      <c r="K671" s="39">
        <f>K697</f>
        <v>1</v>
      </c>
      <c r="L671" s="28">
        <f>L697</f>
        <v>544.1</v>
      </c>
      <c r="M671" s="28">
        <f>M697</f>
        <v>544.1</v>
      </c>
    </row>
    <row r="672" spans="1:13" ht="22.5" x14ac:dyDescent="0.25">
      <c r="A672" s="8" t="s">
        <v>485</v>
      </c>
      <c r="B672" s="9" t="s">
        <v>21</v>
      </c>
      <c r="C672" s="9" t="s">
        <v>22</v>
      </c>
      <c r="D672" s="12" t="s">
        <v>271</v>
      </c>
      <c r="E672" s="10"/>
      <c r="F672" s="10"/>
      <c r="G672" s="10"/>
      <c r="H672" s="10"/>
      <c r="I672" s="10"/>
      <c r="J672" s="10"/>
      <c r="K672" s="40">
        <f>K675</f>
        <v>180</v>
      </c>
      <c r="L672" s="29">
        <f>L675</f>
        <v>1.9</v>
      </c>
      <c r="M672" s="29">
        <f>M675</f>
        <v>342</v>
      </c>
    </row>
    <row r="673" spans="1:13" ht="191.25" x14ac:dyDescent="0.25">
      <c r="A673" s="10"/>
      <c r="B673" s="10"/>
      <c r="C673" s="10"/>
      <c r="D673" s="12" t="s">
        <v>272</v>
      </c>
      <c r="E673" s="10"/>
      <c r="F673" s="10"/>
      <c r="G673" s="10"/>
      <c r="H673" s="10"/>
      <c r="I673" s="10"/>
      <c r="J673" s="10"/>
      <c r="K673" s="41"/>
      <c r="L673" s="30"/>
      <c r="M673" s="30"/>
    </row>
    <row r="674" spans="1:13" x14ac:dyDescent="0.25">
      <c r="A674" s="10"/>
      <c r="B674" s="10"/>
      <c r="C674" s="10"/>
      <c r="D674" s="22"/>
      <c r="E674" s="9" t="s">
        <v>16</v>
      </c>
      <c r="F674" s="13">
        <v>0</v>
      </c>
      <c r="G674" s="14">
        <v>180</v>
      </c>
      <c r="H674" s="14">
        <v>0</v>
      </c>
      <c r="I674" s="14">
        <v>0</v>
      </c>
      <c r="J674" s="11">
        <f>OR(F674&lt;&gt;0,G674&lt;&gt;0,H674&lt;&gt;0,I674&lt;&gt;0)*(F674 + (F674 = 0))*(G674 + (G674 = 0))*(H674 + (H674 = 0))*(I674 + (I674 = 0))</f>
        <v>180</v>
      </c>
      <c r="K674" s="41"/>
      <c r="L674" s="30"/>
      <c r="M674" s="30"/>
    </row>
    <row r="675" spans="1:13" x14ac:dyDescent="0.25">
      <c r="A675" s="10"/>
      <c r="B675" s="10"/>
      <c r="C675" s="10"/>
      <c r="D675" s="22"/>
      <c r="E675" s="10"/>
      <c r="F675" s="10"/>
      <c r="G675" s="10"/>
      <c r="H675" s="10"/>
      <c r="I675" s="10"/>
      <c r="J675" s="15" t="s">
        <v>486</v>
      </c>
      <c r="K675" s="42">
        <f>J674</f>
        <v>180</v>
      </c>
      <c r="L675" s="30">
        <v>1.9</v>
      </c>
      <c r="M675" s="31">
        <f>ROUND(K675*L675,2)</f>
        <v>342</v>
      </c>
    </row>
    <row r="676" spans="1:13" ht="0.95" customHeight="1" x14ac:dyDescent="0.25">
      <c r="A676" s="16"/>
      <c r="B676" s="16"/>
      <c r="C676" s="16"/>
      <c r="D676" s="23"/>
      <c r="E676" s="16"/>
      <c r="F676" s="16"/>
      <c r="G676" s="16"/>
      <c r="H676" s="16"/>
      <c r="I676" s="16"/>
      <c r="J676" s="16"/>
      <c r="K676" s="43"/>
      <c r="L676" s="32"/>
      <c r="M676" s="32"/>
    </row>
    <row r="677" spans="1:13" ht="33.75" x14ac:dyDescent="0.25">
      <c r="A677" s="8" t="s">
        <v>278</v>
      </c>
      <c r="B677" s="9" t="s">
        <v>21</v>
      </c>
      <c r="C677" s="9" t="s">
        <v>22</v>
      </c>
      <c r="D677" s="12" t="s">
        <v>279</v>
      </c>
      <c r="E677" s="10"/>
      <c r="F677" s="10"/>
      <c r="G677" s="10"/>
      <c r="H677" s="10"/>
      <c r="I677" s="10"/>
      <c r="J677" s="10"/>
      <c r="K677" s="40">
        <f>K680</f>
        <v>6</v>
      </c>
      <c r="L677" s="29">
        <f>L680</f>
        <v>2.3199999999999998</v>
      </c>
      <c r="M677" s="29">
        <f>M680</f>
        <v>13.92</v>
      </c>
    </row>
    <row r="678" spans="1:13" ht="180" x14ac:dyDescent="0.25">
      <c r="A678" s="10"/>
      <c r="B678" s="10"/>
      <c r="C678" s="10"/>
      <c r="D678" s="12" t="s">
        <v>280</v>
      </c>
      <c r="E678" s="10"/>
      <c r="F678" s="10"/>
      <c r="G678" s="10"/>
      <c r="H678" s="10"/>
      <c r="I678" s="10"/>
      <c r="J678" s="10"/>
      <c r="K678" s="41"/>
      <c r="L678" s="30"/>
      <c r="M678" s="30"/>
    </row>
    <row r="679" spans="1:13" x14ac:dyDescent="0.25">
      <c r="A679" s="10"/>
      <c r="B679" s="10"/>
      <c r="C679" s="10"/>
      <c r="D679" s="22"/>
      <c r="E679" s="9" t="s">
        <v>16</v>
      </c>
      <c r="F679" s="13">
        <v>0</v>
      </c>
      <c r="G679" s="14">
        <v>6</v>
      </c>
      <c r="H679" s="14">
        <v>0</v>
      </c>
      <c r="I679" s="14">
        <v>0</v>
      </c>
      <c r="J679" s="11">
        <f>OR(F679&lt;&gt;0,G679&lt;&gt;0,H679&lt;&gt;0,I679&lt;&gt;0)*(F679 + (F679 = 0))*(G679 + (G679 = 0))*(H679 + (H679 = 0))*(I679 + (I679 = 0))</f>
        <v>6</v>
      </c>
      <c r="K679" s="41"/>
      <c r="L679" s="30"/>
      <c r="M679" s="30"/>
    </row>
    <row r="680" spans="1:13" x14ac:dyDescent="0.25">
      <c r="A680" s="10"/>
      <c r="B680" s="10"/>
      <c r="C680" s="10"/>
      <c r="D680" s="22"/>
      <c r="E680" s="10"/>
      <c r="F680" s="10"/>
      <c r="G680" s="10"/>
      <c r="H680" s="10"/>
      <c r="I680" s="10"/>
      <c r="J680" s="15" t="s">
        <v>281</v>
      </c>
      <c r="K680" s="42">
        <f>J679</f>
        <v>6</v>
      </c>
      <c r="L680" s="30">
        <v>2.3199999999999998</v>
      </c>
      <c r="M680" s="31">
        <f>ROUND(K680*L680,2)</f>
        <v>13.92</v>
      </c>
    </row>
    <row r="681" spans="1:13" ht="0.95" customHeight="1" x14ac:dyDescent="0.25">
      <c r="A681" s="16"/>
      <c r="B681" s="16"/>
      <c r="C681" s="16"/>
      <c r="D681" s="23"/>
      <c r="E681" s="16"/>
      <c r="F681" s="16"/>
      <c r="G681" s="16"/>
      <c r="H681" s="16"/>
      <c r="I681" s="16"/>
      <c r="J681" s="16"/>
      <c r="K681" s="43"/>
      <c r="L681" s="32"/>
      <c r="M681" s="32"/>
    </row>
    <row r="682" spans="1:13" ht="22.5" x14ac:dyDescent="0.25">
      <c r="A682" s="8" t="s">
        <v>491</v>
      </c>
      <c r="B682" s="9" t="s">
        <v>21</v>
      </c>
      <c r="C682" s="9" t="s">
        <v>39</v>
      </c>
      <c r="D682" s="12" t="s">
        <v>492</v>
      </c>
      <c r="E682" s="10"/>
      <c r="F682" s="10"/>
      <c r="G682" s="10"/>
      <c r="H682" s="10"/>
      <c r="I682" s="10"/>
      <c r="J682" s="10"/>
      <c r="K682" s="40">
        <f>K685</f>
        <v>3</v>
      </c>
      <c r="L682" s="29">
        <f>L685</f>
        <v>7.06</v>
      </c>
      <c r="M682" s="29">
        <f>M685</f>
        <v>21.18</v>
      </c>
    </row>
    <row r="683" spans="1:13" ht="191.25" x14ac:dyDescent="0.25">
      <c r="A683" s="10"/>
      <c r="B683" s="10"/>
      <c r="C683" s="10"/>
      <c r="D683" s="12" t="s">
        <v>493</v>
      </c>
      <c r="E683" s="10"/>
      <c r="F683" s="10"/>
      <c r="G683" s="10"/>
      <c r="H683" s="10"/>
      <c r="I683" s="10"/>
      <c r="J683" s="10"/>
      <c r="K683" s="41"/>
      <c r="L683" s="30"/>
      <c r="M683" s="30"/>
    </row>
    <row r="684" spans="1:13" x14ac:dyDescent="0.25">
      <c r="A684" s="10"/>
      <c r="B684" s="10"/>
      <c r="C684" s="10"/>
      <c r="D684" s="22"/>
      <c r="E684" s="9" t="s">
        <v>16</v>
      </c>
      <c r="F684" s="13">
        <v>3</v>
      </c>
      <c r="G684" s="14">
        <v>0</v>
      </c>
      <c r="H684" s="14">
        <v>0</v>
      </c>
      <c r="I684" s="14">
        <v>0</v>
      </c>
      <c r="J684" s="11">
        <f>OR(F684&lt;&gt;0,G684&lt;&gt;0,H684&lt;&gt;0,I684&lt;&gt;0)*(F684 + (F684 = 0))*(G684 + (G684 = 0))*(H684 + (H684 = 0))*(I684 + (I684 = 0))</f>
        <v>3</v>
      </c>
      <c r="K684" s="41"/>
      <c r="L684" s="30"/>
      <c r="M684" s="30"/>
    </row>
    <row r="685" spans="1:13" x14ac:dyDescent="0.25">
      <c r="A685" s="10"/>
      <c r="B685" s="10"/>
      <c r="C685" s="10"/>
      <c r="D685" s="22"/>
      <c r="E685" s="10"/>
      <c r="F685" s="10"/>
      <c r="G685" s="10"/>
      <c r="H685" s="10"/>
      <c r="I685" s="10"/>
      <c r="J685" s="15" t="s">
        <v>494</v>
      </c>
      <c r="K685" s="42">
        <f>J684</f>
        <v>3</v>
      </c>
      <c r="L685" s="30">
        <v>7.06</v>
      </c>
      <c r="M685" s="31">
        <f>ROUND(K685*L685,2)</f>
        <v>21.18</v>
      </c>
    </row>
    <row r="686" spans="1:13" ht="0.95" customHeight="1" x14ac:dyDescent="0.25">
      <c r="A686" s="16"/>
      <c r="B686" s="16"/>
      <c r="C686" s="16"/>
      <c r="D686" s="23"/>
      <c r="E686" s="16"/>
      <c r="F686" s="16"/>
      <c r="G686" s="16"/>
      <c r="H686" s="16"/>
      <c r="I686" s="16"/>
      <c r="J686" s="16"/>
      <c r="K686" s="43"/>
      <c r="L686" s="32"/>
      <c r="M686" s="32"/>
    </row>
    <row r="687" spans="1:13" ht="22.5" x14ac:dyDescent="0.25">
      <c r="A687" s="8" t="s">
        <v>519</v>
      </c>
      <c r="B687" s="9" t="s">
        <v>21</v>
      </c>
      <c r="C687" s="9" t="s">
        <v>39</v>
      </c>
      <c r="D687" s="12" t="s">
        <v>520</v>
      </c>
      <c r="E687" s="10"/>
      <c r="F687" s="10"/>
      <c r="G687" s="10"/>
      <c r="H687" s="10"/>
      <c r="I687" s="10"/>
      <c r="J687" s="10"/>
      <c r="K687" s="40">
        <f>K690</f>
        <v>3</v>
      </c>
      <c r="L687" s="29">
        <f>L690</f>
        <v>14</v>
      </c>
      <c r="M687" s="29">
        <f>M690</f>
        <v>42</v>
      </c>
    </row>
    <row r="688" spans="1:13" ht="135" x14ac:dyDescent="0.25">
      <c r="A688" s="10"/>
      <c r="B688" s="10"/>
      <c r="C688" s="10"/>
      <c r="D688" s="12" t="s">
        <v>521</v>
      </c>
      <c r="E688" s="10"/>
      <c r="F688" s="10"/>
      <c r="G688" s="10"/>
      <c r="H688" s="10"/>
      <c r="I688" s="10"/>
      <c r="J688" s="10"/>
      <c r="K688" s="41"/>
      <c r="L688" s="30"/>
      <c r="M688" s="30"/>
    </row>
    <row r="689" spans="1:13" x14ac:dyDescent="0.25">
      <c r="A689" s="10"/>
      <c r="B689" s="10"/>
      <c r="C689" s="10"/>
      <c r="D689" s="22"/>
      <c r="E689" s="9" t="s">
        <v>16</v>
      </c>
      <c r="F689" s="13">
        <v>3</v>
      </c>
      <c r="G689" s="14">
        <v>0</v>
      </c>
      <c r="H689" s="14">
        <v>0</v>
      </c>
      <c r="I689" s="14">
        <v>0</v>
      </c>
      <c r="J689" s="11">
        <f>OR(F689&lt;&gt;0,G689&lt;&gt;0,H689&lt;&gt;0,I689&lt;&gt;0)*(F689 + (F689 = 0))*(G689 + (G689 = 0))*(H689 + (H689 = 0))*(I689 + (I689 = 0))</f>
        <v>3</v>
      </c>
      <c r="K689" s="41"/>
      <c r="L689" s="30"/>
      <c r="M689" s="30"/>
    </row>
    <row r="690" spans="1:13" x14ac:dyDescent="0.25">
      <c r="A690" s="10"/>
      <c r="B690" s="10"/>
      <c r="C690" s="10"/>
      <c r="D690" s="22"/>
      <c r="E690" s="10"/>
      <c r="F690" s="10"/>
      <c r="G690" s="10"/>
      <c r="H690" s="10"/>
      <c r="I690" s="10"/>
      <c r="J690" s="15" t="s">
        <v>522</v>
      </c>
      <c r="K690" s="42">
        <f>J689</f>
        <v>3</v>
      </c>
      <c r="L690" s="30">
        <v>14</v>
      </c>
      <c r="M690" s="31">
        <f>ROUND(K690*L690,2)</f>
        <v>42</v>
      </c>
    </row>
    <row r="691" spans="1:13" ht="0.95" customHeight="1" x14ac:dyDescent="0.25">
      <c r="A691" s="16"/>
      <c r="B691" s="16"/>
      <c r="C691" s="16"/>
      <c r="D691" s="23"/>
      <c r="E691" s="16"/>
      <c r="F691" s="16"/>
      <c r="G691" s="16"/>
      <c r="H691" s="16"/>
      <c r="I691" s="16"/>
      <c r="J691" s="16"/>
      <c r="K691" s="43"/>
      <c r="L691" s="32"/>
      <c r="M691" s="32"/>
    </row>
    <row r="692" spans="1:13" x14ac:dyDescent="0.25">
      <c r="A692" s="8" t="s">
        <v>523</v>
      </c>
      <c r="B692" s="9" t="s">
        <v>21</v>
      </c>
      <c r="C692" s="9" t="s">
        <v>48</v>
      </c>
      <c r="D692" s="12" t="s">
        <v>61</v>
      </c>
      <c r="E692" s="10"/>
      <c r="F692" s="10"/>
      <c r="G692" s="10"/>
      <c r="H692" s="10"/>
      <c r="I692" s="10"/>
      <c r="J692" s="10"/>
      <c r="K692" s="40">
        <f>K695</f>
        <v>1</v>
      </c>
      <c r="L692" s="29">
        <f>L695</f>
        <v>125</v>
      </c>
      <c r="M692" s="29">
        <f>M695</f>
        <v>125</v>
      </c>
    </row>
    <row r="693" spans="1:13" ht="67.5" x14ac:dyDescent="0.25">
      <c r="A693" s="10"/>
      <c r="B693" s="10"/>
      <c r="C693" s="10"/>
      <c r="D693" s="12" t="s">
        <v>524</v>
      </c>
      <c r="E693" s="10"/>
      <c r="F693" s="10"/>
      <c r="G693" s="10"/>
      <c r="H693" s="10"/>
      <c r="I693" s="10"/>
      <c r="J693" s="10"/>
      <c r="K693" s="41"/>
      <c r="L693" s="30"/>
      <c r="M693" s="30"/>
    </row>
    <row r="694" spans="1:13" x14ac:dyDescent="0.25">
      <c r="A694" s="10"/>
      <c r="B694" s="10"/>
      <c r="C694" s="10"/>
      <c r="D694" s="22"/>
      <c r="E694" s="9" t="s">
        <v>16</v>
      </c>
      <c r="F694" s="13">
        <v>1</v>
      </c>
      <c r="G694" s="14">
        <v>0</v>
      </c>
      <c r="H694" s="14">
        <v>0</v>
      </c>
      <c r="I694" s="14">
        <v>0</v>
      </c>
      <c r="J694" s="11">
        <f>OR(F694&lt;&gt;0,G694&lt;&gt;0,H694&lt;&gt;0,I694&lt;&gt;0)*(F694 + (F694 = 0))*(G694 + (G694 = 0))*(H694 + (H694 = 0))*(I694 + (I694 = 0))</f>
        <v>1</v>
      </c>
      <c r="K694" s="41"/>
      <c r="L694" s="30"/>
      <c r="M694" s="30"/>
    </row>
    <row r="695" spans="1:13" x14ac:dyDescent="0.25">
      <c r="A695" s="10"/>
      <c r="B695" s="10"/>
      <c r="C695" s="10"/>
      <c r="D695" s="22"/>
      <c r="E695" s="10"/>
      <c r="F695" s="10"/>
      <c r="G695" s="10"/>
      <c r="H695" s="10"/>
      <c r="I695" s="10"/>
      <c r="J695" s="15" t="s">
        <v>525</v>
      </c>
      <c r="K695" s="42">
        <f>J694</f>
        <v>1</v>
      </c>
      <c r="L695" s="33">
        <v>125</v>
      </c>
      <c r="M695" s="31">
        <f>ROUND(K695*L695,2)</f>
        <v>125</v>
      </c>
    </row>
    <row r="696" spans="1:13" ht="0.95" customHeight="1" x14ac:dyDescent="0.25">
      <c r="A696" s="16"/>
      <c r="B696" s="16"/>
      <c r="C696" s="16"/>
      <c r="D696" s="23"/>
      <c r="E696" s="16"/>
      <c r="F696" s="16"/>
      <c r="G696" s="16"/>
      <c r="H696" s="16"/>
      <c r="I696" s="16"/>
      <c r="J696" s="16"/>
      <c r="K696" s="43"/>
      <c r="L696" s="32"/>
      <c r="M696" s="32"/>
    </row>
    <row r="697" spans="1:13" x14ac:dyDescent="0.25">
      <c r="A697" s="10"/>
      <c r="B697" s="10"/>
      <c r="C697" s="10"/>
      <c r="D697" s="22"/>
      <c r="E697" s="10"/>
      <c r="F697" s="10"/>
      <c r="G697" s="10"/>
      <c r="H697" s="10"/>
      <c r="I697" s="10"/>
      <c r="J697" s="15" t="s">
        <v>526</v>
      </c>
      <c r="K697" s="41">
        <v>1</v>
      </c>
      <c r="L697" s="31">
        <f>M672+M677+M682+M687+M692</f>
        <v>544.1</v>
      </c>
      <c r="M697" s="31">
        <f>ROUND(K697*L697,2)</f>
        <v>544.1</v>
      </c>
    </row>
    <row r="698" spans="1:13" ht="0.95" customHeight="1" x14ac:dyDescent="0.25">
      <c r="A698" s="16"/>
      <c r="B698" s="16"/>
      <c r="C698" s="16"/>
      <c r="D698" s="23"/>
      <c r="E698" s="16"/>
      <c r="F698" s="16"/>
      <c r="G698" s="16"/>
      <c r="H698" s="16"/>
      <c r="I698" s="16"/>
      <c r="J698" s="16"/>
      <c r="K698" s="43"/>
      <c r="L698" s="32"/>
      <c r="M698" s="32"/>
    </row>
    <row r="699" spans="1:13" x14ac:dyDescent="0.25">
      <c r="A699" s="6" t="s">
        <v>527</v>
      </c>
      <c r="B699" s="6" t="s">
        <v>15</v>
      </c>
      <c r="C699" s="6" t="s">
        <v>16</v>
      </c>
      <c r="D699" s="21" t="s">
        <v>528</v>
      </c>
      <c r="E699" s="7"/>
      <c r="F699" s="7"/>
      <c r="G699" s="7"/>
      <c r="H699" s="7"/>
      <c r="I699" s="7"/>
      <c r="J699" s="7"/>
      <c r="K699" s="39">
        <f>K735</f>
        <v>1</v>
      </c>
      <c r="L699" s="28">
        <f>L735</f>
        <v>981.8</v>
      </c>
      <c r="M699" s="28">
        <f>M735</f>
        <v>981.8</v>
      </c>
    </row>
    <row r="700" spans="1:13" ht="22.5" x14ac:dyDescent="0.25">
      <c r="A700" s="8" t="s">
        <v>529</v>
      </c>
      <c r="B700" s="9" t="s">
        <v>21</v>
      </c>
      <c r="C700" s="9" t="s">
        <v>39</v>
      </c>
      <c r="D700" s="12" t="s">
        <v>530</v>
      </c>
      <c r="E700" s="10"/>
      <c r="F700" s="10"/>
      <c r="G700" s="10"/>
      <c r="H700" s="10"/>
      <c r="I700" s="10"/>
      <c r="J700" s="10"/>
      <c r="K700" s="40">
        <f>K703</f>
        <v>4</v>
      </c>
      <c r="L700" s="29">
        <f>L703</f>
        <v>66.92</v>
      </c>
      <c r="M700" s="29">
        <f>M703</f>
        <v>267.68</v>
      </c>
    </row>
    <row r="701" spans="1:13" ht="371.25" x14ac:dyDescent="0.25">
      <c r="A701" s="10"/>
      <c r="B701" s="10"/>
      <c r="C701" s="10"/>
      <c r="D701" s="12" t="s">
        <v>531</v>
      </c>
      <c r="E701" s="10"/>
      <c r="F701" s="10"/>
      <c r="G701" s="10"/>
      <c r="H701" s="10"/>
      <c r="I701" s="10"/>
      <c r="J701" s="10"/>
      <c r="K701" s="41"/>
      <c r="L701" s="30"/>
      <c r="M701" s="30"/>
    </row>
    <row r="702" spans="1:13" x14ac:dyDescent="0.25">
      <c r="A702" s="10"/>
      <c r="B702" s="10"/>
      <c r="C702" s="10"/>
      <c r="D702" s="22"/>
      <c r="E702" s="9" t="s">
        <v>16</v>
      </c>
      <c r="F702" s="13">
        <v>4</v>
      </c>
      <c r="G702" s="14">
        <v>0</v>
      </c>
      <c r="H702" s="14">
        <v>0</v>
      </c>
      <c r="I702" s="14">
        <v>0</v>
      </c>
      <c r="J702" s="11">
        <f>OR(F702&lt;&gt;0,G702&lt;&gt;0,H702&lt;&gt;0,I702&lt;&gt;0)*(F702 + (F702 = 0))*(G702 + (G702 = 0))*(H702 + (H702 = 0))*(I702 + (I702 = 0))</f>
        <v>4</v>
      </c>
      <c r="K702" s="41"/>
      <c r="L702" s="30"/>
      <c r="M702" s="30"/>
    </row>
    <row r="703" spans="1:13" x14ac:dyDescent="0.25">
      <c r="A703" s="10"/>
      <c r="B703" s="10"/>
      <c r="C703" s="10"/>
      <c r="D703" s="22"/>
      <c r="E703" s="10"/>
      <c r="F703" s="10"/>
      <c r="G703" s="10"/>
      <c r="H703" s="10"/>
      <c r="I703" s="10"/>
      <c r="J703" s="15" t="s">
        <v>532</v>
      </c>
      <c r="K703" s="42">
        <f>J702</f>
        <v>4</v>
      </c>
      <c r="L703" s="30">
        <v>66.92</v>
      </c>
      <c r="M703" s="31">
        <f>ROUND(K703*L703,2)</f>
        <v>267.68</v>
      </c>
    </row>
    <row r="704" spans="1:13" ht="0.95" customHeight="1" x14ac:dyDescent="0.25">
      <c r="A704" s="16"/>
      <c r="B704" s="16"/>
      <c r="C704" s="16"/>
      <c r="D704" s="23"/>
      <c r="E704" s="16"/>
      <c r="F704" s="16"/>
      <c r="G704" s="16"/>
      <c r="H704" s="16"/>
      <c r="I704" s="16"/>
      <c r="J704" s="16"/>
      <c r="K704" s="43"/>
      <c r="L704" s="32"/>
      <c r="M704" s="32"/>
    </row>
    <row r="705" spans="1:13" x14ac:dyDescent="0.25">
      <c r="A705" s="8" t="s">
        <v>533</v>
      </c>
      <c r="B705" s="9" t="s">
        <v>21</v>
      </c>
      <c r="C705" s="9" t="s">
        <v>39</v>
      </c>
      <c r="D705" s="12" t="s">
        <v>534</v>
      </c>
      <c r="E705" s="10"/>
      <c r="F705" s="10"/>
      <c r="G705" s="10"/>
      <c r="H705" s="10"/>
      <c r="I705" s="10"/>
      <c r="J705" s="10"/>
      <c r="K705" s="40">
        <f>K708</f>
        <v>2</v>
      </c>
      <c r="L705" s="29">
        <f>L708</f>
        <v>78.400000000000006</v>
      </c>
      <c r="M705" s="29">
        <f>M708</f>
        <v>156.80000000000001</v>
      </c>
    </row>
    <row r="706" spans="1:13" ht="326.25" x14ac:dyDescent="0.25">
      <c r="A706" s="10"/>
      <c r="B706" s="10"/>
      <c r="C706" s="10"/>
      <c r="D706" s="12" t="s">
        <v>535</v>
      </c>
      <c r="E706" s="10"/>
      <c r="F706" s="10"/>
      <c r="G706" s="10"/>
      <c r="H706" s="10"/>
      <c r="I706" s="10"/>
      <c r="J706" s="10"/>
      <c r="K706" s="41"/>
      <c r="L706" s="30"/>
      <c r="M706" s="30"/>
    </row>
    <row r="707" spans="1:13" x14ac:dyDescent="0.25">
      <c r="A707" s="10"/>
      <c r="B707" s="10"/>
      <c r="C707" s="10"/>
      <c r="D707" s="22"/>
      <c r="E707" s="9" t="s">
        <v>16</v>
      </c>
      <c r="F707" s="13">
        <v>2</v>
      </c>
      <c r="G707" s="14">
        <v>0</v>
      </c>
      <c r="H707" s="14">
        <v>0</v>
      </c>
      <c r="I707" s="14">
        <v>0</v>
      </c>
      <c r="J707" s="11">
        <f>OR(F707&lt;&gt;0,G707&lt;&gt;0,H707&lt;&gt;0,I707&lt;&gt;0)*(F707 + (F707 = 0))*(G707 + (G707 = 0))*(H707 + (H707 = 0))*(I707 + (I707 = 0))</f>
        <v>2</v>
      </c>
      <c r="K707" s="41"/>
      <c r="L707" s="30"/>
      <c r="M707" s="30"/>
    </row>
    <row r="708" spans="1:13" x14ac:dyDescent="0.25">
      <c r="A708" s="10"/>
      <c r="B708" s="10"/>
      <c r="C708" s="10"/>
      <c r="D708" s="22"/>
      <c r="E708" s="10"/>
      <c r="F708" s="10"/>
      <c r="G708" s="10"/>
      <c r="H708" s="10"/>
      <c r="I708" s="10"/>
      <c r="J708" s="15" t="s">
        <v>536</v>
      </c>
      <c r="K708" s="42">
        <f>J707</f>
        <v>2</v>
      </c>
      <c r="L708" s="30">
        <v>78.400000000000006</v>
      </c>
      <c r="M708" s="31">
        <f>ROUND(K708*L708,2)</f>
        <v>156.80000000000001</v>
      </c>
    </row>
    <row r="709" spans="1:13" ht="0.95" customHeight="1" x14ac:dyDescent="0.25">
      <c r="A709" s="16"/>
      <c r="B709" s="16"/>
      <c r="C709" s="16"/>
      <c r="D709" s="23"/>
      <c r="E709" s="16"/>
      <c r="F709" s="16"/>
      <c r="G709" s="16"/>
      <c r="H709" s="16"/>
      <c r="I709" s="16"/>
      <c r="J709" s="16"/>
      <c r="K709" s="43"/>
      <c r="L709" s="32"/>
      <c r="M709" s="32"/>
    </row>
    <row r="710" spans="1:13" ht="22.5" x14ac:dyDescent="0.25">
      <c r="A710" s="8" t="s">
        <v>410</v>
      </c>
      <c r="B710" s="9" t="s">
        <v>21</v>
      </c>
      <c r="C710" s="9" t="s">
        <v>39</v>
      </c>
      <c r="D710" s="12" t="s">
        <v>411</v>
      </c>
      <c r="E710" s="10"/>
      <c r="F710" s="10"/>
      <c r="G710" s="10"/>
      <c r="H710" s="10"/>
      <c r="I710" s="10"/>
      <c r="J710" s="10"/>
      <c r="K710" s="40">
        <f>K713</f>
        <v>4</v>
      </c>
      <c r="L710" s="29">
        <f>L713</f>
        <v>6.64</v>
      </c>
      <c r="M710" s="29">
        <f>M713</f>
        <v>26.56</v>
      </c>
    </row>
    <row r="711" spans="1:13" ht="168.75" x14ac:dyDescent="0.25">
      <c r="A711" s="10"/>
      <c r="B711" s="10"/>
      <c r="C711" s="10"/>
      <c r="D711" s="12" t="s">
        <v>412</v>
      </c>
      <c r="E711" s="10"/>
      <c r="F711" s="10"/>
      <c r="G711" s="10"/>
      <c r="H711" s="10"/>
      <c r="I711" s="10"/>
      <c r="J711" s="10"/>
      <c r="K711" s="41"/>
      <c r="L711" s="30"/>
      <c r="M711" s="30"/>
    </row>
    <row r="712" spans="1:13" x14ac:dyDescent="0.25">
      <c r="A712" s="10"/>
      <c r="B712" s="10"/>
      <c r="C712" s="10"/>
      <c r="D712" s="22"/>
      <c r="E712" s="9" t="s">
        <v>16</v>
      </c>
      <c r="F712" s="13">
        <v>4</v>
      </c>
      <c r="G712" s="14">
        <v>0</v>
      </c>
      <c r="H712" s="14">
        <v>0</v>
      </c>
      <c r="I712" s="14">
        <v>0</v>
      </c>
      <c r="J712" s="11">
        <f>OR(F712&lt;&gt;0,G712&lt;&gt;0,H712&lt;&gt;0,I712&lt;&gt;0)*(F712 + (F712 = 0))*(G712 + (G712 = 0))*(H712 + (H712 = 0))*(I712 + (I712 = 0))</f>
        <v>4</v>
      </c>
      <c r="K712" s="41"/>
      <c r="L712" s="30"/>
      <c r="M712" s="30"/>
    </row>
    <row r="713" spans="1:13" x14ac:dyDescent="0.25">
      <c r="A713" s="10"/>
      <c r="B713" s="10"/>
      <c r="C713" s="10"/>
      <c r="D713" s="22"/>
      <c r="E713" s="10"/>
      <c r="F713" s="10"/>
      <c r="G713" s="10"/>
      <c r="H713" s="10"/>
      <c r="I713" s="10"/>
      <c r="J713" s="15" t="s">
        <v>413</v>
      </c>
      <c r="K713" s="42">
        <f>J712</f>
        <v>4</v>
      </c>
      <c r="L713" s="30">
        <v>6.64</v>
      </c>
      <c r="M713" s="31">
        <f>ROUND(K713*L713,2)</f>
        <v>26.56</v>
      </c>
    </row>
    <row r="714" spans="1:13" ht="0.95" customHeight="1" x14ac:dyDescent="0.25">
      <c r="A714" s="16"/>
      <c r="B714" s="16"/>
      <c r="C714" s="16"/>
      <c r="D714" s="23"/>
      <c r="E714" s="16"/>
      <c r="F714" s="16"/>
      <c r="G714" s="16"/>
      <c r="H714" s="16"/>
      <c r="I714" s="16"/>
      <c r="J714" s="16"/>
      <c r="K714" s="43"/>
      <c r="L714" s="32"/>
      <c r="M714" s="32"/>
    </row>
    <row r="715" spans="1:13" ht="33.75" x14ac:dyDescent="0.25">
      <c r="A715" s="8" t="s">
        <v>278</v>
      </c>
      <c r="B715" s="9" t="s">
        <v>21</v>
      </c>
      <c r="C715" s="9" t="s">
        <v>22</v>
      </c>
      <c r="D715" s="12" t="s">
        <v>279</v>
      </c>
      <c r="E715" s="10"/>
      <c r="F715" s="10"/>
      <c r="G715" s="10"/>
      <c r="H715" s="10"/>
      <c r="I715" s="10"/>
      <c r="J715" s="10"/>
      <c r="K715" s="40">
        <f>K718</f>
        <v>12</v>
      </c>
      <c r="L715" s="29">
        <f>L718</f>
        <v>2.3199999999999998</v>
      </c>
      <c r="M715" s="29">
        <f>M718</f>
        <v>27.84</v>
      </c>
    </row>
    <row r="716" spans="1:13" ht="180" x14ac:dyDescent="0.25">
      <c r="A716" s="10"/>
      <c r="B716" s="10"/>
      <c r="C716" s="10"/>
      <c r="D716" s="12" t="s">
        <v>280</v>
      </c>
      <c r="E716" s="10"/>
      <c r="F716" s="10"/>
      <c r="G716" s="10"/>
      <c r="H716" s="10"/>
      <c r="I716" s="10"/>
      <c r="J716" s="10"/>
      <c r="K716" s="41"/>
      <c r="L716" s="30"/>
      <c r="M716" s="30"/>
    </row>
    <row r="717" spans="1:13" x14ac:dyDescent="0.25">
      <c r="A717" s="10"/>
      <c r="B717" s="10"/>
      <c r="C717" s="10"/>
      <c r="D717" s="22"/>
      <c r="E717" s="9" t="s">
        <v>16</v>
      </c>
      <c r="F717" s="13">
        <v>0</v>
      </c>
      <c r="G717" s="14">
        <v>12</v>
      </c>
      <c r="H717" s="14">
        <v>0</v>
      </c>
      <c r="I717" s="14">
        <v>0</v>
      </c>
      <c r="J717" s="11">
        <f>OR(F717&lt;&gt;0,G717&lt;&gt;0,H717&lt;&gt;0,I717&lt;&gt;0)*(F717 + (F717 = 0))*(G717 + (G717 = 0))*(H717 + (H717 = 0))*(I717 + (I717 = 0))</f>
        <v>12</v>
      </c>
      <c r="K717" s="41"/>
      <c r="L717" s="30"/>
      <c r="M717" s="30"/>
    </row>
    <row r="718" spans="1:13" x14ac:dyDescent="0.25">
      <c r="A718" s="10"/>
      <c r="B718" s="10"/>
      <c r="C718" s="10"/>
      <c r="D718" s="22"/>
      <c r="E718" s="10"/>
      <c r="F718" s="10"/>
      <c r="G718" s="10"/>
      <c r="H718" s="10"/>
      <c r="I718" s="10"/>
      <c r="J718" s="15" t="s">
        <v>281</v>
      </c>
      <c r="K718" s="42">
        <f>J717</f>
        <v>12</v>
      </c>
      <c r="L718" s="30">
        <v>2.3199999999999998</v>
      </c>
      <c r="M718" s="31">
        <f>ROUND(K718*L718,2)</f>
        <v>27.84</v>
      </c>
    </row>
    <row r="719" spans="1:13" ht="0.95" customHeight="1" x14ac:dyDescent="0.25">
      <c r="A719" s="16"/>
      <c r="B719" s="16"/>
      <c r="C719" s="16"/>
      <c r="D719" s="23"/>
      <c r="E719" s="16"/>
      <c r="F719" s="16"/>
      <c r="G719" s="16"/>
      <c r="H719" s="16"/>
      <c r="I719" s="16"/>
      <c r="J719" s="16"/>
      <c r="K719" s="43"/>
      <c r="L719" s="32"/>
      <c r="M719" s="32"/>
    </row>
    <row r="720" spans="1:13" ht="33.75" x14ac:dyDescent="0.25">
      <c r="A720" s="8" t="s">
        <v>537</v>
      </c>
      <c r="B720" s="9" t="s">
        <v>21</v>
      </c>
      <c r="C720" s="9" t="s">
        <v>22</v>
      </c>
      <c r="D720" s="12" t="s">
        <v>538</v>
      </c>
      <c r="E720" s="10"/>
      <c r="F720" s="10"/>
      <c r="G720" s="10"/>
      <c r="H720" s="10"/>
      <c r="I720" s="10"/>
      <c r="J720" s="10"/>
      <c r="K720" s="40">
        <f>K723</f>
        <v>64</v>
      </c>
      <c r="L720" s="29">
        <f>L723</f>
        <v>2.23</v>
      </c>
      <c r="M720" s="29">
        <f>M723</f>
        <v>142.72</v>
      </c>
    </row>
    <row r="721" spans="1:13" ht="180" x14ac:dyDescent="0.25">
      <c r="A721" s="10"/>
      <c r="B721" s="10"/>
      <c r="C721" s="10"/>
      <c r="D721" s="12" t="s">
        <v>539</v>
      </c>
      <c r="E721" s="10"/>
      <c r="F721" s="10"/>
      <c r="G721" s="10"/>
      <c r="H721" s="10"/>
      <c r="I721" s="10"/>
      <c r="J721" s="10"/>
      <c r="K721" s="41"/>
      <c r="L721" s="30"/>
      <c r="M721" s="30"/>
    </row>
    <row r="722" spans="1:13" x14ac:dyDescent="0.25">
      <c r="A722" s="10"/>
      <c r="B722" s="10"/>
      <c r="C722" s="10"/>
      <c r="D722" s="22"/>
      <c r="E722" s="9" t="s">
        <v>16</v>
      </c>
      <c r="F722" s="13">
        <v>0</v>
      </c>
      <c r="G722" s="14">
        <v>64</v>
      </c>
      <c r="H722" s="14">
        <v>0</v>
      </c>
      <c r="I722" s="14">
        <v>0</v>
      </c>
      <c r="J722" s="11">
        <f>OR(F722&lt;&gt;0,G722&lt;&gt;0,H722&lt;&gt;0,I722&lt;&gt;0)*(F722 + (F722 = 0))*(G722 + (G722 = 0))*(H722 + (H722 = 0))*(I722 + (I722 = 0))</f>
        <v>64</v>
      </c>
      <c r="K722" s="41"/>
      <c r="L722" s="30"/>
      <c r="M722" s="30"/>
    </row>
    <row r="723" spans="1:13" x14ac:dyDescent="0.25">
      <c r="A723" s="10"/>
      <c r="B723" s="10"/>
      <c r="C723" s="10"/>
      <c r="D723" s="22"/>
      <c r="E723" s="10"/>
      <c r="F723" s="10"/>
      <c r="G723" s="10"/>
      <c r="H723" s="10"/>
      <c r="I723" s="10"/>
      <c r="J723" s="15" t="s">
        <v>540</v>
      </c>
      <c r="K723" s="42">
        <f>J722</f>
        <v>64</v>
      </c>
      <c r="L723" s="30">
        <v>2.23</v>
      </c>
      <c r="M723" s="31">
        <f>ROUND(K723*L723,2)</f>
        <v>142.72</v>
      </c>
    </row>
    <row r="724" spans="1:13" ht="0.95" customHeight="1" x14ac:dyDescent="0.25">
      <c r="A724" s="16"/>
      <c r="B724" s="16"/>
      <c r="C724" s="16"/>
      <c r="D724" s="23"/>
      <c r="E724" s="16"/>
      <c r="F724" s="16"/>
      <c r="G724" s="16"/>
      <c r="H724" s="16"/>
      <c r="I724" s="16"/>
      <c r="J724" s="16"/>
      <c r="K724" s="43"/>
      <c r="L724" s="32"/>
      <c r="M724" s="32"/>
    </row>
    <row r="725" spans="1:13" ht="33.75" x14ac:dyDescent="0.25">
      <c r="A725" s="8" t="s">
        <v>541</v>
      </c>
      <c r="B725" s="9" t="s">
        <v>21</v>
      </c>
      <c r="C725" s="9" t="s">
        <v>22</v>
      </c>
      <c r="D725" s="12" t="s">
        <v>542</v>
      </c>
      <c r="E725" s="10"/>
      <c r="F725" s="10"/>
      <c r="G725" s="10"/>
      <c r="H725" s="10"/>
      <c r="I725" s="10"/>
      <c r="J725" s="10"/>
      <c r="K725" s="40">
        <f>K728</f>
        <v>89</v>
      </c>
      <c r="L725" s="29">
        <f>L728</f>
        <v>1.8</v>
      </c>
      <c r="M725" s="29">
        <f>M728</f>
        <v>160.19999999999999</v>
      </c>
    </row>
    <row r="726" spans="1:13" ht="180" x14ac:dyDescent="0.25">
      <c r="A726" s="10"/>
      <c r="B726" s="10"/>
      <c r="C726" s="10"/>
      <c r="D726" s="12" t="s">
        <v>543</v>
      </c>
      <c r="E726" s="10"/>
      <c r="F726" s="10"/>
      <c r="G726" s="10"/>
      <c r="H726" s="10"/>
      <c r="I726" s="10"/>
      <c r="J726" s="10"/>
      <c r="K726" s="41"/>
      <c r="L726" s="30"/>
      <c r="M726" s="30"/>
    </row>
    <row r="727" spans="1:13" x14ac:dyDescent="0.25">
      <c r="A727" s="10"/>
      <c r="B727" s="10"/>
      <c r="C727" s="10"/>
      <c r="D727" s="22"/>
      <c r="E727" s="9" t="s">
        <v>16</v>
      </c>
      <c r="F727" s="13">
        <v>0</v>
      </c>
      <c r="G727" s="14">
        <v>89</v>
      </c>
      <c r="H727" s="14">
        <v>0</v>
      </c>
      <c r="I727" s="14">
        <v>0</v>
      </c>
      <c r="J727" s="11">
        <f>OR(F727&lt;&gt;0,G727&lt;&gt;0,H727&lt;&gt;0,I727&lt;&gt;0)*(F727 + (F727 = 0))*(G727 + (G727 = 0))*(H727 + (H727 = 0))*(I727 + (I727 = 0))</f>
        <v>89</v>
      </c>
      <c r="K727" s="41"/>
      <c r="L727" s="30"/>
      <c r="M727" s="30"/>
    </row>
    <row r="728" spans="1:13" x14ac:dyDescent="0.25">
      <c r="A728" s="10"/>
      <c r="B728" s="10"/>
      <c r="C728" s="10"/>
      <c r="D728" s="22"/>
      <c r="E728" s="10"/>
      <c r="F728" s="10"/>
      <c r="G728" s="10"/>
      <c r="H728" s="10"/>
      <c r="I728" s="10"/>
      <c r="J728" s="15" t="s">
        <v>544</v>
      </c>
      <c r="K728" s="42">
        <f>J727</f>
        <v>89</v>
      </c>
      <c r="L728" s="30">
        <v>1.8</v>
      </c>
      <c r="M728" s="31">
        <f>ROUND(K728*L728,2)</f>
        <v>160.19999999999999</v>
      </c>
    </row>
    <row r="729" spans="1:13" ht="0.95" customHeight="1" x14ac:dyDescent="0.25">
      <c r="A729" s="16"/>
      <c r="B729" s="16"/>
      <c r="C729" s="16"/>
      <c r="D729" s="23"/>
      <c r="E729" s="16"/>
      <c r="F729" s="16"/>
      <c r="G729" s="16"/>
      <c r="H729" s="16"/>
      <c r="I729" s="16"/>
      <c r="J729" s="16"/>
      <c r="K729" s="43"/>
      <c r="L729" s="32"/>
      <c r="M729" s="32"/>
    </row>
    <row r="730" spans="1:13" x14ac:dyDescent="0.25">
      <c r="A730" s="8" t="s">
        <v>545</v>
      </c>
      <c r="B730" s="9" t="s">
        <v>21</v>
      </c>
      <c r="C730" s="9" t="s">
        <v>48</v>
      </c>
      <c r="D730" s="12" t="s">
        <v>61</v>
      </c>
      <c r="E730" s="10"/>
      <c r="F730" s="10"/>
      <c r="G730" s="10"/>
      <c r="H730" s="10"/>
      <c r="I730" s="10"/>
      <c r="J730" s="10"/>
      <c r="K730" s="40">
        <f>K733</f>
        <v>1</v>
      </c>
      <c r="L730" s="29">
        <f>L733</f>
        <v>200</v>
      </c>
      <c r="M730" s="29">
        <f>M733</f>
        <v>200</v>
      </c>
    </row>
    <row r="731" spans="1:13" ht="67.5" x14ac:dyDescent="0.25">
      <c r="A731" s="10"/>
      <c r="B731" s="10"/>
      <c r="C731" s="10"/>
      <c r="D731" s="12" t="s">
        <v>546</v>
      </c>
      <c r="E731" s="10"/>
      <c r="F731" s="10"/>
      <c r="G731" s="10"/>
      <c r="H731" s="10"/>
      <c r="I731" s="10"/>
      <c r="J731" s="10"/>
      <c r="K731" s="41"/>
      <c r="L731" s="30"/>
      <c r="M731" s="30"/>
    </row>
    <row r="732" spans="1:13" x14ac:dyDescent="0.25">
      <c r="A732" s="10"/>
      <c r="B732" s="10"/>
      <c r="C732" s="10"/>
      <c r="D732" s="22"/>
      <c r="E732" s="9" t="s">
        <v>16</v>
      </c>
      <c r="F732" s="13">
        <v>1</v>
      </c>
      <c r="G732" s="14">
        <v>0</v>
      </c>
      <c r="H732" s="14">
        <v>0</v>
      </c>
      <c r="I732" s="14">
        <v>0</v>
      </c>
      <c r="J732" s="11">
        <f>OR(F732&lt;&gt;0,G732&lt;&gt;0,H732&lt;&gt;0,I732&lt;&gt;0)*(F732 + (F732 = 0))*(G732 + (G732 = 0))*(H732 + (H732 = 0))*(I732 + (I732 = 0))</f>
        <v>1</v>
      </c>
      <c r="K732" s="41"/>
      <c r="L732" s="30"/>
      <c r="M732" s="30"/>
    </row>
    <row r="733" spans="1:13" x14ac:dyDescent="0.25">
      <c r="A733" s="10"/>
      <c r="B733" s="10"/>
      <c r="C733" s="10"/>
      <c r="D733" s="22"/>
      <c r="E733" s="10"/>
      <c r="F733" s="10"/>
      <c r="G733" s="10"/>
      <c r="H733" s="10"/>
      <c r="I733" s="10"/>
      <c r="J733" s="15" t="s">
        <v>547</v>
      </c>
      <c r="K733" s="42">
        <f>J732</f>
        <v>1</v>
      </c>
      <c r="L733" s="33">
        <v>200</v>
      </c>
      <c r="M733" s="31">
        <f>ROUND(K733*L733,2)</f>
        <v>200</v>
      </c>
    </row>
    <row r="734" spans="1:13" ht="0.95" customHeight="1" x14ac:dyDescent="0.25">
      <c r="A734" s="16"/>
      <c r="B734" s="16"/>
      <c r="C734" s="16"/>
      <c r="D734" s="23"/>
      <c r="E734" s="16"/>
      <c r="F734" s="16"/>
      <c r="G734" s="16"/>
      <c r="H734" s="16"/>
      <c r="I734" s="16"/>
      <c r="J734" s="16"/>
      <c r="K734" s="43"/>
      <c r="L734" s="32"/>
      <c r="M734" s="32"/>
    </row>
    <row r="735" spans="1:13" x14ac:dyDescent="0.25">
      <c r="A735" s="10"/>
      <c r="B735" s="10"/>
      <c r="C735" s="10"/>
      <c r="D735" s="22"/>
      <c r="E735" s="10"/>
      <c r="F735" s="10"/>
      <c r="G735" s="10"/>
      <c r="H735" s="10"/>
      <c r="I735" s="10"/>
      <c r="J735" s="15" t="s">
        <v>548</v>
      </c>
      <c r="K735" s="41">
        <v>1</v>
      </c>
      <c r="L735" s="31">
        <f>M700+M705+M710+M715+M720+M725+M730</f>
        <v>981.8</v>
      </c>
      <c r="M735" s="31">
        <f>ROUND(K735*L735,2)</f>
        <v>981.8</v>
      </c>
    </row>
    <row r="736" spans="1:13" ht="0.95" customHeight="1" x14ac:dyDescent="0.25">
      <c r="A736" s="16"/>
      <c r="B736" s="16"/>
      <c r="C736" s="16"/>
      <c r="D736" s="23"/>
      <c r="E736" s="16"/>
      <c r="F736" s="16"/>
      <c r="G736" s="16"/>
      <c r="H736" s="16"/>
      <c r="I736" s="16"/>
      <c r="J736" s="16"/>
      <c r="K736" s="43"/>
      <c r="L736" s="32"/>
      <c r="M736" s="32"/>
    </row>
    <row r="737" spans="1:13" x14ac:dyDescent="0.25">
      <c r="A737" s="6" t="s">
        <v>549</v>
      </c>
      <c r="B737" s="6" t="s">
        <v>15</v>
      </c>
      <c r="C737" s="6" t="s">
        <v>16</v>
      </c>
      <c r="D737" s="21" t="s">
        <v>550</v>
      </c>
      <c r="E737" s="7"/>
      <c r="F737" s="7"/>
      <c r="G737" s="7"/>
      <c r="H737" s="7"/>
      <c r="I737" s="7"/>
      <c r="J737" s="7"/>
      <c r="K737" s="39">
        <f>K783</f>
        <v>1</v>
      </c>
      <c r="L737" s="28">
        <f>L783</f>
        <v>8527.33</v>
      </c>
      <c r="M737" s="28">
        <f>M783</f>
        <v>8527.33</v>
      </c>
    </row>
    <row r="738" spans="1:13" x14ac:dyDescent="0.25">
      <c r="A738" s="8" t="s">
        <v>551</v>
      </c>
      <c r="B738" s="9" t="s">
        <v>21</v>
      </c>
      <c r="C738" s="9" t="s">
        <v>39</v>
      </c>
      <c r="D738" s="12" t="s">
        <v>552</v>
      </c>
      <c r="E738" s="10"/>
      <c r="F738" s="10"/>
      <c r="G738" s="10"/>
      <c r="H738" s="10"/>
      <c r="I738" s="10"/>
      <c r="J738" s="10"/>
      <c r="K738" s="40">
        <f>K741</f>
        <v>0</v>
      </c>
      <c r="L738" s="29">
        <f>L741</f>
        <v>2337.79</v>
      </c>
      <c r="M738" s="29">
        <f>M741</f>
        <v>0</v>
      </c>
    </row>
    <row r="739" spans="1:13" ht="303.75" x14ac:dyDescent="0.25">
      <c r="A739" s="10"/>
      <c r="B739" s="10"/>
      <c r="C739" s="10"/>
      <c r="D739" s="12" t="s">
        <v>553</v>
      </c>
      <c r="E739" s="10"/>
      <c r="F739" s="10"/>
      <c r="G739" s="10"/>
      <c r="H739" s="10"/>
      <c r="I739" s="10"/>
      <c r="J739" s="10"/>
      <c r="K739" s="41"/>
      <c r="L739" s="30"/>
      <c r="M739" s="30"/>
    </row>
    <row r="740" spans="1:13" x14ac:dyDescent="0.25">
      <c r="A740" s="10"/>
      <c r="B740" s="10"/>
      <c r="C740" s="10"/>
      <c r="D740" s="22"/>
      <c r="E740" s="9" t="s">
        <v>16</v>
      </c>
      <c r="F740" s="13"/>
      <c r="G740" s="14"/>
      <c r="H740" s="14"/>
      <c r="I740" s="14"/>
      <c r="J740" s="11">
        <f>OR(F740&lt;&gt;0,G740&lt;&gt;0,H740&lt;&gt;0,I740&lt;&gt;0)*(F740 + (F740 = 0))*(G740 + (G740 = 0))*(H740 + (H740 = 0))*(I740 + (I740 = 0))</f>
        <v>0</v>
      </c>
      <c r="K740" s="41"/>
      <c r="L740" s="30"/>
      <c r="M740" s="30"/>
    </row>
    <row r="741" spans="1:13" x14ac:dyDescent="0.25">
      <c r="A741" s="10"/>
      <c r="B741" s="10"/>
      <c r="C741" s="10"/>
      <c r="D741" s="22"/>
      <c r="E741" s="10"/>
      <c r="F741" s="10"/>
      <c r="G741" s="10"/>
      <c r="H741" s="10"/>
      <c r="I741" s="10"/>
      <c r="J741" s="15" t="s">
        <v>554</v>
      </c>
      <c r="K741" s="42">
        <f>J740</f>
        <v>0</v>
      </c>
      <c r="L741" s="33">
        <v>2337.79</v>
      </c>
      <c r="M741" s="31">
        <f>ROUND(K741*L741,2)</f>
        <v>0</v>
      </c>
    </row>
    <row r="742" spans="1:13" ht="0.95" customHeight="1" x14ac:dyDescent="0.25">
      <c r="A742" s="16"/>
      <c r="B742" s="16"/>
      <c r="C742" s="16"/>
      <c r="D742" s="23"/>
      <c r="E742" s="16"/>
      <c r="F742" s="16"/>
      <c r="G742" s="16"/>
      <c r="H742" s="16"/>
      <c r="I742" s="16"/>
      <c r="J742" s="16"/>
      <c r="K742" s="43"/>
      <c r="L742" s="32"/>
      <c r="M742" s="32"/>
    </row>
    <row r="743" spans="1:13" x14ac:dyDescent="0.25">
      <c r="A743" s="8" t="s">
        <v>555</v>
      </c>
      <c r="B743" s="9" t="s">
        <v>21</v>
      </c>
      <c r="C743" s="9" t="s">
        <v>39</v>
      </c>
      <c r="D743" s="12" t="s">
        <v>556</v>
      </c>
      <c r="E743" s="10"/>
      <c r="F743" s="10"/>
      <c r="G743" s="10"/>
      <c r="H743" s="10"/>
      <c r="I743" s="10"/>
      <c r="J743" s="10"/>
      <c r="K743" s="40">
        <f>K746</f>
        <v>1</v>
      </c>
      <c r="L743" s="29">
        <f>L746</f>
        <v>1683.1</v>
      </c>
      <c r="M743" s="29">
        <f>M746</f>
        <v>1683.1</v>
      </c>
    </row>
    <row r="744" spans="1:13" ht="213.75" x14ac:dyDescent="0.25">
      <c r="A744" s="10"/>
      <c r="B744" s="10"/>
      <c r="C744" s="10"/>
      <c r="D744" s="12" t="s">
        <v>557</v>
      </c>
      <c r="E744" s="10"/>
      <c r="F744" s="10"/>
      <c r="G744" s="10"/>
      <c r="H744" s="10"/>
      <c r="I744" s="10"/>
      <c r="J744" s="10"/>
      <c r="K744" s="41"/>
      <c r="L744" s="30"/>
      <c r="M744" s="30"/>
    </row>
    <row r="745" spans="1:13" x14ac:dyDescent="0.25">
      <c r="A745" s="10"/>
      <c r="B745" s="10"/>
      <c r="C745" s="10"/>
      <c r="D745" s="22"/>
      <c r="E745" s="9" t="s">
        <v>16</v>
      </c>
      <c r="F745" s="13">
        <v>1</v>
      </c>
      <c r="G745" s="14">
        <v>0</v>
      </c>
      <c r="H745" s="14">
        <v>0</v>
      </c>
      <c r="I745" s="14">
        <v>0</v>
      </c>
      <c r="J745" s="11">
        <f>OR(F745&lt;&gt;0,G745&lt;&gt;0,H745&lt;&gt;0,I745&lt;&gt;0)*(F745 + (F745 = 0))*(G745 + (G745 = 0))*(H745 + (H745 = 0))*(I745 + (I745 = 0))</f>
        <v>1</v>
      </c>
      <c r="K745" s="41"/>
      <c r="L745" s="30"/>
      <c r="M745" s="30"/>
    </row>
    <row r="746" spans="1:13" x14ac:dyDescent="0.25">
      <c r="A746" s="10"/>
      <c r="B746" s="10"/>
      <c r="C746" s="10"/>
      <c r="D746" s="22"/>
      <c r="E746" s="10"/>
      <c r="F746" s="10"/>
      <c r="G746" s="10"/>
      <c r="H746" s="10"/>
      <c r="I746" s="10"/>
      <c r="J746" s="15" t="s">
        <v>558</v>
      </c>
      <c r="K746" s="42">
        <f>J745</f>
        <v>1</v>
      </c>
      <c r="L746" s="33">
        <v>1683.1</v>
      </c>
      <c r="M746" s="31">
        <f>ROUND(K746*L746,2)</f>
        <v>1683.1</v>
      </c>
    </row>
    <row r="747" spans="1:13" ht="0.95" customHeight="1" x14ac:dyDescent="0.25">
      <c r="A747" s="16"/>
      <c r="B747" s="16"/>
      <c r="C747" s="16"/>
      <c r="D747" s="23"/>
      <c r="E747" s="16"/>
      <c r="F747" s="16"/>
      <c r="G747" s="16"/>
      <c r="H747" s="16"/>
      <c r="I747" s="16"/>
      <c r="J747" s="16"/>
      <c r="K747" s="43"/>
      <c r="L747" s="32"/>
      <c r="M747" s="32"/>
    </row>
    <row r="748" spans="1:13" x14ac:dyDescent="0.25">
      <c r="A748" s="8" t="s">
        <v>559</v>
      </c>
      <c r="B748" s="9" t="s">
        <v>21</v>
      </c>
      <c r="C748" s="9" t="s">
        <v>39</v>
      </c>
      <c r="D748" s="12" t="s">
        <v>560</v>
      </c>
      <c r="E748" s="10"/>
      <c r="F748" s="10"/>
      <c r="G748" s="10"/>
      <c r="H748" s="10"/>
      <c r="I748" s="10"/>
      <c r="J748" s="10"/>
      <c r="K748" s="40">
        <f>K751</f>
        <v>92</v>
      </c>
      <c r="L748" s="29">
        <f>L751</f>
        <v>45.99</v>
      </c>
      <c r="M748" s="29">
        <f>M751</f>
        <v>4231.08</v>
      </c>
    </row>
    <row r="749" spans="1:13" ht="168.75" x14ac:dyDescent="0.25">
      <c r="A749" s="10"/>
      <c r="B749" s="10"/>
      <c r="C749" s="10"/>
      <c r="D749" s="12" t="s">
        <v>561</v>
      </c>
      <c r="E749" s="10"/>
      <c r="F749" s="10"/>
      <c r="G749" s="10"/>
      <c r="H749" s="10"/>
      <c r="I749" s="10"/>
      <c r="J749" s="10"/>
      <c r="K749" s="41"/>
      <c r="L749" s="30"/>
      <c r="M749" s="30"/>
    </row>
    <row r="750" spans="1:13" x14ac:dyDescent="0.25">
      <c r="A750" s="10"/>
      <c r="B750" s="10"/>
      <c r="C750" s="10"/>
      <c r="D750" s="22"/>
      <c r="E750" s="9" t="s">
        <v>16</v>
      </c>
      <c r="F750" s="13">
        <v>0</v>
      </c>
      <c r="G750" s="14">
        <v>92</v>
      </c>
      <c r="H750" s="14">
        <v>0</v>
      </c>
      <c r="I750" s="14">
        <v>0</v>
      </c>
      <c r="J750" s="11">
        <f>OR(F750&lt;&gt;0,G750&lt;&gt;0,H750&lt;&gt;0,I750&lt;&gt;0)*(F750 + (F750 = 0))*(G750 + (G750 = 0))*(H750 + (H750 = 0))*(I750 + (I750 = 0))</f>
        <v>92</v>
      </c>
      <c r="K750" s="41"/>
      <c r="L750" s="30"/>
      <c r="M750" s="30"/>
    </row>
    <row r="751" spans="1:13" x14ac:dyDescent="0.25">
      <c r="A751" s="10"/>
      <c r="B751" s="10"/>
      <c r="C751" s="10"/>
      <c r="D751" s="22"/>
      <c r="E751" s="10"/>
      <c r="F751" s="10"/>
      <c r="G751" s="10"/>
      <c r="H751" s="10"/>
      <c r="I751" s="10"/>
      <c r="J751" s="15" t="s">
        <v>562</v>
      </c>
      <c r="K751" s="42">
        <f>J750</f>
        <v>92</v>
      </c>
      <c r="L751" s="33">
        <v>45.99</v>
      </c>
      <c r="M751" s="31">
        <f>ROUND(K751*L751,2)</f>
        <v>4231.08</v>
      </c>
    </row>
    <row r="752" spans="1:13" ht="0.95" customHeight="1" x14ac:dyDescent="0.25">
      <c r="A752" s="16"/>
      <c r="B752" s="16"/>
      <c r="C752" s="16"/>
      <c r="D752" s="23"/>
      <c r="E752" s="16"/>
      <c r="F752" s="16"/>
      <c r="G752" s="16"/>
      <c r="H752" s="16"/>
      <c r="I752" s="16"/>
      <c r="J752" s="16"/>
      <c r="K752" s="43"/>
      <c r="L752" s="32"/>
      <c r="M752" s="32"/>
    </row>
    <row r="753" spans="1:13" x14ac:dyDescent="0.25">
      <c r="A753" s="8" t="s">
        <v>563</v>
      </c>
      <c r="B753" s="9" t="s">
        <v>21</v>
      </c>
      <c r="C753" s="9" t="s">
        <v>39</v>
      </c>
      <c r="D753" s="12" t="s">
        <v>564</v>
      </c>
      <c r="E753" s="10"/>
      <c r="F753" s="10"/>
      <c r="G753" s="10"/>
      <c r="H753" s="10"/>
      <c r="I753" s="10"/>
      <c r="J753" s="10"/>
      <c r="K753" s="40">
        <f>K756</f>
        <v>92</v>
      </c>
      <c r="L753" s="29">
        <f>L756</f>
        <v>6.93</v>
      </c>
      <c r="M753" s="29">
        <f>M756</f>
        <v>637.55999999999995</v>
      </c>
    </row>
    <row r="754" spans="1:13" ht="292.5" x14ac:dyDescent="0.25">
      <c r="A754" s="10"/>
      <c r="B754" s="10"/>
      <c r="C754" s="10"/>
      <c r="D754" s="12" t="s">
        <v>565</v>
      </c>
      <c r="E754" s="10"/>
      <c r="F754" s="10"/>
      <c r="G754" s="10"/>
      <c r="H754" s="10"/>
      <c r="I754" s="10"/>
      <c r="J754" s="10"/>
      <c r="K754" s="41"/>
      <c r="L754" s="30"/>
      <c r="M754" s="30"/>
    </row>
    <row r="755" spans="1:13" x14ac:dyDescent="0.25">
      <c r="A755" s="10"/>
      <c r="B755" s="10"/>
      <c r="C755" s="10"/>
      <c r="D755" s="22"/>
      <c r="E755" s="9" t="s">
        <v>16</v>
      </c>
      <c r="F755" s="13">
        <v>0</v>
      </c>
      <c r="G755" s="14">
        <v>92</v>
      </c>
      <c r="H755" s="14">
        <v>0</v>
      </c>
      <c r="I755" s="14">
        <v>0</v>
      </c>
      <c r="J755" s="11">
        <f>OR(F755&lt;&gt;0,G755&lt;&gt;0,H755&lt;&gt;0,I755&lt;&gt;0)*(F755 + (F755 = 0))*(G755 + (G755 = 0))*(H755 + (H755 = 0))*(I755 + (I755 = 0))</f>
        <v>92</v>
      </c>
      <c r="K755" s="41"/>
      <c r="L755" s="30"/>
      <c r="M755" s="30"/>
    </row>
    <row r="756" spans="1:13" x14ac:dyDescent="0.25">
      <c r="A756" s="10"/>
      <c r="B756" s="10"/>
      <c r="C756" s="10"/>
      <c r="D756" s="22"/>
      <c r="E756" s="10"/>
      <c r="F756" s="10"/>
      <c r="G756" s="10"/>
      <c r="H756" s="10"/>
      <c r="I756" s="10"/>
      <c r="J756" s="15" t="s">
        <v>566</v>
      </c>
      <c r="K756" s="42">
        <f>J755</f>
        <v>92</v>
      </c>
      <c r="L756" s="33">
        <v>6.93</v>
      </c>
      <c r="M756" s="31">
        <f>ROUND(K756*L756,2)</f>
        <v>637.55999999999995</v>
      </c>
    </row>
    <row r="757" spans="1:13" ht="0.95" customHeight="1" x14ac:dyDescent="0.25">
      <c r="A757" s="16"/>
      <c r="B757" s="16"/>
      <c r="C757" s="16"/>
      <c r="D757" s="23"/>
      <c r="E757" s="16"/>
      <c r="F757" s="16"/>
      <c r="G757" s="16"/>
      <c r="H757" s="16"/>
      <c r="I757" s="16"/>
      <c r="J757" s="16"/>
      <c r="K757" s="43"/>
      <c r="L757" s="32"/>
      <c r="M757" s="32"/>
    </row>
    <row r="758" spans="1:13" ht="22.5" x14ac:dyDescent="0.25">
      <c r="A758" s="8" t="s">
        <v>567</v>
      </c>
      <c r="B758" s="9" t="s">
        <v>21</v>
      </c>
      <c r="C758" s="9" t="s">
        <v>39</v>
      </c>
      <c r="D758" s="12" t="s">
        <v>568</v>
      </c>
      <c r="E758" s="10"/>
      <c r="F758" s="10"/>
      <c r="G758" s="10"/>
      <c r="H758" s="10"/>
      <c r="I758" s="10"/>
      <c r="J758" s="10"/>
      <c r="K758" s="40">
        <f>K761</f>
        <v>1</v>
      </c>
      <c r="L758" s="29">
        <f>L761</f>
        <v>886.38</v>
      </c>
      <c r="M758" s="29">
        <f>M761</f>
        <v>886.38</v>
      </c>
    </row>
    <row r="759" spans="1:13" ht="180" x14ac:dyDescent="0.25">
      <c r="A759" s="10"/>
      <c r="B759" s="10"/>
      <c r="C759" s="10"/>
      <c r="D759" s="12" t="s">
        <v>569</v>
      </c>
      <c r="E759" s="10"/>
      <c r="F759" s="10"/>
      <c r="G759" s="10"/>
      <c r="H759" s="10"/>
      <c r="I759" s="10"/>
      <c r="J759" s="10"/>
      <c r="K759" s="41"/>
      <c r="L759" s="30"/>
      <c r="M759" s="30"/>
    </row>
    <row r="760" spans="1:13" x14ac:dyDescent="0.25">
      <c r="A760" s="10"/>
      <c r="B760" s="10"/>
      <c r="C760" s="10"/>
      <c r="D760" s="22"/>
      <c r="E760" s="9" t="s">
        <v>16</v>
      </c>
      <c r="F760" s="13">
        <v>1</v>
      </c>
      <c r="G760" s="14">
        <v>0</v>
      </c>
      <c r="H760" s="14">
        <v>0</v>
      </c>
      <c r="I760" s="14">
        <v>0</v>
      </c>
      <c r="J760" s="11">
        <f>OR(F760&lt;&gt;0,G760&lt;&gt;0,H760&lt;&gt;0,I760&lt;&gt;0)*(F760 + (F760 = 0))*(G760 + (G760 = 0))*(H760 + (H760 = 0))*(I760 + (I760 = 0))</f>
        <v>1</v>
      </c>
      <c r="K760" s="41"/>
      <c r="L760" s="30"/>
      <c r="M760" s="30"/>
    </row>
    <row r="761" spans="1:13" x14ac:dyDescent="0.25">
      <c r="A761" s="10"/>
      <c r="B761" s="10"/>
      <c r="C761" s="10"/>
      <c r="D761" s="22"/>
      <c r="E761" s="10"/>
      <c r="F761" s="10"/>
      <c r="G761" s="10"/>
      <c r="H761" s="10"/>
      <c r="I761" s="10"/>
      <c r="J761" s="15" t="s">
        <v>570</v>
      </c>
      <c r="K761" s="42">
        <f>J760</f>
        <v>1</v>
      </c>
      <c r="L761" s="33">
        <v>886.38</v>
      </c>
      <c r="M761" s="31">
        <f>ROUND(K761*L761,2)</f>
        <v>886.38</v>
      </c>
    </row>
    <row r="762" spans="1:13" ht="0.95" customHeight="1" x14ac:dyDescent="0.25">
      <c r="A762" s="16"/>
      <c r="B762" s="16"/>
      <c r="C762" s="16"/>
      <c r="D762" s="23"/>
      <c r="E762" s="16"/>
      <c r="F762" s="16"/>
      <c r="G762" s="16"/>
      <c r="H762" s="16"/>
      <c r="I762" s="16"/>
      <c r="J762" s="16"/>
      <c r="K762" s="43"/>
      <c r="L762" s="32"/>
      <c r="M762" s="32"/>
    </row>
    <row r="763" spans="1:13" x14ac:dyDescent="0.25">
      <c r="A763" s="8" t="s">
        <v>571</v>
      </c>
      <c r="B763" s="9" t="s">
        <v>21</v>
      </c>
      <c r="C763" s="9" t="s">
        <v>39</v>
      </c>
      <c r="D763" s="12" t="s">
        <v>572</v>
      </c>
      <c r="E763" s="10"/>
      <c r="F763" s="10"/>
      <c r="G763" s="10"/>
      <c r="H763" s="10"/>
      <c r="I763" s="10"/>
      <c r="J763" s="10"/>
      <c r="K763" s="40">
        <f>K766</f>
        <v>2</v>
      </c>
      <c r="L763" s="29">
        <f>L766</f>
        <v>71.290000000000006</v>
      </c>
      <c r="M763" s="29">
        <f>M766</f>
        <v>142.58000000000001</v>
      </c>
    </row>
    <row r="764" spans="1:13" ht="90" x14ac:dyDescent="0.25">
      <c r="A764" s="10"/>
      <c r="B764" s="10"/>
      <c r="C764" s="10"/>
      <c r="D764" s="12" t="s">
        <v>573</v>
      </c>
      <c r="E764" s="10"/>
      <c r="F764" s="10"/>
      <c r="G764" s="10"/>
      <c r="H764" s="10"/>
      <c r="I764" s="10"/>
      <c r="J764" s="10"/>
      <c r="K764" s="41"/>
      <c r="L764" s="30"/>
      <c r="M764" s="30"/>
    </row>
    <row r="765" spans="1:13" x14ac:dyDescent="0.25">
      <c r="A765" s="10"/>
      <c r="B765" s="10"/>
      <c r="C765" s="10"/>
      <c r="D765" s="22"/>
      <c r="E765" s="9" t="s">
        <v>16</v>
      </c>
      <c r="F765" s="13">
        <v>2</v>
      </c>
      <c r="G765" s="14">
        <v>0</v>
      </c>
      <c r="H765" s="14">
        <v>0</v>
      </c>
      <c r="I765" s="14">
        <v>0</v>
      </c>
      <c r="J765" s="11">
        <f>OR(F765&lt;&gt;0,G765&lt;&gt;0,H765&lt;&gt;0,I765&lt;&gt;0)*(F765 + (F765 = 0))*(G765 + (G765 = 0))*(H765 + (H765 = 0))*(I765 + (I765 = 0))</f>
        <v>2</v>
      </c>
      <c r="K765" s="41"/>
      <c r="L765" s="30"/>
      <c r="M765" s="30"/>
    </row>
    <row r="766" spans="1:13" x14ac:dyDescent="0.25">
      <c r="A766" s="10"/>
      <c r="B766" s="10"/>
      <c r="C766" s="10"/>
      <c r="D766" s="22"/>
      <c r="E766" s="10"/>
      <c r="F766" s="10"/>
      <c r="G766" s="10"/>
      <c r="H766" s="10"/>
      <c r="I766" s="10"/>
      <c r="J766" s="15" t="s">
        <v>574</v>
      </c>
      <c r="K766" s="42">
        <f>J765</f>
        <v>2</v>
      </c>
      <c r="L766" s="33">
        <v>71.290000000000006</v>
      </c>
      <c r="M766" s="31">
        <f>ROUND(K766*L766,2)</f>
        <v>142.58000000000001</v>
      </c>
    </row>
    <row r="767" spans="1:13" ht="0.95" customHeight="1" x14ac:dyDescent="0.25">
      <c r="A767" s="16"/>
      <c r="B767" s="16"/>
      <c r="C767" s="16"/>
      <c r="D767" s="23"/>
      <c r="E767" s="16"/>
      <c r="F767" s="16"/>
      <c r="G767" s="16"/>
      <c r="H767" s="16"/>
      <c r="I767" s="16"/>
      <c r="J767" s="16"/>
      <c r="K767" s="43"/>
      <c r="L767" s="32"/>
      <c r="M767" s="32"/>
    </row>
    <row r="768" spans="1:13" x14ac:dyDescent="0.25">
      <c r="A768" s="8" t="s">
        <v>575</v>
      </c>
      <c r="B768" s="9" t="s">
        <v>21</v>
      </c>
      <c r="C768" s="9" t="s">
        <v>39</v>
      </c>
      <c r="D768" s="12" t="s">
        <v>576</v>
      </c>
      <c r="E768" s="10"/>
      <c r="F768" s="10"/>
      <c r="G768" s="10"/>
      <c r="H768" s="10"/>
      <c r="I768" s="10"/>
      <c r="J768" s="10"/>
      <c r="K768" s="40">
        <f>K771</f>
        <v>1</v>
      </c>
      <c r="L768" s="29">
        <f>L771</f>
        <v>136.63</v>
      </c>
      <c r="M768" s="29">
        <f>M771</f>
        <v>136.63</v>
      </c>
    </row>
    <row r="769" spans="1:13" ht="315" x14ac:dyDescent="0.25">
      <c r="A769" s="10"/>
      <c r="B769" s="10"/>
      <c r="C769" s="10"/>
      <c r="D769" s="12" t="s">
        <v>577</v>
      </c>
      <c r="E769" s="10"/>
      <c r="F769" s="10"/>
      <c r="G769" s="10"/>
      <c r="H769" s="10"/>
      <c r="I769" s="10"/>
      <c r="J769" s="10"/>
      <c r="K769" s="41"/>
      <c r="L769" s="30"/>
      <c r="M769" s="30"/>
    </row>
    <row r="770" spans="1:13" x14ac:dyDescent="0.25">
      <c r="A770" s="10"/>
      <c r="B770" s="10"/>
      <c r="C770" s="10"/>
      <c r="D770" s="22"/>
      <c r="E770" s="9" t="s">
        <v>16</v>
      </c>
      <c r="F770" s="13">
        <v>1</v>
      </c>
      <c r="G770" s="14">
        <v>0</v>
      </c>
      <c r="H770" s="14">
        <v>0</v>
      </c>
      <c r="I770" s="14">
        <v>0</v>
      </c>
      <c r="J770" s="11">
        <f>OR(F770&lt;&gt;0,G770&lt;&gt;0,H770&lt;&gt;0,I770&lt;&gt;0)*(F770 + (F770 = 0))*(G770 + (G770 = 0))*(H770 + (H770 = 0))*(I770 + (I770 = 0))</f>
        <v>1</v>
      </c>
      <c r="K770" s="41"/>
      <c r="L770" s="30"/>
      <c r="M770" s="30"/>
    </row>
    <row r="771" spans="1:13" x14ac:dyDescent="0.25">
      <c r="A771" s="10"/>
      <c r="B771" s="10"/>
      <c r="C771" s="10"/>
      <c r="D771" s="22"/>
      <c r="E771" s="10"/>
      <c r="F771" s="10"/>
      <c r="G771" s="10"/>
      <c r="H771" s="10"/>
      <c r="I771" s="10"/>
      <c r="J771" s="15" t="s">
        <v>578</v>
      </c>
      <c r="K771" s="42">
        <f>J770</f>
        <v>1</v>
      </c>
      <c r="L771" s="33">
        <v>136.63</v>
      </c>
      <c r="M771" s="31">
        <f>ROUND(K771*L771,2)</f>
        <v>136.63</v>
      </c>
    </row>
    <row r="772" spans="1:13" ht="0.95" customHeight="1" x14ac:dyDescent="0.25">
      <c r="A772" s="16"/>
      <c r="B772" s="16"/>
      <c r="C772" s="16"/>
      <c r="D772" s="23"/>
      <c r="E772" s="16"/>
      <c r="F772" s="16"/>
      <c r="G772" s="16"/>
      <c r="H772" s="16"/>
      <c r="I772" s="16"/>
      <c r="J772" s="16"/>
      <c r="K772" s="43"/>
      <c r="L772" s="32"/>
      <c r="M772" s="32"/>
    </row>
    <row r="773" spans="1:13" x14ac:dyDescent="0.25">
      <c r="A773" s="8" t="s">
        <v>579</v>
      </c>
      <c r="B773" s="9" t="s">
        <v>21</v>
      </c>
      <c r="C773" s="9" t="s">
        <v>48</v>
      </c>
      <c r="D773" s="12" t="s">
        <v>57</v>
      </c>
      <c r="E773" s="10"/>
      <c r="F773" s="10"/>
      <c r="G773" s="10"/>
      <c r="H773" s="10"/>
      <c r="I773" s="10"/>
      <c r="J773" s="10"/>
      <c r="K773" s="40">
        <f>K776</f>
        <v>1</v>
      </c>
      <c r="L773" s="29">
        <f>L776</f>
        <v>470</v>
      </c>
      <c r="M773" s="29">
        <f>M776</f>
        <v>470</v>
      </c>
    </row>
    <row r="774" spans="1:13" ht="90" x14ac:dyDescent="0.25">
      <c r="A774" s="10"/>
      <c r="B774" s="10"/>
      <c r="C774" s="10"/>
      <c r="D774" s="12" t="s">
        <v>580</v>
      </c>
      <c r="E774" s="10"/>
      <c r="F774" s="10"/>
      <c r="G774" s="10"/>
      <c r="H774" s="10"/>
      <c r="I774" s="10"/>
      <c r="J774" s="10"/>
      <c r="K774" s="41"/>
      <c r="L774" s="30"/>
      <c r="M774" s="30"/>
    </row>
    <row r="775" spans="1:13" x14ac:dyDescent="0.25">
      <c r="A775" s="10"/>
      <c r="B775" s="10"/>
      <c r="C775" s="10"/>
      <c r="D775" s="22"/>
      <c r="E775" s="9" t="s">
        <v>16</v>
      </c>
      <c r="F775" s="13">
        <v>1</v>
      </c>
      <c r="G775" s="14">
        <v>0</v>
      </c>
      <c r="H775" s="14">
        <v>0</v>
      </c>
      <c r="I775" s="14">
        <v>0</v>
      </c>
      <c r="J775" s="11">
        <f>OR(F775&lt;&gt;0,G775&lt;&gt;0,H775&lt;&gt;0,I775&lt;&gt;0)*(F775 + (F775 = 0))*(G775 + (G775 = 0))*(H775 + (H775 = 0))*(I775 + (I775 = 0))</f>
        <v>1</v>
      </c>
      <c r="K775" s="41"/>
      <c r="L775" s="30"/>
      <c r="M775" s="30"/>
    </row>
    <row r="776" spans="1:13" x14ac:dyDescent="0.25">
      <c r="A776" s="10"/>
      <c r="B776" s="10"/>
      <c r="C776" s="10"/>
      <c r="D776" s="22"/>
      <c r="E776" s="10"/>
      <c r="F776" s="10"/>
      <c r="G776" s="10"/>
      <c r="H776" s="10"/>
      <c r="I776" s="10"/>
      <c r="J776" s="15" t="s">
        <v>581</v>
      </c>
      <c r="K776" s="42">
        <f>J775</f>
        <v>1</v>
      </c>
      <c r="L776" s="33">
        <v>470</v>
      </c>
      <c r="M776" s="31">
        <f>ROUND(K776*L776,2)</f>
        <v>470</v>
      </c>
    </row>
    <row r="777" spans="1:13" ht="0.95" customHeight="1" x14ac:dyDescent="0.25">
      <c r="A777" s="16"/>
      <c r="B777" s="16"/>
      <c r="C777" s="16"/>
      <c r="D777" s="23"/>
      <c r="E777" s="16"/>
      <c r="F777" s="16"/>
      <c r="G777" s="16"/>
      <c r="H777" s="16"/>
      <c r="I777" s="16"/>
      <c r="J777" s="16"/>
      <c r="K777" s="43"/>
      <c r="L777" s="32"/>
      <c r="M777" s="32"/>
    </row>
    <row r="778" spans="1:13" x14ac:dyDescent="0.25">
      <c r="A778" s="8" t="s">
        <v>582</v>
      </c>
      <c r="B778" s="9" t="s">
        <v>21</v>
      </c>
      <c r="C778" s="9" t="s">
        <v>48</v>
      </c>
      <c r="D778" s="12" t="s">
        <v>61</v>
      </c>
      <c r="E778" s="10"/>
      <c r="F778" s="10"/>
      <c r="G778" s="10"/>
      <c r="H778" s="10"/>
      <c r="I778" s="10"/>
      <c r="J778" s="10"/>
      <c r="K778" s="40">
        <f>K781</f>
        <v>1</v>
      </c>
      <c r="L778" s="29">
        <f>L781</f>
        <v>340</v>
      </c>
      <c r="M778" s="29">
        <f>M781</f>
        <v>340</v>
      </c>
    </row>
    <row r="779" spans="1:13" ht="67.5" x14ac:dyDescent="0.25">
      <c r="A779" s="10"/>
      <c r="B779" s="10"/>
      <c r="C779" s="10"/>
      <c r="D779" s="12" t="s">
        <v>583</v>
      </c>
      <c r="E779" s="10"/>
      <c r="F779" s="10"/>
      <c r="G779" s="10"/>
      <c r="H779" s="10"/>
      <c r="I779" s="10"/>
      <c r="J779" s="10"/>
      <c r="K779" s="41"/>
      <c r="L779" s="30"/>
      <c r="M779" s="30"/>
    </row>
    <row r="780" spans="1:13" x14ac:dyDescent="0.25">
      <c r="A780" s="10"/>
      <c r="B780" s="10"/>
      <c r="C780" s="10"/>
      <c r="D780" s="22"/>
      <c r="E780" s="9" t="s">
        <v>16</v>
      </c>
      <c r="F780" s="13">
        <v>1</v>
      </c>
      <c r="G780" s="14">
        <v>0</v>
      </c>
      <c r="H780" s="14">
        <v>0</v>
      </c>
      <c r="I780" s="14">
        <v>0</v>
      </c>
      <c r="J780" s="11">
        <f>OR(F780&lt;&gt;0,G780&lt;&gt;0,H780&lt;&gt;0,I780&lt;&gt;0)*(F780 + (F780 = 0))*(G780 + (G780 = 0))*(H780 + (H780 = 0))*(I780 + (I780 = 0))</f>
        <v>1</v>
      </c>
      <c r="K780" s="41"/>
      <c r="L780" s="30"/>
      <c r="M780" s="30"/>
    </row>
    <row r="781" spans="1:13" x14ac:dyDescent="0.25">
      <c r="A781" s="10"/>
      <c r="B781" s="10"/>
      <c r="C781" s="10"/>
      <c r="D781" s="22"/>
      <c r="E781" s="10"/>
      <c r="F781" s="10"/>
      <c r="G781" s="10"/>
      <c r="H781" s="10"/>
      <c r="I781" s="10"/>
      <c r="J781" s="15" t="s">
        <v>584</v>
      </c>
      <c r="K781" s="42">
        <f>J780</f>
        <v>1</v>
      </c>
      <c r="L781" s="33">
        <v>340</v>
      </c>
      <c r="M781" s="31">
        <f>ROUND(K781*L781,2)</f>
        <v>340</v>
      </c>
    </row>
    <row r="782" spans="1:13" ht="0.95" customHeight="1" x14ac:dyDescent="0.25">
      <c r="A782" s="16"/>
      <c r="B782" s="16"/>
      <c r="C782" s="16"/>
      <c r="D782" s="23"/>
      <c r="E782" s="16"/>
      <c r="F782" s="16"/>
      <c r="G782" s="16"/>
      <c r="H782" s="16"/>
      <c r="I782" s="16"/>
      <c r="J782" s="16"/>
      <c r="K782" s="43"/>
      <c r="L782" s="32"/>
      <c r="M782" s="32"/>
    </row>
    <row r="783" spans="1:13" x14ac:dyDescent="0.25">
      <c r="A783" s="10"/>
      <c r="B783" s="10"/>
      <c r="C783" s="10"/>
      <c r="D783" s="22"/>
      <c r="E783" s="10"/>
      <c r="F783" s="10"/>
      <c r="G783" s="10"/>
      <c r="H783" s="10"/>
      <c r="I783" s="10"/>
      <c r="J783" s="15" t="s">
        <v>585</v>
      </c>
      <c r="K783" s="41">
        <v>1</v>
      </c>
      <c r="L783" s="31">
        <f>M738+M743+M748+M753+M758+M763+M768+M773+M778</f>
        <v>8527.33</v>
      </c>
      <c r="M783" s="31">
        <f>ROUND(K783*L783,2)</f>
        <v>8527.33</v>
      </c>
    </row>
    <row r="784" spans="1:13" ht="0.95" customHeight="1" x14ac:dyDescent="0.25">
      <c r="A784" s="16"/>
      <c r="B784" s="16"/>
      <c r="C784" s="16"/>
      <c r="D784" s="23"/>
      <c r="E784" s="16"/>
      <c r="F784" s="16"/>
      <c r="G784" s="16"/>
      <c r="H784" s="16"/>
      <c r="I784" s="16"/>
      <c r="J784" s="16"/>
      <c r="K784" s="43"/>
      <c r="L784" s="32"/>
      <c r="M784" s="32"/>
    </row>
    <row r="785" spans="1:13" x14ac:dyDescent="0.25">
      <c r="A785" s="10"/>
      <c r="B785" s="10"/>
      <c r="C785" s="10"/>
      <c r="D785" s="22"/>
      <c r="E785" s="10"/>
      <c r="F785" s="10"/>
      <c r="G785" s="10"/>
      <c r="H785" s="10"/>
      <c r="I785" s="10"/>
      <c r="J785" s="15" t="s">
        <v>586</v>
      </c>
      <c r="K785" s="41">
        <v>1</v>
      </c>
      <c r="L785" s="31">
        <f>M585+M638+M671+M699+M737</f>
        <v>20468.93</v>
      </c>
      <c r="M785" s="31">
        <f>ROUND(K785*L785,2)</f>
        <v>20468.93</v>
      </c>
    </row>
    <row r="786" spans="1:13" ht="0.95" customHeight="1" x14ac:dyDescent="0.25">
      <c r="A786" s="16"/>
      <c r="B786" s="16"/>
      <c r="C786" s="16"/>
      <c r="D786" s="23"/>
      <c r="E786" s="16"/>
      <c r="F786" s="16"/>
      <c r="G786" s="16"/>
      <c r="H786" s="16"/>
      <c r="I786" s="16"/>
      <c r="J786" s="16"/>
      <c r="K786" s="43"/>
      <c r="L786" s="32"/>
      <c r="M786" s="32"/>
    </row>
    <row r="787" spans="1:13" ht="22.5" x14ac:dyDescent="0.25">
      <c r="A787" s="4" t="s">
        <v>587</v>
      </c>
      <c r="B787" s="4" t="s">
        <v>15</v>
      </c>
      <c r="C787" s="4" t="s">
        <v>16</v>
      </c>
      <c r="D787" s="20" t="s">
        <v>588</v>
      </c>
      <c r="E787" s="5"/>
      <c r="F787" s="5"/>
      <c r="G787" s="5"/>
      <c r="H787" s="5"/>
      <c r="I787" s="5"/>
      <c r="J787" s="5"/>
      <c r="K787" s="38">
        <f>K899</f>
        <v>1</v>
      </c>
      <c r="L787" s="27">
        <f>L899</f>
        <v>10855.79</v>
      </c>
      <c r="M787" s="27">
        <f>M899</f>
        <v>10855.79</v>
      </c>
    </row>
    <row r="788" spans="1:13" ht="22.5" x14ac:dyDescent="0.25">
      <c r="A788" s="6" t="s">
        <v>589</v>
      </c>
      <c r="B788" s="6" t="s">
        <v>15</v>
      </c>
      <c r="C788" s="6" t="s">
        <v>16</v>
      </c>
      <c r="D788" s="21" t="s">
        <v>590</v>
      </c>
      <c r="E788" s="7"/>
      <c r="F788" s="7"/>
      <c r="G788" s="7"/>
      <c r="H788" s="7"/>
      <c r="I788" s="7"/>
      <c r="J788" s="7"/>
      <c r="K788" s="39">
        <f>K869</f>
        <v>1</v>
      </c>
      <c r="L788" s="28">
        <f>L869</f>
        <v>9610.41</v>
      </c>
      <c r="M788" s="28">
        <f>M869</f>
        <v>9610.41</v>
      </c>
    </row>
    <row r="789" spans="1:13" ht="22.5" x14ac:dyDescent="0.25">
      <c r="A789" s="8" t="s">
        <v>591</v>
      </c>
      <c r="B789" s="9" t="s">
        <v>21</v>
      </c>
      <c r="C789" s="9" t="s">
        <v>68</v>
      </c>
      <c r="D789" s="12" t="s">
        <v>592</v>
      </c>
      <c r="E789" s="10"/>
      <c r="F789" s="10"/>
      <c r="G789" s="10"/>
      <c r="H789" s="10"/>
      <c r="I789" s="10"/>
      <c r="J789" s="10"/>
      <c r="K789" s="40">
        <f>K792</f>
        <v>0</v>
      </c>
      <c r="L789" s="29">
        <f>L792</f>
        <v>1106.3800000000001</v>
      </c>
      <c r="M789" s="29">
        <f>M792</f>
        <v>0</v>
      </c>
    </row>
    <row r="790" spans="1:13" ht="270" x14ac:dyDescent="0.25">
      <c r="A790" s="10"/>
      <c r="B790" s="10"/>
      <c r="C790" s="10"/>
      <c r="D790" s="12" t="s">
        <v>593</v>
      </c>
      <c r="E790" s="10"/>
      <c r="F790" s="10"/>
      <c r="G790" s="10"/>
      <c r="H790" s="10"/>
      <c r="I790" s="10"/>
      <c r="J790" s="10"/>
      <c r="K790" s="41"/>
      <c r="L790" s="30"/>
      <c r="M790" s="30"/>
    </row>
    <row r="791" spans="1:13" x14ac:dyDescent="0.25">
      <c r="A791" s="10"/>
      <c r="B791" s="10"/>
      <c r="C791" s="10"/>
      <c r="D791" s="22"/>
      <c r="E791" s="9" t="s">
        <v>16</v>
      </c>
      <c r="F791" s="13"/>
      <c r="G791" s="14"/>
      <c r="H791" s="14"/>
      <c r="I791" s="14"/>
      <c r="J791" s="11">
        <f>OR(F791&lt;&gt;0,G791&lt;&gt;0,H791&lt;&gt;0,I791&lt;&gt;0)*(F791 + (F791 = 0))*(G791 + (G791 = 0))*(H791 + (H791 = 0))*(I791 + (I791 = 0))</f>
        <v>0</v>
      </c>
      <c r="K791" s="41"/>
      <c r="L791" s="30"/>
      <c r="M791" s="30"/>
    </row>
    <row r="792" spans="1:13" x14ac:dyDescent="0.25">
      <c r="A792" s="10"/>
      <c r="B792" s="10"/>
      <c r="C792" s="10"/>
      <c r="D792" s="22"/>
      <c r="E792" s="10"/>
      <c r="F792" s="10"/>
      <c r="G792" s="10"/>
      <c r="H792" s="10"/>
      <c r="I792" s="10"/>
      <c r="J792" s="15" t="s">
        <v>594</v>
      </c>
      <c r="K792" s="42">
        <f>J791</f>
        <v>0</v>
      </c>
      <c r="L792" s="30">
        <v>1106.3800000000001</v>
      </c>
      <c r="M792" s="31">
        <f>ROUND(K792*L792,2)</f>
        <v>0</v>
      </c>
    </row>
    <row r="793" spans="1:13" ht="0.95" customHeight="1" x14ac:dyDescent="0.25">
      <c r="A793" s="16"/>
      <c r="B793" s="16"/>
      <c r="C793" s="16"/>
      <c r="D793" s="23"/>
      <c r="E793" s="16"/>
      <c r="F793" s="16"/>
      <c r="G793" s="16"/>
      <c r="H793" s="16"/>
      <c r="I793" s="16"/>
      <c r="J793" s="16"/>
      <c r="K793" s="43"/>
      <c r="L793" s="32"/>
      <c r="M793" s="32"/>
    </row>
    <row r="794" spans="1:13" ht="22.5" x14ac:dyDescent="0.25">
      <c r="A794" s="8" t="s">
        <v>595</v>
      </c>
      <c r="B794" s="9" t="s">
        <v>21</v>
      </c>
      <c r="C794" s="9" t="s">
        <v>68</v>
      </c>
      <c r="D794" s="12" t="s">
        <v>596</v>
      </c>
      <c r="E794" s="10"/>
      <c r="F794" s="10"/>
      <c r="G794" s="10"/>
      <c r="H794" s="10"/>
      <c r="I794" s="10"/>
      <c r="J794" s="10"/>
      <c r="K794" s="40">
        <f>K797</f>
        <v>19</v>
      </c>
      <c r="L794" s="29">
        <f>L797</f>
        <v>94.38</v>
      </c>
      <c r="M794" s="29">
        <f>M797</f>
        <v>1793.22</v>
      </c>
    </row>
    <row r="795" spans="1:13" ht="236.25" x14ac:dyDescent="0.25">
      <c r="A795" s="10"/>
      <c r="B795" s="10"/>
      <c r="C795" s="10"/>
      <c r="D795" s="12" t="s">
        <v>597</v>
      </c>
      <c r="E795" s="10"/>
      <c r="F795" s="10"/>
      <c r="G795" s="10"/>
      <c r="H795" s="10"/>
      <c r="I795" s="10"/>
      <c r="J795" s="10"/>
      <c r="K795" s="41"/>
      <c r="L795" s="30"/>
      <c r="M795" s="30"/>
    </row>
    <row r="796" spans="1:13" x14ac:dyDescent="0.25">
      <c r="A796" s="10"/>
      <c r="B796" s="10"/>
      <c r="C796" s="10"/>
      <c r="D796" s="22"/>
      <c r="E796" s="9" t="s">
        <v>16</v>
      </c>
      <c r="F796" s="13">
        <v>19</v>
      </c>
      <c r="G796" s="14">
        <v>0</v>
      </c>
      <c r="H796" s="14">
        <v>0</v>
      </c>
      <c r="I796" s="14">
        <v>0</v>
      </c>
      <c r="J796" s="11">
        <f>OR(F796&lt;&gt;0,G796&lt;&gt;0,H796&lt;&gt;0,I796&lt;&gt;0)*(F796 + (F796 = 0))*(G796 + (G796 = 0))*(H796 + (H796 = 0))*(I796 + (I796 = 0))</f>
        <v>19</v>
      </c>
      <c r="K796" s="41"/>
      <c r="L796" s="30"/>
      <c r="M796" s="30"/>
    </row>
    <row r="797" spans="1:13" x14ac:dyDescent="0.25">
      <c r="A797" s="10"/>
      <c r="B797" s="10"/>
      <c r="C797" s="10"/>
      <c r="D797" s="22"/>
      <c r="E797" s="10"/>
      <c r="F797" s="10"/>
      <c r="G797" s="10"/>
      <c r="H797" s="10"/>
      <c r="I797" s="10"/>
      <c r="J797" s="15" t="s">
        <v>598</v>
      </c>
      <c r="K797" s="42">
        <f>J796</f>
        <v>19</v>
      </c>
      <c r="L797" s="30">
        <v>94.38</v>
      </c>
      <c r="M797" s="31">
        <f>ROUND(K797*L797,2)</f>
        <v>1793.22</v>
      </c>
    </row>
    <row r="798" spans="1:13" ht="0.95" customHeight="1" x14ac:dyDescent="0.25">
      <c r="A798" s="16"/>
      <c r="B798" s="16"/>
      <c r="C798" s="16"/>
      <c r="D798" s="23"/>
      <c r="E798" s="16"/>
      <c r="F798" s="16"/>
      <c r="G798" s="16"/>
      <c r="H798" s="16"/>
      <c r="I798" s="16"/>
      <c r="J798" s="16"/>
      <c r="K798" s="43"/>
      <c r="L798" s="32"/>
      <c r="M798" s="32"/>
    </row>
    <row r="799" spans="1:13" ht="22.5" x14ac:dyDescent="0.25">
      <c r="A799" s="8" t="s">
        <v>599</v>
      </c>
      <c r="B799" s="9" t="s">
        <v>21</v>
      </c>
      <c r="C799" s="9" t="s">
        <v>68</v>
      </c>
      <c r="D799" s="12" t="s">
        <v>600</v>
      </c>
      <c r="E799" s="10"/>
      <c r="F799" s="10"/>
      <c r="G799" s="10"/>
      <c r="H799" s="10"/>
      <c r="I799" s="10"/>
      <c r="J799" s="10"/>
      <c r="K799" s="40">
        <f>K802</f>
        <v>2</v>
      </c>
      <c r="L799" s="29">
        <f>L802</f>
        <v>71.209999999999994</v>
      </c>
      <c r="M799" s="29">
        <f>M802</f>
        <v>142.41999999999999</v>
      </c>
    </row>
    <row r="800" spans="1:13" ht="146.25" x14ac:dyDescent="0.25">
      <c r="A800" s="10"/>
      <c r="B800" s="10"/>
      <c r="C800" s="10"/>
      <c r="D800" s="12" t="s">
        <v>601</v>
      </c>
      <c r="E800" s="10"/>
      <c r="F800" s="10"/>
      <c r="G800" s="10"/>
      <c r="H800" s="10"/>
      <c r="I800" s="10"/>
      <c r="J800" s="10"/>
      <c r="K800" s="41"/>
      <c r="L800" s="30"/>
      <c r="M800" s="30"/>
    </row>
    <row r="801" spans="1:13" x14ac:dyDescent="0.25">
      <c r="A801" s="10"/>
      <c r="B801" s="10"/>
      <c r="C801" s="10"/>
      <c r="D801" s="22"/>
      <c r="E801" s="9" t="s">
        <v>16</v>
      </c>
      <c r="F801" s="13">
        <v>2</v>
      </c>
      <c r="G801" s="14">
        <v>0</v>
      </c>
      <c r="H801" s="14">
        <v>0</v>
      </c>
      <c r="I801" s="14">
        <v>0</v>
      </c>
      <c r="J801" s="11">
        <f>OR(F801&lt;&gt;0,G801&lt;&gt;0,H801&lt;&gt;0,I801&lt;&gt;0)*(F801 + (F801 = 0))*(G801 + (G801 = 0))*(H801 + (H801 = 0))*(I801 + (I801 = 0))</f>
        <v>2</v>
      </c>
      <c r="K801" s="41"/>
      <c r="L801" s="30"/>
      <c r="M801" s="30"/>
    </row>
    <row r="802" spans="1:13" x14ac:dyDescent="0.25">
      <c r="A802" s="10"/>
      <c r="B802" s="10"/>
      <c r="C802" s="10"/>
      <c r="D802" s="22"/>
      <c r="E802" s="10"/>
      <c r="F802" s="10"/>
      <c r="G802" s="10"/>
      <c r="H802" s="10"/>
      <c r="I802" s="10"/>
      <c r="J802" s="15" t="s">
        <v>602</v>
      </c>
      <c r="K802" s="42">
        <f>J801</f>
        <v>2</v>
      </c>
      <c r="L802" s="30">
        <v>71.209999999999994</v>
      </c>
      <c r="M802" s="31">
        <f>ROUND(K802*L802,2)</f>
        <v>142.41999999999999</v>
      </c>
    </row>
    <row r="803" spans="1:13" ht="0.95" customHeight="1" x14ac:dyDescent="0.25">
      <c r="A803" s="16"/>
      <c r="B803" s="16"/>
      <c r="C803" s="16"/>
      <c r="D803" s="23"/>
      <c r="E803" s="16"/>
      <c r="F803" s="16"/>
      <c r="G803" s="16"/>
      <c r="H803" s="16"/>
      <c r="I803" s="16"/>
      <c r="J803" s="16"/>
      <c r="K803" s="43"/>
      <c r="L803" s="32"/>
      <c r="M803" s="32"/>
    </row>
    <row r="804" spans="1:13" ht="22.5" x14ac:dyDescent="0.25">
      <c r="A804" s="8" t="s">
        <v>603</v>
      </c>
      <c r="B804" s="9" t="s">
        <v>21</v>
      </c>
      <c r="C804" s="9" t="s">
        <v>68</v>
      </c>
      <c r="D804" s="12" t="s">
        <v>604</v>
      </c>
      <c r="E804" s="10"/>
      <c r="F804" s="10"/>
      <c r="G804" s="10"/>
      <c r="H804" s="10"/>
      <c r="I804" s="10"/>
      <c r="J804" s="10"/>
      <c r="K804" s="40">
        <f>K807</f>
        <v>1</v>
      </c>
      <c r="L804" s="29">
        <f>L807</f>
        <v>165.7</v>
      </c>
      <c r="M804" s="29">
        <f>M807</f>
        <v>165.7</v>
      </c>
    </row>
    <row r="805" spans="1:13" ht="157.5" x14ac:dyDescent="0.25">
      <c r="A805" s="10"/>
      <c r="B805" s="10"/>
      <c r="C805" s="10"/>
      <c r="D805" s="12" t="s">
        <v>605</v>
      </c>
      <c r="E805" s="10"/>
      <c r="F805" s="10"/>
      <c r="G805" s="10"/>
      <c r="H805" s="10"/>
      <c r="I805" s="10"/>
      <c r="J805" s="10"/>
      <c r="K805" s="41"/>
      <c r="L805" s="30"/>
      <c r="M805" s="30"/>
    </row>
    <row r="806" spans="1:13" x14ac:dyDescent="0.25">
      <c r="A806" s="10"/>
      <c r="B806" s="10"/>
      <c r="C806" s="10"/>
      <c r="D806" s="22"/>
      <c r="E806" s="9" t="s">
        <v>16</v>
      </c>
      <c r="F806" s="13">
        <v>1</v>
      </c>
      <c r="G806" s="14">
        <v>0</v>
      </c>
      <c r="H806" s="14">
        <v>0</v>
      </c>
      <c r="I806" s="14">
        <v>0</v>
      </c>
      <c r="J806" s="11">
        <f>OR(F806&lt;&gt;0,G806&lt;&gt;0,H806&lt;&gt;0,I806&lt;&gt;0)*(F806 + (F806 = 0))*(G806 + (G806 = 0))*(H806 + (H806 = 0))*(I806 + (I806 = 0))</f>
        <v>1</v>
      </c>
      <c r="K806" s="41"/>
      <c r="L806" s="30"/>
      <c r="M806" s="30"/>
    </row>
    <row r="807" spans="1:13" x14ac:dyDescent="0.25">
      <c r="A807" s="10"/>
      <c r="B807" s="10"/>
      <c r="C807" s="10"/>
      <c r="D807" s="22"/>
      <c r="E807" s="10"/>
      <c r="F807" s="10"/>
      <c r="G807" s="10"/>
      <c r="H807" s="10"/>
      <c r="I807" s="10"/>
      <c r="J807" s="15" t="s">
        <v>606</v>
      </c>
      <c r="K807" s="42">
        <f>J806</f>
        <v>1</v>
      </c>
      <c r="L807" s="30">
        <v>165.7</v>
      </c>
      <c r="M807" s="31">
        <f>ROUND(K807*L807,2)</f>
        <v>165.7</v>
      </c>
    </row>
    <row r="808" spans="1:13" ht="0.95" customHeight="1" x14ac:dyDescent="0.25">
      <c r="A808" s="16"/>
      <c r="B808" s="16"/>
      <c r="C808" s="16"/>
      <c r="D808" s="23"/>
      <c r="E808" s="16"/>
      <c r="F808" s="16"/>
      <c r="G808" s="16"/>
      <c r="H808" s="16"/>
      <c r="I808" s="16"/>
      <c r="J808" s="16"/>
      <c r="K808" s="43"/>
      <c r="L808" s="32"/>
      <c r="M808" s="32"/>
    </row>
    <row r="809" spans="1:13" ht="33.75" x14ac:dyDescent="0.25">
      <c r="A809" s="8" t="s">
        <v>607</v>
      </c>
      <c r="B809" s="9" t="s">
        <v>21</v>
      </c>
      <c r="C809" s="9" t="s">
        <v>22</v>
      </c>
      <c r="D809" s="12" t="s">
        <v>608</v>
      </c>
      <c r="E809" s="10"/>
      <c r="F809" s="10"/>
      <c r="G809" s="10"/>
      <c r="H809" s="10"/>
      <c r="I809" s="10"/>
      <c r="J809" s="10"/>
      <c r="K809" s="40">
        <f>K812</f>
        <v>250</v>
      </c>
      <c r="L809" s="29">
        <f>L812</f>
        <v>5.07</v>
      </c>
      <c r="M809" s="29">
        <f>M812</f>
        <v>1267.5</v>
      </c>
    </row>
    <row r="810" spans="1:13" ht="236.25" x14ac:dyDescent="0.25">
      <c r="A810" s="10"/>
      <c r="B810" s="10"/>
      <c r="C810" s="10"/>
      <c r="D810" s="12" t="s">
        <v>609</v>
      </c>
      <c r="E810" s="10"/>
      <c r="F810" s="10"/>
      <c r="G810" s="10"/>
      <c r="H810" s="10"/>
      <c r="I810" s="10"/>
      <c r="J810" s="10"/>
      <c r="K810" s="41"/>
      <c r="L810" s="30"/>
      <c r="M810" s="30"/>
    </row>
    <row r="811" spans="1:13" x14ac:dyDescent="0.25">
      <c r="A811" s="10"/>
      <c r="B811" s="10"/>
      <c r="C811" s="10"/>
      <c r="D811" s="22"/>
      <c r="E811" s="9" t="s">
        <v>16</v>
      </c>
      <c r="F811" s="13">
        <v>0</v>
      </c>
      <c r="G811" s="14">
        <v>250</v>
      </c>
      <c r="H811" s="14">
        <v>0</v>
      </c>
      <c r="I811" s="14">
        <v>0</v>
      </c>
      <c r="J811" s="11">
        <f>OR(F811&lt;&gt;0,G811&lt;&gt;0,H811&lt;&gt;0,I811&lt;&gt;0)*(F811 + (F811 = 0))*(G811 + (G811 = 0))*(H811 + (H811 = 0))*(I811 + (I811 = 0))</f>
        <v>250</v>
      </c>
      <c r="K811" s="41"/>
      <c r="L811" s="30"/>
      <c r="M811" s="30"/>
    </row>
    <row r="812" spans="1:13" x14ac:dyDescent="0.25">
      <c r="A812" s="10"/>
      <c r="B812" s="10"/>
      <c r="C812" s="10"/>
      <c r="D812" s="22"/>
      <c r="E812" s="10"/>
      <c r="F812" s="10"/>
      <c r="G812" s="10"/>
      <c r="H812" s="10"/>
      <c r="I812" s="10"/>
      <c r="J812" s="15" t="s">
        <v>610</v>
      </c>
      <c r="K812" s="42">
        <f>J811</f>
        <v>250</v>
      </c>
      <c r="L812" s="30">
        <v>5.07</v>
      </c>
      <c r="M812" s="31">
        <f>ROUND(K812*L812,2)</f>
        <v>1267.5</v>
      </c>
    </row>
    <row r="813" spans="1:13" ht="0.95" customHeight="1" x14ac:dyDescent="0.25">
      <c r="A813" s="16"/>
      <c r="B813" s="16"/>
      <c r="C813" s="16"/>
      <c r="D813" s="23"/>
      <c r="E813" s="16"/>
      <c r="F813" s="16"/>
      <c r="G813" s="16"/>
      <c r="H813" s="16"/>
      <c r="I813" s="16"/>
      <c r="J813" s="16"/>
      <c r="K813" s="43"/>
      <c r="L813" s="32"/>
      <c r="M813" s="32"/>
    </row>
    <row r="814" spans="1:13" ht="33.75" x14ac:dyDescent="0.25">
      <c r="A814" s="8" t="s">
        <v>611</v>
      </c>
      <c r="B814" s="9" t="s">
        <v>21</v>
      </c>
      <c r="C814" s="9" t="s">
        <v>22</v>
      </c>
      <c r="D814" s="12" t="s">
        <v>612</v>
      </c>
      <c r="E814" s="10"/>
      <c r="F814" s="10"/>
      <c r="G814" s="10"/>
      <c r="H814" s="10"/>
      <c r="I814" s="10"/>
      <c r="J814" s="10"/>
      <c r="K814" s="40">
        <f>K817</f>
        <v>55</v>
      </c>
      <c r="L814" s="29">
        <f>L817</f>
        <v>1.74</v>
      </c>
      <c r="M814" s="29">
        <f>M817</f>
        <v>95.7</v>
      </c>
    </row>
    <row r="815" spans="1:13" ht="157.5" x14ac:dyDescent="0.25">
      <c r="A815" s="10"/>
      <c r="B815" s="10"/>
      <c r="C815" s="10"/>
      <c r="D815" s="12" t="s">
        <v>613</v>
      </c>
      <c r="E815" s="10"/>
      <c r="F815" s="10"/>
      <c r="G815" s="10"/>
      <c r="H815" s="10"/>
      <c r="I815" s="10"/>
      <c r="J815" s="10"/>
      <c r="K815" s="41"/>
      <c r="L815" s="30"/>
      <c r="M815" s="30"/>
    </row>
    <row r="816" spans="1:13" x14ac:dyDescent="0.25">
      <c r="A816" s="10"/>
      <c r="B816" s="10"/>
      <c r="C816" s="10"/>
      <c r="D816" s="22"/>
      <c r="E816" s="9" t="s">
        <v>16</v>
      </c>
      <c r="F816" s="13">
        <v>0</v>
      </c>
      <c r="G816" s="14">
        <v>55</v>
      </c>
      <c r="H816" s="14">
        <v>0</v>
      </c>
      <c r="I816" s="14">
        <v>0</v>
      </c>
      <c r="J816" s="11">
        <f>OR(F816&lt;&gt;0,G816&lt;&gt;0,H816&lt;&gt;0,I816&lt;&gt;0)*(F816 + (F816 = 0))*(G816 + (G816 = 0))*(H816 + (H816 = 0))*(I816 + (I816 = 0))</f>
        <v>55</v>
      </c>
      <c r="K816" s="41"/>
      <c r="L816" s="30"/>
      <c r="M816" s="30"/>
    </row>
    <row r="817" spans="1:13" x14ac:dyDescent="0.25">
      <c r="A817" s="10"/>
      <c r="B817" s="10"/>
      <c r="C817" s="10"/>
      <c r="D817" s="22"/>
      <c r="E817" s="10"/>
      <c r="F817" s="10"/>
      <c r="G817" s="10"/>
      <c r="H817" s="10"/>
      <c r="I817" s="10"/>
      <c r="J817" s="15" t="s">
        <v>614</v>
      </c>
      <c r="K817" s="42">
        <f>J816</f>
        <v>55</v>
      </c>
      <c r="L817" s="30">
        <v>1.74</v>
      </c>
      <c r="M817" s="31">
        <f>ROUND(K817*L817,2)</f>
        <v>95.7</v>
      </c>
    </row>
    <row r="818" spans="1:13" ht="0.95" customHeight="1" x14ac:dyDescent="0.25">
      <c r="A818" s="16"/>
      <c r="B818" s="16"/>
      <c r="C818" s="16"/>
      <c r="D818" s="23"/>
      <c r="E818" s="16"/>
      <c r="F818" s="16"/>
      <c r="G818" s="16"/>
      <c r="H818" s="16"/>
      <c r="I818" s="16"/>
      <c r="J818" s="16"/>
      <c r="K818" s="43"/>
      <c r="L818" s="32"/>
      <c r="M818" s="32"/>
    </row>
    <row r="819" spans="1:13" ht="22.5" x14ac:dyDescent="0.25">
      <c r="A819" s="8" t="s">
        <v>615</v>
      </c>
      <c r="B819" s="9" t="s">
        <v>21</v>
      </c>
      <c r="C819" s="9" t="s">
        <v>68</v>
      </c>
      <c r="D819" s="12" t="s">
        <v>411</v>
      </c>
      <c r="E819" s="10"/>
      <c r="F819" s="10"/>
      <c r="G819" s="10"/>
      <c r="H819" s="10"/>
      <c r="I819" s="10"/>
      <c r="J819" s="10"/>
      <c r="K819" s="40">
        <f>K822</f>
        <v>22</v>
      </c>
      <c r="L819" s="29">
        <f>L822</f>
        <v>9.82</v>
      </c>
      <c r="M819" s="29">
        <f>M822</f>
        <v>216.04</v>
      </c>
    </row>
    <row r="820" spans="1:13" ht="157.5" x14ac:dyDescent="0.25">
      <c r="A820" s="10"/>
      <c r="B820" s="10"/>
      <c r="C820" s="10"/>
      <c r="D820" s="12" t="s">
        <v>616</v>
      </c>
      <c r="E820" s="10"/>
      <c r="F820" s="10"/>
      <c r="G820" s="10"/>
      <c r="H820" s="10"/>
      <c r="I820" s="10"/>
      <c r="J820" s="10"/>
      <c r="K820" s="41"/>
      <c r="L820" s="30"/>
      <c r="M820" s="30"/>
    </row>
    <row r="821" spans="1:13" x14ac:dyDescent="0.25">
      <c r="A821" s="10"/>
      <c r="B821" s="10"/>
      <c r="C821" s="10"/>
      <c r="D821" s="22"/>
      <c r="E821" s="9" t="s">
        <v>16</v>
      </c>
      <c r="F821" s="13">
        <v>22</v>
      </c>
      <c r="G821" s="14">
        <v>0</v>
      </c>
      <c r="H821" s="14">
        <v>0</v>
      </c>
      <c r="I821" s="14">
        <v>0</v>
      </c>
      <c r="J821" s="11">
        <f>OR(F821&lt;&gt;0,G821&lt;&gt;0,H821&lt;&gt;0,I821&lt;&gt;0)*(F821 + (F821 = 0))*(G821 + (G821 = 0))*(H821 + (H821 = 0))*(I821 + (I821 = 0))</f>
        <v>22</v>
      </c>
      <c r="K821" s="41"/>
      <c r="L821" s="30"/>
      <c r="M821" s="30"/>
    </row>
    <row r="822" spans="1:13" x14ac:dyDescent="0.25">
      <c r="A822" s="10"/>
      <c r="B822" s="10"/>
      <c r="C822" s="10"/>
      <c r="D822" s="22"/>
      <c r="E822" s="10"/>
      <c r="F822" s="10"/>
      <c r="G822" s="10"/>
      <c r="H822" s="10"/>
      <c r="I822" s="10"/>
      <c r="J822" s="15" t="s">
        <v>617</v>
      </c>
      <c r="K822" s="42">
        <f>J821</f>
        <v>22</v>
      </c>
      <c r="L822" s="30">
        <v>9.82</v>
      </c>
      <c r="M822" s="31">
        <f>ROUND(K822*L822,2)</f>
        <v>216.04</v>
      </c>
    </row>
    <row r="823" spans="1:13" ht="0.95" customHeight="1" x14ac:dyDescent="0.25">
      <c r="A823" s="16"/>
      <c r="B823" s="16"/>
      <c r="C823" s="16"/>
      <c r="D823" s="23"/>
      <c r="E823" s="16"/>
      <c r="F823" s="16"/>
      <c r="G823" s="16"/>
      <c r="H823" s="16"/>
      <c r="I823" s="16"/>
      <c r="J823" s="16"/>
      <c r="K823" s="43"/>
      <c r="L823" s="32"/>
      <c r="M823" s="32"/>
    </row>
    <row r="824" spans="1:13" ht="22.5" x14ac:dyDescent="0.25">
      <c r="A824" s="8" t="s">
        <v>618</v>
      </c>
      <c r="B824" s="9" t="s">
        <v>21</v>
      </c>
      <c r="C824" s="9" t="s">
        <v>68</v>
      </c>
      <c r="D824" s="12" t="s">
        <v>619</v>
      </c>
      <c r="E824" s="10"/>
      <c r="F824" s="10"/>
      <c r="G824" s="10"/>
      <c r="H824" s="10"/>
      <c r="I824" s="10"/>
      <c r="J824" s="10"/>
      <c r="K824" s="40">
        <f>K827</f>
        <v>1</v>
      </c>
      <c r="L824" s="29">
        <f>L827</f>
        <v>257.60000000000002</v>
      </c>
      <c r="M824" s="29">
        <f>M827</f>
        <v>257.60000000000002</v>
      </c>
    </row>
    <row r="825" spans="1:13" ht="56.25" x14ac:dyDescent="0.25">
      <c r="A825" s="10"/>
      <c r="B825" s="10"/>
      <c r="C825" s="10"/>
      <c r="D825" s="12" t="s">
        <v>620</v>
      </c>
      <c r="E825" s="10"/>
      <c r="F825" s="10"/>
      <c r="G825" s="10"/>
      <c r="H825" s="10"/>
      <c r="I825" s="10"/>
      <c r="J825" s="10"/>
      <c r="K825" s="41"/>
      <c r="L825" s="30"/>
      <c r="M825" s="30"/>
    </row>
    <row r="826" spans="1:13" x14ac:dyDescent="0.25">
      <c r="A826" s="10"/>
      <c r="B826" s="10"/>
      <c r="C826" s="10"/>
      <c r="D826" s="22"/>
      <c r="E826" s="9" t="s">
        <v>16</v>
      </c>
      <c r="F826" s="13">
        <v>1</v>
      </c>
      <c r="G826" s="14">
        <v>0</v>
      </c>
      <c r="H826" s="14">
        <v>0</v>
      </c>
      <c r="I826" s="14">
        <v>0</v>
      </c>
      <c r="J826" s="11">
        <f>OR(F826&lt;&gt;0,G826&lt;&gt;0,H826&lt;&gt;0,I826&lt;&gt;0)*(F826 + (F826 = 0))*(G826 + (G826 = 0))*(H826 + (H826 = 0))*(I826 + (I826 = 0))</f>
        <v>1</v>
      </c>
      <c r="K826" s="41"/>
      <c r="L826" s="30"/>
      <c r="M826" s="30"/>
    </row>
    <row r="827" spans="1:13" x14ac:dyDescent="0.25">
      <c r="A827" s="10"/>
      <c r="B827" s="10"/>
      <c r="C827" s="10"/>
      <c r="D827" s="22"/>
      <c r="E827" s="10"/>
      <c r="F827" s="10"/>
      <c r="G827" s="10"/>
      <c r="H827" s="10"/>
      <c r="I827" s="10"/>
      <c r="J827" s="15" t="s">
        <v>621</v>
      </c>
      <c r="K827" s="42">
        <f>J826</f>
        <v>1</v>
      </c>
      <c r="L827" s="30">
        <v>257.60000000000002</v>
      </c>
      <c r="M827" s="31">
        <f>ROUND(K827*L827,2)</f>
        <v>257.60000000000002</v>
      </c>
    </row>
    <row r="828" spans="1:13" ht="0.95" customHeight="1" x14ac:dyDescent="0.25">
      <c r="A828" s="16"/>
      <c r="B828" s="16"/>
      <c r="C828" s="16"/>
      <c r="D828" s="23"/>
      <c r="E828" s="16"/>
      <c r="F828" s="16"/>
      <c r="G828" s="16"/>
      <c r="H828" s="16"/>
      <c r="I828" s="16"/>
      <c r="J828" s="16"/>
      <c r="K828" s="43"/>
      <c r="L828" s="32"/>
      <c r="M828" s="32"/>
    </row>
    <row r="829" spans="1:13" x14ac:dyDescent="0.25">
      <c r="A829" s="8" t="s">
        <v>622</v>
      </c>
      <c r="B829" s="9" t="s">
        <v>21</v>
      </c>
      <c r="C829" s="9" t="s">
        <v>22</v>
      </c>
      <c r="D829" s="12" t="s">
        <v>623</v>
      </c>
      <c r="E829" s="10"/>
      <c r="F829" s="10"/>
      <c r="G829" s="10"/>
      <c r="H829" s="10"/>
      <c r="I829" s="10"/>
      <c r="J829" s="10"/>
      <c r="K829" s="40">
        <f>K832</f>
        <v>35</v>
      </c>
      <c r="L829" s="29">
        <f>L832</f>
        <v>30.12</v>
      </c>
      <c r="M829" s="29">
        <f>M832</f>
        <v>1054.2</v>
      </c>
    </row>
    <row r="830" spans="1:13" ht="236.25" x14ac:dyDescent="0.25">
      <c r="A830" s="10"/>
      <c r="B830" s="10"/>
      <c r="C830" s="10"/>
      <c r="D830" s="12" t="s">
        <v>624</v>
      </c>
      <c r="E830" s="10"/>
      <c r="F830" s="10"/>
      <c r="G830" s="10"/>
      <c r="H830" s="10"/>
      <c r="I830" s="10"/>
      <c r="J830" s="10"/>
      <c r="K830" s="41"/>
      <c r="L830" s="30"/>
      <c r="M830" s="30"/>
    </row>
    <row r="831" spans="1:13" x14ac:dyDescent="0.25">
      <c r="A831" s="10"/>
      <c r="B831" s="10"/>
      <c r="C831" s="10"/>
      <c r="D831" s="22"/>
      <c r="E831" s="9" t="s">
        <v>16</v>
      </c>
      <c r="F831" s="13">
        <v>0</v>
      </c>
      <c r="G831" s="14">
        <v>35</v>
      </c>
      <c r="H831" s="14">
        <v>0</v>
      </c>
      <c r="I831" s="14">
        <v>0</v>
      </c>
      <c r="J831" s="11">
        <f>OR(F831&lt;&gt;0,G831&lt;&gt;0,H831&lt;&gt;0,I831&lt;&gt;0)*(F831 + (F831 = 0))*(G831 + (G831 = 0))*(H831 + (H831 = 0))*(I831 + (I831 = 0))</f>
        <v>35</v>
      </c>
      <c r="K831" s="41"/>
      <c r="L831" s="30"/>
      <c r="M831" s="30"/>
    </row>
    <row r="832" spans="1:13" x14ac:dyDescent="0.25">
      <c r="A832" s="10"/>
      <c r="B832" s="10"/>
      <c r="C832" s="10"/>
      <c r="D832" s="22"/>
      <c r="E832" s="10"/>
      <c r="F832" s="10"/>
      <c r="G832" s="10"/>
      <c r="H832" s="10"/>
      <c r="I832" s="10"/>
      <c r="J832" s="15" t="s">
        <v>625</v>
      </c>
      <c r="K832" s="42">
        <f>J831</f>
        <v>35</v>
      </c>
      <c r="L832" s="30">
        <v>30.12</v>
      </c>
      <c r="M832" s="31">
        <f>ROUND(K832*L832,2)</f>
        <v>1054.2</v>
      </c>
    </row>
    <row r="833" spans="1:13" ht="0.95" customHeight="1" x14ac:dyDescent="0.25">
      <c r="A833" s="16"/>
      <c r="B833" s="16"/>
      <c r="C833" s="16"/>
      <c r="D833" s="23"/>
      <c r="E833" s="16"/>
      <c r="F833" s="16"/>
      <c r="G833" s="16"/>
      <c r="H833" s="16"/>
      <c r="I833" s="16"/>
      <c r="J833" s="16"/>
      <c r="K833" s="43"/>
      <c r="L833" s="32"/>
      <c r="M833" s="32"/>
    </row>
    <row r="834" spans="1:13" x14ac:dyDescent="0.25">
      <c r="A834" s="8" t="s">
        <v>626</v>
      </c>
      <c r="B834" s="9" t="s">
        <v>21</v>
      </c>
      <c r="C834" s="9" t="s">
        <v>22</v>
      </c>
      <c r="D834" s="12" t="s">
        <v>627</v>
      </c>
      <c r="E834" s="10"/>
      <c r="F834" s="10"/>
      <c r="G834" s="10"/>
      <c r="H834" s="10"/>
      <c r="I834" s="10"/>
      <c r="J834" s="10"/>
      <c r="K834" s="40">
        <f>K837</f>
        <v>46</v>
      </c>
      <c r="L834" s="29">
        <f>L837</f>
        <v>27.15</v>
      </c>
      <c r="M834" s="29">
        <f>M837</f>
        <v>1248.9000000000001</v>
      </c>
    </row>
    <row r="835" spans="1:13" ht="236.25" x14ac:dyDescent="0.25">
      <c r="A835" s="10"/>
      <c r="B835" s="10"/>
      <c r="C835" s="10"/>
      <c r="D835" s="12" t="s">
        <v>628</v>
      </c>
      <c r="E835" s="10"/>
      <c r="F835" s="10"/>
      <c r="G835" s="10"/>
      <c r="H835" s="10"/>
      <c r="I835" s="10"/>
      <c r="J835" s="10"/>
      <c r="K835" s="41"/>
      <c r="L835" s="30"/>
      <c r="M835" s="30"/>
    </row>
    <row r="836" spans="1:13" x14ac:dyDescent="0.25">
      <c r="A836" s="10"/>
      <c r="B836" s="10"/>
      <c r="C836" s="10"/>
      <c r="D836" s="22"/>
      <c r="E836" s="9" t="s">
        <v>16</v>
      </c>
      <c r="F836" s="13">
        <v>0</v>
      </c>
      <c r="G836" s="14">
        <v>46</v>
      </c>
      <c r="H836" s="14">
        <v>0</v>
      </c>
      <c r="I836" s="14">
        <v>0</v>
      </c>
      <c r="J836" s="11">
        <f>OR(F836&lt;&gt;0,G836&lt;&gt;0,H836&lt;&gt;0,I836&lt;&gt;0)*(F836 + (F836 = 0))*(G836 + (G836 = 0))*(H836 + (H836 = 0))*(I836 + (I836 = 0))</f>
        <v>46</v>
      </c>
      <c r="K836" s="41"/>
      <c r="L836" s="30"/>
      <c r="M836" s="30"/>
    </row>
    <row r="837" spans="1:13" x14ac:dyDescent="0.25">
      <c r="A837" s="10"/>
      <c r="B837" s="10"/>
      <c r="C837" s="10"/>
      <c r="D837" s="22"/>
      <c r="E837" s="10"/>
      <c r="F837" s="10"/>
      <c r="G837" s="10"/>
      <c r="H837" s="10"/>
      <c r="I837" s="10"/>
      <c r="J837" s="15" t="s">
        <v>629</v>
      </c>
      <c r="K837" s="42">
        <f>J836</f>
        <v>46</v>
      </c>
      <c r="L837" s="30">
        <v>27.15</v>
      </c>
      <c r="M837" s="31">
        <f>ROUND(K837*L837,2)</f>
        <v>1248.9000000000001</v>
      </c>
    </row>
    <row r="838" spans="1:13" ht="0.95" customHeight="1" x14ac:dyDescent="0.25">
      <c r="A838" s="16"/>
      <c r="B838" s="16"/>
      <c r="C838" s="16"/>
      <c r="D838" s="23"/>
      <c r="E838" s="16"/>
      <c r="F838" s="16"/>
      <c r="G838" s="16"/>
      <c r="H838" s="16"/>
      <c r="I838" s="16"/>
      <c r="J838" s="16"/>
      <c r="K838" s="43"/>
      <c r="L838" s="32"/>
      <c r="M838" s="32"/>
    </row>
    <row r="839" spans="1:13" x14ac:dyDescent="0.25">
      <c r="A839" s="8" t="s">
        <v>630</v>
      </c>
      <c r="B839" s="9" t="s">
        <v>21</v>
      </c>
      <c r="C839" s="9" t="s">
        <v>68</v>
      </c>
      <c r="D839" s="12" t="s">
        <v>631</v>
      </c>
      <c r="E839" s="10"/>
      <c r="F839" s="10"/>
      <c r="G839" s="10"/>
      <c r="H839" s="10"/>
      <c r="I839" s="10"/>
      <c r="J839" s="10"/>
      <c r="K839" s="40">
        <f>K842</f>
        <v>2</v>
      </c>
      <c r="L839" s="29">
        <f>L842</f>
        <v>463.66</v>
      </c>
      <c r="M839" s="29">
        <f>M842</f>
        <v>927.32</v>
      </c>
    </row>
    <row r="840" spans="1:13" ht="236.25" x14ac:dyDescent="0.25">
      <c r="A840" s="10"/>
      <c r="B840" s="10"/>
      <c r="C840" s="10"/>
      <c r="D840" s="12" t="s">
        <v>632</v>
      </c>
      <c r="E840" s="10"/>
      <c r="F840" s="10"/>
      <c r="G840" s="10"/>
      <c r="H840" s="10"/>
      <c r="I840" s="10"/>
      <c r="J840" s="10"/>
      <c r="K840" s="41"/>
      <c r="L840" s="30"/>
      <c r="M840" s="30"/>
    </row>
    <row r="841" spans="1:13" x14ac:dyDescent="0.25">
      <c r="A841" s="10"/>
      <c r="B841" s="10"/>
      <c r="C841" s="10"/>
      <c r="D841" s="22"/>
      <c r="E841" s="9" t="s">
        <v>16</v>
      </c>
      <c r="F841" s="13">
        <v>2</v>
      </c>
      <c r="G841" s="14">
        <v>0</v>
      </c>
      <c r="H841" s="14">
        <v>0</v>
      </c>
      <c r="I841" s="14">
        <v>0</v>
      </c>
      <c r="J841" s="11">
        <f>OR(F841&lt;&gt;0,G841&lt;&gt;0,H841&lt;&gt;0,I841&lt;&gt;0)*(F841 + (F841 = 0))*(G841 + (G841 = 0))*(H841 + (H841 = 0))*(I841 + (I841 = 0))</f>
        <v>2</v>
      </c>
      <c r="K841" s="41"/>
      <c r="L841" s="30"/>
      <c r="M841" s="30"/>
    </row>
    <row r="842" spans="1:13" x14ac:dyDescent="0.25">
      <c r="A842" s="10"/>
      <c r="B842" s="10"/>
      <c r="C842" s="10"/>
      <c r="D842" s="22"/>
      <c r="E842" s="10"/>
      <c r="F842" s="10"/>
      <c r="G842" s="10"/>
      <c r="H842" s="10"/>
      <c r="I842" s="10"/>
      <c r="J842" s="15" t="s">
        <v>633</v>
      </c>
      <c r="K842" s="42">
        <f>J841</f>
        <v>2</v>
      </c>
      <c r="L842" s="30">
        <v>463.66</v>
      </c>
      <c r="M842" s="31">
        <f>ROUND(K842*L842,2)</f>
        <v>927.32</v>
      </c>
    </row>
    <row r="843" spans="1:13" ht="0.95" customHeight="1" x14ac:dyDescent="0.25">
      <c r="A843" s="16"/>
      <c r="B843" s="16"/>
      <c r="C843" s="16"/>
      <c r="D843" s="23"/>
      <c r="E843" s="16"/>
      <c r="F843" s="16"/>
      <c r="G843" s="16"/>
      <c r="H843" s="16"/>
      <c r="I843" s="16"/>
      <c r="J843" s="16"/>
      <c r="K843" s="43"/>
      <c r="L843" s="32"/>
      <c r="M843" s="32"/>
    </row>
    <row r="844" spans="1:13" ht="22.5" x14ac:dyDescent="0.25">
      <c r="A844" s="8" t="s">
        <v>634</v>
      </c>
      <c r="B844" s="9" t="s">
        <v>21</v>
      </c>
      <c r="C844" s="9" t="s">
        <v>68</v>
      </c>
      <c r="D844" s="12" t="s">
        <v>635</v>
      </c>
      <c r="E844" s="10"/>
      <c r="F844" s="10"/>
      <c r="G844" s="10"/>
      <c r="H844" s="10"/>
      <c r="I844" s="10"/>
      <c r="J844" s="10"/>
      <c r="K844" s="40">
        <f>K847</f>
        <v>3</v>
      </c>
      <c r="L844" s="29">
        <f>L847</f>
        <v>46.49</v>
      </c>
      <c r="M844" s="29">
        <f>M847</f>
        <v>139.47</v>
      </c>
    </row>
    <row r="845" spans="1:13" ht="191.25" x14ac:dyDescent="0.25">
      <c r="A845" s="10"/>
      <c r="B845" s="10"/>
      <c r="C845" s="10"/>
      <c r="D845" s="12" t="s">
        <v>636</v>
      </c>
      <c r="E845" s="10"/>
      <c r="F845" s="10"/>
      <c r="G845" s="10"/>
      <c r="H845" s="10"/>
      <c r="I845" s="10"/>
      <c r="J845" s="10"/>
      <c r="K845" s="41"/>
      <c r="L845" s="30"/>
      <c r="M845" s="30"/>
    </row>
    <row r="846" spans="1:13" x14ac:dyDescent="0.25">
      <c r="A846" s="10"/>
      <c r="B846" s="10"/>
      <c r="C846" s="10"/>
      <c r="D846" s="22"/>
      <c r="E846" s="9" t="s">
        <v>16</v>
      </c>
      <c r="F846" s="13">
        <v>3</v>
      </c>
      <c r="G846" s="14">
        <v>0</v>
      </c>
      <c r="H846" s="14">
        <v>0</v>
      </c>
      <c r="I846" s="14">
        <v>0</v>
      </c>
      <c r="J846" s="11">
        <f>OR(F846&lt;&gt;0,G846&lt;&gt;0,H846&lt;&gt;0,I846&lt;&gt;0)*(F846 + (F846 = 0))*(G846 + (G846 = 0))*(H846 + (H846 = 0))*(I846 + (I846 = 0))</f>
        <v>3</v>
      </c>
      <c r="K846" s="41"/>
      <c r="L846" s="30"/>
      <c r="M846" s="30"/>
    </row>
    <row r="847" spans="1:13" x14ac:dyDescent="0.25">
      <c r="A847" s="10"/>
      <c r="B847" s="10"/>
      <c r="C847" s="10"/>
      <c r="D847" s="22"/>
      <c r="E847" s="10"/>
      <c r="F847" s="10"/>
      <c r="G847" s="10"/>
      <c r="H847" s="10"/>
      <c r="I847" s="10"/>
      <c r="J847" s="15" t="s">
        <v>637</v>
      </c>
      <c r="K847" s="42">
        <f>J846</f>
        <v>3</v>
      </c>
      <c r="L847" s="30">
        <v>46.49</v>
      </c>
      <c r="M847" s="31">
        <f>ROUND(K847*L847,2)</f>
        <v>139.47</v>
      </c>
    </row>
    <row r="848" spans="1:13" ht="0.95" customHeight="1" x14ac:dyDescent="0.25">
      <c r="A848" s="16"/>
      <c r="B848" s="16"/>
      <c r="C848" s="16"/>
      <c r="D848" s="23"/>
      <c r="E848" s="16"/>
      <c r="F848" s="16"/>
      <c r="G848" s="16"/>
      <c r="H848" s="16"/>
      <c r="I848" s="16"/>
      <c r="J848" s="16"/>
      <c r="K848" s="43"/>
      <c r="L848" s="32"/>
      <c r="M848" s="32"/>
    </row>
    <row r="849" spans="1:13" x14ac:dyDescent="0.25">
      <c r="A849" s="8" t="s">
        <v>638</v>
      </c>
      <c r="B849" s="9" t="s">
        <v>21</v>
      </c>
      <c r="C849" s="9" t="s">
        <v>68</v>
      </c>
      <c r="D849" s="12" t="s">
        <v>639</v>
      </c>
      <c r="E849" s="10"/>
      <c r="F849" s="10"/>
      <c r="G849" s="10"/>
      <c r="H849" s="10"/>
      <c r="I849" s="10"/>
      <c r="J849" s="10"/>
      <c r="K849" s="40">
        <f>K852</f>
        <v>1</v>
      </c>
      <c r="L849" s="29">
        <f>L852</f>
        <v>62.34</v>
      </c>
      <c r="M849" s="29">
        <f>M852</f>
        <v>62.34</v>
      </c>
    </row>
    <row r="850" spans="1:13" ht="157.5" x14ac:dyDescent="0.25">
      <c r="A850" s="10"/>
      <c r="B850" s="10"/>
      <c r="C850" s="10"/>
      <c r="D850" s="12" t="s">
        <v>640</v>
      </c>
      <c r="E850" s="10"/>
      <c r="F850" s="10"/>
      <c r="G850" s="10"/>
      <c r="H850" s="10"/>
      <c r="I850" s="10"/>
      <c r="J850" s="10"/>
      <c r="K850" s="41"/>
      <c r="L850" s="30"/>
      <c r="M850" s="30"/>
    </row>
    <row r="851" spans="1:13" x14ac:dyDescent="0.25">
      <c r="A851" s="10"/>
      <c r="B851" s="10"/>
      <c r="C851" s="10"/>
      <c r="D851" s="22"/>
      <c r="E851" s="9" t="s">
        <v>16</v>
      </c>
      <c r="F851" s="13">
        <v>1</v>
      </c>
      <c r="G851" s="14">
        <v>0</v>
      </c>
      <c r="H851" s="14">
        <v>0</v>
      </c>
      <c r="I851" s="14">
        <v>0</v>
      </c>
      <c r="J851" s="11">
        <f>OR(F851&lt;&gt;0,G851&lt;&gt;0,H851&lt;&gt;0,I851&lt;&gt;0)*(F851 + (F851 = 0))*(G851 + (G851 = 0))*(H851 + (H851 = 0))*(I851 + (I851 = 0))</f>
        <v>1</v>
      </c>
      <c r="K851" s="41"/>
      <c r="L851" s="30"/>
      <c r="M851" s="30"/>
    </row>
    <row r="852" spans="1:13" x14ac:dyDescent="0.25">
      <c r="A852" s="10"/>
      <c r="B852" s="10"/>
      <c r="C852" s="10"/>
      <c r="D852" s="22"/>
      <c r="E852" s="10"/>
      <c r="F852" s="10"/>
      <c r="G852" s="10"/>
      <c r="H852" s="10"/>
      <c r="I852" s="10"/>
      <c r="J852" s="15" t="s">
        <v>641</v>
      </c>
      <c r="K852" s="42">
        <f>J851</f>
        <v>1</v>
      </c>
      <c r="L852" s="30">
        <v>62.34</v>
      </c>
      <c r="M852" s="31">
        <f>ROUND(K852*L852,2)</f>
        <v>62.34</v>
      </c>
    </row>
    <row r="853" spans="1:13" ht="0.95" customHeight="1" x14ac:dyDescent="0.25">
      <c r="A853" s="16"/>
      <c r="B853" s="16"/>
      <c r="C853" s="16"/>
      <c r="D853" s="23"/>
      <c r="E853" s="16"/>
      <c r="F853" s="16"/>
      <c r="G853" s="16"/>
      <c r="H853" s="16"/>
      <c r="I853" s="16"/>
      <c r="J853" s="16"/>
      <c r="K853" s="43"/>
      <c r="L853" s="32"/>
      <c r="M853" s="32"/>
    </row>
    <row r="854" spans="1:13" ht="22.5" x14ac:dyDescent="0.25">
      <c r="A854" s="8" t="s">
        <v>642</v>
      </c>
      <c r="B854" s="9" t="s">
        <v>21</v>
      </c>
      <c r="C854" s="9" t="s">
        <v>68</v>
      </c>
      <c r="D854" s="12" t="s">
        <v>643</v>
      </c>
      <c r="E854" s="10"/>
      <c r="F854" s="10"/>
      <c r="G854" s="10"/>
      <c r="H854" s="10"/>
      <c r="I854" s="10"/>
      <c r="J854" s="10"/>
      <c r="K854" s="40">
        <f>K857</f>
        <v>1</v>
      </c>
      <c r="L854" s="29">
        <f>L857</f>
        <v>950</v>
      </c>
      <c r="M854" s="29">
        <f>M857</f>
        <v>950</v>
      </c>
    </row>
    <row r="855" spans="1:13" ht="78.75" x14ac:dyDescent="0.25">
      <c r="A855" s="10"/>
      <c r="B855" s="10"/>
      <c r="C855" s="10"/>
      <c r="D855" s="12" t="s">
        <v>644</v>
      </c>
      <c r="E855" s="10"/>
      <c r="F855" s="10"/>
      <c r="G855" s="10"/>
      <c r="H855" s="10"/>
      <c r="I855" s="10"/>
      <c r="J855" s="10"/>
      <c r="K855" s="41"/>
      <c r="L855" s="30"/>
      <c r="M855" s="30"/>
    </row>
    <row r="856" spans="1:13" x14ac:dyDescent="0.25">
      <c r="A856" s="10"/>
      <c r="B856" s="10"/>
      <c r="C856" s="10"/>
      <c r="D856" s="22"/>
      <c r="E856" s="9" t="s">
        <v>16</v>
      </c>
      <c r="F856" s="13">
        <v>1</v>
      </c>
      <c r="G856" s="14">
        <v>0</v>
      </c>
      <c r="H856" s="14">
        <v>0</v>
      </c>
      <c r="I856" s="14">
        <v>0</v>
      </c>
      <c r="J856" s="11">
        <f>OR(F856&lt;&gt;0,G856&lt;&gt;0,H856&lt;&gt;0,I856&lt;&gt;0)*(F856 + (F856 = 0))*(G856 + (G856 = 0))*(H856 + (H856 = 0))*(I856 + (I856 = 0))</f>
        <v>1</v>
      </c>
      <c r="K856" s="41"/>
      <c r="L856" s="30"/>
      <c r="M856" s="30"/>
    </row>
    <row r="857" spans="1:13" x14ac:dyDescent="0.25">
      <c r="A857" s="10"/>
      <c r="B857" s="10"/>
      <c r="C857" s="10"/>
      <c r="D857" s="22"/>
      <c r="E857" s="10"/>
      <c r="F857" s="10"/>
      <c r="G857" s="10"/>
      <c r="H857" s="10"/>
      <c r="I857" s="10"/>
      <c r="J857" s="15" t="s">
        <v>645</v>
      </c>
      <c r="K857" s="42">
        <f>J856</f>
        <v>1</v>
      </c>
      <c r="L857" s="33">
        <v>950</v>
      </c>
      <c r="M857" s="31">
        <f>ROUND(K857*L857,2)</f>
        <v>950</v>
      </c>
    </row>
    <row r="858" spans="1:13" ht="0.95" customHeight="1" x14ac:dyDescent="0.25">
      <c r="A858" s="16"/>
      <c r="B858" s="16"/>
      <c r="C858" s="16"/>
      <c r="D858" s="23"/>
      <c r="E858" s="16"/>
      <c r="F858" s="16"/>
      <c r="G858" s="16"/>
      <c r="H858" s="16"/>
      <c r="I858" s="16"/>
      <c r="J858" s="16"/>
      <c r="K858" s="43"/>
      <c r="L858" s="32"/>
      <c r="M858" s="32"/>
    </row>
    <row r="859" spans="1:13" x14ac:dyDescent="0.25">
      <c r="A859" s="8" t="s">
        <v>646</v>
      </c>
      <c r="B859" s="9" t="s">
        <v>21</v>
      </c>
      <c r="C859" s="9" t="s">
        <v>48</v>
      </c>
      <c r="D859" s="12" t="s">
        <v>57</v>
      </c>
      <c r="E859" s="10"/>
      <c r="F859" s="10"/>
      <c r="G859" s="10"/>
      <c r="H859" s="10"/>
      <c r="I859" s="10"/>
      <c r="J859" s="10"/>
      <c r="K859" s="40">
        <f>K862</f>
        <v>1</v>
      </c>
      <c r="L859" s="29">
        <f>L862</f>
        <v>940</v>
      </c>
      <c r="M859" s="29">
        <f>M862</f>
        <v>940</v>
      </c>
    </row>
    <row r="860" spans="1:13" ht="112.5" x14ac:dyDescent="0.25">
      <c r="A860" s="10"/>
      <c r="B860" s="10"/>
      <c r="C860" s="10"/>
      <c r="D860" s="12" t="s">
        <v>647</v>
      </c>
      <c r="E860" s="10"/>
      <c r="F860" s="10"/>
      <c r="G860" s="10"/>
      <c r="H860" s="10"/>
      <c r="I860" s="10"/>
      <c r="J860" s="10"/>
      <c r="K860" s="41"/>
      <c r="L860" s="30"/>
      <c r="M860" s="30"/>
    </row>
    <row r="861" spans="1:13" x14ac:dyDescent="0.25">
      <c r="A861" s="10"/>
      <c r="B861" s="10"/>
      <c r="C861" s="10"/>
      <c r="D861" s="22"/>
      <c r="E861" s="9" t="s">
        <v>16</v>
      </c>
      <c r="F861" s="13">
        <v>1</v>
      </c>
      <c r="G861" s="14">
        <v>0</v>
      </c>
      <c r="H861" s="14">
        <v>0</v>
      </c>
      <c r="I861" s="14">
        <v>0</v>
      </c>
      <c r="J861" s="11">
        <f>OR(F861&lt;&gt;0,G861&lt;&gt;0,H861&lt;&gt;0,I861&lt;&gt;0)*(F861 + (F861 = 0))*(G861 + (G861 = 0))*(H861 + (H861 = 0))*(I861 + (I861 = 0))</f>
        <v>1</v>
      </c>
      <c r="K861" s="41"/>
      <c r="L861" s="30"/>
      <c r="M861" s="30"/>
    </row>
    <row r="862" spans="1:13" x14ac:dyDescent="0.25">
      <c r="A862" s="10"/>
      <c r="B862" s="10"/>
      <c r="C862" s="10"/>
      <c r="D862" s="22"/>
      <c r="E862" s="10"/>
      <c r="F862" s="10"/>
      <c r="G862" s="10"/>
      <c r="H862" s="10"/>
      <c r="I862" s="10"/>
      <c r="J862" s="15" t="s">
        <v>648</v>
      </c>
      <c r="K862" s="42">
        <f>J861*1</f>
        <v>1</v>
      </c>
      <c r="L862" s="33">
        <v>940</v>
      </c>
      <c r="M862" s="31">
        <f>ROUND(K862*L862,2)</f>
        <v>940</v>
      </c>
    </row>
    <row r="863" spans="1:13" ht="0.95" customHeight="1" x14ac:dyDescent="0.25">
      <c r="A863" s="16"/>
      <c r="B863" s="16"/>
      <c r="C863" s="16"/>
      <c r="D863" s="23"/>
      <c r="E863" s="16"/>
      <c r="F863" s="16"/>
      <c r="G863" s="16"/>
      <c r="H863" s="16"/>
      <c r="I863" s="16"/>
      <c r="J863" s="16"/>
      <c r="K863" s="43"/>
      <c r="L863" s="32"/>
      <c r="M863" s="32"/>
    </row>
    <row r="864" spans="1:13" x14ac:dyDescent="0.25">
      <c r="A864" s="8" t="s">
        <v>649</v>
      </c>
      <c r="B864" s="9" t="s">
        <v>21</v>
      </c>
      <c r="C864" s="9" t="s">
        <v>48</v>
      </c>
      <c r="D864" s="12" t="s">
        <v>61</v>
      </c>
      <c r="E864" s="10"/>
      <c r="F864" s="10"/>
      <c r="G864" s="10"/>
      <c r="H864" s="10"/>
      <c r="I864" s="10"/>
      <c r="J864" s="10"/>
      <c r="K864" s="40">
        <f>K867</f>
        <v>1</v>
      </c>
      <c r="L864" s="29">
        <f>L867</f>
        <v>350</v>
      </c>
      <c r="M864" s="29">
        <f>M867</f>
        <v>350</v>
      </c>
    </row>
    <row r="865" spans="1:13" ht="78.75" x14ac:dyDescent="0.25">
      <c r="A865" s="10"/>
      <c r="B865" s="10"/>
      <c r="C865" s="10"/>
      <c r="D865" s="12" t="s">
        <v>650</v>
      </c>
      <c r="E865" s="10"/>
      <c r="F865" s="10"/>
      <c r="G865" s="10"/>
      <c r="H865" s="10"/>
      <c r="I865" s="10"/>
      <c r="J865" s="10"/>
      <c r="K865" s="41"/>
      <c r="L865" s="30"/>
      <c r="M865" s="30"/>
    </row>
    <row r="866" spans="1:13" x14ac:dyDescent="0.25">
      <c r="A866" s="10"/>
      <c r="B866" s="10"/>
      <c r="C866" s="10"/>
      <c r="D866" s="22"/>
      <c r="E866" s="9" t="s">
        <v>16</v>
      </c>
      <c r="F866" s="13">
        <v>1</v>
      </c>
      <c r="G866" s="14">
        <v>0</v>
      </c>
      <c r="H866" s="14">
        <v>0</v>
      </c>
      <c r="I866" s="14">
        <v>0</v>
      </c>
      <c r="J866" s="11">
        <f>OR(F866&lt;&gt;0,G866&lt;&gt;0,H866&lt;&gt;0,I866&lt;&gt;0)*(F866 + (F866 = 0))*(G866 + (G866 = 0))*(H866 + (H866 = 0))*(I866 + (I866 = 0))</f>
        <v>1</v>
      </c>
      <c r="K866" s="41"/>
      <c r="L866" s="30"/>
      <c r="M866" s="30"/>
    </row>
    <row r="867" spans="1:13" x14ac:dyDescent="0.25">
      <c r="A867" s="10"/>
      <c r="B867" s="10"/>
      <c r="C867" s="10"/>
      <c r="D867" s="22"/>
      <c r="E867" s="10"/>
      <c r="F867" s="10"/>
      <c r="G867" s="10"/>
      <c r="H867" s="10"/>
      <c r="I867" s="10"/>
      <c r="J867" s="15" t="s">
        <v>651</v>
      </c>
      <c r="K867" s="42">
        <f>J866</f>
        <v>1</v>
      </c>
      <c r="L867" s="33">
        <v>350</v>
      </c>
      <c r="M867" s="31">
        <f>ROUND(K867*L867,2)</f>
        <v>350</v>
      </c>
    </row>
    <row r="868" spans="1:13" ht="0.95" customHeight="1" x14ac:dyDescent="0.25">
      <c r="A868" s="16"/>
      <c r="B868" s="16"/>
      <c r="C868" s="16"/>
      <c r="D868" s="23"/>
      <c r="E868" s="16"/>
      <c r="F868" s="16"/>
      <c r="G868" s="16"/>
      <c r="H868" s="16"/>
      <c r="I868" s="16"/>
      <c r="J868" s="16"/>
      <c r="K868" s="43"/>
      <c r="L868" s="32"/>
      <c r="M868" s="32"/>
    </row>
    <row r="869" spans="1:13" x14ac:dyDescent="0.25">
      <c r="A869" s="10"/>
      <c r="B869" s="10"/>
      <c r="C869" s="10"/>
      <c r="D869" s="22"/>
      <c r="E869" s="10"/>
      <c r="F869" s="10"/>
      <c r="G869" s="10"/>
      <c r="H869" s="10"/>
      <c r="I869" s="10"/>
      <c r="J869" s="15" t="s">
        <v>652</v>
      </c>
      <c r="K869" s="41">
        <v>1</v>
      </c>
      <c r="L869" s="31">
        <f>M789+M794+M799+M804+M809+M814+M819+M824+M829+M834+M839+M844+M849+M854+M859+M864</f>
        <v>9610.41</v>
      </c>
      <c r="M869" s="31">
        <f>ROUND(K869*L869,2)</f>
        <v>9610.41</v>
      </c>
    </row>
    <row r="870" spans="1:13" ht="0.95" customHeight="1" x14ac:dyDescent="0.25">
      <c r="A870" s="16"/>
      <c r="B870" s="16"/>
      <c r="C870" s="16"/>
      <c r="D870" s="23"/>
      <c r="E870" s="16"/>
      <c r="F870" s="16"/>
      <c r="G870" s="16"/>
      <c r="H870" s="16"/>
      <c r="I870" s="16"/>
      <c r="J870" s="16"/>
      <c r="K870" s="43"/>
      <c r="L870" s="32"/>
      <c r="M870" s="32"/>
    </row>
    <row r="871" spans="1:13" ht="22.5" x14ac:dyDescent="0.25">
      <c r="A871" s="6" t="s">
        <v>653</v>
      </c>
      <c r="B871" s="6" t="s">
        <v>15</v>
      </c>
      <c r="C871" s="6" t="s">
        <v>16</v>
      </c>
      <c r="D871" s="21" t="s">
        <v>654</v>
      </c>
      <c r="E871" s="7"/>
      <c r="F871" s="7"/>
      <c r="G871" s="7"/>
      <c r="H871" s="7"/>
      <c r="I871" s="7"/>
      <c r="J871" s="7"/>
      <c r="K871" s="39">
        <f>K897</f>
        <v>1</v>
      </c>
      <c r="L871" s="28">
        <f>L897</f>
        <v>1245.3800000000001</v>
      </c>
      <c r="M871" s="28">
        <f>M897</f>
        <v>1245.3800000000001</v>
      </c>
    </row>
    <row r="872" spans="1:13" ht="22.5" x14ac:dyDescent="0.25">
      <c r="A872" s="8" t="s">
        <v>655</v>
      </c>
      <c r="B872" s="9" t="s">
        <v>21</v>
      </c>
      <c r="C872" s="9" t="s">
        <v>68</v>
      </c>
      <c r="D872" s="12" t="s">
        <v>656</v>
      </c>
      <c r="E872" s="10"/>
      <c r="F872" s="10"/>
      <c r="G872" s="10"/>
      <c r="H872" s="10"/>
      <c r="I872" s="10"/>
      <c r="J872" s="10"/>
      <c r="K872" s="40">
        <f>K875</f>
        <v>5</v>
      </c>
      <c r="L872" s="29">
        <f>L875</f>
        <v>133.78</v>
      </c>
      <c r="M872" s="29">
        <f>M875</f>
        <v>668.9</v>
      </c>
    </row>
    <row r="873" spans="1:13" ht="258.75" x14ac:dyDescent="0.25">
      <c r="A873" s="10"/>
      <c r="B873" s="10"/>
      <c r="C873" s="10"/>
      <c r="D873" s="12" t="s">
        <v>657</v>
      </c>
      <c r="E873" s="10"/>
      <c r="F873" s="10"/>
      <c r="G873" s="10"/>
      <c r="H873" s="10"/>
      <c r="I873" s="10"/>
      <c r="J873" s="10"/>
      <c r="K873" s="41"/>
      <c r="L873" s="30"/>
      <c r="M873" s="30"/>
    </row>
    <row r="874" spans="1:13" x14ac:dyDescent="0.25">
      <c r="A874" s="10"/>
      <c r="B874" s="10"/>
      <c r="C874" s="10"/>
      <c r="D874" s="22"/>
      <c r="E874" s="9" t="s">
        <v>16</v>
      </c>
      <c r="F874" s="13">
        <v>5</v>
      </c>
      <c r="G874" s="14">
        <v>0</v>
      </c>
      <c r="H874" s="14">
        <v>0</v>
      </c>
      <c r="I874" s="14">
        <v>0</v>
      </c>
      <c r="J874" s="11">
        <f>OR(F874&lt;&gt;0,G874&lt;&gt;0,H874&lt;&gt;0,I874&lt;&gt;0)*(F874 + (F874 = 0))*(G874 + (G874 = 0))*(H874 + (H874 = 0))*(I874 + (I874 = 0))</f>
        <v>5</v>
      </c>
      <c r="K874" s="41"/>
      <c r="L874" s="30"/>
      <c r="M874" s="30"/>
    </row>
    <row r="875" spans="1:13" x14ac:dyDescent="0.25">
      <c r="A875" s="10"/>
      <c r="B875" s="10"/>
      <c r="C875" s="10"/>
      <c r="D875" s="22"/>
      <c r="E875" s="10"/>
      <c r="F875" s="10"/>
      <c r="G875" s="10"/>
      <c r="H875" s="10"/>
      <c r="I875" s="10"/>
      <c r="J875" s="15" t="s">
        <v>658</v>
      </c>
      <c r="K875" s="42">
        <f>J874</f>
        <v>5</v>
      </c>
      <c r="L875" s="30">
        <v>133.78</v>
      </c>
      <c r="M875" s="31">
        <f>ROUND(K875*L875,2)</f>
        <v>668.9</v>
      </c>
    </row>
    <row r="876" spans="1:13" ht="0.95" customHeight="1" x14ac:dyDescent="0.25">
      <c r="A876" s="16"/>
      <c r="B876" s="16"/>
      <c r="C876" s="16"/>
      <c r="D876" s="23"/>
      <c r="E876" s="16"/>
      <c r="F876" s="16"/>
      <c r="G876" s="16"/>
      <c r="H876" s="16"/>
      <c r="I876" s="16"/>
      <c r="J876" s="16"/>
      <c r="K876" s="43"/>
      <c r="L876" s="32"/>
      <c r="M876" s="32"/>
    </row>
    <row r="877" spans="1:13" ht="22.5" x14ac:dyDescent="0.25">
      <c r="A877" s="8" t="s">
        <v>659</v>
      </c>
      <c r="B877" s="9" t="s">
        <v>21</v>
      </c>
      <c r="C877" s="9" t="s">
        <v>68</v>
      </c>
      <c r="D877" s="12" t="s">
        <v>660</v>
      </c>
      <c r="E877" s="10"/>
      <c r="F877" s="10"/>
      <c r="G877" s="10"/>
      <c r="H877" s="10"/>
      <c r="I877" s="10"/>
      <c r="J877" s="10"/>
      <c r="K877" s="40">
        <f>K880</f>
        <v>2</v>
      </c>
      <c r="L877" s="29">
        <f>L880</f>
        <v>113.09</v>
      </c>
      <c r="M877" s="29">
        <f>M880</f>
        <v>226.18</v>
      </c>
    </row>
    <row r="878" spans="1:13" ht="180" x14ac:dyDescent="0.25">
      <c r="A878" s="10"/>
      <c r="B878" s="10"/>
      <c r="C878" s="10"/>
      <c r="D878" s="12" t="s">
        <v>661</v>
      </c>
      <c r="E878" s="10"/>
      <c r="F878" s="10"/>
      <c r="G878" s="10"/>
      <c r="H878" s="10"/>
      <c r="I878" s="10"/>
      <c r="J878" s="10"/>
      <c r="K878" s="41"/>
      <c r="L878" s="30"/>
      <c r="M878" s="30"/>
    </row>
    <row r="879" spans="1:13" x14ac:dyDescent="0.25">
      <c r="A879" s="10"/>
      <c r="B879" s="10"/>
      <c r="C879" s="10"/>
      <c r="D879" s="22"/>
      <c r="E879" s="9" t="s">
        <v>16</v>
      </c>
      <c r="F879" s="13">
        <v>2</v>
      </c>
      <c r="G879" s="14">
        <v>0</v>
      </c>
      <c r="H879" s="14">
        <v>0</v>
      </c>
      <c r="I879" s="14">
        <v>0</v>
      </c>
      <c r="J879" s="11">
        <f>OR(F879&lt;&gt;0,G879&lt;&gt;0,H879&lt;&gt;0,I879&lt;&gt;0)*(F879 + (F879 = 0))*(G879 + (G879 = 0))*(H879 + (H879 = 0))*(I879 + (I879 = 0))</f>
        <v>2</v>
      </c>
      <c r="K879" s="41"/>
      <c r="L879" s="30"/>
      <c r="M879" s="30"/>
    </row>
    <row r="880" spans="1:13" x14ac:dyDescent="0.25">
      <c r="A880" s="10"/>
      <c r="B880" s="10"/>
      <c r="C880" s="10"/>
      <c r="D880" s="22"/>
      <c r="E880" s="10"/>
      <c r="F880" s="10"/>
      <c r="G880" s="10"/>
      <c r="H880" s="10"/>
      <c r="I880" s="10"/>
      <c r="J880" s="15" t="s">
        <v>662</v>
      </c>
      <c r="K880" s="42">
        <f>J879</f>
        <v>2</v>
      </c>
      <c r="L880" s="30">
        <v>113.09</v>
      </c>
      <c r="M880" s="31">
        <f>ROUND(K880*L880,2)</f>
        <v>226.18</v>
      </c>
    </row>
    <row r="881" spans="1:13" ht="0.95" customHeight="1" x14ac:dyDescent="0.25">
      <c r="A881" s="16"/>
      <c r="B881" s="16"/>
      <c r="C881" s="16"/>
      <c r="D881" s="23"/>
      <c r="E881" s="16"/>
      <c r="F881" s="16"/>
      <c r="G881" s="16"/>
      <c r="H881" s="16"/>
      <c r="I881" s="16"/>
      <c r="J881" s="16"/>
      <c r="K881" s="43"/>
      <c r="L881" s="32"/>
      <c r="M881" s="32"/>
    </row>
    <row r="882" spans="1:13" x14ac:dyDescent="0.25">
      <c r="A882" s="8" t="s">
        <v>663</v>
      </c>
      <c r="B882" s="9" t="s">
        <v>21</v>
      </c>
      <c r="C882" s="9" t="s">
        <v>68</v>
      </c>
      <c r="D882" s="12" t="s">
        <v>664</v>
      </c>
      <c r="E882" s="10"/>
      <c r="F882" s="10"/>
      <c r="G882" s="10"/>
      <c r="H882" s="10"/>
      <c r="I882" s="10"/>
      <c r="J882" s="10"/>
      <c r="K882" s="40">
        <f>K885</f>
        <v>8</v>
      </c>
      <c r="L882" s="29">
        <f>L885</f>
        <v>14.3</v>
      </c>
      <c r="M882" s="29">
        <f>M885</f>
        <v>114.4</v>
      </c>
    </row>
    <row r="883" spans="1:13" ht="123.75" x14ac:dyDescent="0.25">
      <c r="A883" s="10"/>
      <c r="B883" s="10"/>
      <c r="C883" s="10"/>
      <c r="D883" s="12" t="s">
        <v>665</v>
      </c>
      <c r="E883" s="10"/>
      <c r="F883" s="10"/>
      <c r="G883" s="10"/>
      <c r="H883" s="10"/>
      <c r="I883" s="10"/>
      <c r="J883" s="10"/>
      <c r="K883" s="41"/>
      <c r="L883" s="30"/>
      <c r="M883" s="30"/>
    </row>
    <row r="884" spans="1:13" x14ac:dyDescent="0.25">
      <c r="A884" s="10"/>
      <c r="B884" s="10"/>
      <c r="C884" s="10"/>
      <c r="D884" s="22"/>
      <c r="E884" s="9" t="s">
        <v>16</v>
      </c>
      <c r="F884" s="13">
        <v>8</v>
      </c>
      <c r="G884" s="14">
        <v>0</v>
      </c>
      <c r="H884" s="14">
        <v>0</v>
      </c>
      <c r="I884" s="14">
        <v>0</v>
      </c>
      <c r="J884" s="11">
        <f>OR(F884&lt;&gt;0,G884&lt;&gt;0,H884&lt;&gt;0,I884&lt;&gt;0)*(F884 + (F884 = 0))*(G884 + (G884 = 0))*(H884 + (H884 = 0))*(I884 + (I884 = 0))</f>
        <v>8</v>
      </c>
      <c r="K884" s="41"/>
      <c r="L884" s="30"/>
      <c r="M884" s="30"/>
    </row>
    <row r="885" spans="1:13" x14ac:dyDescent="0.25">
      <c r="A885" s="10"/>
      <c r="B885" s="10"/>
      <c r="C885" s="10"/>
      <c r="D885" s="22"/>
      <c r="E885" s="10"/>
      <c r="F885" s="10"/>
      <c r="G885" s="10"/>
      <c r="H885" s="10"/>
      <c r="I885" s="10"/>
      <c r="J885" s="15" t="s">
        <v>666</v>
      </c>
      <c r="K885" s="42">
        <f>J884</f>
        <v>8</v>
      </c>
      <c r="L885" s="30">
        <v>14.3</v>
      </c>
      <c r="M885" s="31">
        <f>ROUND(K885*L885,2)</f>
        <v>114.4</v>
      </c>
    </row>
    <row r="886" spans="1:13" ht="0.95" customHeight="1" x14ac:dyDescent="0.25">
      <c r="A886" s="16"/>
      <c r="B886" s="16"/>
      <c r="C886" s="16"/>
      <c r="D886" s="23"/>
      <c r="E886" s="16"/>
      <c r="F886" s="16"/>
      <c r="G886" s="16"/>
      <c r="H886" s="16"/>
      <c r="I886" s="16"/>
      <c r="J886" s="16"/>
      <c r="K886" s="43"/>
      <c r="L886" s="32"/>
      <c r="M886" s="32"/>
    </row>
    <row r="887" spans="1:13" x14ac:dyDescent="0.25">
      <c r="A887" s="8" t="s">
        <v>667</v>
      </c>
      <c r="B887" s="9" t="s">
        <v>21</v>
      </c>
      <c r="C887" s="9" t="s">
        <v>68</v>
      </c>
      <c r="D887" s="12" t="s">
        <v>668</v>
      </c>
      <c r="E887" s="10"/>
      <c r="F887" s="10"/>
      <c r="G887" s="10"/>
      <c r="H887" s="10"/>
      <c r="I887" s="10"/>
      <c r="J887" s="10"/>
      <c r="K887" s="40">
        <f>K890</f>
        <v>5</v>
      </c>
      <c r="L887" s="29">
        <f>L890</f>
        <v>17.18</v>
      </c>
      <c r="M887" s="29">
        <f>M890</f>
        <v>85.9</v>
      </c>
    </row>
    <row r="888" spans="1:13" ht="123.75" x14ac:dyDescent="0.25">
      <c r="A888" s="10"/>
      <c r="B888" s="10"/>
      <c r="C888" s="10"/>
      <c r="D888" s="12" t="s">
        <v>669</v>
      </c>
      <c r="E888" s="10"/>
      <c r="F888" s="10"/>
      <c r="G888" s="10"/>
      <c r="H888" s="10"/>
      <c r="I888" s="10"/>
      <c r="J888" s="10"/>
      <c r="K888" s="41"/>
      <c r="L888" s="30"/>
      <c r="M888" s="30"/>
    </row>
    <row r="889" spans="1:13" x14ac:dyDescent="0.25">
      <c r="A889" s="10"/>
      <c r="B889" s="10"/>
      <c r="C889" s="10"/>
      <c r="D889" s="22"/>
      <c r="E889" s="9" t="s">
        <v>16</v>
      </c>
      <c r="F889" s="13">
        <v>5</v>
      </c>
      <c r="G889" s="14">
        <v>0</v>
      </c>
      <c r="H889" s="14">
        <v>0</v>
      </c>
      <c r="I889" s="14">
        <v>0</v>
      </c>
      <c r="J889" s="11">
        <f>OR(F889&lt;&gt;0,G889&lt;&gt;0,H889&lt;&gt;0,I889&lt;&gt;0)*(F889 + (F889 = 0))*(G889 + (G889 = 0))*(H889 + (H889 = 0))*(I889 + (I889 = 0))</f>
        <v>5</v>
      </c>
      <c r="K889" s="41"/>
      <c r="L889" s="30"/>
      <c r="M889" s="30"/>
    </row>
    <row r="890" spans="1:13" x14ac:dyDescent="0.25">
      <c r="A890" s="10"/>
      <c r="B890" s="10"/>
      <c r="C890" s="10"/>
      <c r="D890" s="22"/>
      <c r="E890" s="10"/>
      <c r="F890" s="10"/>
      <c r="G890" s="10"/>
      <c r="H890" s="10"/>
      <c r="I890" s="10"/>
      <c r="J890" s="15" t="s">
        <v>670</v>
      </c>
      <c r="K890" s="42">
        <f>J889</f>
        <v>5</v>
      </c>
      <c r="L890" s="30">
        <v>17.18</v>
      </c>
      <c r="M890" s="31">
        <f>ROUND(K890*L890,2)</f>
        <v>85.9</v>
      </c>
    </row>
    <row r="891" spans="1:13" ht="0.95" customHeight="1" x14ac:dyDescent="0.25">
      <c r="A891" s="16"/>
      <c r="B891" s="16"/>
      <c r="C891" s="16"/>
      <c r="D891" s="23"/>
      <c r="E891" s="16"/>
      <c r="F891" s="16"/>
      <c r="G891" s="16"/>
      <c r="H891" s="16"/>
      <c r="I891" s="16"/>
      <c r="J891" s="16"/>
      <c r="K891" s="43"/>
      <c r="L891" s="32"/>
      <c r="M891" s="32"/>
    </row>
    <row r="892" spans="1:13" x14ac:dyDescent="0.25">
      <c r="A892" s="8" t="s">
        <v>671</v>
      </c>
      <c r="B892" s="9" t="s">
        <v>21</v>
      </c>
      <c r="C892" s="9" t="s">
        <v>48</v>
      </c>
      <c r="D892" s="12" t="s">
        <v>61</v>
      </c>
      <c r="E892" s="10"/>
      <c r="F892" s="10"/>
      <c r="G892" s="10"/>
      <c r="H892" s="10"/>
      <c r="I892" s="10"/>
      <c r="J892" s="10"/>
      <c r="K892" s="40">
        <f>K895</f>
        <v>1</v>
      </c>
      <c r="L892" s="29">
        <f>L895</f>
        <v>150</v>
      </c>
      <c r="M892" s="29">
        <f>M895</f>
        <v>150</v>
      </c>
    </row>
    <row r="893" spans="1:13" ht="78.75" x14ac:dyDescent="0.25">
      <c r="A893" s="10"/>
      <c r="B893" s="10"/>
      <c r="C893" s="10"/>
      <c r="D893" s="12" t="s">
        <v>672</v>
      </c>
      <c r="E893" s="10"/>
      <c r="F893" s="10"/>
      <c r="G893" s="10"/>
      <c r="H893" s="10"/>
      <c r="I893" s="10"/>
      <c r="J893" s="10"/>
      <c r="K893" s="41"/>
      <c r="L893" s="30"/>
      <c r="M893" s="30"/>
    </row>
    <row r="894" spans="1:13" x14ac:dyDescent="0.25">
      <c r="A894" s="10"/>
      <c r="B894" s="10"/>
      <c r="C894" s="10"/>
      <c r="D894" s="22"/>
      <c r="E894" s="9" t="s">
        <v>16</v>
      </c>
      <c r="F894" s="13">
        <v>1</v>
      </c>
      <c r="G894" s="14">
        <v>0</v>
      </c>
      <c r="H894" s="14">
        <v>0</v>
      </c>
      <c r="I894" s="14">
        <v>0</v>
      </c>
      <c r="J894" s="11">
        <f>OR(F894&lt;&gt;0,G894&lt;&gt;0,H894&lt;&gt;0,I894&lt;&gt;0)*(F894 + (F894 = 0))*(G894 + (G894 = 0))*(H894 + (H894 = 0))*(I894 + (I894 = 0))</f>
        <v>1</v>
      </c>
      <c r="K894" s="41"/>
      <c r="L894" s="30"/>
      <c r="M894" s="30"/>
    </row>
    <row r="895" spans="1:13" x14ac:dyDescent="0.25">
      <c r="A895" s="10"/>
      <c r="B895" s="10"/>
      <c r="C895" s="10"/>
      <c r="D895" s="22"/>
      <c r="E895" s="10"/>
      <c r="F895" s="10"/>
      <c r="G895" s="10"/>
      <c r="H895" s="10"/>
      <c r="I895" s="10"/>
      <c r="J895" s="15" t="s">
        <v>673</v>
      </c>
      <c r="K895" s="42">
        <f>J894</f>
        <v>1</v>
      </c>
      <c r="L895" s="33">
        <v>150</v>
      </c>
      <c r="M895" s="31">
        <f>ROUND(K895*L895,2)</f>
        <v>150</v>
      </c>
    </row>
    <row r="896" spans="1:13" ht="0.95" customHeight="1" x14ac:dyDescent="0.25">
      <c r="A896" s="16"/>
      <c r="B896" s="16"/>
      <c r="C896" s="16"/>
      <c r="D896" s="23"/>
      <c r="E896" s="16"/>
      <c r="F896" s="16"/>
      <c r="G896" s="16"/>
      <c r="H896" s="16"/>
      <c r="I896" s="16"/>
      <c r="J896" s="16"/>
      <c r="K896" s="43"/>
      <c r="L896" s="32"/>
      <c r="M896" s="32"/>
    </row>
    <row r="897" spans="1:13" x14ac:dyDescent="0.25">
      <c r="A897" s="10"/>
      <c r="B897" s="10"/>
      <c r="C897" s="10"/>
      <c r="D897" s="22"/>
      <c r="E897" s="10"/>
      <c r="F897" s="10"/>
      <c r="G897" s="10"/>
      <c r="H897" s="10"/>
      <c r="I897" s="10"/>
      <c r="J897" s="15" t="s">
        <v>674</v>
      </c>
      <c r="K897" s="41">
        <v>1</v>
      </c>
      <c r="L897" s="31">
        <f>M872+M877+M882+M887+M892</f>
        <v>1245.3800000000001</v>
      </c>
      <c r="M897" s="31">
        <f>ROUND(K897*L897,2)</f>
        <v>1245.3800000000001</v>
      </c>
    </row>
    <row r="898" spans="1:13" ht="0.95" customHeight="1" x14ac:dyDescent="0.25">
      <c r="A898" s="16"/>
      <c r="B898" s="16"/>
      <c r="C898" s="16"/>
      <c r="D898" s="23"/>
      <c r="E898" s="16"/>
      <c r="F898" s="16"/>
      <c r="G898" s="16"/>
      <c r="H898" s="16"/>
      <c r="I898" s="16"/>
      <c r="J898" s="16"/>
      <c r="K898" s="43"/>
      <c r="L898" s="32"/>
      <c r="M898" s="32"/>
    </row>
    <row r="899" spans="1:13" x14ac:dyDescent="0.25">
      <c r="A899" s="10"/>
      <c r="B899" s="10"/>
      <c r="C899" s="10"/>
      <c r="D899" s="22"/>
      <c r="E899" s="10"/>
      <c r="F899" s="10"/>
      <c r="G899" s="10"/>
      <c r="H899" s="10"/>
      <c r="I899" s="10"/>
      <c r="J899" s="15" t="s">
        <v>675</v>
      </c>
      <c r="K899" s="41">
        <v>1</v>
      </c>
      <c r="L899" s="31">
        <f>M788+M871</f>
        <v>10855.79</v>
      </c>
      <c r="M899" s="31">
        <f>ROUND(K899*L899,2)</f>
        <v>10855.79</v>
      </c>
    </row>
    <row r="900" spans="1:13" ht="0.95" customHeight="1" x14ac:dyDescent="0.25">
      <c r="A900" s="16"/>
      <c r="B900" s="16"/>
      <c r="C900" s="16"/>
      <c r="D900" s="23"/>
      <c r="E900" s="16"/>
      <c r="F900" s="16"/>
      <c r="G900" s="16"/>
      <c r="H900" s="16"/>
      <c r="I900" s="16"/>
      <c r="J900" s="16"/>
      <c r="K900" s="43"/>
      <c r="L900" s="32"/>
      <c r="M900" s="32"/>
    </row>
    <row r="901" spans="1:13" x14ac:dyDescent="0.25">
      <c r="A901" s="4" t="s">
        <v>676</v>
      </c>
      <c r="B901" s="4" t="s">
        <v>15</v>
      </c>
      <c r="C901" s="4" t="s">
        <v>16</v>
      </c>
      <c r="D901" s="20" t="s">
        <v>677</v>
      </c>
      <c r="E901" s="5"/>
      <c r="F901" s="5"/>
      <c r="G901" s="5"/>
      <c r="H901" s="5"/>
      <c r="I901" s="5"/>
      <c r="J901" s="5"/>
      <c r="K901" s="38">
        <f>K1051</f>
        <v>1</v>
      </c>
      <c r="L901" s="27">
        <f>L1051</f>
        <v>13918.9</v>
      </c>
      <c r="M901" s="27">
        <f>M1051</f>
        <v>13918.9</v>
      </c>
    </row>
    <row r="902" spans="1:13" x14ac:dyDescent="0.25">
      <c r="A902" s="6" t="s">
        <v>678</v>
      </c>
      <c r="B902" s="6" t="s">
        <v>15</v>
      </c>
      <c r="C902" s="6" t="s">
        <v>16</v>
      </c>
      <c r="D902" s="21" t="s">
        <v>679</v>
      </c>
      <c r="E902" s="7"/>
      <c r="F902" s="7"/>
      <c r="G902" s="7"/>
      <c r="H902" s="7"/>
      <c r="I902" s="7"/>
      <c r="J902" s="7"/>
      <c r="K902" s="39">
        <f>K958</f>
        <v>1</v>
      </c>
      <c r="L902" s="28">
        <f>L958</f>
        <v>3736.59</v>
      </c>
      <c r="M902" s="28">
        <f>M958</f>
        <v>3736.59</v>
      </c>
    </row>
    <row r="903" spans="1:13" x14ac:dyDescent="0.25">
      <c r="A903" s="8" t="s">
        <v>680</v>
      </c>
      <c r="B903" s="9" t="s">
        <v>21</v>
      </c>
      <c r="C903" s="9" t="s">
        <v>39</v>
      </c>
      <c r="D903" s="12" t="s">
        <v>681</v>
      </c>
      <c r="E903" s="10"/>
      <c r="F903" s="10"/>
      <c r="G903" s="10"/>
      <c r="H903" s="10"/>
      <c r="I903" s="10"/>
      <c r="J903" s="10"/>
      <c r="K903" s="40">
        <f>K906</f>
        <v>1</v>
      </c>
      <c r="L903" s="29">
        <f>L906</f>
        <v>1759.95</v>
      </c>
      <c r="M903" s="29">
        <f>M906</f>
        <v>1759.95</v>
      </c>
    </row>
    <row r="904" spans="1:13" ht="337.5" x14ac:dyDescent="0.25">
      <c r="A904" s="10"/>
      <c r="B904" s="10"/>
      <c r="C904" s="10"/>
      <c r="D904" s="12" t="s">
        <v>682</v>
      </c>
      <c r="E904" s="10"/>
      <c r="F904" s="10"/>
      <c r="G904" s="10"/>
      <c r="H904" s="10"/>
      <c r="I904" s="10"/>
      <c r="J904" s="10"/>
      <c r="K904" s="41"/>
      <c r="L904" s="30"/>
      <c r="M904" s="30"/>
    </row>
    <row r="905" spans="1:13" x14ac:dyDescent="0.25">
      <c r="A905" s="10"/>
      <c r="B905" s="10"/>
      <c r="C905" s="10"/>
      <c r="D905" s="22"/>
      <c r="E905" s="9" t="s">
        <v>16</v>
      </c>
      <c r="F905" s="13">
        <v>1</v>
      </c>
      <c r="G905" s="14">
        <v>0</v>
      </c>
      <c r="H905" s="14">
        <v>0</v>
      </c>
      <c r="I905" s="14">
        <v>0</v>
      </c>
      <c r="J905" s="11">
        <f>OR(F905&lt;&gt;0,G905&lt;&gt;0,H905&lt;&gt;0,I905&lt;&gt;0)*(F905 + (F905 = 0))*(G905 + (G905 = 0))*(H905 + (H905 = 0))*(I905 + (I905 = 0))</f>
        <v>1</v>
      </c>
      <c r="K905" s="41"/>
      <c r="L905" s="30"/>
      <c r="M905" s="30"/>
    </row>
    <row r="906" spans="1:13" x14ac:dyDescent="0.25">
      <c r="A906" s="10"/>
      <c r="B906" s="10"/>
      <c r="C906" s="10"/>
      <c r="D906" s="22"/>
      <c r="E906" s="10"/>
      <c r="F906" s="10"/>
      <c r="G906" s="10"/>
      <c r="H906" s="10"/>
      <c r="I906" s="10"/>
      <c r="J906" s="15" t="s">
        <v>683</v>
      </c>
      <c r="K906" s="42">
        <f>J905</f>
        <v>1</v>
      </c>
      <c r="L906" s="30">
        <v>1759.95</v>
      </c>
      <c r="M906" s="31">
        <f>ROUND(K906*L906,2)</f>
        <v>1759.95</v>
      </c>
    </row>
    <row r="907" spans="1:13" ht="0.95" customHeight="1" x14ac:dyDescent="0.25">
      <c r="A907" s="16"/>
      <c r="B907" s="16"/>
      <c r="C907" s="16"/>
      <c r="D907" s="23"/>
      <c r="E907" s="16"/>
      <c r="F907" s="16"/>
      <c r="G907" s="16"/>
      <c r="H907" s="16"/>
      <c r="I907" s="16"/>
      <c r="J907" s="16"/>
      <c r="K907" s="43"/>
      <c r="L907" s="32"/>
      <c r="M907" s="32"/>
    </row>
    <row r="908" spans="1:13" x14ac:dyDescent="0.25">
      <c r="A908" s="8" t="s">
        <v>684</v>
      </c>
      <c r="B908" s="9" t="s">
        <v>21</v>
      </c>
      <c r="C908" s="9" t="s">
        <v>39</v>
      </c>
      <c r="D908" s="12" t="s">
        <v>685</v>
      </c>
      <c r="E908" s="10"/>
      <c r="F908" s="10"/>
      <c r="G908" s="10"/>
      <c r="H908" s="10"/>
      <c r="I908" s="10"/>
      <c r="J908" s="10"/>
      <c r="K908" s="40">
        <f>K911</f>
        <v>2</v>
      </c>
      <c r="L908" s="29">
        <f>L911</f>
        <v>198.15</v>
      </c>
      <c r="M908" s="29">
        <f>M911</f>
        <v>396.3</v>
      </c>
    </row>
    <row r="909" spans="1:13" ht="168.75" x14ac:dyDescent="0.25">
      <c r="A909" s="10"/>
      <c r="B909" s="10"/>
      <c r="C909" s="10"/>
      <c r="D909" s="12" t="s">
        <v>686</v>
      </c>
      <c r="E909" s="10"/>
      <c r="F909" s="10"/>
      <c r="G909" s="10"/>
      <c r="H909" s="10"/>
      <c r="I909" s="10"/>
      <c r="J909" s="10"/>
      <c r="K909" s="41"/>
      <c r="L909" s="30"/>
      <c r="M909" s="30"/>
    </row>
    <row r="910" spans="1:13" x14ac:dyDescent="0.25">
      <c r="A910" s="10"/>
      <c r="B910" s="10"/>
      <c r="C910" s="10"/>
      <c r="D910" s="22"/>
      <c r="E910" s="9" t="s">
        <v>16</v>
      </c>
      <c r="F910" s="13">
        <v>2</v>
      </c>
      <c r="G910" s="14">
        <v>0</v>
      </c>
      <c r="H910" s="14">
        <v>0</v>
      </c>
      <c r="I910" s="14">
        <v>0</v>
      </c>
      <c r="J910" s="11">
        <f>OR(F910&lt;&gt;0,G910&lt;&gt;0,H910&lt;&gt;0,I910&lt;&gt;0)*(F910 + (F910 = 0))*(G910 + (G910 = 0))*(H910 + (H910 = 0))*(I910 + (I910 = 0))</f>
        <v>2</v>
      </c>
      <c r="K910" s="41"/>
      <c r="L910" s="30"/>
      <c r="M910" s="30"/>
    </row>
    <row r="911" spans="1:13" x14ac:dyDescent="0.25">
      <c r="A911" s="10"/>
      <c r="B911" s="10"/>
      <c r="C911" s="10"/>
      <c r="D911" s="22"/>
      <c r="E911" s="10"/>
      <c r="F911" s="10"/>
      <c r="G911" s="10"/>
      <c r="H911" s="10"/>
      <c r="I911" s="10"/>
      <c r="J911" s="15" t="s">
        <v>687</v>
      </c>
      <c r="K911" s="42">
        <f>J910</f>
        <v>2</v>
      </c>
      <c r="L911" s="30">
        <v>198.15</v>
      </c>
      <c r="M911" s="31">
        <f>ROUND(K911*L911,2)</f>
        <v>396.3</v>
      </c>
    </row>
    <row r="912" spans="1:13" ht="0.95" customHeight="1" x14ac:dyDescent="0.25">
      <c r="A912" s="16"/>
      <c r="B912" s="16"/>
      <c r="C912" s="16"/>
      <c r="D912" s="23"/>
      <c r="E912" s="16"/>
      <c r="F912" s="16"/>
      <c r="G912" s="16"/>
      <c r="H912" s="16"/>
      <c r="I912" s="16"/>
      <c r="J912" s="16"/>
      <c r="K912" s="43"/>
      <c r="L912" s="32"/>
      <c r="M912" s="32"/>
    </row>
    <row r="913" spans="1:13" x14ac:dyDescent="0.25">
      <c r="A913" s="8" t="s">
        <v>688</v>
      </c>
      <c r="B913" s="9" t="s">
        <v>21</v>
      </c>
      <c r="C913" s="9" t="s">
        <v>39</v>
      </c>
      <c r="D913" s="12" t="s">
        <v>689</v>
      </c>
      <c r="E913" s="10"/>
      <c r="F913" s="10"/>
      <c r="G913" s="10"/>
      <c r="H913" s="10"/>
      <c r="I913" s="10"/>
      <c r="J913" s="10"/>
      <c r="K913" s="40">
        <f>K916</f>
        <v>2</v>
      </c>
      <c r="L913" s="29">
        <f>L916</f>
        <v>111.36</v>
      </c>
      <c r="M913" s="29">
        <f>M916</f>
        <v>222.72</v>
      </c>
    </row>
    <row r="914" spans="1:13" ht="202.5" x14ac:dyDescent="0.25">
      <c r="A914" s="10"/>
      <c r="B914" s="10"/>
      <c r="C914" s="10"/>
      <c r="D914" s="12" t="s">
        <v>690</v>
      </c>
      <c r="E914" s="10"/>
      <c r="F914" s="10"/>
      <c r="G914" s="10"/>
      <c r="H914" s="10"/>
      <c r="I914" s="10"/>
      <c r="J914" s="10"/>
      <c r="K914" s="41"/>
      <c r="L914" s="30"/>
      <c r="M914" s="30"/>
    </row>
    <row r="915" spans="1:13" x14ac:dyDescent="0.25">
      <c r="A915" s="10"/>
      <c r="B915" s="10"/>
      <c r="C915" s="10"/>
      <c r="D915" s="22"/>
      <c r="E915" s="9" t="s">
        <v>16</v>
      </c>
      <c r="F915" s="13">
        <v>2</v>
      </c>
      <c r="G915" s="14">
        <v>0</v>
      </c>
      <c r="H915" s="14">
        <v>0</v>
      </c>
      <c r="I915" s="14">
        <v>0</v>
      </c>
      <c r="J915" s="11">
        <f>OR(F915&lt;&gt;0,G915&lt;&gt;0,H915&lt;&gt;0,I915&lt;&gt;0)*(F915 + (F915 = 0))*(G915 + (G915 = 0))*(H915 + (H915 = 0))*(I915 + (I915 = 0))</f>
        <v>2</v>
      </c>
      <c r="K915" s="41"/>
      <c r="L915" s="30"/>
      <c r="M915" s="30"/>
    </row>
    <row r="916" spans="1:13" x14ac:dyDescent="0.25">
      <c r="A916" s="10"/>
      <c r="B916" s="10"/>
      <c r="C916" s="10"/>
      <c r="D916" s="22"/>
      <c r="E916" s="10"/>
      <c r="F916" s="10"/>
      <c r="G916" s="10"/>
      <c r="H916" s="10"/>
      <c r="I916" s="10"/>
      <c r="J916" s="15" t="s">
        <v>691</v>
      </c>
      <c r="K916" s="42">
        <f>J915</f>
        <v>2</v>
      </c>
      <c r="L916" s="30">
        <v>111.36</v>
      </c>
      <c r="M916" s="31">
        <f>ROUND(K916*L916,2)</f>
        <v>222.72</v>
      </c>
    </row>
    <row r="917" spans="1:13" ht="0.95" customHeight="1" x14ac:dyDescent="0.25">
      <c r="A917" s="16"/>
      <c r="B917" s="16"/>
      <c r="C917" s="16"/>
      <c r="D917" s="23"/>
      <c r="E917" s="16"/>
      <c r="F917" s="16"/>
      <c r="G917" s="16"/>
      <c r="H917" s="16"/>
      <c r="I917" s="16"/>
      <c r="J917" s="16"/>
      <c r="K917" s="43"/>
      <c r="L917" s="32"/>
      <c r="M917" s="32"/>
    </row>
    <row r="918" spans="1:13" x14ac:dyDescent="0.25">
      <c r="A918" s="8" t="s">
        <v>692</v>
      </c>
      <c r="B918" s="9" t="s">
        <v>21</v>
      </c>
      <c r="C918" s="9" t="s">
        <v>39</v>
      </c>
      <c r="D918" s="12" t="s">
        <v>693</v>
      </c>
      <c r="E918" s="10"/>
      <c r="F918" s="10"/>
      <c r="G918" s="10"/>
      <c r="H918" s="10"/>
      <c r="I918" s="10"/>
      <c r="J918" s="10"/>
      <c r="K918" s="40">
        <f>K921</f>
        <v>2</v>
      </c>
      <c r="L918" s="29">
        <f>L921</f>
        <v>20.66</v>
      </c>
      <c r="M918" s="29">
        <f>M921</f>
        <v>41.32</v>
      </c>
    </row>
    <row r="919" spans="1:13" ht="168.75" x14ac:dyDescent="0.25">
      <c r="A919" s="10"/>
      <c r="B919" s="10"/>
      <c r="C919" s="10"/>
      <c r="D919" s="12" t="s">
        <v>694</v>
      </c>
      <c r="E919" s="10"/>
      <c r="F919" s="10"/>
      <c r="G919" s="10"/>
      <c r="H919" s="10"/>
      <c r="I919" s="10"/>
      <c r="J919" s="10"/>
      <c r="K919" s="41"/>
      <c r="L919" s="30"/>
      <c r="M919" s="30"/>
    </row>
    <row r="920" spans="1:13" x14ac:dyDescent="0.25">
      <c r="A920" s="10"/>
      <c r="B920" s="10"/>
      <c r="C920" s="10"/>
      <c r="D920" s="22"/>
      <c r="E920" s="9" t="s">
        <v>16</v>
      </c>
      <c r="F920" s="13">
        <v>2</v>
      </c>
      <c r="G920" s="14">
        <v>0</v>
      </c>
      <c r="H920" s="14">
        <v>0</v>
      </c>
      <c r="I920" s="14">
        <v>0</v>
      </c>
      <c r="J920" s="11">
        <f>OR(F920&lt;&gt;0,G920&lt;&gt;0,H920&lt;&gt;0,I920&lt;&gt;0)*(F920 + (F920 = 0))*(G920 + (G920 = 0))*(H920 + (H920 = 0))*(I920 + (I920 = 0))</f>
        <v>2</v>
      </c>
      <c r="K920" s="41"/>
      <c r="L920" s="30"/>
      <c r="M920" s="30"/>
    </row>
    <row r="921" spans="1:13" x14ac:dyDescent="0.25">
      <c r="A921" s="10"/>
      <c r="B921" s="10"/>
      <c r="C921" s="10"/>
      <c r="D921" s="22"/>
      <c r="E921" s="10"/>
      <c r="F921" s="10"/>
      <c r="G921" s="10"/>
      <c r="H921" s="10"/>
      <c r="I921" s="10"/>
      <c r="J921" s="15" t="s">
        <v>695</v>
      </c>
      <c r="K921" s="42">
        <f>J920</f>
        <v>2</v>
      </c>
      <c r="L921" s="30">
        <v>20.66</v>
      </c>
      <c r="M921" s="31">
        <f>ROUND(K921*L921,2)</f>
        <v>41.32</v>
      </c>
    </row>
    <row r="922" spans="1:13" ht="0.95" customHeight="1" x14ac:dyDescent="0.25">
      <c r="A922" s="16"/>
      <c r="B922" s="16"/>
      <c r="C922" s="16"/>
      <c r="D922" s="23"/>
      <c r="E922" s="16"/>
      <c r="F922" s="16"/>
      <c r="G922" s="16"/>
      <c r="H922" s="16"/>
      <c r="I922" s="16"/>
      <c r="J922" s="16"/>
      <c r="K922" s="43"/>
      <c r="L922" s="32"/>
      <c r="M922" s="32"/>
    </row>
    <row r="923" spans="1:13" x14ac:dyDescent="0.25">
      <c r="A923" s="8" t="s">
        <v>696</v>
      </c>
      <c r="B923" s="9" t="s">
        <v>21</v>
      </c>
      <c r="C923" s="9" t="s">
        <v>39</v>
      </c>
      <c r="D923" s="12" t="s">
        <v>697</v>
      </c>
      <c r="E923" s="10"/>
      <c r="F923" s="10"/>
      <c r="G923" s="10"/>
      <c r="H923" s="10"/>
      <c r="I923" s="10"/>
      <c r="J923" s="10"/>
      <c r="K923" s="40">
        <f>K926</f>
        <v>2</v>
      </c>
      <c r="L923" s="29">
        <f>L926</f>
        <v>158.25</v>
      </c>
      <c r="M923" s="29">
        <f>M926</f>
        <v>316.5</v>
      </c>
    </row>
    <row r="924" spans="1:13" ht="168.75" x14ac:dyDescent="0.25">
      <c r="A924" s="10"/>
      <c r="B924" s="10"/>
      <c r="C924" s="10"/>
      <c r="D924" s="12" t="s">
        <v>698</v>
      </c>
      <c r="E924" s="10"/>
      <c r="F924" s="10"/>
      <c r="G924" s="10"/>
      <c r="H924" s="10"/>
      <c r="I924" s="10"/>
      <c r="J924" s="10"/>
      <c r="K924" s="41"/>
      <c r="L924" s="30"/>
      <c r="M924" s="30"/>
    </row>
    <row r="925" spans="1:13" x14ac:dyDescent="0.25">
      <c r="A925" s="10"/>
      <c r="B925" s="10"/>
      <c r="C925" s="10"/>
      <c r="D925" s="22"/>
      <c r="E925" s="9" t="s">
        <v>16</v>
      </c>
      <c r="F925" s="13">
        <v>2</v>
      </c>
      <c r="G925" s="14">
        <v>0</v>
      </c>
      <c r="H925" s="14">
        <v>0</v>
      </c>
      <c r="I925" s="14">
        <v>0</v>
      </c>
      <c r="J925" s="11">
        <f>OR(F925&lt;&gt;0,G925&lt;&gt;0,H925&lt;&gt;0,I925&lt;&gt;0)*(F925 + (F925 = 0))*(G925 + (G925 = 0))*(H925 + (H925 = 0))*(I925 + (I925 = 0))</f>
        <v>2</v>
      </c>
      <c r="K925" s="41"/>
      <c r="L925" s="30"/>
      <c r="M925" s="30"/>
    </row>
    <row r="926" spans="1:13" x14ac:dyDescent="0.25">
      <c r="A926" s="10"/>
      <c r="B926" s="10"/>
      <c r="C926" s="10"/>
      <c r="D926" s="22"/>
      <c r="E926" s="10"/>
      <c r="F926" s="10"/>
      <c r="G926" s="10"/>
      <c r="H926" s="10"/>
      <c r="I926" s="10"/>
      <c r="J926" s="15" t="s">
        <v>699</v>
      </c>
      <c r="K926" s="42">
        <f>J925</f>
        <v>2</v>
      </c>
      <c r="L926" s="30">
        <v>158.25</v>
      </c>
      <c r="M926" s="31">
        <f>ROUND(K926*L926,2)</f>
        <v>316.5</v>
      </c>
    </row>
    <row r="927" spans="1:13" ht="0.95" customHeight="1" x14ac:dyDescent="0.25">
      <c r="A927" s="16"/>
      <c r="B927" s="16"/>
      <c r="C927" s="16"/>
      <c r="D927" s="23"/>
      <c r="E927" s="16"/>
      <c r="F927" s="16"/>
      <c r="G927" s="16"/>
      <c r="H927" s="16"/>
      <c r="I927" s="16"/>
      <c r="J927" s="16"/>
      <c r="K927" s="43"/>
      <c r="L927" s="32"/>
      <c r="M927" s="32"/>
    </row>
    <row r="928" spans="1:13" ht="22.5" x14ac:dyDescent="0.25">
      <c r="A928" s="8" t="s">
        <v>700</v>
      </c>
      <c r="B928" s="9" t="s">
        <v>21</v>
      </c>
      <c r="C928" s="9" t="s">
        <v>39</v>
      </c>
      <c r="D928" s="12" t="s">
        <v>701</v>
      </c>
      <c r="E928" s="10"/>
      <c r="F928" s="10"/>
      <c r="G928" s="10"/>
      <c r="H928" s="10"/>
      <c r="I928" s="10"/>
      <c r="J928" s="10"/>
      <c r="K928" s="40">
        <f>K931</f>
        <v>2</v>
      </c>
      <c r="L928" s="29">
        <f>L931</f>
        <v>42</v>
      </c>
      <c r="M928" s="29">
        <f>M931</f>
        <v>84</v>
      </c>
    </row>
    <row r="929" spans="1:13" ht="270" x14ac:dyDescent="0.25">
      <c r="A929" s="10"/>
      <c r="B929" s="10"/>
      <c r="C929" s="10"/>
      <c r="D929" s="12" t="s">
        <v>702</v>
      </c>
      <c r="E929" s="10"/>
      <c r="F929" s="10"/>
      <c r="G929" s="10"/>
      <c r="H929" s="10"/>
      <c r="I929" s="10"/>
      <c r="J929" s="10"/>
      <c r="K929" s="41"/>
      <c r="L929" s="30"/>
      <c r="M929" s="30"/>
    </row>
    <row r="930" spans="1:13" x14ac:dyDescent="0.25">
      <c r="A930" s="10"/>
      <c r="B930" s="10"/>
      <c r="C930" s="10"/>
      <c r="D930" s="22"/>
      <c r="E930" s="9" t="s">
        <v>16</v>
      </c>
      <c r="F930" s="13">
        <v>2</v>
      </c>
      <c r="G930" s="14">
        <v>0</v>
      </c>
      <c r="H930" s="14">
        <v>0</v>
      </c>
      <c r="I930" s="14">
        <v>0</v>
      </c>
      <c r="J930" s="11">
        <f>OR(F930&lt;&gt;0,G930&lt;&gt;0,H930&lt;&gt;0,I930&lt;&gt;0)*(F930 + (F930 = 0))*(G930 + (G930 = 0))*(H930 + (H930 = 0))*(I930 + (I930 = 0))</f>
        <v>2</v>
      </c>
      <c r="K930" s="41"/>
      <c r="L930" s="30"/>
      <c r="M930" s="30"/>
    </row>
    <row r="931" spans="1:13" x14ac:dyDescent="0.25">
      <c r="A931" s="10"/>
      <c r="B931" s="10"/>
      <c r="C931" s="10"/>
      <c r="D931" s="22"/>
      <c r="E931" s="10"/>
      <c r="F931" s="10"/>
      <c r="G931" s="10"/>
      <c r="H931" s="10"/>
      <c r="I931" s="10"/>
      <c r="J931" s="15" t="s">
        <v>703</v>
      </c>
      <c r="K931" s="42">
        <f>J930</f>
        <v>2</v>
      </c>
      <c r="L931" s="30">
        <v>42</v>
      </c>
      <c r="M931" s="31">
        <f>ROUND(K931*L931,2)</f>
        <v>84</v>
      </c>
    </row>
    <row r="932" spans="1:13" ht="0.95" customHeight="1" x14ac:dyDescent="0.25">
      <c r="A932" s="16"/>
      <c r="B932" s="16"/>
      <c r="C932" s="16"/>
      <c r="D932" s="23"/>
      <c r="E932" s="16"/>
      <c r="F932" s="16"/>
      <c r="G932" s="16"/>
      <c r="H932" s="16"/>
      <c r="I932" s="16"/>
      <c r="J932" s="16"/>
      <c r="K932" s="43"/>
      <c r="L932" s="32"/>
      <c r="M932" s="32"/>
    </row>
    <row r="933" spans="1:13" x14ac:dyDescent="0.25">
      <c r="A933" s="8" t="s">
        <v>704</v>
      </c>
      <c r="B933" s="9" t="s">
        <v>21</v>
      </c>
      <c r="C933" s="9" t="s">
        <v>39</v>
      </c>
      <c r="D933" s="12" t="s">
        <v>705</v>
      </c>
      <c r="E933" s="10"/>
      <c r="F933" s="10"/>
      <c r="G933" s="10"/>
      <c r="H933" s="10"/>
      <c r="I933" s="10"/>
      <c r="J933" s="10"/>
      <c r="K933" s="40">
        <f>K936</f>
        <v>1</v>
      </c>
      <c r="L933" s="29">
        <f>L936</f>
        <v>377.35</v>
      </c>
      <c r="M933" s="29">
        <f>M936</f>
        <v>377.35</v>
      </c>
    </row>
    <row r="934" spans="1:13" ht="157.5" x14ac:dyDescent="0.25">
      <c r="A934" s="10"/>
      <c r="B934" s="10"/>
      <c r="C934" s="10"/>
      <c r="D934" s="12" t="s">
        <v>706</v>
      </c>
      <c r="E934" s="10"/>
      <c r="F934" s="10"/>
      <c r="G934" s="10"/>
      <c r="H934" s="10"/>
      <c r="I934" s="10"/>
      <c r="J934" s="10"/>
      <c r="K934" s="41"/>
      <c r="L934" s="30"/>
      <c r="M934" s="30"/>
    </row>
    <row r="935" spans="1:13" x14ac:dyDescent="0.25">
      <c r="A935" s="10"/>
      <c r="B935" s="10"/>
      <c r="C935" s="10"/>
      <c r="D935" s="22"/>
      <c r="E935" s="9" t="s">
        <v>16</v>
      </c>
      <c r="F935" s="13">
        <v>1</v>
      </c>
      <c r="G935" s="14">
        <v>0</v>
      </c>
      <c r="H935" s="14">
        <v>0</v>
      </c>
      <c r="I935" s="14">
        <v>0</v>
      </c>
      <c r="J935" s="11">
        <f>OR(F935&lt;&gt;0,G935&lt;&gt;0,H935&lt;&gt;0,I935&lt;&gt;0)*(F935 + (F935 = 0))*(G935 + (G935 = 0))*(H935 + (H935 = 0))*(I935 + (I935 = 0))</f>
        <v>1</v>
      </c>
      <c r="K935" s="41"/>
      <c r="L935" s="30"/>
      <c r="M935" s="30"/>
    </row>
    <row r="936" spans="1:13" x14ac:dyDescent="0.25">
      <c r="A936" s="10"/>
      <c r="B936" s="10"/>
      <c r="C936" s="10"/>
      <c r="D936" s="22"/>
      <c r="E936" s="10"/>
      <c r="F936" s="10"/>
      <c r="G936" s="10"/>
      <c r="H936" s="10"/>
      <c r="I936" s="10"/>
      <c r="J936" s="15" t="s">
        <v>707</v>
      </c>
      <c r="K936" s="42">
        <f>J935</f>
        <v>1</v>
      </c>
      <c r="L936" s="30">
        <v>377.35</v>
      </c>
      <c r="M936" s="31">
        <f>ROUND(K936*L936,2)</f>
        <v>377.35</v>
      </c>
    </row>
    <row r="937" spans="1:13" ht="0.95" customHeight="1" x14ac:dyDescent="0.25">
      <c r="A937" s="16"/>
      <c r="B937" s="16"/>
      <c r="C937" s="16"/>
      <c r="D937" s="23"/>
      <c r="E937" s="16"/>
      <c r="F937" s="16"/>
      <c r="G937" s="16"/>
      <c r="H937" s="16"/>
      <c r="I937" s="16"/>
      <c r="J937" s="16"/>
      <c r="K937" s="43"/>
      <c r="L937" s="32"/>
      <c r="M937" s="32"/>
    </row>
    <row r="938" spans="1:13" ht="22.5" x14ac:dyDescent="0.25">
      <c r="A938" s="8" t="s">
        <v>708</v>
      </c>
      <c r="B938" s="9" t="s">
        <v>21</v>
      </c>
      <c r="C938" s="9" t="s">
        <v>22</v>
      </c>
      <c r="D938" s="12" t="s">
        <v>709</v>
      </c>
      <c r="E938" s="10"/>
      <c r="F938" s="10"/>
      <c r="G938" s="10"/>
      <c r="H938" s="10"/>
      <c r="I938" s="10"/>
      <c r="J938" s="10"/>
      <c r="K938" s="40">
        <f>K941</f>
        <v>85</v>
      </c>
      <c r="L938" s="29">
        <f>L941</f>
        <v>2.73</v>
      </c>
      <c r="M938" s="29">
        <f>M941</f>
        <v>232.05</v>
      </c>
    </row>
    <row r="939" spans="1:13" ht="146.25" x14ac:dyDescent="0.25">
      <c r="A939" s="10"/>
      <c r="B939" s="10"/>
      <c r="C939" s="10"/>
      <c r="D939" s="12" t="s">
        <v>710</v>
      </c>
      <c r="E939" s="10"/>
      <c r="F939" s="10"/>
      <c r="G939" s="10"/>
      <c r="H939" s="10"/>
      <c r="I939" s="10"/>
      <c r="J939" s="10"/>
      <c r="K939" s="41"/>
      <c r="L939" s="30"/>
      <c r="M939" s="30"/>
    </row>
    <row r="940" spans="1:13" x14ac:dyDescent="0.25">
      <c r="A940" s="10"/>
      <c r="B940" s="10"/>
      <c r="C940" s="10"/>
      <c r="D940" s="22"/>
      <c r="E940" s="9" t="s">
        <v>16</v>
      </c>
      <c r="F940" s="13">
        <v>0</v>
      </c>
      <c r="G940" s="14">
        <v>85</v>
      </c>
      <c r="H940" s="14">
        <v>0</v>
      </c>
      <c r="I940" s="14">
        <v>0</v>
      </c>
      <c r="J940" s="11">
        <f>OR(F940&lt;&gt;0,G940&lt;&gt;0,H940&lt;&gt;0,I940&lt;&gt;0)*(F940 + (F940 = 0))*(G940 + (G940 = 0))*(H940 + (H940 = 0))*(I940 + (I940 = 0))</f>
        <v>85</v>
      </c>
      <c r="K940" s="41"/>
      <c r="L940" s="30"/>
      <c r="M940" s="30"/>
    </row>
    <row r="941" spans="1:13" x14ac:dyDescent="0.25">
      <c r="A941" s="10"/>
      <c r="B941" s="10"/>
      <c r="C941" s="10"/>
      <c r="D941" s="22"/>
      <c r="E941" s="10"/>
      <c r="F941" s="10"/>
      <c r="G941" s="10"/>
      <c r="H941" s="10"/>
      <c r="I941" s="10"/>
      <c r="J941" s="15" t="s">
        <v>711</v>
      </c>
      <c r="K941" s="42">
        <f>J940</f>
        <v>85</v>
      </c>
      <c r="L941" s="30">
        <v>2.73</v>
      </c>
      <c r="M941" s="31">
        <f>ROUND(K941*L941,2)</f>
        <v>232.05</v>
      </c>
    </row>
    <row r="942" spans="1:13" ht="0.95" customHeight="1" x14ac:dyDescent="0.25">
      <c r="A942" s="16"/>
      <c r="B942" s="16"/>
      <c r="C942" s="16"/>
      <c r="D942" s="23"/>
      <c r="E942" s="16"/>
      <c r="F942" s="16"/>
      <c r="G942" s="16"/>
      <c r="H942" s="16"/>
      <c r="I942" s="16"/>
      <c r="J942" s="16"/>
      <c r="K942" s="43"/>
      <c r="L942" s="32"/>
      <c r="M942" s="32"/>
    </row>
    <row r="943" spans="1:13" ht="33.75" x14ac:dyDescent="0.25">
      <c r="A943" s="8" t="s">
        <v>278</v>
      </c>
      <c r="B943" s="9" t="s">
        <v>21</v>
      </c>
      <c r="C943" s="9" t="s">
        <v>22</v>
      </c>
      <c r="D943" s="12" t="s">
        <v>279</v>
      </c>
      <c r="E943" s="10"/>
      <c r="F943" s="10"/>
      <c r="G943" s="10"/>
      <c r="H943" s="10"/>
      <c r="I943" s="10"/>
      <c r="J943" s="10"/>
      <c r="K943" s="40">
        <f>K946</f>
        <v>10</v>
      </c>
      <c r="L943" s="29">
        <f>L946</f>
        <v>2.3199999999999998</v>
      </c>
      <c r="M943" s="29">
        <f>M946</f>
        <v>23.2</v>
      </c>
    </row>
    <row r="944" spans="1:13" ht="180" x14ac:dyDescent="0.25">
      <c r="A944" s="10"/>
      <c r="B944" s="10"/>
      <c r="C944" s="10"/>
      <c r="D944" s="12" t="s">
        <v>280</v>
      </c>
      <c r="E944" s="10"/>
      <c r="F944" s="10"/>
      <c r="G944" s="10"/>
      <c r="H944" s="10"/>
      <c r="I944" s="10"/>
      <c r="J944" s="10"/>
      <c r="K944" s="41"/>
      <c r="L944" s="30"/>
      <c r="M944" s="30"/>
    </row>
    <row r="945" spans="1:13" x14ac:dyDescent="0.25">
      <c r="A945" s="10"/>
      <c r="B945" s="10"/>
      <c r="C945" s="10"/>
      <c r="D945" s="22"/>
      <c r="E945" s="9" t="s">
        <v>16</v>
      </c>
      <c r="F945" s="13">
        <v>0</v>
      </c>
      <c r="G945" s="14">
        <v>10</v>
      </c>
      <c r="H945" s="14">
        <v>0</v>
      </c>
      <c r="I945" s="14">
        <v>0</v>
      </c>
      <c r="J945" s="11">
        <f>OR(F945&lt;&gt;0,G945&lt;&gt;0,H945&lt;&gt;0,I945&lt;&gt;0)*(F945 + (F945 = 0))*(G945 + (G945 = 0))*(H945 + (H945 = 0))*(I945 + (I945 = 0))</f>
        <v>10</v>
      </c>
      <c r="K945" s="41"/>
      <c r="L945" s="30"/>
      <c r="M945" s="30"/>
    </row>
    <row r="946" spans="1:13" x14ac:dyDescent="0.25">
      <c r="A946" s="10"/>
      <c r="B946" s="10"/>
      <c r="C946" s="10"/>
      <c r="D946" s="22"/>
      <c r="E946" s="10"/>
      <c r="F946" s="10"/>
      <c r="G946" s="10"/>
      <c r="H946" s="10"/>
      <c r="I946" s="10"/>
      <c r="J946" s="15" t="s">
        <v>281</v>
      </c>
      <c r="K946" s="42">
        <f>J945</f>
        <v>10</v>
      </c>
      <c r="L946" s="30">
        <v>2.3199999999999998</v>
      </c>
      <c r="M946" s="31">
        <f>ROUND(K946*L946,2)</f>
        <v>23.2</v>
      </c>
    </row>
    <row r="947" spans="1:13" ht="0.95" customHeight="1" x14ac:dyDescent="0.25">
      <c r="A947" s="16"/>
      <c r="B947" s="16"/>
      <c r="C947" s="16"/>
      <c r="D947" s="23"/>
      <c r="E947" s="16"/>
      <c r="F947" s="16"/>
      <c r="G947" s="16"/>
      <c r="H947" s="16"/>
      <c r="I947" s="16"/>
      <c r="J947" s="16"/>
      <c r="K947" s="43"/>
      <c r="L947" s="32"/>
      <c r="M947" s="32"/>
    </row>
    <row r="948" spans="1:13" ht="22.5" x14ac:dyDescent="0.25">
      <c r="A948" s="8" t="s">
        <v>410</v>
      </c>
      <c r="B948" s="9" t="s">
        <v>21</v>
      </c>
      <c r="C948" s="9" t="s">
        <v>39</v>
      </c>
      <c r="D948" s="12" t="s">
        <v>411</v>
      </c>
      <c r="E948" s="10"/>
      <c r="F948" s="10"/>
      <c r="G948" s="10"/>
      <c r="H948" s="10"/>
      <c r="I948" s="10"/>
      <c r="J948" s="10"/>
      <c r="K948" s="40">
        <f>K951</f>
        <v>5</v>
      </c>
      <c r="L948" s="29">
        <f>L951</f>
        <v>6.64</v>
      </c>
      <c r="M948" s="29">
        <f>M951</f>
        <v>33.200000000000003</v>
      </c>
    </row>
    <row r="949" spans="1:13" ht="168.75" x14ac:dyDescent="0.25">
      <c r="A949" s="10"/>
      <c r="B949" s="10"/>
      <c r="C949" s="10"/>
      <c r="D949" s="12" t="s">
        <v>412</v>
      </c>
      <c r="E949" s="10"/>
      <c r="F949" s="10"/>
      <c r="G949" s="10"/>
      <c r="H949" s="10"/>
      <c r="I949" s="10"/>
      <c r="J949" s="10"/>
      <c r="K949" s="41"/>
      <c r="L949" s="30"/>
      <c r="M949" s="30"/>
    </row>
    <row r="950" spans="1:13" x14ac:dyDescent="0.25">
      <c r="A950" s="10"/>
      <c r="B950" s="10"/>
      <c r="C950" s="10"/>
      <c r="D950" s="22"/>
      <c r="E950" s="9" t="s">
        <v>16</v>
      </c>
      <c r="F950" s="13">
        <v>5</v>
      </c>
      <c r="G950" s="14">
        <v>0</v>
      </c>
      <c r="H950" s="14">
        <v>0</v>
      </c>
      <c r="I950" s="14">
        <v>0</v>
      </c>
      <c r="J950" s="11">
        <f>OR(F950&lt;&gt;0,G950&lt;&gt;0,H950&lt;&gt;0,I950&lt;&gt;0)*(F950 + (F950 = 0))*(G950 + (G950 = 0))*(H950 + (H950 = 0))*(I950 + (I950 = 0))</f>
        <v>5</v>
      </c>
      <c r="K950" s="41"/>
      <c r="L950" s="30"/>
      <c r="M950" s="30"/>
    </row>
    <row r="951" spans="1:13" x14ac:dyDescent="0.25">
      <c r="A951" s="10"/>
      <c r="B951" s="10"/>
      <c r="C951" s="10"/>
      <c r="D951" s="22"/>
      <c r="E951" s="10"/>
      <c r="F951" s="10"/>
      <c r="G951" s="10"/>
      <c r="H951" s="10"/>
      <c r="I951" s="10"/>
      <c r="J951" s="15" t="s">
        <v>413</v>
      </c>
      <c r="K951" s="42">
        <f>J950</f>
        <v>5</v>
      </c>
      <c r="L951" s="30">
        <v>6.64</v>
      </c>
      <c r="M951" s="31">
        <f>ROUND(K951*L951,2)</f>
        <v>33.200000000000003</v>
      </c>
    </row>
    <row r="952" spans="1:13" ht="0.95" customHeight="1" x14ac:dyDescent="0.25">
      <c r="A952" s="16"/>
      <c r="B952" s="16"/>
      <c r="C952" s="16"/>
      <c r="D952" s="23"/>
      <c r="E952" s="16"/>
      <c r="F952" s="16"/>
      <c r="G952" s="16"/>
      <c r="H952" s="16"/>
      <c r="I952" s="16"/>
      <c r="J952" s="16"/>
      <c r="K952" s="43"/>
      <c r="L952" s="32"/>
      <c r="M952" s="32"/>
    </row>
    <row r="953" spans="1:13" x14ac:dyDescent="0.25">
      <c r="A953" s="8" t="s">
        <v>712</v>
      </c>
      <c r="B953" s="9" t="s">
        <v>21</v>
      </c>
      <c r="C953" s="9" t="s">
        <v>48</v>
      </c>
      <c r="D953" s="12" t="s">
        <v>61</v>
      </c>
      <c r="E953" s="10"/>
      <c r="F953" s="10"/>
      <c r="G953" s="10"/>
      <c r="H953" s="10"/>
      <c r="I953" s="10"/>
      <c r="J953" s="10"/>
      <c r="K953" s="40">
        <f>K956</f>
        <v>1</v>
      </c>
      <c r="L953" s="29">
        <f>L956</f>
        <v>250</v>
      </c>
      <c r="M953" s="29">
        <f>M956</f>
        <v>250</v>
      </c>
    </row>
    <row r="954" spans="1:13" ht="67.5" x14ac:dyDescent="0.25">
      <c r="A954" s="10"/>
      <c r="B954" s="10"/>
      <c r="C954" s="10"/>
      <c r="D954" s="12" t="s">
        <v>713</v>
      </c>
      <c r="E954" s="10"/>
      <c r="F954" s="10"/>
      <c r="G954" s="10"/>
      <c r="H954" s="10"/>
      <c r="I954" s="10"/>
      <c r="J954" s="10"/>
      <c r="K954" s="41"/>
      <c r="L954" s="30"/>
      <c r="M954" s="30"/>
    </row>
    <row r="955" spans="1:13" x14ac:dyDescent="0.25">
      <c r="A955" s="10"/>
      <c r="B955" s="10"/>
      <c r="C955" s="10"/>
      <c r="D955" s="22"/>
      <c r="E955" s="9" t="s">
        <v>16</v>
      </c>
      <c r="F955" s="13">
        <v>1</v>
      </c>
      <c r="G955" s="14">
        <v>0</v>
      </c>
      <c r="H955" s="14">
        <v>0</v>
      </c>
      <c r="I955" s="14">
        <v>0</v>
      </c>
      <c r="J955" s="11">
        <f>OR(F955&lt;&gt;0,G955&lt;&gt;0,H955&lt;&gt;0,I955&lt;&gt;0)*(F955 + (F955 = 0))*(G955 + (G955 = 0))*(H955 + (H955 = 0))*(I955 + (I955 = 0))</f>
        <v>1</v>
      </c>
      <c r="K955" s="41"/>
      <c r="L955" s="30"/>
      <c r="M955" s="30"/>
    </row>
    <row r="956" spans="1:13" x14ac:dyDescent="0.25">
      <c r="A956" s="10"/>
      <c r="B956" s="10"/>
      <c r="C956" s="10"/>
      <c r="D956" s="22"/>
      <c r="E956" s="10"/>
      <c r="F956" s="10"/>
      <c r="G956" s="10"/>
      <c r="H956" s="10"/>
      <c r="I956" s="10"/>
      <c r="J956" s="15" t="s">
        <v>714</v>
      </c>
      <c r="K956" s="42">
        <f>J955</f>
        <v>1</v>
      </c>
      <c r="L956" s="33">
        <v>250</v>
      </c>
      <c r="M956" s="31">
        <f>ROUND(K956*L956,2)</f>
        <v>250</v>
      </c>
    </row>
    <row r="957" spans="1:13" ht="0.95" customHeight="1" x14ac:dyDescent="0.25">
      <c r="A957" s="16"/>
      <c r="B957" s="16"/>
      <c r="C957" s="16"/>
      <c r="D957" s="23"/>
      <c r="E957" s="16"/>
      <c r="F957" s="16"/>
      <c r="G957" s="16"/>
      <c r="H957" s="16"/>
      <c r="I957" s="16"/>
      <c r="J957" s="16"/>
      <c r="K957" s="43"/>
      <c r="L957" s="32"/>
      <c r="M957" s="32"/>
    </row>
    <row r="958" spans="1:13" x14ac:dyDescent="0.25">
      <c r="A958" s="10"/>
      <c r="B958" s="10"/>
      <c r="C958" s="10"/>
      <c r="D958" s="22"/>
      <c r="E958" s="10"/>
      <c r="F958" s="10"/>
      <c r="G958" s="10"/>
      <c r="H958" s="10"/>
      <c r="I958" s="10"/>
      <c r="J958" s="15" t="s">
        <v>715</v>
      </c>
      <c r="K958" s="41">
        <v>1</v>
      </c>
      <c r="L958" s="31">
        <f>M903+M908+M913+M918+M923+M928+M933+M938+M943+M948+M953</f>
        <v>3736.59</v>
      </c>
      <c r="M958" s="31">
        <f>ROUND(K958*L958,2)</f>
        <v>3736.59</v>
      </c>
    </row>
    <row r="959" spans="1:13" ht="0.95" customHeight="1" x14ac:dyDescent="0.25">
      <c r="A959" s="16"/>
      <c r="B959" s="16"/>
      <c r="C959" s="16"/>
      <c r="D959" s="23"/>
      <c r="E959" s="16"/>
      <c r="F959" s="16"/>
      <c r="G959" s="16"/>
      <c r="H959" s="16"/>
      <c r="I959" s="16"/>
      <c r="J959" s="16"/>
      <c r="K959" s="43"/>
      <c r="L959" s="32"/>
      <c r="M959" s="32"/>
    </row>
    <row r="960" spans="1:13" x14ac:dyDescent="0.25">
      <c r="A960" s="6" t="s">
        <v>716</v>
      </c>
      <c r="B960" s="6" t="s">
        <v>15</v>
      </c>
      <c r="C960" s="6" t="s">
        <v>16</v>
      </c>
      <c r="D960" s="21" t="s">
        <v>717</v>
      </c>
      <c r="E960" s="7"/>
      <c r="F960" s="7"/>
      <c r="G960" s="7"/>
      <c r="H960" s="7"/>
      <c r="I960" s="7"/>
      <c r="J960" s="7"/>
      <c r="K960" s="39">
        <f>K991</f>
        <v>1</v>
      </c>
      <c r="L960" s="28">
        <f>L991</f>
        <v>1634.49</v>
      </c>
      <c r="M960" s="28">
        <f>M991</f>
        <v>1634.49</v>
      </c>
    </row>
    <row r="961" spans="1:13" ht="33.75" x14ac:dyDescent="0.25">
      <c r="A961" s="8" t="s">
        <v>718</v>
      </c>
      <c r="B961" s="9" t="s">
        <v>21</v>
      </c>
      <c r="C961" s="9" t="s">
        <v>39</v>
      </c>
      <c r="D961" s="12" t="s">
        <v>719</v>
      </c>
      <c r="E961" s="10"/>
      <c r="F961" s="10"/>
      <c r="G961" s="10"/>
      <c r="H961" s="10"/>
      <c r="I961" s="10"/>
      <c r="J961" s="10"/>
      <c r="K961" s="40">
        <f>K964</f>
        <v>2</v>
      </c>
      <c r="L961" s="29">
        <f>L964</f>
        <v>30.5</v>
      </c>
      <c r="M961" s="29">
        <f>M964</f>
        <v>61</v>
      </c>
    </row>
    <row r="962" spans="1:13" ht="168.75" x14ac:dyDescent="0.25">
      <c r="A962" s="10"/>
      <c r="B962" s="10"/>
      <c r="C962" s="10"/>
      <c r="D962" s="12" t="s">
        <v>720</v>
      </c>
      <c r="E962" s="10"/>
      <c r="F962" s="10"/>
      <c r="G962" s="10"/>
      <c r="H962" s="10"/>
      <c r="I962" s="10"/>
      <c r="J962" s="10"/>
      <c r="K962" s="41"/>
      <c r="L962" s="30"/>
      <c r="M962" s="30"/>
    </row>
    <row r="963" spans="1:13" x14ac:dyDescent="0.25">
      <c r="A963" s="10"/>
      <c r="B963" s="10"/>
      <c r="C963" s="10"/>
      <c r="D963" s="22"/>
      <c r="E963" s="9" t="s">
        <v>16</v>
      </c>
      <c r="F963" s="13">
        <v>2</v>
      </c>
      <c r="G963" s="14">
        <v>0</v>
      </c>
      <c r="H963" s="14">
        <v>0</v>
      </c>
      <c r="I963" s="14">
        <v>0</v>
      </c>
      <c r="J963" s="11">
        <f>OR(F963&lt;&gt;0,G963&lt;&gt;0,H963&lt;&gt;0,I963&lt;&gt;0)*(F963 + (F963 = 0))*(G963 + (G963 = 0))*(H963 + (H963 = 0))*(I963 + (I963 = 0))</f>
        <v>2</v>
      </c>
      <c r="K963" s="41"/>
      <c r="L963" s="30"/>
      <c r="M963" s="30"/>
    </row>
    <row r="964" spans="1:13" x14ac:dyDescent="0.25">
      <c r="A964" s="10"/>
      <c r="B964" s="10"/>
      <c r="C964" s="10"/>
      <c r="D964" s="22"/>
      <c r="E964" s="10"/>
      <c r="F964" s="10"/>
      <c r="G964" s="10"/>
      <c r="H964" s="10"/>
      <c r="I964" s="10"/>
      <c r="J964" s="15" t="s">
        <v>721</v>
      </c>
      <c r="K964" s="42">
        <f>J963</f>
        <v>2</v>
      </c>
      <c r="L964" s="30">
        <v>30.5</v>
      </c>
      <c r="M964" s="31">
        <f>ROUND(K964*L964,2)</f>
        <v>61</v>
      </c>
    </row>
    <row r="965" spans="1:13" ht="0.95" customHeight="1" x14ac:dyDescent="0.25">
      <c r="A965" s="16"/>
      <c r="B965" s="16"/>
      <c r="C965" s="16"/>
      <c r="D965" s="23"/>
      <c r="E965" s="16"/>
      <c r="F965" s="16"/>
      <c r="G965" s="16"/>
      <c r="H965" s="16"/>
      <c r="I965" s="16"/>
      <c r="J965" s="16"/>
      <c r="K965" s="43"/>
      <c r="L965" s="32"/>
      <c r="M965" s="32"/>
    </row>
    <row r="966" spans="1:13" ht="33.75" x14ac:dyDescent="0.25">
      <c r="A966" s="8" t="s">
        <v>722</v>
      </c>
      <c r="B966" s="9" t="s">
        <v>21</v>
      </c>
      <c r="C966" s="9" t="s">
        <v>22</v>
      </c>
      <c r="D966" s="12" t="s">
        <v>723</v>
      </c>
      <c r="E966" s="10"/>
      <c r="F966" s="10"/>
      <c r="G966" s="10"/>
      <c r="H966" s="10"/>
      <c r="I966" s="10"/>
      <c r="J966" s="10"/>
      <c r="K966" s="40">
        <f>K969</f>
        <v>362</v>
      </c>
      <c r="L966" s="29">
        <f>L969</f>
        <v>2.15</v>
      </c>
      <c r="M966" s="29">
        <f>M969</f>
        <v>778.3</v>
      </c>
    </row>
    <row r="967" spans="1:13" ht="191.25" x14ac:dyDescent="0.25">
      <c r="A967" s="10"/>
      <c r="B967" s="10"/>
      <c r="C967" s="10"/>
      <c r="D967" s="12" t="s">
        <v>724</v>
      </c>
      <c r="E967" s="10"/>
      <c r="F967" s="10"/>
      <c r="G967" s="10"/>
      <c r="H967" s="10"/>
      <c r="I967" s="10"/>
      <c r="J967" s="10"/>
      <c r="K967" s="41"/>
      <c r="L967" s="30"/>
      <c r="M967" s="30"/>
    </row>
    <row r="968" spans="1:13" x14ac:dyDescent="0.25">
      <c r="A968" s="10"/>
      <c r="B968" s="10"/>
      <c r="C968" s="10"/>
      <c r="D968" s="22"/>
      <c r="E968" s="9" t="s">
        <v>16</v>
      </c>
      <c r="F968" s="13">
        <v>0</v>
      </c>
      <c r="G968" s="14">
        <v>362</v>
      </c>
      <c r="H968" s="14">
        <v>0</v>
      </c>
      <c r="I968" s="14">
        <v>0</v>
      </c>
      <c r="J968" s="11">
        <f>OR(F968&lt;&gt;0,G968&lt;&gt;0,H968&lt;&gt;0,I968&lt;&gt;0)*(F968 + (F968 = 0))*(G968 + (G968 = 0))*(H968 + (H968 = 0))*(I968 + (I968 = 0))</f>
        <v>362</v>
      </c>
      <c r="K968" s="41"/>
      <c r="L968" s="30"/>
      <c r="M968" s="30"/>
    </row>
    <row r="969" spans="1:13" x14ac:dyDescent="0.25">
      <c r="A969" s="10"/>
      <c r="B969" s="10"/>
      <c r="C969" s="10"/>
      <c r="D969" s="22"/>
      <c r="E969" s="10"/>
      <c r="F969" s="10"/>
      <c r="G969" s="10"/>
      <c r="H969" s="10"/>
      <c r="I969" s="10"/>
      <c r="J969" s="15" t="s">
        <v>725</v>
      </c>
      <c r="K969" s="42">
        <f>J968</f>
        <v>362</v>
      </c>
      <c r="L969" s="30">
        <v>2.15</v>
      </c>
      <c r="M969" s="31">
        <f>ROUND(K969*L969,2)</f>
        <v>778.3</v>
      </c>
    </row>
    <row r="970" spans="1:13" ht="0.95" customHeight="1" x14ac:dyDescent="0.25">
      <c r="A970" s="16"/>
      <c r="B970" s="16"/>
      <c r="C970" s="16"/>
      <c r="D970" s="23"/>
      <c r="E970" s="16"/>
      <c r="F970" s="16"/>
      <c r="G970" s="16"/>
      <c r="H970" s="16"/>
      <c r="I970" s="16"/>
      <c r="J970" s="16"/>
      <c r="K970" s="43"/>
      <c r="L970" s="32"/>
      <c r="M970" s="32"/>
    </row>
    <row r="971" spans="1:13" ht="33.75" x14ac:dyDescent="0.25">
      <c r="A971" s="8" t="s">
        <v>278</v>
      </c>
      <c r="B971" s="9" t="s">
        <v>21</v>
      </c>
      <c r="C971" s="9" t="s">
        <v>22</v>
      </c>
      <c r="D971" s="12" t="s">
        <v>279</v>
      </c>
      <c r="E971" s="10"/>
      <c r="F971" s="10"/>
      <c r="G971" s="10"/>
      <c r="H971" s="10"/>
      <c r="I971" s="10"/>
      <c r="J971" s="10"/>
      <c r="K971" s="40">
        <f>K974</f>
        <v>57</v>
      </c>
      <c r="L971" s="29">
        <f>L974</f>
        <v>2.3199999999999998</v>
      </c>
      <c r="M971" s="29">
        <f>M974</f>
        <v>132.24</v>
      </c>
    </row>
    <row r="972" spans="1:13" ht="180" x14ac:dyDescent="0.25">
      <c r="A972" s="10"/>
      <c r="B972" s="10"/>
      <c r="C972" s="10"/>
      <c r="D972" s="12" t="s">
        <v>280</v>
      </c>
      <c r="E972" s="10"/>
      <c r="F972" s="10"/>
      <c r="G972" s="10"/>
      <c r="H972" s="10"/>
      <c r="I972" s="10"/>
      <c r="J972" s="10"/>
      <c r="K972" s="41"/>
      <c r="L972" s="30"/>
      <c r="M972" s="30"/>
    </row>
    <row r="973" spans="1:13" x14ac:dyDescent="0.25">
      <c r="A973" s="10"/>
      <c r="B973" s="10"/>
      <c r="C973" s="10"/>
      <c r="D973" s="22"/>
      <c r="E973" s="9" t="s">
        <v>16</v>
      </c>
      <c r="F973" s="13">
        <v>0</v>
      </c>
      <c r="G973" s="14">
        <v>57</v>
      </c>
      <c r="H973" s="14">
        <v>0</v>
      </c>
      <c r="I973" s="14">
        <v>0</v>
      </c>
      <c r="J973" s="11">
        <f>OR(F973&lt;&gt;0,G973&lt;&gt;0,H973&lt;&gt;0,I973&lt;&gt;0)*(F973 + (F973 = 0))*(G973 + (G973 = 0))*(H973 + (H973 = 0))*(I973 + (I973 = 0))</f>
        <v>57</v>
      </c>
      <c r="K973" s="41"/>
      <c r="L973" s="30"/>
      <c r="M973" s="30"/>
    </row>
    <row r="974" spans="1:13" x14ac:dyDescent="0.25">
      <c r="A974" s="10"/>
      <c r="B974" s="10"/>
      <c r="C974" s="10"/>
      <c r="D974" s="22"/>
      <c r="E974" s="10"/>
      <c r="F974" s="10"/>
      <c r="G974" s="10"/>
      <c r="H974" s="10"/>
      <c r="I974" s="10"/>
      <c r="J974" s="15" t="s">
        <v>281</v>
      </c>
      <c r="K974" s="42">
        <f>J973</f>
        <v>57</v>
      </c>
      <c r="L974" s="30">
        <v>2.3199999999999998</v>
      </c>
      <c r="M974" s="31">
        <f>ROUND(K974*L974,2)</f>
        <v>132.24</v>
      </c>
    </row>
    <row r="975" spans="1:13" ht="0.95" customHeight="1" x14ac:dyDescent="0.25">
      <c r="A975" s="16"/>
      <c r="B975" s="16"/>
      <c r="C975" s="16"/>
      <c r="D975" s="23"/>
      <c r="E975" s="16"/>
      <c r="F975" s="16"/>
      <c r="G975" s="16"/>
      <c r="H975" s="16"/>
      <c r="I975" s="16"/>
      <c r="J975" s="16"/>
      <c r="K975" s="43"/>
      <c r="L975" s="32"/>
      <c r="M975" s="32"/>
    </row>
    <row r="976" spans="1:13" ht="22.5" x14ac:dyDescent="0.25">
      <c r="A976" s="8" t="s">
        <v>410</v>
      </c>
      <c r="B976" s="9" t="s">
        <v>21</v>
      </c>
      <c r="C976" s="9" t="s">
        <v>39</v>
      </c>
      <c r="D976" s="12" t="s">
        <v>411</v>
      </c>
      <c r="E976" s="10"/>
      <c r="F976" s="10"/>
      <c r="G976" s="10"/>
      <c r="H976" s="10"/>
      <c r="I976" s="10"/>
      <c r="J976" s="10"/>
      <c r="K976" s="40">
        <f>K979</f>
        <v>4</v>
      </c>
      <c r="L976" s="29">
        <f>L979</f>
        <v>6.64</v>
      </c>
      <c r="M976" s="29">
        <f>M979</f>
        <v>26.56</v>
      </c>
    </row>
    <row r="977" spans="1:13" ht="168.75" x14ac:dyDescent="0.25">
      <c r="A977" s="10"/>
      <c r="B977" s="10"/>
      <c r="C977" s="10"/>
      <c r="D977" s="12" t="s">
        <v>412</v>
      </c>
      <c r="E977" s="10"/>
      <c r="F977" s="10"/>
      <c r="G977" s="10"/>
      <c r="H977" s="10"/>
      <c r="I977" s="10"/>
      <c r="J977" s="10"/>
      <c r="K977" s="41"/>
      <c r="L977" s="30"/>
      <c r="M977" s="30"/>
    </row>
    <row r="978" spans="1:13" x14ac:dyDescent="0.25">
      <c r="A978" s="10"/>
      <c r="B978" s="10"/>
      <c r="C978" s="10"/>
      <c r="D978" s="22"/>
      <c r="E978" s="9" t="s">
        <v>16</v>
      </c>
      <c r="F978" s="13">
        <v>4</v>
      </c>
      <c r="G978" s="14">
        <v>0</v>
      </c>
      <c r="H978" s="14">
        <v>0</v>
      </c>
      <c r="I978" s="14">
        <v>0</v>
      </c>
      <c r="J978" s="11">
        <f>OR(F978&lt;&gt;0,G978&lt;&gt;0,H978&lt;&gt;0,I978&lt;&gt;0)*(F978 + (F978 = 0))*(G978 + (G978 = 0))*(H978 + (H978 = 0))*(I978 + (I978 = 0))</f>
        <v>4</v>
      </c>
      <c r="K978" s="41"/>
      <c r="L978" s="30"/>
      <c r="M978" s="30"/>
    </row>
    <row r="979" spans="1:13" x14ac:dyDescent="0.25">
      <c r="A979" s="10"/>
      <c r="B979" s="10"/>
      <c r="C979" s="10"/>
      <c r="D979" s="22"/>
      <c r="E979" s="10"/>
      <c r="F979" s="10"/>
      <c r="G979" s="10"/>
      <c r="H979" s="10"/>
      <c r="I979" s="10"/>
      <c r="J979" s="15" t="s">
        <v>413</v>
      </c>
      <c r="K979" s="42">
        <f>J978</f>
        <v>4</v>
      </c>
      <c r="L979" s="30">
        <v>6.64</v>
      </c>
      <c r="M979" s="31">
        <f>ROUND(K979*L979,2)</f>
        <v>26.56</v>
      </c>
    </row>
    <row r="980" spans="1:13" ht="0.95" customHeight="1" x14ac:dyDescent="0.25">
      <c r="A980" s="16"/>
      <c r="B980" s="16"/>
      <c r="C980" s="16"/>
      <c r="D980" s="23"/>
      <c r="E980" s="16"/>
      <c r="F980" s="16"/>
      <c r="G980" s="16"/>
      <c r="H980" s="16"/>
      <c r="I980" s="16"/>
      <c r="J980" s="16"/>
      <c r="K980" s="43"/>
      <c r="L980" s="32"/>
      <c r="M980" s="32"/>
    </row>
    <row r="981" spans="1:13" ht="22.5" x14ac:dyDescent="0.25">
      <c r="A981" s="9" t="s">
        <v>726</v>
      </c>
      <c r="B981" s="9" t="s">
        <v>21</v>
      </c>
      <c r="C981" s="9" t="s">
        <v>39</v>
      </c>
      <c r="D981" s="12" t="s">
        <v>727</v>
      </c>
      <c r="E981" s="10"/>
      <c r="F981" s="10"/>
      <c r="G981" s="10"/>
      <c r="H981" s="10"/>
      <c r="I981" s="10"/>
      <c r="J981" s="10"/>
      <c r="K981" s="40">
        <f>K984</f>
        <v>1</v>
      </c>
      <c r="L981" s="29">
        <f>L984</f>
        <v>411.39</v>
      </c>
      <c r="M981" s="29">
        <f>M984</f>
        <v>411.39</v>
      </c>
    </row>
    <row r="982" spans="1:13" ht="180" x14ac:dyDescent="0.25">
      <c r="A982" s="10"/>
      <c r="B982" s="10"/>
      <c r="C982" s="10"/>
      <c r="D982" s="12" t="s">
        <v>728</v>
      </c>
      <c r="E982" s="10"/>
      <c r="F982" s="10"/>
      <c r="G982" s="10"/>
      <c r="H982" s="10"/>
      <c r="I982" s="10"/>
      <c r="J982" s="10"/>
      <c r="K982" s="41"/>
      <c r="L982" s="30"/>
      <c r="M982" s="30"/>
    </row>
    <row r="983" spans="1:13" x14ac:dyDescent="0.25">
      <c r="A983" s="10"/>
      <c r="B983" s="10"/>
      <c r="C983" s="10"/>
      <c r="D983" s="22"/>
      <c r="E983" s="9" t="s">
        <v>16</v>
      </c>
      <c r="F983" s="13">
        <v>1</v>
      </c>
      <c r="G983" s="14">
        <v>0</v>
      </c>
      <c r="H983" s="14">
        <v>0</v>
      </c>
      <c r="I983" s="14">
        <v>0</v>
      </c>
      <c r="J983" s="11">
        <f>OR(F983&lt;&gt;0,G983&lt;&gt;0,H983&lt;&gt;0,I983&lt;&gt;0)*(F983 + (F983 = 0))*(G983 + (G983 = 0))*(H983 + (H983 = 0))*(I983 + (I983 = 0))</f>
        <v>1</v>
      </c>
      <c r="K983" s="41"/>
      <c r="L983" s="30"/>
      <c r="M983" s="30"/>
    </row>
    <row r="984" spans="1:13" x14ac:dyDescent="0.25">
      <c r="A984" s="10"/>
      <c r="B984" s="10"/>
      <c r="C984" s="10"/>
      <c r="D984" s="22"/>
      <c r="E984" s="10"/>
      <c r="F984" s="10"/>
      <c r="G984" s="10"/>
      <c r="H984" s="10"/>
      <c r="I984" s="10"/>
      <c r="J984" s="15" t="s">
        <v>729</v>
      </c>
      <c r="K984" s="42">
        <f>J983</f>
        <v>1</v>
      </c>
      <c r="L984" s="30">
        <v>411.39</v>
      </c>
      <c r="M984" s="31">
        <f>ROUND(K984*L984,2)</f>
        <v>411.39</v>
      </c>
    </row>
    <row r="985" spans="1:13" ht="0.95" customHeight="1" x14ac:dyDescent="0.25">
      <c r="A985" s="16"/>
      <c r="B985" s="16"/>
      <c r="C985" s="16"/>
      <c r="D985" s="23"/>
      <c r="E985" s="16"/>
      <c r="F985" s="16"/>
      <c r="G985" s="16"/>
      <c r="H985" s="16"/>
      <c r="I985" s="16"/>
      <c r="J985" s="16"/>
      <c r="K985" s="43"/>
      <c r="L985" s="32"/>
      <c r="M985" s="32"/>
    </row>
    <row r="986" spans="1:13" x14ac:dyDescent="0.25">
      <c r="A986" s="8" t="s">
        <v>730</v>
      </c>
      <c r="B986" s="9" t="s">
        <v>21</v>
      </c>
      <c r="C986" s="9" t="s">
        <v>48</v>
      </c>
      <c r="D986" s="12" t="s">
        <v>61</v>
      </c>
      <c r="E986" s="10"/>
      <c r="F986" s="10"/>
      <c r="G986" s="10"/>
      <c r="H986" s="10"/>
      <c r="I986" s="10"/>
      <c r="J986" s="10"/>
      <c r="K986" s="40">
        <f>K989</f>
        <v>1</v>
      </c>
      <c r="L986" s="29">
        <f>L989</f>
        <v>225</v>
      </c>
      <c r="M986" s="29">
        <f>M989</f>
        <v>225</v>
      </c>
    </row>
    <row r="987" spans="1:13" ht="67.5" x14ac:dyDescent="0.25">
      <c r="A987" s="10"/>
      <c r="B987" s="10"/>
      <c r="C987" s="10"/>
      <c r="D987" s="12" t="s">
        <v>731</v>
      </c>
      <c r="E987" s="10"/>
      <c r="F987" s="10"/>
      <c r="G987" s="10"/>
      <c r="H987" s="10"/>
      <c r="I987" s="10"/>
      <c r="J987" s="10"/>
      <c r="K987" s="41"/>
      <c r="L987" s="30"/>
      <c r="M987" s="30"/>
    </row>
    <row r="988" spans="1:13" x14ac:dyDescent="0.25">
      <c r="A988" s="10"/>
      <c r="B988" s="10"/>
      <c r="C988" s="10"/>
      <c r="D988" s="22"/>
      <c r="E988" s="9" t="s">
        <v>16</v>
      </c>
      <c r="F988" s="13">
        <v>1</v>
      </c>
      <c r="G988" s="14">
        <v>0</v>
      </c>
      <c r="H988" s="14">
        <v>0</v>
      </c>
      <c r="I988" s="14">
        <v>0</v>
      </c>
      <c r="J988" s="11">
        <f>OR(F988&lt;&gt;0,G988&lt;&gt;0,H988&lt;&gt;0,I988&lt;&gt;0)*(F988 + (F988 = 0))*(G988 + (G988 = 0))*(H988 + (H988 = 0))*(I988 + (I988 = 0))</f>
        <v>1</v>
      </c>
      <c r="K988" s="41"/>
      <c r="L988" s="30"/>
      <c r="M988" s="30"/>
    </row>
    <row r="989" spans="1:13" x14ac:dyDescent="0.25">
      <c r="A989" s="10"/>
      <c r="B989" s="10"/>
      <c r="C989" s="10"/>
      <c r="D989" s="22"/>
      <c r="E989" s="10"/>
      <c r="F989" s="10"/>
      <c r="G989" s="10"/>
      <c r="H989" s="10"/>
      <c r="I989" s="10"/>
      <c r="J989" s="15" t="s">
        <v>732</v>
      </c>
      <c r="K989" s="42">
        <f>J988*1</f>
        <v>1</v>
      </c>
      <c r="L989" s="33">
        <v>225</v>
      </c>
      <c r="M989" s="31">
        <f>ROUND(K989*L989,2)</f>
        <v>225</v>
      </c>
    </row>
    <row r="990" spans="1:13" ht="0.95" customHeight="1" x14ac:dyDescent="0.25">
      <c r="A990" s="16"/>
      <c r="B990" s="16"/>
      <c r="C990" s="16"/>
      <c r="D990" s="23"/>
      <c r="E990" s="16"/>
      <c r="F990" s="16"/>
      <c r="G990" s="16"/>
      <c r="H990" s="16"/>
      <c r="I990" s="16"/>
      <c r="J990" s="16"/>
      <c r="K990" s="43"/>
      <c r="L990" s="32"/>
      <c r="M990" s="32"/>
    </row>
    <row r="991" spans="1:13" x14ac:dyDescent="0.25">
      <c r="A991" s="10"/>
      <c r="B991" s="10"/>
      <c r="C991" s="10"/>
      <c r="D991" s="22"/>
      <c r="E991" s="10"/>
      <c r="F991" s="10"/>
      <c r="G991" s="10"/>
      <c r="H991" s="10"/>
      <c r="I991" s="10"/>
      <c r="J991" s="15" t="s">
        <v>733</v>
      </c>
      <c r="K991" s="41">
        <v>1</v>
      </c>
      <c r="L991" s="31">
        <f>M961+M966+M971+M976+M981+M986</f>
        <v>1634.49</v>
      </c>
      <c r="M991" s="31">
        <f>ROUND(K991*L991,2)</f>
        <v>1634.49</v>
      </c>
    </row>
    <row r="992" spans="1:13" ht="0.95" customHeight="1" x14ac:dyDescent="0.25">
      <c r="A992" s="16"/>
      <c r="B992" s="16"/>
      <c r="C992" s="16"/>
      <c r="D992" s="23"/>
      <c r="E992" s="16"/>
      <c r="F992" s="16"/>
      <c r="G992" s="16"/>
      <c r="H992" s="16"/>
      <c r="I992" s="16"/>
      <c r="J992" s="16"/>
      <c r="K992" s="43"/>
      <c r="L992" s="32"/>
      <c r="M992" s="32"/>
    </row>
    <row r="993" spans="1:13" x14ac:dyDescent="0.25">
      <c r="A993" s="6" t="s">
        <v>734</v>
      </c>
      <c r="B993" s="6" t="s">
        <v>15</v>
      </c>
      <c r="C993" s="6" t="s">
        <v>16</v>
      </c>
      <c r="D993" s="21" t="s">
        <v>735</v>
      </c>
      <c r="E993" s="7"/>
      <c r="F993" s="7"/>
      <c r="G993" s="7"/>
      <c r="H993" s="7"/>
      <c r="I993" s="7"/>
      <c r="J993" s="7"/>
      <c r="K993" s="39">
        <f>K1049</f>
        <v>1</v>
      </c>
      <c r="L993" s="28">
        <f>L1049</f>
        <v>8547.82</v>
      </c>
      <c r="M993" s="28">
        <f>M1049</f>
        <v>8547.82</v>
      </c>
    </row>
    <row r="994" spans="1:13" x14ac:dyDescent="0.25">
      <c r="A994" s="8" t="s">
        <v>736</v>
      </c>
      <c r="B994" s="9" t="s">
        <v>21</v>
      </c>
      <c r="C994" s="9" t="s">
        <v>39</v>
      </c>
      <c r="D994" s="12" t="s">
        <v>737</v>
      </c>
      <c r="E994" s="10"/>
      <c r="F994" s="10"/>
      <c r="G994" s="10"/>
      <c r="H994" s="10"/>
      <c r="I994" s="10"/>
      <c r="J994" s="10"/>
      <c r="K994" s="40">
        <f>K997</f>
        <v>0</v>
      </c>
      <c r="L994" s="29">
        <f>L997</f>
        <v>1339.42</v>
      </c>
      <c r="M994" s="29">
        <f>M997</f>
        <v>0</v>
      </c>
    </row>
    <row r="995" spans="1:13" ht="409.5" x14ac:dyDescent="0.25">
      <c r="A995" s="10"/>
      <c r="B995" s="10"/>
      <c r="C995" s="10"/>
      <c r="D995" s="12" t="s">
        <v>738</v>
      </c>
      <c r="E995" s="10"/>
      <c r="F995" s="10"/>
      <c r="G995" s="10"/>
      <c r="H995" s="10"/>
      <c r="I995" s="10"/>
      <c r="J995" s="10"/>
      <c r="K995" s="41"/>
      <c r="L995" s="30"/>
      <c r="M995" s="30"/>
    </row>
    <row r="996" spans="1:13" x14ac:dyDescent="0.25">
      <c r="A996" s="10"/>
      <c r="B996" s="10"/>
      <c r="C996" s="10"/>
      <c r="D996" s="22"/>
      <c r="E996" s="9" t="s">
        <v>16</v>
      </c>
      <c r="F996" s="13"/>
      <c r="G996" s="14"/>
      <c r="H996" s="14"/>
      <c r="I996" s="14"/>
      <c r="J996" s="11">
        <f>OR(F996&lt;&gt;0,G996&lt;&gt;0,H996&lt;&gt;0,I996&lt;&gt;0)*(F996 + (F996 = 0))*(G996 + (G996 = 0))*(H996 + (H996 = 0))*(I996 + (I996 = 0))</f>
        <v>0</v>
      </c>
      <c r="K996" s="41"/>
      <c r="L996" s="30"/>
      <c r="M996" s="30"/>
    </row>
    <row r="997" spans="1:13" x14ac:dyDescent="0.25">
      <c r="A997" s="10"/>
      <c r="B997" s="10"/>
      <c r="C997" s="10"/>
      <c r="D997" s="22"/>
      <c r="E997" s="10"/>
      <c r="F997" s="10"/>
      <c r="G997" s="10"/>
      <c r="H997" s="10"/>
      <c r="I997" s="10"/>
      <c r="J997" s="15" t="s">
        <v>739</v>
      </c>
      <c r="K997" s="42">
        <f>J996</f>
        <v>0</v>
      </c>
      <c r="L997" s="30">
        <v>1339.42</v>
      </c>
      <c r="M997" s="31">
        <f>ROUND(K997*L997,2)</f>
        <v>0</v>
      </c>
    </row>
    <row r="998" spans="1:13" ht="0.95" customHeight="1" x14ac:dyDescent="0.25">
      <c r="A998" s="16"/>
      <c r="B998" s="16"/>
      <c r="C998" s="16"/>
      <c r="D998" s="23"/>
      <c r="E998" s="16"/>
      <c r="F998" s="16"/>
      <c r="G998" s="16"/>
      <c r="H998" s="16"/>
      <c r="I998" s="16"/>
      <c r="J998" s="16"/>
      <c r="K998" s="43"/>
      <c r="L998" s="32"/>
      <c r="M998" s="32"/>
    </row>
    <row r="999" spans="1:13" x14ac:dyDescent="0.25">
      <c r="A999" s="8" t="s">
        <v>740</v>
      </c>
      <c r="B999" s="9" t="s">
        <v>21</v>
      </c>
      <c r="C999" s="9" t="s">
        <v>39</v>
      </c>
      <c r="D999" s="12" t="s">
        <v>741</v>
      </c>
      <c r="E999" s="10"/>
      <c r="F999" s="10"/>
      <c r="G999" s="10"/>
      <c r="H999" s="10"/>
      <c r="I999" s="10"/>
      <c r="J999" s="10"/>
      <c r="K999" s="40">
        <f>K1002</f>
        <v>4</v>
      </c>
      <c r="L999" s="29">
        <f>L1002</f>
        <v>330.25</v>
      </c>
      <c r="M999" s="29">
        <f>M1002</f>
        <v>1321</v>
      </c>
    </row>
    <row r="1000" spans="1:13" ht="409.5" x14ac:dyDescent="0.25">
      <c r="A1000" s="10"/>
      <c r="B1000" s="10"/>
      <c r="C1000" s="10"/>
      <c r="D1000" s="12" t="s">
        <v>742</v>
      </c>
      <c r="E1000" s="10"/>
      <c r="F1000" s="10"/>
      <c r="G1000" s="10"/>
      <c r="H1000" s="10"/>
      <c r="I1000" s="10"/>
      <c r="J1000" s="10"/>
      <c r="K1000" s="41"/>
      <c r="L1000" s="30"/>
      <c r="M1000" s="30"/>
    </row>
    <row r="1001" spans="1:13" x14ac:dyDescent="0.25">
      <c r="A1001" s="10"/>
      <c r="B1001" s="10"/>
      <c r="C1001" s="10"/>
      <c r="D1001" s="22"/>
      <c r="E1001" s="9" t="s">
        <v>16</v>
      </c>
      <c r="F1001" s="13">
        <v>4</v>
      </c>
      <c r="G1001" s="14">
        <v>0</v>
      </c>
      <c r="H1001" s="14">
        <v>0</v>
      </c>
      <c r="I1001" s="14">
        <v>0</v>
      </c>
      <c r="J1001" s="11">
        <f>OR(F1001&lt;&gt;0,G1001&lt;&gt;0,H1001&lt;&gt;0,I1001&lt;&gt;0)*(F1001 + (F1001 = 0))*(G1001 + (G1001 = 0))*(H1001 + (H1001 = 0))*(I1001 + (I1001 = 0))</f>
        <v>4</v>
      </c>
      <c r="K1001" s="41"/>
      <c r="L1001" s="30"/>
      <c r="M1001" s="30"/>
    </row>
    <row r="1002" spans="1:13" x14ac:dyDescent="0.25">
      <c r="A1002" s="10"/>
      <c r="B1002" s="10"/>
      <c r="C1002" s="10"/>
      <c r="D1002" s="22"/>
      <c r="E1002" s="10"/>
      <c r="F1002" s="10"/>
      <c r="G1002" s="10"/>
      <c r="H1002" s="10"/>
      <c r="I1002" s="10"/>
      <c r="J1002" s="15" t="s">
        <v>743</v>
      </c>
      <c r="K1002" s="42">
        <f>J1001</f>
        <v>4</v>
      </c>
      <c r="L1002" s="30">
        <v>330.25</v>
      </c>
      <c r="M1002" s="31">
        <f>ROUND(K1002*L1002,2)</f>
        <v>1321</v>
      </c>
    </row>
    <row r="1003" spans="1:13" ht="0.95" customHeight="1" x14ac:dyDescent="0.25">
      <c r="A1003" s="16"/>
      <c r="B1003" s="16"/>
      <c r="C1003" s="16"/>
      <c r="D1003" s="23"/>
      <c r="E1003" s="16"/>
      <c r="F1003" s="16"/>
      <c r="G1003" s="16"/>
      <c r="H1003" s="16"/>
      <c r="I1003" s="16"/>
      <c r="J1003" s="16"/>
      <c r="K1003" s="43"/>
      <c r="L1003" s="32"/>
      <c r="M1003" s="32"/>
    </row>
    <row r="1004" spans="1:13" x14ac:dyDescent="0.25">
      <c r="A1004" s="8" t="s">
        <v>744</v>
      </c>
      <c r="B1004" s="9" t="s">
        <v>21</v>
      </c>
      <c r="C1004" s="9" t="s">
        <v>39</v>
      </c>
      <c r="D1004" s="12" t="s">
        <v>745</v>
      </c>
      <c r="E1004" s="10"/>
      <c r="F1004" s="10"/>
      <c r="G1004" s="10"/>
      <c r="H1004" s="10"/>
      <c r="I1004" s="10"/>
      <c r="J1004" s="10"/>
      <c r="K1004" s="40">
        <f>K1007</f>
        <v>2</v>
      </c>
      <c r="L1004" s="29">
        <f>L1007</f>
        <v>577.55999999999995</v>
      </c>
      <c r="M1004" s="29">
        <f>M1007</f>
        <v>1155.1199999999999</v>
      </c>
    </row>
    <row r="1005" spans="1:13" ht="292.5" x14ac:dyDescent="0.25">
      <c r="A1005" s="10"/>
      <c r="B1005" s="10"/>
      <c r="C1005" s="10"/>
      <c r="D1005" s="12" t="s">
        <v>746</v>
      </c>
      <c r="E1005" s="10"/>
      <c r="F1005" s="10"/>
      <c r="G1005" s="10"/>
      <c r="H1005" s="10"/>
      <c r="I1005" s="10"/>
      <c r="J1005" s="10"/>
      <c r="K1005" s="41"/>
      <c r="L1005" s="30"/>
      <c r="M1005" s="30"/>
    </row>
    <row r="1006" spans="1:13" x14ac:dyDescent="0.25">
      <c r="A1006" s="10"/>
      <c r="B1006" s="10"/>
      <c r="C1006" s="10"/>
      <c r="D1006" s="22"/>
      <c r="E1006" s="9" t="s">
        <v>16</v>
      </c>
      <c r="F1006" s="13">
        <v>2</v>
      </c>
      <c r="G1006" s="14">
        <v>0</v>
      </c>
      <c r="H1006" s="14">
        <v>0</v>
      </c>
      <c r="I1006" s="14">
        <v>0</v>
      </c>
      <c r="J1006" s="11">
        <f>OR(F1006&lt;&gt;0,G1006&lt;&gt;0,H1006&lt;&gt;0,I1006&lt;&gt;0)*(F1006 + (F1006 = 0))*(G1006 + (G1006 = 0))*(H1006 + (H1006 = 0))*(I1006 + (I1006 = 0))</f>
        <v>2</v>
      </c>
      <c r="K1006" s="41"/>
      <c r="L1006" s="30"/>
      <c r="M1006" s="30"/>
    </row>
    <row r="1007" spans="1:13" x14ac:dyDescent="0.25">
      <c r="A1007" s="10"/>
      <c r="B1007" s="10"/>
      <c r="C1007" s="10"/>
      <c r="D1007" s="22"/>
      <c r="E1007" s="10"/>
      <c r="F1007" s="10"/>
      <c r="G1007" s="10"/>
      <c r="H1007" s="10"/>
      <c r="I1007" s="10"/>
      <c r="J1007" s="15" t="s">
        <v>747</v>
      </c>
      <c r="K1007" s="42">
        <f>J1006</f>
        <v>2</v>
      </c>
      <c r="L1007" s="30">
        <v>577.55999999999995</v>
      </c>
      <c r="M1007" s="31">
        <f>ROUND(K1007*L1007,2)</f>
        <v>1155.1199999999999</v>
      </c>
    </row>
    <row r="1008" spans="1:13" ht="0.95" customHeight="1" x14ac:dyDescent="0.25">
      <c r="A1008" s="16"/>
      <c r="B1008" s="16"/>
      <c r="C1008" s="16"/>
      <c r="D1008" s="23"/>
      <c r="E1008" s="16"/>
      <c r="F1008" s="16"/>
      <c r="G1008" s="16"/>
      <c r="H1008" s="16"/>
      <c r="I1008" s="16"/>
      <c r="J1008" s="16"/>
      <c r="K1008" s="43"/>
      <c r="L1008" s="32"/>
      <c r="M1008" s="32"/>
    </row>
    <row r="1009" spans="1:13" x14ac:dyDescent="0.25">
      <c r="A1009" s="8" t="s">
        <v>748</v>
      </c>
      <c r="B1009" s="9" t="s">
        <v>21</v>
      </c>
      <c r="C1009" s="9" t="s">
        <v>39</v>
      </c>
      <c r="D1009" s="12" t="s">
        <v>749</v>
      </c>
      <c r="E1009" s="10"/>
      <c r="F1009" s="10"/>
      <c r="G1009" s="10"/>
      <c r="H1009" s="10"/>
      <c r="I1009" s="10"/>
      <c r="J1009" s="10"/>
      <c r="K1009" s="40">
        <f>K1012</f>
        <v>2</v>
      </c>
      <c r="L1009" s="29">
        <f>L1012</f>
        <v>725.19</v>
      </c>
      <c r="M1009" s="29">
        <f>M1012</f>
        <v>1450.38</v>
      </c>
    </row>
    <row r="1010" spans="1:13" ht="180" x14ac:dyDescent="0.25">
      <c r="A1010" s="10"/>
      <c r="B1010" s="10"/>
      <c r="C1010" s="10"/>
      <c r="D1010" s="12" t="s">
        <v>750</v>
      </c>
      <c r="E1010" s="10"/>
      <c r="F1010" s="10"/>
      <c r="G1010" s="10"/>
      <c r="H1010" s="10"/>
      <c r="I1010" s="10"/>
      <c r="J1010" s="10"/>
      <c r="K1010" s="41"/>
      <c r="L1010" s="30"/>
      <c r="M1010" s="30"/>
    </row>
    <row r="1011" spans="1:13" x14ac:dyDescent="0.25">
      <c r="A1011" s="10"/>
      <c r="B1011" s="10"/>
      <c r="C1011" s="10"/>
      <c r="D1011" s="22"/>
      <c r="E1011" s="9" t="s">
        <v>16</v>
      </c>
      <c r="F1011" s="13">
        <v>2</v>
      </c>
      <c r="G1011" s="14">
        <v>0</v>
      </c>
      <c r="H1011" s="14">
        <v>0</v>
      </c>
      <c r="I1011" s="14">
        <v>0</v>
      </c>
      <c r="J1011" s="11">
        <f>OR(F1011&lt;&gt;0,G1011&lt;&gt;0,H1011&lt;&gt;0,I1011&lt;&gt;0)*(F1011 + (F1011 = 0))*(G1011 + (G1011 = 0))*(H1011 + (H1011 = 0))*(I1011 + (I1011 = 0))</f>
        <v>2</v>
      </c>
      <c r="K1011" s="41"/>
      <c r="L1011" s="30"/>
      <c r="M1011" s="30"/>
    </row>
    <row r="1012" spans="1:13" x14ac:dyDescent="0.25">
      <c r="A1012" s="10"/>
      <c r="B1012" s="10"/>
      <c r="C1012" s="10"/>
      <c r="D1012" s="22"/>
      <c r="E1012" s="10"/>
      <c r="F1012" s="10"/>
      <c r="G1012" s="10"/>
      <c r="H1012" s="10"/>
      <c r="I1012" s="10"/>
      <c r="J1012" s="15" t="s">
        <v>751</v>
      </c>
      <c r="K1012" s="42">
        <f>J1011</f>
        <v>2</v>
      </c>
      <c r="L1012" s="30">
        <v>725.19</v>
      </c>
      <c r="M1012" s="31">
        <f>ROUND(K1012*L1012,2)</f>
        <v>1450.38</v>
      </c>
    </row>
    <row r="1013" spans="1:13" ht="0.95" customHeight="1" x14ac:dyDescent="0.25">
      <c r="A1013" s="16"/>
      <c r="B1013" s="16"/>
      <c r="C1013" s="16"/>
      <c r="D1013" s="23"/>
      <c r="E1013" s="16"/>
      <c r="F1013" s="16"/>
      <c r="G1013" s="16"/>
      <c r="H1013" s="16"/>
      <c r="I1013" s="16"/>
      <c r="J1013" s="16"/>
      <c r="K1013" s="43"/>
      <c r="L1013" s="32"/>
      <c r="M1013" s="32"/>
    </row>
    <row r="1014" spans="1:13" x14ac:dyDescent="0.25">
      <c r="A1014" s="8" t="s">
        <v>752</v>
      </c>
      <c r="B1014" s="9" t="s">
        <v>21</v>
      </c>
      <c r="C1014" s="9" t="s">
        <v>39</v>
      </c>
      <c r="D1014" s="12" t="s">
        <v>753</v>
      </c>
      <c r="E1014" s="10"/>
      <c r="F1014" s="10"/>
      <c r="G1014" s="10"/>
      <c r="H1014" s="10"/>
      <c r="I1014" s="10"/>
      <c r="J1014" s="10"/>
      <c r="K1014" s="40">
        <f>K1017</f>
        <v>0</v>
      </c>
      <c r="L1014" s="29">
        <f>L1017</f>
        <v>336.36</v>
      </c>
      <c r="M1014" s="29">
        <f>M1017</f>
        <v>0</v>
      </c>
    </row>
    <row r="1015" spans="1:13" ht="409.5" x14ac:dyDescent="0.25">
      <c r="A1015" s="10"/>
      <c r="B1015" s="10"/>
      <c r="C1015" s="10"/>
      <c r="D1015" s="12" t="s">
        <v>754</v>
      </c>
      <c r="E1015" s="10"/>
      <c r="F1015" s="10"/>
      <c r="G1015" s="10"/>
      <c r="H1015" s="10"/>
      <c r="I1015" s="10"/>
      <c r="J1015" s="10"/>
      <c r="K1015" s="41"/>
      <c r="L1015" s="30"/>
      <c r="M1015" s="30"/>
    </row>
    <row r="1016" spans="1:13" x14ac:dyDescent="0.25">
      <c r="A1016" s="10"/>
      <c r="B1016" s="10"/>
      <c r="C1016" s="10"/>
      <c r="D1016" s="22"/>
      <c r="E1016" s="9" t="s">
        <v>16</v>
      </c>
      <c r="F1016" s="13"/>
      <c r="G1016" s="14"/>
      <c r="H1016" s="14"/>
      <c r="I1016" s="14"/>
      <c r="J1016" s="11">
        <f>OR(F1016&lt;&gt;0,G1016&lt;&gt;0,H1016&lt;&gt;0,I1016&lt;&gt;0)*(F1016 + (F1016 = 0))*(G1016 + (G1016 = 0))*(H1016 + (H1016 = 0))*(I1016 + (I1016 = 0))</f>
        <v>0</v>
      </c>
      <c r="K1016" s="41"/>
      <c r="L1016" s="30"/>
      <c r="M1016" s="30"/>
    </row>
    <row r="1017" spans="1:13" x14ac:dyDescent="0.25">
      <c r="A1017" s="10"/>
      <c r="B1017" s="10"/>
      <c r="C1017" s="10"/>
      <c r="D1017" s="22"/>
      <c r="E1017" s="10"/>
      <c r="F1017" s="10"/>
      <c r="G1017" s="10"/>
      <c r="H1017" s="10"/>
      <c r="I1017" s="10"/>
      <c r="J1017" s="15" t="s">
        <v>755</v>
      </c>
      <c r="K1017" s="42">
        <f>J1016</f>
        <v>0</v>
      </c>
      <c r="L1017" s="30">
        <v>336.36</v>
      </c>
      <c r="M1017" s="31">
        <f>ROUND(K1017*L1017,2)</f>
        <v>0</v>
      </c>
    </row>
    <row r="1018" spans="1:13" ht="0.95" customHeight="1" x14ac:dyDescent="0.25">
      <c r="A1018" s="16"/>
      <c r="B1018" s="16"/>
      <c r="C1018" s="16"/>
      <c r="D1018" s="23"/>
      <c r="E1018" s="16"/>
      <c r="F1018" s="16"/>
      <c r="G1018" s="16"/>
      <c r="H1018" s="16"/>
      <c r="I1018" s="16"/>
      <c r="J1018" s="16"/>
      <c r="K1018" s="43"/>
      <c r="L1018" s="32"/>
      <c r="M1018" s="32"/>
    </row>
    <row r="1019" spans="1:13" x14ac:dyDescent="0.25">
      <c r="A1019" s="8" t="s">
        <v>756</v>
      </c>
      <c r="B1019" s="9" t="s">
        <v>21</v>
      </c>
      <c r="C1019" s="9" t="s">
        <v>39</v>
      </c>
      <c r="D1019" s="12" t="s">
        <v>757</v>
      </c>
      <c r="E1019" s="10"/>
      <c r="F1019" s="10"/>
      <c r="G1019" s="10"/>
      <c r="H1019" s="10"/>
      <c r="I1019" s="10"/>
      <c r="J1019" s="10"/>
      <c r="K1019" s="40">
        <f>K1022</f>
        <v>1</v>
      </c>
      <c r="L1019" s="29">
        <f>L1022</f>
        <v>1744.96</v>
      </c>
      <c r="M1019" s="29">
        <f>M1022</f>
        <v>1744.96</v>
      </c>
    </row>
    <row r="1020" spans="1:13" ht="123.75" x14ac:dyDescent="0.25">
      <c r="A1020" s="10"/>
      <c r="B1020" s="10"/>
      <c r="C1020" s="10"/>
      <c r="D1020" s="12" t="s">
        <v>758</v>
      </c>
      <c r="E1020" s="10"/>
      <c r="F1020" s="10"/>
      <c r="G1020" s="10"/>
      <c r="H1020" s="10"/>
      <c r="I1020" s="10"/>
      <c r="J1020" s="10"/>
      <c r="K1020" s="41"/>
      <c r="L1020" s="30"/>
      <c r="M1020" s="30"/>
    </row>
    <row r="1021" spans="1:13" x14ac:dyDescent="0.25">
      <c r="A1021" s="10"/>
      <c r="B1021" s="10"/>
      <c r="C1021" s="10"/>
      <c r="D1021" s="22"/>
      <c r="E1021" s="9" t="s">
        <v>16</v>
      </c>
      <c r="F1021" s="13">
        <v>1</v>
      </c>
      <c r="G1021" s="14">
        <v>0</v>
      </c>
      <c r="H1021" s="14">
        <v>0</v>
      </c>
      <c r="I1021" s="14">
        <v>0</v>
      </c>
      <c r="J1021" s="11">
        <f>OR(F1021&lt;&gt;0,G1021&lt;&gt;0,H1021&lt;&gt;0,I1021&lt;&gt;0)*(F1021 + (F1021 = 0))*(G1021 + (G1021 = 0))*(H1021 + (H1021 = 0))*(I1021 + (I1021 = 0))</f>
        <v>1</v>
      </c>
      <c r="K1021" s="41"/>
      <c r="L1021" s="30"/>
      <c r="M1021" s="30"/>
    </row>
    <row r="1022" spans="1:13" x14ac:dyDescent="0.25">
      <c r="A1022" s="10"/>
      <c r="B1022" s="10"/>
      <c r="C1022" s="10"/>
      <c r="D1022" s="22"/>
      <c r="E1022" s="10"/>
      <c r="F1022" s="10"/>
      <c r="G1022" s="10"/>
      <c r="H1022" s="10"/>
      <c r="I1022" s="10"/>
      <c r="J1022" s="15" t="s">
        <v>759</v>
      </c>
      <c r="K1022" s="42">
        <f>J1021</f>
        <v>1</v>
      </c>
      <c r="L1022" s="30">
        <v>1744.96</v>
      </c>
      <c r="M1022" s="31">
        <f>ROUND(K1022*L1022,2)</f>
        <v>1744.96</v>
      </c>
    </row>
    <row r="1023" spans="1:13" ht="0.95" customHeight="1" x14ac:dyDescent="0.25">
      <c r="A1023" s="16"/>
      <c r="B1023" s="16"/>
      <c r="C1023" s="16"/>
      <c r="D1023" s="23"/>
      <c r="E1023" s="16"/>
      <c r="F1023" s="16"/>
      <c r="G1023" s="16"/>
      <c r="H1023" s="16"/>
      <c r="I1023" s="16"/>
      <c r="J1023" s="16"/>
      <c r="K1023" s="43"/>
      <c r="L1023" s="32"/>
      <c r="M1023" s="32"/>
    </row>
    <row r="1024" spans="1:13" x14ac:dyDescent="0.25">
      <c r="A1024" s="8" t="s">
        <v>760</v>
      </c>
      <c r="B1024" s="9" t="s">
        <v>21</v>
      </c>
      <c r="C1024" s="9" t="s">
        <v>39</v>
      </c>
      <c r="D1024" s="12" t="s">
        <v>761</v>
      </c>
      <c r="E1024" s="10"/>
      <c r="F1024" s="10"/>
      <c r="G1024" s="10"/>
      <c r="H1024" s="10"/>
      <c r="I1024" s="10"/>
      <c r="J1024" s="10"/>
      <c r="K1024" s="40">
        <f>K1027</f>
        <v>1</v>
      </c>
      <c r="L1024" s="29">
        <f>L1027</f>
        <v>916.42</v>
      </c>
      <c r="M1024" s="29">
        <f>M1027</f>
        <v>916.42</v>
      </c>
    </row>
    <row r="1025" spans="1:13" ht="90" x14ac:dyDescent="0.25">
      <c r="A1025" s="10"/>
      <c r="B1025" s="10"/>
      <c r="C1025" s="10"/>
      <c r="D1025" s="12" t="s">
        <v>762</v>
      </c>
      <c r="E1025" s="10"/>
      <c r="F1025" s="10"/>
      <c r="G1025" s="10"/>
      <c r="H1025" s="10"/>
      <c r="I1025" s="10"/>
      <c r="J1025" s="10"/>
      <c r="K1025" s="41"/>
      <c r="L1025" s="30"/>
      <c r="M1025" s="30"/>
    </row>
    <row r="1026" spans="1:13" x14ac:dyDescent="0.25">
      <c r="A1026" s="10"/>
      <c r="B1026" s="10"/>
      <c r="C1026" s="10"/>
      <c r="D1026" s="22"/>
      <c r="E1026" s="9" t="s">
        <v>16</v>
      </c>
      <c r="F1026" s="13">
        <v>1</v>
      </c>
      <c r="G1026" s="14">
        <v>0</v>
      </c>
      <c r="H1026" s="14">
        <v>0</v>
      </c>
      <c r="I1026" s="14">
        <v>0</v>
      </c>
      <c r="J1026" s="11">
        <f>OR(F1026&lt;&gt;0,G1026&lt;&gt;0,H1026&lt;&gt;0,I1026&lt;&gt;0)*(F1026 + (F1026 = 0))*(G1026 + (G1026 = 0))*(H1026 + (H1026 = 0))*(I1026 + (I1026 = 0))</f>
        <v>1</v>
      </c>
      <c r="K1026" s="41"/>
      <c r="L1026" s="30"/>
      <c r="M1026" s="30"/>
    </row>
    <row r="1027" spans="1:13" x14ac:dyDescent="0.25">
      <c r="A1027" s="10"/>
      <c r="B1027" s="10"/>
      <c r="C1027" s="10"/>
      <c r="D1027" s="22"/>
      <c r="E1027" s="10"/>
      <c r="F1027" s="10"/>
      <c r="G1027" s="10"/>
      <c r="H1027" s="10"/>
      <c r="I1027" s="10"/>
      <c r="J1027" s="15" t="s">
        <v>763</v>
      </c>
      <c r="K1027" s="42">
        <f>J1026</f>
        <v>1</v>
      </c>
      <c r="L1027" s="30">
        <v>916.42</v>
      </c>
      <c r="M1027" s="31">
        <f>ROUND(K1027*L1027,2)</f>
        <v>916.42</v>
      </c>
    </row>
    <row r="1028" spans="1:13" ht="0.95" customHeight="1" x14ac:dyDescent="0.25">
      <c r="A1028" s="16"/>
      <c r="B1028" s="16"/>
      <c r="C1028" s="16"/>
      <c r="D1028" s="23"/>
      <c r="E1028" s="16"/>
      <c r="F1028" s="16"/>
      <c r="G1028" s="16"/>
      <c r="H1028" s="16"/>
      <c r="I1028" s="16"/>
      <c r="J1028" s="16"/>
      <c r="K1028" s="43"/>
      <c r="L1028" s="32"/>
      <c r="M1028" s="32"/>
    </row>
    <row r="1029" spans="1:13" x14ac:dyDescent="0.25">
      <c r="A1029" s="8" t="s">
        <v>764</v>
      </c>
      <c r="B1029" s="9" t="s">
        <v>21</v>
      </c>
      <c r="C1029" s="9" t="s">
        <v>39</v>
      </c>
      <c r="D1029" s="12" t="s">
        <v>765</v>
      </c>
      <c r="E1029" s="10"/>
      <c r="F1029" s="10"/>
      <c r="G1029" s="10"/>
      <c r="H1029" s="10"/>
      <c r="I1029" s="10"/>
      <c r="J1029" s="10"/>
      <c r="K1029" s="40">
        <f>K1032</f>
        <v>1</v>
      </c>
      <c r="L1029" s="29">
        <f>L1032</f>
        <v>462.46</v>
      </c>
      <c r="M1029" s="29">
        <f>M1032</f>
        <v>462.46</v>
      </c>
    </row>
    <row r="1030" spans="1:13" ht="22.5" x14ac:dyDescent="0.25">
      <c r="A1030" s="10"/>
      <c r="B1030" s="10"/>
      <c r="C1030" s="10"/>
      <c r="D1030" s="12" t="s">
        <v>766</v>
      </c>
      <c r="E1030" s="10"/>
      <c r="F1030" s="10"/>
      <c r="G1030" s="10"/>
      <c r="H1030" s="10"/>
      <c r="I1030" s="10"/>
      <c r="J1030" s="10"/>
      <c r="K1030" s="41"/>
      <c r="L1030" s="30"/>
      <c r="M1030" s="30"/>
    </row>
    <row r="1031" spans="1:13" x14ac:dyDescent="0.25">
      <c r="A1031" s="10"/>
      <c r="B1031" s="10"/>
      <c r="C1031" s="10"/>
      <c r="D1031" s="22"/>
      <c r="E1031" s="9" t="s">
        <v>16</v>
      </c>
      <c r="F1031" s="13">
        <v>1</v>
      </c>
      <c r="G1031" s="14">
        <v>0</v>
      </c>
      <c r="H1031" s="14">
        <v>0</v>
      </c>
      <c r="I1031" s="14">
        <v>0</v>
      </c>
      <c r="J1031" s="11">
        <f>OR(F1031&lt;&gt;0,G1031&lt;&gt;0,H1031&lt;&gt;0,I1031&lt;&gt;0)*(F1031 + (F1031 = 0))*(G1031 + (G1031 = 0))*(H1031 + (H1031 = 0))*(I1031 + (I1031 = 0))</f>
        <v>1</v>
      </c>
      <c r="K1031" s="41"/>
      <c r="L1031" s="30"/>
      <c r="M1031" s="30"/>
    </row>
    <row r="1032" spans="1:13" x14ac:dyDescent="0.25">
      <c r="A1032" s="10"/>
      <c r="B1032" s="10"/>
      <c r="C1032" s="10"/>
      <c r="D1032" s="22"/>
      <c r="E1032" s="10"/>
      <c r="F1032" s="10"/>
      <c r="G1032" s="10"/>
      <c r="H1032" s="10"/>
      <c r="I1032" s="10"/>
      <c r="J1032" s="15" t="s">
        <v>767</v>
      </c>
      <c r="K1032" s="42">
        <f>J1031</f>
        <v>1</v>
      </c>
      <c r="L1032" s="30">
        <v>462.46</v>
      </c>
      <c r="M1032" s="31">
        <f>ROUND(K1032*L1032,2)</f>
        <v>462.46</v>
      </c>
    </row>
    <row r="1033" spans="1:13" ht="0.95" customHeight="1" x14ac:dyDescent="0.25">
      <c r="A1033" s="16"/>
      <c r="B1033" s="16"/>
      <c r="C1033" s="16"/>
      <c r="D1033" s="23"/>
      <c r="E1033" s="16"/>
      <c r="F1033" s="16"/>
      <c r="G1033" s="16"/>
      <c r="H1033" s="16"/>
      <c r="I1033" s="16"/>
      <c r="J1033" s="16"/>
      <c r="K1033" s="43"/>
      <c r="L1033" s="32"/>
      <c r="M1033" s="32"/>
    </row>
    <row r="1034" spans="1:13" ht="22.5" x14ac:dyDescent="0.25">
      <c r="A1034" s="8" t="s">
        <v>485</v>
      </c>
      <c r="B1034" s="9" t="s">
        <v>21</v>
      </c>
      <c r="C1034" s="9" t="s">
        <v>22</v>
      </c>
      <c r="D1034" s="12" t="s">
        <v>271</v>
      </c>
      <c r="E1034" s="10"/>
      <c r="F1034" s="10"/>
      <c r="G1034" s="10"/>
      <c r="H1034" s="10"/>
      <c r="I1034" s="10"/>
      <c r="J1034" s="10"/>
      <c r="K1034" s="40">
        <f>K1037</f>
        <v>406</v>
      </c>
      <c r="L1034" s="29">
        <f>L1037</f>
        <v>1.9</v>
      </c>
      <c r="M1034" s="29">
        <f>M1037</f>
        <v>771.4</v>
      </c>
    </row>
    <row r="1035" spans="1:13" ht="191.25" x14ac:dyDescent="0.25">
      <c r="A1035" s="10"/>
      <c r="B1035" s="10"/>
      <c r="C1035" s="10"/>
      <c r="D1035" s="12" t="s">
        <v>272</v>
      </c>
      <c r="E1035" s="10"/>
      <c r="F1035" s="10"/>
      <c r="G1035" s="10"/>
      <c r="H1035" s="10"/>
      <c r="I1035" s="10"/>
      <c r="J1035" s="10"/>
      <c r="K1035" s="41"/>
      <c r="L1035" s="30"/>
      <c r="M1035" s="30"/>
    </row>
    <row r="1036" spans="1:13" x14ac:dyDescent="0.25">
      <c r="A1036" s="10"/>
      <c r="B1036" s="10"/>
      <c r="C1036" s="10"/>
      <c r="D1036" s="22"/>
      <c r="E1036" s="9" t="s">
        <v>16</v>
      </c>
      <c r="F1036" s="13">
        <v>0</v>
      </c>
      <c r="G1036" s="14">
        <v>406</v>
      </c>
      <c r="H1036" s="14">
        <v>0</v>
      </c>
      <c r="I1036" s="14">
        <v>0</v>
      </c>
      <c r="J1036" s="11">
        <f>OR(F1036&lt;&gt;0,G1036&lt;&gt;0,H1036&lt;&gt;0,I1036&lt;&gt;0)*(F1036 + (F1036 = 0))*(G1036 + (G1036 = 0))*(H1036 + (H1036 = 0))*(I1036 + (I1036 = 0))</f>
        <v>406</v>
      </c>
      <c r="K1036" s="41"/>
      <c r="L1036" s="30"/>
      <c r="M1036" s="30"/>
    </row>
    <row r="1037" spans="1:13" x14ac:dyDescent="0.25">
      <c r="A1037" s="10"/>
      <c r="B1037" s="10"/>
      <c r="C1037" s="10"/>
      <c r="D1037" s="22"/>
      <c r="E1037" s="10"/>
      <c r="F1037" s="10"/>
      <c r="G1037" s="10"/>
      <c r="H1037" s="10"/>
      <c r="I1037" s="10"/>
      <c r="J1037" s="15" t="s">
        <v>486</v>
      </c>
      <c r="K1037" s="42">
        <f>J1036</f>
        <v>406</v>
      </c>
      <c r="L1037" s="30">
        <v>1.9</v>
      </c>
      <c r="M1037" s="31">
        <f>ROUND(K1037*L1037,2)</f>
        <v>771.4</v>
      </c>
    </row>
    <row r="1038" spans="1:13" ht="0.95" customHeight="1" x14ac:dyDescent="0.25">
      <c r="A1038" s="16"/>
      <c r="B1038" s="16"/>
      <c r="C1038" s="16"/>
      <c r="D1038" s="23"/>
      <c r="E1038" s="16"/>
      <c r="F1038" s="16"/>
      <c r="G1038" s="16"/>
      <c r="H1038" s="16"/>
      <c r="I1038" s="16"/>
      <c r="J1038" s="16"/>
      <c r="K1038" s="43"/>
      <c r="L1038" s="32"/>
      <c r="M1038" s="32"/>
    </row>
    <row r="1039" spans="1:13" ht="33.75" x14ac:dyDescent="0.25">
      <c r="A1039" s="8" t="s">
        <v>278</v>
      </c>
      <c r="B1039" s="9" t="s">
        <v>21</v>
      </c>
      <c r="C1039" s="9" t="s">
        <v>22</v>
      </c>
      <c r="D1039" s="12" t="s">
        <v>279</v>
      </c>
      <c r="E1039" s="10"/>
      <c r="F1039" s="10"/>
      <c r="G1039" s="10"/>
      <c r="H1039" s="10"/>
      <c r="I1039" s="10"/>
      <c r="J1039" s="10"/>
      <c r="K1039" s="40">
        <f>K1042</f>
        <v>119</v>
      </c>
      <c r="L1039" s="29">
        <f>L1042</f>
        <v>2.3199999999999998</v>
      </c>
      <c r="M1039" s="29">
        <f>M1042</f>
        <v>276.08</v>
      </c>
    </row>
    <row r="1040" spans="1:13" ht="180" x14ac:dyDescent="0.25">
      <c r="A1040" s="10"/>
      <c r="B1040" s="10"/>
      <c r="C1040" s="10"/>
      <c r="D1040" s="12" t="s">
        <v>280</v>
      </c>
      <c r="E1040" s="10"/>
      <c r="F1040" s="10"/>
      <c r="G1040" s="10"/>
      <c r="H1040" s="10"/>
      <c r="I1040" s="10"/>
      <c r="J1040" s="10"/>
      <c r="K1040" s="41"/>
      <c r="L1040" s="30"/>
      <c r="M1040" s="30"/>
    </row>
    <row r="1041" spans="1:13" x14ac:dyDescent="0.25">
      <c r="A1041" s="10"/>
      <c r="B1041" s="10"/>
      <c r="C1041" s="10"/>
      <c r="D1041" s="22"/>
      <c r="E1041" s="9" t="s">
        <v>16</v>
      </c>
      <c r="F1041" s="13">
        <v>0</v>
      </c>
      <c r="G1041" s="14">
        <v>119</v>
      </c>
      <c r="H1041" s="14">
        <v>0</v>
      </c>
      <c r="I1041" s="14">
        <v>0</v>
      </c>
      <c r="J1041" s="11">
        <f>OR(F1041&lt;&gt;0,G1041&lt;&gt;0,H1041&lt;&gt;0,I1041&lt;&gt;0)*(F1041 + (F1041 = 0))*(G1041 + (G1041 = 0))*(H1041 + (H1041 = 0))*(I1041 + (I1041 = 0))</f>
        <v>119</v>
      </c>
      <c r="K1041" s="41"/>
      <c r="L1041" s="30"/>
      <c r="M1041" s="30"/>
    </row>
    <row r="1042" spans="1:13" x14ac:dyDescent="0.25">
      <c r="A1042" s="10"/>
      <c r="B1042" s="10"/>
      <c r="C1042" s="10"/>
      <c r="D1042" s="22"/>
      <c r="E1042" s="10"/>
      <c r="F1042" s="10"/>
      <c r="G1042" s="10"/>
      <c r="H1042" s="10"/>
      <c r="I1042" s="10"/>
      <c r="J1042" s="15" t="s">
        <v>281</v>
      </c>
      <c r="K1042" s="42">
        <f>J1041</f>
        <v>119</v>
      </c>
      <c r="L1042" s="30">
        <v>2.3199999999999998</v>
      </c>
      <c r="M1042" s="31">
        <f>ROUND(K1042*L1042,2)</f>
        <v>276.08</v>
      </c>
    </row>
    <row r="1043" spans="1:13" ht="0.95" customHeight="1" x14ac:dyDescent="0.25">
      <c r="A1043" s="16"/>
      <c r="B1043" s="16"/>
      <c r="C1043" s="16"/>
      <c r="D1043" s="23"/>
      <c r="E1043" s="16"/>
      <c r="F1043" s="16"/>
      <c r="G1043" s="16"/>
      <c r="H1043" s="16"/>
      <c r="I1043" s="16"/>
      <c r="J1043" s="16"/>
      <c r="K1043" s="43"/>
      <c r="L1043" s="32"/>
      <c r="M1043" s="32"/>
    </row>
    <row r="1044" spans="1:13" x14ac:dyDescent="0.25">
      <c r="A1044" s="8" t="s">
        <v>768</v>
      </c>
      <c r="B1044" s="9" t="s">
        <v>21</v>
      </c>
      <c r="C1044" s="9" t="s">
        <v>48</v>
      </c>
      <c r="D1044" s="12" t="s">
        <v>61</v>
      </c>
      <c r="E1044" s="10"/>
      <c r="F1044" s="10"/>
      <c r="G1044" s="10"/>
      <c r="H1044" s="10"/>
      <c r="I1044" s="10"/>
      <c r="J1044" s="10"/>
      <c r="K1044" s="40">
        <f>K1047</f>
        <v>1</v>
      </c>
      <c r="L1044" s="29">
        <f>L1047</f>
        <v>450</v>
      </c>
      <c r="M1044" s="29">
        <f>M1047</f>
        <v>450</v>
      </c>
    </row>
    <row r="1045" spans="1:13" ht="67.5" x14ac:dyDescent="0.25">
      <c r="A1045" s="10"/>
      <c r="B1045" s="10"/>
      <c r="C1045" s="10"/>
      <c r="D1045" s="12" t="s">
        <v>769</v>
      </c>
      <c r="E1045" s="10"/>
      <c r="F1045" s="10"/>
      <c r="G1045" s="10"/>
      <c r="H1045" s="10"/>
      <c r="I1045" s="10"/>
      <c r="J1045" s="10"/>
      <c r="K1045" s="41"/>
      <c r="L1045" s="30"/>
      <c r="M1045" s="30"/>
    </row>
    <row r="1046" spans="1:13" x14ac:dyDescent="0.25">
      <c r="A1046" s="10"/>
      <c r="B1046" s="10"/>
      <c r="C1046" s="10"/>
      <c r="D1046" s="22"/>
      <c r="E1046" s="9" t="s">
        <v>16</v>
      </c>
      <c r="F1046" s="13">
        <v>1</v>
      </c>
      <c r="G1046" s="14">
        <v>0</v>
      </c>
      <c r="H1046" s="14">
        <v>0</v>
      </c>
      <c r="I1046" s="14">
        <v>0</v>
      </c>
      <c r="J1046" s="11">
        <f>OR(F1046&lt;&gt;0,G1046&lt;&gt;0,H1046&lt;&gt;0,I1046&lt;&gt;0)*(F1046 + (F1046 = 0))*(G1046 + (G1046 = 0))*(H1046 + (H1046 = 0))*(I1046 + (I1046 = 0))</f>
        <v>1</v>
      </c>
      <c r="K1046" s="41"/>
      <c r="L1046" s="30"/>
      <c r="M1046" s="30"/>
    </row>
    <row r="1047" spans="1:13" x14ac:dyDescent="0.25">
      <c r="A1047" s="10"/>
      <c r="B1047" s="10"/>
      <c r="C1047" s="10"/>
      <c r="D1047" s="22"/>
      <c r="E1047" s="10"/>
      <c r="F1047" s="10"/>
      <c r="G1047" s="10"/>
      <c r="H1047" s="10"/>
      <c r="I1047" s="10"/>
      <c r="J1047" s="15" t="s">
        <v>770</v>
      </c>
      <c r="K1047" s="42">
        <f>J1046</f>
        <v>1</v>
      </c>
      <c r="L1047" s="33">
        <v>450</v>
      </c>
      <c r="M1047" s="31">
        <f>ROUND(K1047*L1047,2)</f>
        <v>450</v>
      </c>
    </row>
    <row r="1048" spans="1:13" ht="0.95" customHeight="1" x14ac:dyDescent="0.25">
      <c r="A1048" s="16"/>
      <c r="B1048" s="16"/>
      <c r="C1048" s="16"/>
      <c r="D1048" s="23"/>
      <c r="E1048" s="16"/>
      <c r="F1048" s="16"/>
      <c r="G1048" s="16"/>
      <c r="H1048" s="16"/>
      <c r="I1048" s="16"/>
      <c r="J1048" s="16"/>
      <c r="K1048" s="43"/>
      <c r="L1048" s="32"/>
      <c r="M1048" s="32"/>
    </row>
    <row r="1049" spans="1:13" x14ac:dyDescent="0.25">
      <c r="A1049" s="10"/>
      <c r="B1049" s="10"/>
      <c r="C1049" s="10"/>
      <c r="D1049" s="22"/>
      <c r="E1049" s="10"/>
      <c r="F1049" s="10"/>
      <c r="G1049" s="10"/>
      <c r="H1049" s="10"/>
      <c r="I1049" s="10"/>
      <c r="J1049" s="15" t="s">
        <v>771</v>
      </c>
      <c r="K1049" s="41">
        <v>1</v>
      </c>
      <c r="L1049" s="31">
        <f>M994+M999+M1004+M1009+M1014+M1019+M1024+M1029+M1034+M1039+M1044</f>
        <v>8547.82</v>
      </c>
      <c r="M1049" s="31">
        <f>ROUND(K1049*L1049,2)</f>
        <v>8547.82</v>
      </c>
    </row>
    <row r="1050" spans="1:13" ht="0.95" customHeight="1" x14ac:dyDescent="0.25">
      <c r="A1050" s="16"/>
      <c r="B1050" s="16"/>
      <c r="C1050" s="16"/>
      <c r="D1050" s="23"/>
      <c r="E1050" s="16"/>
      <c r="F1050" s="16"/>
      <c r="G1050" s="16"/>
      <c r="H1050" s="16"/>
      <c r="I1050" s="16"/>
      <c r="J1050" s="16"/>
      <c r="K1050" s="43"/>
      <c r="L1050" s="32"/>
      <c r="M1050" s="32"/>
    </row>
    <row r="1051" spans="1:13" x14ac:dyDescent="0.25">
      <c r="A1051" s="10"/>
      <c r="B1051" s="10"/>
      <c r="C1051" s="10"/>
      <c r="D1051" s="22"/>
      <c r="E1051" s="10"/>
      <c r="F1051" s="10"/>
      <c r="G1051" s="10"/>
      <c r="H1051" s="10"/>
      <c r="I1051" s="10"/>
      <c r="J1051" s="15" t="s">
        <v>772</v>
      </c>
      <c r="K1051" s="41">
        <v>1</v>
      </c>
      <c r="L1051" s="31">
        <f>M902+M960+M993</f>
        <v>13918.9</v>
      </c>
      <c r="M1051" s="31">
        <f>ROUND(K1051*L1051,2)</f>
        <v>13918.9</v>
      </c>
    </row>
    <row r="1052" spans="1:13" ht="0.95" customHeight="1" x14ac:dyDescent="0.25">
      <c r="A1052" s="16"/>
      <c r="B1052" s="16"/>
      <c r="C1052" s="16"/>
      <c r="D1052" s="23"/>
      <c r="E1052" s="16"/>
      <c r="F1052" s="16"/>
      <c r="G1052" s="16"/>
      <c r="H1052" s="16"/>
      <c r="I1052" s="16"/>
      <c r="J1052" s="16"/>
      <c r="K1052" s="43"/>
      <c r="L1052" s="32"/>
      <c r="M1052" s="32"/>
    </row>
    <row r="1053" spans="1:13" x14ac:dyDescent="0.25">
      <c r="A1053" s="4" t="s">
        <v>773</v>
      </c>
      <c r="B1053" s="4" t="s">
        <v>15</v>
      </c>
      <c r="C1053" s="4" t="s">
        <v>16</v>
      </c>
      <c r="D1053" s="20" t="s">
        <v>774</v>
      </c>
      <c r="E1053" s="5"/>
      <c r="F1053" s="5"/>
      <c r="G1053" s="5"/>
      <c r="H1053" s="5"/>
      <c r="I1053" s="5"/>
      <c r="J1053" s="5"/>
      <c r="K1053" s="38">
        <f>K1158</f>
        <v>1</v>
      </c>
      <c r="L1053" s="27">
        <f>L1158</f>
        <v>8011.29</v>
      </c>
      <c r="M1053" s="27">
        <f>M1158</f>
        <v>8011.29</v>
      </c>
    </row>
    <row r="1054" spans="1:13" x14ac:dyDescent="0.25">
      <c r="A1054" s="6" t="s">
        <v>775</v>
      </c>
      <c r="B1054" s="6" t="s">
        <v>15</v>
      </c>
      <c r="C1054" s="6" t="s">
        <v>48</v>
      </c>
      <c r="D1054" s="21" t="s">
        <v>776</v>
      </c>
      <c r="E1054" s="7"/>
      <c r="F1054" s="7"/>
      <c r="G1054" s="7"/>
      <c r="H1054" s="7"/>
      <c r="I1054" s="7"/>
      <c r="J1054" s="7"/>
      <c r="K1054" s="39">
        <f>K1156</f>
        <v>1</v>
      </c>
      <c r="L1054" s="28">
        <f>L1156</f>
        <v>8011.29</v>
      </c>
      <c r="M1054" s="28">
        <f>M1156</f>
        <v>8011.29</v>
      </c>
    </row>
    <row r="1055" spans="1:13" x14ac:dyDescent="0.25">
      <c r="A1055" s="17" t="s">
        <v>777</v>
      </c>
      <c r="B1055" s="17" t="s">
        <v>15</v>
      </c>
      <c r="C1055" s="17" t="s">
        <v>48</v>
      </c>
      <c r="D1055" s="24" t="s">
        <v>778</v>
      </c>
      <c r="E1055" s="18"/>
      <c r="F1055" s="18"/>
      <c r="G1055" s="18"/>
      <c r="H1055" s="18"/>
      <c r="I1055" s="18"/>
      <c r="J1055" s="18"/>
      <c r="K1055" s="44">
        <f>K1066</f>
        <v>1</v>
      </c>
      <c r="L1055" s="34">
        <f>L1066</f>
        <v>434.61</v>
      </c>
      <c r="M1055" s="34">
        <f>M1066</f>
        <v>434.61</v>
      </c>
    </row>
    <row r="1056" spans="1:13" ht="22.5" x14ac:dyDescent="0.25">
      <c r="A1056" s="8" t="s">
        <v>779</v>
      </c>
      <c r="B1056" s="9" t="s">
        <v>21</v>
      </c>
      <c r="C1056" s="9" t="s">
        <v>235</v>
      </c>
      <c r="D1056" s="12" t="s">
        <v>780</v>
      </c>
      <c r="E1056" s="10"/>
      <c r="F1056" s="10"/>
      <c r="G1056" s="10"/>
      <c r="H1056" s="10"/>
      <c r="I1056" s="10"/>
      <c r="J1056" s="10"/>
      <c r="K1056" s="40">
        <f>K1059</f>
        <v>224.73</v>
      </c>
      <c r="L1056" s="29">
        <f>L1059</f>
        <v>0.51</v>
      </c>
      <c r="M1056" s="29">
        <f>M1059</f>
        <v>114.61</v>
      </c>
    </row>
    <row r="1057" spans="1:13" ht="270" x14ac:dyDescent="0.25">
      <c r="A1057" s="10"/>
      <c r="B1057" s="10"/>
      <c r="C1057" s="10"/>
      <c r="D1057" s="12" t="s">
        <v>781</v>
      </c>
      <c r="E1057" s="10"/>
      <c r="F1057" s="10"/>
      <c r="G1057" s="10"/>
      <c r="H1057" s="10"/>
      <c r="I1057" s="10"/>
      <c r="J1057" s="10"/>
      <c r="K1057" s="41"/>
      <c r="L1057" s="30"/>
      <c r="M1057" s="30"/>
    </row>
    <row r="1058" spans="1:13" x14ac:dyDescent="0.25">
      <c r="A1058" s="10"/>
      <c r="B1058" s="10"/>
      <c r="C1058" s="10"/>
      <c r="D1058" s="22"/>
      <c r="E1058" s="9" t="s">
        <v>16</v>
      </c>
      <c r="F1058" s="13">
        <v>224.73</v>
      </c>
      <c r="G1058" s="14">
        <v>0</v>
      </c>
      <c r="H1058" s="14">
        <v>0</v>
      </c>
      <c r="I1058" s="14">
        <v>0</v>
      </c>
      <c r="J1058" s="11">
        <f>OR(F1058&lt;&gt;0,G1058&lt;&gt;0,H1058&lt;&gt;0,I1058&lt;&gt;0)*(F1058 + (F1058 = 0))*(G1058 + (G1058 = 0))*(H1058 + (H1058 = 0))*(I1058 + (I1058 = 0))</f>
        <v>224.73</v>
      </c>
      <c r="K1058" s="41"/>
      <c r="L1058" s="30"/>
      <c r="M1058" s="30"/>
    </row>
    <row r="1059" spans="1:13" x14ac:dyDescent="0.25">
      <c r="A1059" s="10"/>
      <c r="B1059" s="10"/>
      <c r="C1059" s="10"/>
      <c r="D1059" s="22"/>
      <c r="E1059" s="10"/>
      <c r="F1059" s="10"/>
      <c r="G1059" s="10"/>
      <c r="H1059" s="10"/>
      <c r="I1059" s="10"/>
      <c r="J1059" s="15" t="s">
        <v>782</v>
      </c>
      <c r="K1059" s="42">
        <f>J1058</f>
        <v>224.73</v>
      </c>
      <c r="L1059" s="30">
        <v>0.51</v>
      </c>
      <c r="M1059" s="31">
        <f>ROUND(K1059*L1059,2)</f>
        <v>114.61</v>
      </c>
    </row>
    <row r="1060" spans="1:13" ht="0.95" customHeight="1" x14ac:dyDescent="0.25">
      <c r="A1060" s="16"/>
      <c r="B1060" s="16"/>
      <c r="C1060" s="16"/>
      <c r="D1060" s="23"/>
      <c r="E1060" s="16"/>
      <c r="F1060" s="16"/>
      <c r="G1060" s="16"/>
      <c r="H1060" s="16"/>
      <c r="I1060" s="16"/>
      <c r="J1060" s="16"/>
      <c r="K1060" s="43"/>
      <c r="L1060" s="32"/>
      <c r="M1060" s="32"/>
    </row>
    <row r="1061" spans="1:13" x14ac:dyDescent="0.25">
      <c r="A1061" s="8" t="s">
        <v>783</v>
      </c>
      <c r="B1061" s="9" t="s">
        <v>21</v>
      </c>
      <c r="C1061" s="9" t="s">
        <v>16</v>
      </c>
      <c r="D1061" s="12" t="s">
        <v>784</v>
      </c>
      <c r="E1061" s="10"/>
      <c r="F1061" s="10"/>
      <c r="G1061" s="10"/>
      <c r="H1061" s="10"/>
      <c r="I1061" s="10"/>
      <c r="J1061" s="10"/>
      <c r="K1061" s="40">
        <f>K1064</f>
        <v>1</v>
      </c>
      <c r="L1061" s="29">
        <f>L1064</f>
        <v>320</v>
      </c>
      <c r="M1061" s="29">
        <f>M1064</f>
        <v>320</v>
      </c>
    </row>
    <row r="1062" spans="1:13" ht="382.5" x14ac:dyDescent="0.25">
      <c r="A1062" s="10"/>
      <c r="B1062" s="10"/>
      <c r="C1062" s="10"/>
      <c r="D1062" s="12" t="s">
        <v>785</v>
      </c>
      <c r="E1062" s="10"/>
      <c r="F1062" s="10"/>
      <c r="G1062" s="10"/>
      <c r="H1062" s="10"/>
      <c r="I1062" s="10"/>
      <c r="J1062" s="10"/>
      <c r="K1062" s="41"/>
      <c r="L1062" s="30"/>
      <c r="M1062" s="30"/>
    </row>
    <row r="1063" spans="1:13" x14ac:dyDescent="0.25">
      <c r="A1063" s="10"/>
      <c r="B1063" s="10"/>
      <c r="C1063" s="10"/>
      <c r="D1063" s="22"/>
      <c r="E1063" s="9" t="s">
        <v>16</v>
      </c>
      <c r="F1063" s="13">
        <v>1</v>
      </c>
      <c r="G1063" s="14">
        <v>0</v>
      </c>
      <c r="H1063" s="14">
        <v>0</v>
      </c>
      <c r="I1063" s="14">
        <v>0</v>
      </c>
      <c r="J1063" s="11">
        <f>OR(F1063&lt;&gt;0,G1063&lt;&gt;0,H1063&lt;&gt;0,I1063&lt;&gt;0)*(F1063 + (F1063 = 0))*(G1063 + (G1063 = 0))*(H1063 + (H1063 = 0))*(I1063 + (I1063 = 0))</f>
        <v>1</v>
      </c>
      <c r="K1063" s="41"/>
      <c r="L1063" s="30"/>
      <c r="M1063" s="30"/>
    </row>
    <row r="1064" spans="1:13" x14ac:dyDescent="0.25">
      <c r="A1064" s="10"/>
      <c r="B1064" s="10"/>
      <c r="C1064" s="10"/>
      <c r="D1064" s="22"/>
      <c r="E1064" s="10"/>
      <c r="F1064" s="10"/>
      <c r="G1064" s="10"/>
      <c r="H1064" s="10"/>
      <c r="I1064" s="10"/>
      <c r="J1064" s="15" t="s">
        <v>786</v>
      </c>
      <c r="K1064" s="42">
        <f>J1063</f>
        <v>1</v>
      </c>
      <c r="L1064" s="33">
        <v>320</v>
      </c>
      <c r="M1064" s="31">
        <f>ROUND(K1064*L1064,2)</f>
        <v>320</v>
      </c>
    </row>
    <row r="1065" spans="1:13" ht="0.95" customHeight="1" x14ac:dyDescent="0.25">
      <c r="A1065" s="16"/>
      <c r="B1065" s="16"/>
      <c r="C1065" s="16"/>
      <c r="D1065" s="23"/>
      <c r="E1065" s="16"/>
      <c r="F1065" s="16"/>
      <c r="G1065" s="16"/>
      <c r="H1065" s="16"/>
      <c r="I1065" s="16"/>
      <c r="J1065" s="16"/>
      <c r="K1065" s="43"/>
      <c r="L1065" s="32"/>
      <c r="M1065" s="32"/>
    </row>
    <row r="1066" spans="1:13" x14ac:dyDescent="0.25">
      <c r="A1066" s="10"/>
      <c r="B1066" s="10"/>
      <c r="C1066" s="10"/>
      <c r="D1066" s="22"/>
      <c r="E1066" s="10"/>
      <c r="F1066" s="10"/>
      <c r="G1066" s="10"/>
      <c r="H1066" s="10"/>
      <c r="I1066" s="10"/>
      <c r="J1066" s="15" t="s">
        <v>787</v>
      </c>
      <c r="K1066" s="41">
        <v>1</v>
      </c>
      <c r="L1066" s="31">
        <f>M1056+M1061</f>
        <v>434.61</v>
      </c>
      <c r="M1066" s="31">
        <f>ROUND(K1066*L1066,2)</f>
        <v>434.61</v>
      </c>
    </row>
    <row r="1067" spans="1:13" ht="0.95" customHeight="1" x14ac:dyDescent="0.25">
      <c r="A1067" s="16"/>
      <c r="B1067" s="16"/>
      <c r="C1067" s="16"/>
      <c r="D1067" s="23"/>
      <c r="E1067" s="16"/>
      <c r="F1067" s="16"/>
      <c r="G1067" s="16"/>
      <c r="H1067" s="16"/>
      <c r="I1067" s="16"/>
      <c r="J1067" s="16"/>
      <c r="K1067" s="43"/>
      <c r="L1067" s="32"/>
      <c r="M1067" s="32"/>
    </row>
    <row r="1068" spans="1:13" x14ac:dyDescent="0.25">
      <c r="A1068" s="17" t="s">
        <v>788</v>
      </c>
      <c r="B1068" s="17" t="s">
        <v>15</v>
      </c>
      <c r="C1068" s="17" t="s">
        <v>48</v>
      </c>
      <c r="D1068" s="24" t="s">
        <v>789</v>
      </c>
      <c r="E1068" s="18"/>
      <c r="F1068" s="18"/>
      <c r="G1068" s="18"/>
      <c r="H1068" s="18"/>
      <c r="I1068" s="18"/>
      <c r="J1068" s="18"/>
      <c r="K1068" s="44">
        <f>K1079</f>
        <v>1</v>
      </c>
      <c r="L1068" s="34">
        <f>L1079</f>
        <v>469.33</v>
      </c>
      <c r="M1068" s="34">
        <f>M1079</f>
        <v>469.33</v>
      </c>
    </row>
    <row r="1069" spans="1:13" ht="22.5" x14ac:dyDescent="0.25">
      <c r="A1069" s="8" t="s">
        <v>790</v>
      </c>
      <c r="B1069" s="9" t="s">
        <v>21</v>
      </c>
      <c r="C1069" s="9" t="s">
        <v>235</v>
      </c>
      <c r="D1069" s="12" t="s">
        <v>780</v>
      </c>
      <c r="E1069" s="10"/>
      <c r="F1069" s="10"/>
      <c r="G1069" s="10"/>
      <c r="H1069" s="10"/>
      <c r="I1069" s="10"/>
      <c r="J1069" s="10"/>
      <c r="K1069" s="40">
        <f>K1072</f>
        <v>224.73</v>
      </c>
      <c r="L1069" s="29">
        <f>L1072</f>
        <v>0.62</v>
      </c>
      <c r="M1069" s="29">
        <f>M1072</f>
        <v>139.33000000000001</v>
      </c>
    </row>
    <row r="1070" spans="1:13" ht="270" x14ac:dyDescent="0.25">
      <c r="A1070" s="10"/>
      <c r="B1070" s="10"/>
      <c r="C1070" s="10"/>
      <c r="D1070" s="12" t="s">
        <v>791</v>
      </c>
      <c r="E1070" s="10"/>
      <c r="F1070" s="10"/>
      <c r="G1070" s="10"/>
      <c r="H1070" s="10"/>
      <c r="I1070" s="10"/>
      <c r="J1070" s="10"/>
      <c r="K1070" s="41"/>
      <c r="L1070" s="30"/>
      <c r="M1070" s="30"/>
    </row>
    <row r="1071" spans="1:13" x14ac:dyDescent="0.25">
      <c r="A1071" s="10"/>
      <c r="B1071" s="10"/>
      <c r="C1071" s="10"/>
      <c r="D1071" s="22"/>
      <c r="E1071" s="9" t="s">
        <v>16</v>
      </c>
      <c r="F1071" s="13">
        <v>224.73</v>
      </c>
      <c r="G1071" s="14">
        <v>0</v>
      </c>
      <c r="H1071" s="14">
        <v>0</v>
      </c>
      <c r="I1071" s="14">
        <v>0</v>
      </c>
      <c r="J1071" s="11">
        <f>OR(F1071&lt;&gt;0,G1071&lt;&gt;0,H1071&lt;&gt;0,I1071&lt;&gt;0)*(F1071 + (F1071 = 0))*(G1071 + (G1071 = 0))*(H1071 + (H1071 = 0))*(I1071 + (I1071 = 0))</f>
        <v>224.73</v>
      </c>
      <c r="K1071" s="41"/>
      <c r="L1071" s="30"/>
      <c r="M1071" s="30"/>
    </row>
    <row r="1072" spans="1:13" x14ac:dyDescent="0.25">
      <c r="A1072" s="10"/>
      <c r="B1072" s="10"/>
      <c r="C1072" s="10"/>
      <c r="D1072" s="22"/>
      <c r="E1072" s="10"/>
      <c r="F1072" s="10"/>
      <c r="G1072" s="10"/>
      <c r="H1072" s="10"/>
      <c r="I1072" s="10"/>
      <c r="J1072" s="15" t="s">
        <v>792</v>
      </c>
      <c r="K1072" s="42">
        <f>J1071</f>
        <v>224.73</v>
      </c>
      <c r="L1072" s="30">
        <v>0.62</v>
      </c>
      <c r="M1072" s="31">
        <f>ROUND(K1072*L1072,2)</f>
        <v>139.33000000000001</v>
      </c>
    </row>
    <row r="1073" spans="1:13" ht="0.95" customHeight="1" x14ac:dyDescent="0.25">
      <c r="A1073" s="16"/>
      <c r="B1073" s="16"/>
      <c r="C1073" s="16"/>
      <c r="D1073" s="23"/>
      <c r="E1073" s="16"/>
      <c r="F1073" s="16"/>
      <c r="G1073" s="16"/>
      <c r="H1073" s="16"/>
      <c r="I1073" s="16"/>
      <c r="J1073" s="16"/>
      <c r="K1073" s="43"/>
      <c r="L1073" s="32"/>
      <c r="M1073" s="32"/>
    </row>
    <row r="1074" spans="1:13" x14ac:dyDescent="0.25">
      <c r="A1074" s="8" t="s">
        <v>793</v>
      </c>
      <c r="B1074" s="9" t="s">
        <v>21</v>
      </c>
      <c r="C1074" s="9" t="s">
        <v>16</v>
      </c>
      <c r="D1074" s="12" t="s">
        <v>784</v>
      </c>
      <c r="E1074" s="10"/>
      <c r="F1074" s="10"/>
      <c r="G1074" s="10"/>
      <c r="H1074" s="10"/>
      <c r="I1074" s="10"/>
      <c r="J1074" s="10"/>
      <c r="K1074" s="40">
        <f>K1077</f>
        <v>1</v>
      </c>
      <c r="L1074" s="29">
        <f>L1077</f>
        <v>330</v>
      </c>
      <c r="M1074" s="29">
        <f>M1077</f>
        <v>330</v>
      </c>
    </row>
    <row r="1075" spans="1:13" ht="382.5" x14ac:dyDescent="0.25">
      <c r="A1075" s="10"/>
      <c r="B1075" s="10"/>
      <c r="C1075" s="10"/>
      <c r="D1075" s="12" t="s">
        <v>794</v>
      </c>
      <c r="E1075" s="10"/>
      <c r="F1075" s="10"/>
      <c r="G1075" s="10"/>
      <c r="H1075" s="10"/>
      <c r="I1075" s="10"/>
      <c r="J1075" s="10"/>
      <c r="K1075" s="41"/>
      <c r="L1075" s="30"/>
      <c r="M1075" s="30"/>
    </row>
    <row r="1076" spans="1:13" x14ac:dyDescent="0.25">
      <c r="A1076" s="10"/>
      <c r="B1076" s="10"/>
      <c r="C1076" s="10"/>
      <c r="D1076" s="22"/>
      <c r="E1076" s="9" t="s">
        <v>16</v>
      </c>
      <c r="F1076" s="13">
        <v>1</v>
      </c>
      <c r="G1076" s="14">
        <v>0</v>
      </c>
      <c r="H1076" s="14">
        <v>0</v>
      </c>
      <c r="I1076" s="14">
        <v>0</v>
      </c>
      <c r="J1076" s="11">
        <f>OR(F1076&lt;&gt;0,G1076&lt;&gt;0,H1076&lt;&gt;0,I1076&lt;&gt;0)*(F1076 + (F1076 = 0))*(G1076 + (G1076 = 0))*(H1076 + (H1076 = 0))*(I1076 + (I1076 = 0))</f>
        <v>1</v>
      </c>
      <c r="K1076" s="41"/>
      <c r="L1076" s="30"/>
      <c r="M1076" s="30"/>
    </row>
    <row r="1077" spans="1:13" x14ac:dyDescent="0.25">
      <c r="A1077" s="10"/>
      <c r="B1077" s="10"/>
      <c r="C1077" s="10"/>
      <c r="D1077" s="22"/>
      <c r="E1077" s="10"/>
      <c r="F1077" s="10"/>
      <c r="G1077" s="10"/>
      <c r="H1077" s="10"/>
      <c r="I1077" s="10"/>
      <c r="J1077" s="15" t="s">
        <v>795</v>
      </c>
      <c r="K1077" s="42">
        <f>J1076</f>
        <v>1</v>
      </c>
      <c r="L1077" s="33">
        <v>330</v>
      </c>
      <c r="M1077" s="31">
        <f>ROUND(K1077*L1077,2)</f>
        <v>330</v>
      </c>
    </row>
    <row r="1078" spans="1:13" ht="0.95" customHeight="1" x14ac:dyDescent="0.25">
      <c r="A1078" s="16"/>
      <c r="B1078" s="16"/>
      <c r="C1078" s="16"/>
      <c r="D1078" s="23"/>
      <c r="E1078" s="16"/>
      <c r="F1078" s="16"/>
      <c r="G1078" s="16"/>
      <c r="H1078" s="16"/>
      <c r="I1078" s="16"/>
      <c r="J1078" s="16"/>
      <c r="K1078" s="43"/>
      <c r="L1078" s="32"/>
      <c r="M1078" s="32"/>
    </row>
    <row r="1079" spans="1:13" x14ac:dyDescent="0.25">
      <c r="A1079" s="10"/>
      <c r="B1079" s="10"/>
      <c r="C1079" s="10"/>
      <c r="D1079" s="22"/>
      <c r="E1079" s="10"/>
      <c r="F1079" s="10"/>
      <c r="G1079" s="10"/>
      <c r="H1079" s="10"/>
      <c r="I1079" s="10"/>
      <c r="J1079" s="15" t="s">
        <v>796</v>
      </c>
      <c r="K1079" s="41">
        <v>1</v>
      </c>
      <c r="L1079" s="31">
        <f>M1069+M1074</f>
        <v>469.33</v>
      </c>
      <c r="M1079" s="31">
        <f>ROUND(K1079*L1079,2)</f>
        <v>469.33</v>
      </c>
    </row>
    <row r="1080" spans="1:13" ht="0.95" customHeight="1" x14ac:dyDescent="0.25">
      <c r="A1080" s="16"/>
      <c r="B1080" s="16"/>
      <c r="C1080" s="16"/>
      <c r="D1080" s="23"/>
      <c r="E1080" s="16"/>
      <c r="F1080" s="16"/>
      <c r="G1080" s="16"/>
      <c r="H1080" s="16"/>
      <c r="I1080" s="16"/>
      <c r="J1080" s="16"/>
      <c r="K1080" s="43"/>
      <c r="L1080" s="32"/>
      <c r="M1080" s="32"/>
    </row>
    <row r="1081" spans="1:13" ht="22.5" x14ac:dyDescent="0.25">
      <c r="A1081" s="17" t="s">
        <v>797</v>
      </c>
      <c r="B1081" s="17" t="s">
        <v>15</v>
      </c>
      <c r="C1081" s="17" t="s">
        <v>48</v>
      </c>
      <c r="D1081" s="24" t="s">
        <v>798</v>
      </c>
      <c r="E1081" s="18"/>
      <c r="F1081" s="18"/>
      <c r="G1081" s="18"/>
      <c r="H1081" s="18"/>
      <c r="I1081" s="18"/>
      <c r="J1081" s="18"/>
      <c r="K1081" s="44">
        <f>K1097</f>
        <v>1</v>
      </c>
      <c r="L1081" s="34">
        <f>L1097</f>
        <v>2739.35</v>
      </c>
      <c r="M1081" s="34">
        <f>M1097</f>
        <v>2739.35</v>
      </c>
    </row>
    <row r="1082" spans="1:13" ht="22.5" x14ac:dyDescent="0.25">
      <c r="A1082" s="8" t="s">
        <v>799</v>
      </c>
      <c r="B1082" s="9" t="s">
        <v>21</v>
      </c>
      <c r="C1082" s="9" t="s">
        <v>235</v>
      </c>
      <c r="D1082" s="12" t="s">
        <v>780</v>
      </c>
      <c r="E1082" s="10"/>
      <c r="F1082" s="10"/>
      <c r="G1082" s="10"/>
      <c r="H1082" s="10"/>
      <c r="I1082" s="10"/>
      <c r="J1082" s="10"/>
      <c r="K1082" s="40">
        <f>K1085</f>
        <v>224.73</v>
      </c>
      <c r="L1082" s="29">
        <f>L1085</f>
        <v>2.4</v>
      </c>
      <c r="M1082" s="29">
        <f>M1085</f>
        <v>539.35</v>
      </c>
    </row>
    <row r="1083" spans="1:13" ht="292.5" x14ac:dyDescent="0.25">
      <c r="A1083" s="10"/>
      <c r="B1083" s="10"/>
      <c r="C1083" s="10"/>
      <c r="D1083" s="12" t="s">
        <v>800</v>
      </c>
      <c r="E1083" s="10"/>
      <c r="F1083" s="10"/>
      <c r="G1083" s="10"/>
      <c r="H1083" s="10"/>
      <c r="I1083" s="10"/>
      <c r="J1083" s="10"/>
      <c r="K1083" s="41"/>
      <c r="L1083" s="30"/>
      <c r="M1083" s="30"/>
    </row>
    <row r="1084" spans="1:13" x14ac:dyDescent="0.25">
      <c r="A1084" s="10"/>
      <c r="B1084" s="10"/>
      <c r="C1084" s="10"/>
      <c r="D1084" s="22"/>
      <c r="E1084" s="9" t="s">
        <v>16</v>
      </c>
      <c r="F1084" s="13">
        <v>224.73</v>
      </c>
      <c r="G1084" s="14">
        <v>0</v>
      </c>
      <c r="H1084" s="14">
        <v>0</v>
      </c>
      <c r="I1084" s="14">
        <v>0</v>
      </c>
      <c r="J1084" s="11">
        <f>OR(F1084&lt;&gt;0,G1084&lt;&gt;0,H1084&lt;&gt;0,I1084&lt;&gt;0)*(F1084 + (F1084 = 0))*(G1084 + (G1084 = 0))*(H1084 + (H1084 = 0))*(I1084 + (I1084 = 0))</f>
        <v>224.73</v>
      </c>
      <c r="K1084" s="41"/>
      <c r="L1084" s="30"/>
      <c r="M1084" s="30"/>
    </row>
    <row r="1085" spans="1:13" x14ac:dyDescent="0.25">
      <c r="A1085" s="10"/>
      <c r="B1085" s="10"/>
      <c r="C1085" s="10"/>
      <c r="D1085" s="22"/>
      <c r="E1085" s="10"/>
      <c r="F1085" s="10"/>
      <c r="G1085" s="10"/>
      <c r="H1085" s="10"/>
      <c r="I1085" s="10"/>
      <c r="J1085" s="15" t="s">
        <v>801</v>
      </c>
      <c r="K1085" s="42">
        <f>J1084</f>
        <v>224.73</v>
      </c>
      <c r="L1085" s="30">
        <v>2.4</v>
      </c>
      <c r="M1085" s="31">
        <f>ROUND(K1085*L1085,2)</f>
        <v>539.35</v>
      </c>
    </row>
    <row r="1086" spans="1:13" ht="0.95" customHeight="1" x14ac:dyDescent="0.25">
      <c r="A1086" s="16"/>
      <c r="B1086" s="16"/>
      <c r="C1086" s="16"/>
      <c r="D1086" s="23"/>
      <c r="E1086" s="16"/>
      <c r="F1086" s="16"/>
      <c r="G1086" s="16"/>
      <c r="H1086" s="16"/>
      <c r="I1086" s="16"/>
      <c r="J1086" s="16"/>
      <c r="K1086" s="43"/>
      <c r="L1086" s="32"/>
      <c r="M1086" s="32"/>
    </row>
    <row r="1087" spans="1:13" x14ac:dyDescent="0.25">
      <c r="A1087" s="8" t="s">
        <v>802</v>
      </c>
      <c r="B1087" s="9" t="s">
        <v>21</v>
      </c>
      <c r="C1087" s="9" t="s">
        <v>16</v>
      </c>
      <c r="D1087" s="12" t="s">
        <v>784</v>
      </c>
      <c r="E1087" s="10"/>
      <c r="F1087" s="10"/>
      <c r="G1087" s="10"/>
      <c r="H1087" s="10"/>
      <c r="I1087" s="10"/>
      <c r="J1087" s="10"/>
      <c r="K1087" s="40">
        <f>K1090</f>
        <v>1</v>
      </c>
      <c r="L1087" s="29">
        <f>L1090</f>
        <v>800</v>
      </c>
      <c r="M1087" s="29">
        <f>M1090</f>
        <v>800</v>
      </c>
    </row>
    <row r="1088" spans="1:13" ht="409.5" x14ac:dyDescent="0.25">
      <c r="A1088" s="10"/>
      <c r="B1088" s="10"/>
      <c r="C1088" s="10"/>
      <c r="D1088" s="12" t="s">
        <v>803</v>
      </c>
      <c r="E1088" s="10"/>
      <c r="F1088" s="10"/>
      <c r="G1088" s="10"/>
      <c r="H1088" s="10"/>
      <c r="I1088" s="10"/>
      <c r="J1088" s="10"/>
      <c r="K1088" s="41"/>
      <c r="L1088" s="30"/>
      <c r="M1088" s="30"/>
    </row>
    <row r="1089" spans="1:13" x14ac:dyDescent="0.25">
      <c r="A1089" s="10"/>
      <c r="B1089" s="10"/>
      <c r="C1089" s="10"/>
      <c r="D1089" s="22"/>
      <c r="E1089" s="9" t="s">
        <v>16</v>
      </c>
      <c r="F1089" s="13">
        <v>1</v>
      </c>
      <c r="G1089" s="14">
        <v>0</v>
      </c>
      <c r="H1089" s="14">
        <v>0</v>
      </c>
      <c r="I1089" s="14">
        <v>0</v>
      </c>
      <c r="J1089" s="11">
        <f>OR(F1089&lt;&gt;0,G1089&lt;&gt;0,H1089&lt;&gt;0,I1089&lt;&gt;0)*(F1089 + (F1089 = 0))*(G1089 + (G1089 = 0))*(H1089 + (H1089 = 0))*(I1089 + (I1089 = 0))</f>
        <v>1</v>
      </c>
      <c r="K1089" s="41"/>
      <c r="L1089" s="30"/>
      <c r="M1089" s="30"/>
    </row>
    <row r="1090" spans="1:13" x14ac:dyDescent="0.25">
      <c r="A1090" s="10"/>
      <c r="B1090" s="10"/>
      <c r="C1090" s="10"/>
      <c r="D1090" s="22"/>
      <c r="E1090" s="10"/>
      <c r="F1090" s="10"/>
      <c r="G1090" s="10"/>
      <c r="H1090" s="10"/>
      <c r="I1090" s="10"/>
      <c r="J1090" s="15" t="s">
        <v>804</v>
      </c>
      <c r="K1090" s="42">
        <f>J1089</f>
        <v>1</v>
      </c>
      <c r="L1090" s="33">
        <v>800</v>
      </c>
      <c r="M1090" s="31">
        <f>ROUND(K1090*L1090,2)</f>
        <v>800</v>
      </c>
    </row>
    <row r="1091" spans="1:13" ht="0.95" customHeight="1" x14ac:dyDescent="0.25">
      <c r="A1091" s="16"/>
      <c r="B1091" s="16"/>
      <c r="C1091" s="16"/>
      <c r="D1091" s="23"/>
      <c r="E1091" s="16"/>
      <c r="F1091" s="16"/>
      <c r="G1091" s="16"/>
      <c r="H1091" s="16"/>
      <c r="I1091" s="16"/>
      <c r="J1091" s="16"/>
      <c r="K1091" s="43"/>
      <c r="L1091" s="32"/>
      <c r="M1091" s="32"/>
    </row>
    <row r="1092" spans="1:13" ht="22.5" x14ac:dyDescent="0.25">
      <c r="A1092" s="8" t="s">
        <v>805</v>
      </c>
      <c r="B1092" s="9" t="s">
        <v>21</v>
      </c>
      <c r="C1092" s="9" t="s">
        <v>16</v>
      </c>
      <c r="D1092" s="12" t="s">
        <v>806</v>
      </c>
      <c r="E1092" s="10"/>
      <c r="F1092" s="10"/>
      <c r="G1092" s="10"/>
      <c r="H1092" s="10"/>
      <c r="I1092" s="10"/>
      <c r="J1092" s="10"/>
      <c r="K1092" s="40">
        <f>K1095</f>
        <v>1</v>
      </c>
      <c r="L1092" s="29">
        <f>L1095</f>
        <v>1400</v>
      </c>
      <c r="M1092" s="29">
        <f>M1095</f>
        <v>1400</v>
      </c>
    </row>
    <row r="1093" spans="1:13" ht="270" x14ac:dyDescent="0.25">
      <c r="A1093" s="10"/>
      <c r="B1093" s="10"/>
      <c r="C1093" s="10"/>
      <c r="D1093" s="12" t="s">
        <v>807</v>
      </c>
      <c r="E1093" s="10"/>
      <c r="F1093" s="10"/>
      <c r="G1093" s="10"/>
      <c r="H1093" s="10"/>
      <c r="I1093" s="10"/>
      <c r="J1093" s="10"/>
      <c r="K1093" s="41"/>
      <c r="L1093" s="30"/>
      <c r="M1093" s="30"/>
    </row>
    <row r="1094" spans="1:13" x14ac:dyDescent="0.25">
      <c r="A1094" s="10"/>
      <c r="B1094" s="10"/>
      <c r="C1094" s="10"/>
      <c r="D1094" s="22"/>
      <c r="E1094" s="9" t="s">
        <v>16</v>
      </c>
      <c r="F1094" s="13">
        <v>1</v>
      </c>
      <c r="G1094" s="14">
        <v>0</v>
      </c>
      <c r="H1094" s="14">
        <v>0</v>
      </c>
      <c r="I1094" s="14">
        <v>0</v>
      </c>
      <c r="J1094" s="11">
        <f>OR(F1094&lt;&gt;0,G1094&lt;&gt;0,H1094&lt;&gt;0,I1094&lt;&gt;0)*(F1094 + (F1094 = 0))*(G1094 + (G1094 = 0))*(H1094 + (H1094 = 0))*(I1094 + (I1094 = 0))</f>
        <v>1</v>
      </c>
      <c r="K1094" s="41"/>
      <c r="L1094" s="30"/>
      <c r="M1094" s="30"/>
    </row>
    <row r="1095" spans="1:13" x14ac:dyDescent="0.25">
      <c r="A1095" s="10"/>
      <c r="B1095" s="10"/>
      <c r="C1095" s="10"/>
      <c r="D1095" s="22"/>
      <c r="E1095" s="10"/>
      <c r="F1095" s="10"/>
      <c r="G1095" s="10"/>
      <c r="H1095" s="10"/>
      <c r="I1095" s="10"/>
      <c r="J1095" s="15" t="s">
        <v>808</v>
      </c>
      <c r="K1095" s="42">
        <f>J1094</f>
        <v>1</v>
      </c>
      <c r="L1095" s="33">
        <v>1400</v>
      </c>
      <c r="M1095" s="31">
        <f>ROUND(K1095*L1095,2)</f>
        <v>1400</v>
      </c>
    </row>
    <row r="1096" spans="1:13" ht="0.95" customHeight="1" x14ac:dyDescent="0.25">
      <c r="A1096" s="16"/>
      <c r="B1096" s="16"/>
      <c r="C1096" s="16"/>
      <c r="D1096" s="23"/>
      <c r="E1096" s="16"/>
      <c r="F1096" s="16"/>
      <c r="G1096" s="16"/>
      <c r="H1096" s="16"/>
      <c r="I1096" s="16"/>
      <c r="J1096" s="16"/>
      <c r="K1096" s="43"/>
      <c r="L1096" s="32"/>
      <c r="M1096" s="32"/>
    </row>
    <row r="1097" spans="1:13" x14ac:dyDescent="0.25">
      <c r="A1097" s="10"/>
      <c r="B1097" s="10"/>
      <c r="C1097" s="10"/>
      <c r="D1097" s="22"/>
      <c r="E1097" s="10"/>
      <c r="F1097" s="10"/>
      <c r="G1097" s="10"/>
      <c r="H1097" s="10"/>
      <c r="I1097" s="10"/>
      <c r="J1097" s="15" t="s">
        <v>809</v>
      </c>
      <c r="K1097" s="41">
        <v>1</v>
      </c>
      <c r="L1097" s="31">
        <f>M1082+M1087+M1092</f>
        <v>2739.35</v>
      </c>
      <c r="M1097" s="31">
        <f>ROUND(K1097*L1097,2)</f>
        <v>2739.35</v>
      </c>
    </row>
    <row r="1098" spans="1:13" ht="0.95" customHeight="1" x14ac:dyDescent="0.25">
      <c r="A1098" s="16"/>
      <c r="B1098" s="16"/>
      <c r="C1098" s="16"/>
      <c r="D1098" s="23"/>
      <c r="E1098" s="16"/>
      <c r="F1098" s="16"/>
      <c r="G1098" s="16"/>
      <c r="H1098" s="16"/>
      <c r="I1098" s="16"/>
      <c r="J1098" s="16"/>
      <c r="K1098" s="43"/>
      <c r="L1098" s="32"/>
      <c r="M1098" s="32"/>
    </row>
    <row r="1099" spans="1:13" x14ac:dyDescent="0.25">
      <c r="A1099" s="17" t="s">
        <v>810</v>
      </c>
      <c r="B1099" s="17" t="s">
        <v>15</v>
      </c>
      <c r="C1099" s="17" t="s">
        <v>48</v>
      </c>
      <c r="D1099" s="24" t="s">
        <v>811</v>
      </c>
      <c r="E1099" s="18"/>
      <c r="F1099" s="18"/>
      <c r="G1099" s="18"/>
      <c r="H1099" s="18"/>
      <c r="I1099" s="18"/>
      <c r="J1099" s="18"/>
      <c r="K1099" s="44">
        <f>K1115</f>
        <v>1</v>
      </c>
      <c r="L1099" s="34">
        <f>L1115</f>
        <v>2125.85</v>
      </c>
      <c r="M1099" s="34">
        <f>M1115</f>
        <v>2125.85</v>
      </c>
    </row>
    <row r="1100" spans="1:13" ht="22.5" x14ac:dyDescent="0.25">
      <c r="A1100" s="8" t="s">
        <v>812</v>
      </c>
      <c r="B1100" s="9" t="s">
        <v>21</v>
      </c>
      <c r="C1100" s="9" t="s">
        <v>235</v>
      </c>
      <c r="D1100" s="12" t="s">
        <v>780</v>
      </c>
      <c r="E1100" s="10"/>
      <c r="F1100" s="10"/>
      <c r="G1100" s="10"/>
      <c r="H1100" s="10"/>
      <c r="I1100" s="10"/>
      <c r="J1100" s="10"/>
      <c r="K1100" s="40">
        <f>K1103</f>
        <v>224.73</v>
      </c>
      <c r="L1100" s="29">
        <f>L1103</f>
        <v>0.56000000000000005</v>
      </c>
      <c r="M1100" s="29">
        <f>M1103</f>
        <v>125.85</v>
      </c>
    </row>
    <row r="1101" spans="1:13" ht="258.75" x14ac:dyDescent="0.25">
      <c r="A1101" s="10"/>
      <c r="B1101" s="10"/>
      <c r="C1101" s="10"/>
      <c r="D1101" s="12" t="s">
        <v>813</v>
      </c>
      <c r="E1101" s="10"/>
      <c r="F1101" s="10"/>
      <c r="G1101" s="10"/>
      <c r="H1101" s="10"/>
      <c r="I1101" s="10"/>
      <c r="J1101" s="10"/>
      <c r="K1101" s="41"/>
      <c r="L1101" s="30"/>
      <c r="M1101" s="30"/>
    </row>
    <row r="1102" spans="1:13" x14ac:dyDescent="0.25">
      <c r="A1102" s="10"/>
      <c r="B1102" s="10"/>
      <c r="C1102" s="10"/>
      <c r="D1102" s="22"/>
      <c r="E1102" s="9" t="s">
        <v>16</v>
      </c>
      <c r="F1102" s="13">
        <v>224.73</v>
      </c>
      <c r="G1102" s="14">
        <v>0</v>
      </c>
      <c r="H1102" s="14">
        <v>0</v>
      </c>
      <c r="I1102" s="14">
        <v>0</v>
      </c>
      <c r="J1102" s="11">
        <f>OR(F1102&lt;&gt;0,G1102&lt;&gt;0,H1102&lt;&gt;0,I1102&lt;&gt;0)*(F1102 + (F1102 = 0))*(G1102 + (G1102 = 0))*(H1102 + (H1102 = 0))*(I1102 + (I1102 = 0))</f>
        <v>224.73</v>
      </c>
      <c r="K1102" s="41"/>
      <c r="L1102" s="30"/>
      <c r="M1102" s="30"/>
    </row>
    <row r="1103" spans="1:13" x14ac:dyDescent="0.25">
      <c r="A1103" s="10"/>
      <c r="B1103" s="10"/>
      <c r="C1103" s="10"/>
      <c r="D1103" s="22"/>
      <c r="E1103" s="10"/>
      <c r="F1103" s="10"/>
      <c r="G1103" s="10"/>
      <c r="H1103" s="10"/>
      <c r="I1103" s="10"/>
      <c r="J1103" s="15" t="s">
        <v>814</v>
      </c>
      <c r="K1103" s="42">
        <f>J1102</f>
        <v>224.73</v>
      </c>
      <c r="L1103" s="30">
        <v>0.56000000000000005</v>
      </c>
      <c r="M1103" s="31">
        <f>ROUND(K1103*L1103,2)</f>
        <v>125.85</v>
      </c>
    </row>
    <row r="1104" spans="1:13" ht="0.95" customHeight="1" x14ac:dyDescent="0.25">
      <c r="A1104" s="16"/>
      <c r="B1104" s="16"/>
      <c r="C1104" s="16"/>
      <c r="D1104" s="23"/>
      <c r="E1104" s="16"/>
      <c r="F1104" s="16"/>
      <c r="G1104" s="16"/>
      <c r="H1104" s="16"/>
      <c r="I1104" s="16"/>
      <c r="J1104" s="16"/>
      <c r="K1104" s="43"/>
      <c r="L1104" s="32"/>
      <c r="M1104" s="32"/>
    </row>
    <row r="1105" spans="1:13" x14ac:dyDescent="0.25">
      <c r="A1105" s="8" t="s">
        <v>815</v>
      </c>
      <c r="B1105" s="9" t="s">
        <v>21</v>
      </c>
      <c r="C1105" s="9" t="s">
        <v>16</v>
      </c>
      <c r="D1105" s="12" t="s">
        <v>784</v>
      </c>
      <c r="E1105" s="10"/>
      <c r="F1105" s="10"/>
      <c r="G1105" s="10"/>
      <c r="H1105" s="10"/>
      <c r="I1105" s="10"/>
      <c r="J1105" s="10"/>
      <c r="K1105" s="40">
        <f>K1108</f>
        <v>1</v>
      </c>
      <c r="L1105" s="29">
        <f>L1108</f>
        <v>800</v>
      </c>
      <c r="M1105" s="29">
        <f>M1108</f>
        <v>800</v>
      </c>
    </row>
    <row r="1106" spans="1:13" ht="382.5" x14ac:dyDescent="0.25">
      <c r="A1106" s="10"/>
      <c r="B1106" s="10"/>
      <c r="C1106" s="10"/>
      <c r="D1106" s="12" t="s">
        <v>816</v>
      </c>
      <c r="E1106" s="10"/>
      <c r="F1106" s="10"/>
      <c r="G1106" s="10"/>
      <c r="H1106" s="10"/>
      <c r="I1106" s="10"/>
      <c r="J1106" s="10"/>
      <c r="K1106" s="41"/>
      <c r="L1106" s="30"/>
      <c r="M1106" s="30"/>
    </row>
    <row r="1107" spans="1:13" x14ac:dyDescent="0.25">
      <c r="A1107" s="10"/>
      <c r="B1107" s="10"/>
      <c r="C1107" s="10"/>
      <c r="D1107" s="22"/>
      <c r="E1107" s="9" t="s">
        <v>16</v>
      </c>
      <c r="F1107" s="13">
        <v>1</v>
      </c>
      <c r="G1107" s="14">
        <v>0</v>
      </c>
      <c r="H1107" s="14">
        <v>0</v>
      </c>
      <c r="I1107" s="14">
        <v>0</v>
      </c>
      <c r="J1107" s="11">
        <f>OR(F1107&lt;&gt;0,G1107&lt;&gt;0,H1107&lt;&gt;0,I1107&lt;&gt;0)*(F1107 + (F1107 = 0))*(G1107 + (G1107 = 0))*(H1107 + (H1107 = 0))*(I1107 + (I1107 = 0))</f>
        <v>1</v>
      </c>
      <c r="K1107" s="41"/>
      <c r="L1107" s="30"/>
      <c r="M1107" s="30"/>
    </row>
    <row r="1108" spans="1:13" x14ac:dyDescent="0.25">
      <c r="A1108" s="10"/>
      <c r="B1108" s="10"/>
      <c r="C1108" s="10"/>
      <c r="D1108" s="22"/>
      <c r="E1108" s="10"/>
      <c r="F1108" s="10"/>
      <c r="G1108" s="10"/>
      <c r="H1108" s="10"/>
      <c r="I1108" s="10"/>
      <c r="J1108" s="15" t="s">
        <v>817</v>
      </c>
      <c r="K1108" s="42">
        <f>J1107</f>
        <v>1</v>
      </c>
      <c r="L1108" s="33">
        <v>800</v>
      </c>
      <c r="M1108" s="31">
        <f>ROUND(K1108*L1108,2)</f>
        <v>800</v>
      </c>
    </row>
    <row r="1109" spans="1:13" ht="0.95" customHeight="1" x14ac:dyDescent="0.25">
      <c r="A1109" s="16"/>
      <c r="B1109" s="16"/>
      <c r="C1109" s="16"/>
      <c r="D1109" s="23"/>
      <c r="E1109" s="16"/>
      <c r="F1109" s="16"/>
      <c r="G1109" s="16"/>
      <c r="H1109" s="16"/>
      <c r="I1109" s="16"/>
      <c r="J1109" s="16"/>
      <c r="K1109" s="43"/>
      <c r="L1109" s="32"/>
      <c r="M1109" s="32"/>
    </row>
    <row r="1110" spans="1:13" ht="22.5" x14ac:dyDescent="0.25">
      <c r="A1110" s="8" t="s">
        <v>818</v>
      </c>
      <c r="B1110" s="9" t="s">
        <v>21</v>
      </c>
      <c r="C1110" s="9" t="s">
        <v>16</v>
      </c>
      <c r="D1110" s="12" t="s">
        <v>806</v>
      </c>
      <c r="E1110" s="10"/>
      <c r="F1110" s="10"/>
      <c r="G1110" s="10"/>
      <c r="H1110" s="10"/>
      <c r="I1110" s="10"/>
      <c r="J1110" s="10"/>
      <c r="K1110" s="40">
        <f>K1113</f>
        <v>1</v>
      </c>
      <c r="L1110" s="29">
        <f>L1113</f>
        <v>1200</v>
      </c>
      <c r="M1110" s="29">
        <f>M1113</f>
        <v>1200</v>
      </c>
    </row>
    <row r="1111" spans="1:13" ht="236.25" x14ac:dyDescent="0.25">
      <c r="A1111" s="10"/>
      <c r="B1111" s="10"/>
      <c r="C1111" s="10"/>
      <c r="D1111" s="12" t="s">
        <v>819</v>
      </c>
      <c r="E1111" s="10"/>
      <c r="F1111" s="10"/>
      <c r="G1111" s="10"/>
      <c r="H1111" s="10"/>
      <c r="I1111" s="10"/>
      <c r="J1111" s="10"/>
      <c r="K1111" s="41"/>
      <c r="L1111" s="30"/>
      <c r="M1111" s="30"/>
    </row>
    <row r="1112" spans="1:13" x14ac:dyDescent="0.25">
      <c r="A1112" s="10"/>
      <c r="B1112" s="10"/>
      <c r="C1112" s="10"/>
      <c r="D1112" s="22"/>
      <c r="E1112" s="9" t="s">
        <v>16</v>
      </c>
      <c r="F1112" s="13">
        <v>1</v>
      </c>
      <c r="G1112" s="14">
        <v>0</v>
      </c>
      <c r="H1112" s="14">
        <v>0</v>
      </c>
      <c r="I1112" s="14">
        <v>0</v>
      </c>
      <c r="J1112" s="11">
        <f>OR(F1112&lt;&gt;0,G1112&lt;&gt;0,H1112&lt;&gt;0,I1112&lt;&gt;0)*(F1112 + (F1112 = 0))*(G1112 + (G1112 = 0))*(H1112 + (H1112 = 0))*(I1112 + (I1112 = 0))</f>
        <v>1</v>
      </c>
      <c r="K1112" s="41"/>
      <c r="L1112" s="30"/>
      <c r="M1112" s="30"/>
    </row>
    <row r="1113" spans="1:13" x14ac:dyDescent="0.25">
      <c r="A1113" s="10"/>
      <c r="B1113" s="10"/>
      <c r="C1113" s="10"/>
      <c r="D1113" s="22"/>
      <c r="E1113" s="10"/>
      <c r="F1113" s="10"/>
      <c r="G1113" s="10"/>
      <c r="H1113" s="10"/>
      <c r="I1113" s="10"/>
      <c r="J1113" s="15" t="s">
        <v>820</v>
      </c>
      <c r="K1113" s="42">
        <f>J1112</f>
        <v>1</v>
      </c>
      <c r="L1113" s="33">
        <v>1200</v>
      </c>
      <c r="M1113" s="31">
        <f>ROUND(K1113*L1113,2)</f>
        <v>1200</v>
      </c>
    </row>
    <row r="1114" spans="1:13" ht="0.95" customHeight="1" x14ac:dyDescent="0.25">
      <c r="A1114" s="16"/>
      <c r="B1114" s="16"/>
      <c r="C1114" s="16"/>
      <c r="D1114" s="23"/>
      <c r="E1114" s="16"/>
      <c r="F1114" s="16"/>
      <c r="G1114" s="16"/>
      <c r="H1114" s="16"/>
      <c r="I1114" s="16"/>
      <c r="J1114" s="16"/>
      <c r="K1114" s="43"/>
      <c r="L1114" s="32"/>
      <c r="M1114" s="32"/>
    </row>
    <row r="1115" spans="1:13" x14ac:dyDescent="0.25">
      <c r="A1115" s="10"/>
      <c r="B1115" s="10"/>
      <c r="C1115" s="10"/>
      <c r="D1115" s="22"/>
      <c r="E1115" s="10"/>
      <c r="F1115" s="10"/>
      <c r="G1115" s="10"/>
      <c r="H1115" s="10"/>
      <c r="I1115" s="10"/>
      <c r="J1115" s="15" t="s">
        <v>821</v>
      </c>
      <c r="K1115" s="41">
        <v>1</v>
      </c>
      <c r="L1115" s="31">
        <f>M1100+M1105+M1110</f>
        <v>2125.85</v>
      </c>
      <c r="M1115" s="31">
        <f>ROUND(K1115*L1115,2)</f>
        <v>2125.85</v>
      </c>
    </row>
    <row r="1116" spans="1:13" ht="0.95" customHeight="1" x14ac:dyDescent="0.25">
      <c r="A1116" s="16"/>
      <c r="B1116" s="16"/>
      <c r="C1116" s="16"/>
      <c r="D1116" s="23"/>
      <c r="E1116" s="16"/>
      <c r="F1116" s="16"/>
      <c r="G1116" s="16"/>
      <c r="H1116" s="16"/>
      <c r="I1116" s="16"/>
      <c r="J1116" s="16"/>
      <c r="K1116" s="43"/>
      <c r="L1116" s="32"/>
      <c r="M1116" s="32"/>
    </row>
    <row r="1117" spans="1:13" x14ac:dyDescent="0.25">
      <c r="A1117" s="17" t="s">
        <v>822</v>
      </c>
      <c r="B1117" s="17" t="s">
        <v>15</v>
      </c>
      <c r="C1117" s="17" t="s">
        <v>48</v>
      </c>
      <c r="D1117" s="24" t="s">
        <v>823</v>
      </c>
      <c r="E1117" s="18"/>
      <c r="F1117" s="18"/>
      <c r="G1117" s="18"/>
      <c r="H1117" s="18"/>
      <c r="I1117" s="18"/>
      <c r="J1117" s="18"/>
      <c r="K1117" s="44">
        <f>K1128</f>
        <v>1</v>
      </c>
      <c r="L1117" s="34">
        <f>L1128</f>
        <v>814.61</v>
      </c>
      <c r="M1117" s="34">
        <f>M1128</f>
        <v>814.61</v>
      </c>
    </row>
    <row r="1118" spans="1:13" ht="22.5" x14ac:dyDescent="0.25">
      <c r="A1118" s="8" t="s">
        <v>824</v>
      </c>
      <c r="B1118" s="9" t="s">
        <v>21</v>
      </c>
      <c r="C1118" s="9" t="s">
        <v>235</v>
      </c>
      <c r="D1118" s="12" t="s">
        <v>780</v>
      </c>
      <c r="E1118" s="10"/>
      <c r="F1118" s="10"/>
      <c r="G1118" s="10"/>
      <c r="H1118" s="10"/>
      <c r="I1118" s="10"/>
      <c r="J1118" s="10"/>
      <c r="K1118" s="40">
        <f>K1121</f>
        <v>224.73</v>
      </c>
      <c r="L1118" s="29">
        <f>L1121</f>
        <v>0.51</v>
      </c>
      <c r="M1118" s="29">
        <f>M1121</f>
        <v>114.61</v>
      </c>
    </row>
    <row r="1119" spans="1:13" ht="202.5" x14ac:dyDescent="0.25">
      <c r="A1119" s="10"/>
      <c r="B1119" s="10"/>
      <c r="C1119" s="10"/>
      <c r="D1119" s="12" t="s">
        <v>825</v>
      </c>
      <c r="E1119" s="10"/>
      <c r="F1119" s="10"/>
      <c r="G1119" s="10"/>
      <c r="H1119" s="10"/>
      <c r="I1119" s="10"/>
      <c r="J1119" s="10"/>
      <c r="K1119" s="41"/>
      <c r="L1119" s="30"/>
      <c r="M1119" s="30"/>
    </row>
    <row r="1120" spans="1:13" x14ac:dyDescent="0.25">
      <c r="A1120" s="10"/>
      <c r="B1120" s="10"/>
      <c r="C1120" s="10"/>
      <c r="D1120" s="22"/>
      <c r="E1120" s="9" t="s">
        <v>16</v>
      </c>
      <c r="F1120" s="13">
        <v>224.73</v>
      </c>
      <c r="G1120" s="14">
        <v>0</v>
      </c>
      <c r="H1120" s="14">
        <v>0</v>
      </c>
      <c r="I1120" s="14">
        <v>0</v>
      </c>
      <c r="J1120" s="11">
        <f>OR(F1120&lt;&gt;0,G1120&lt;&gt;0,H1120&lt;&gt;0,I1120&lt;&gt;0)*(F1120 + (F1120 = 0))*(G1120 + (G1120 = 0))*(H1120 + (H1120 = 0))*(I1120 + (I1120 = 0))</f>
        <v>224.73</v>
      </c>
      <c r="K1120" s="41"/>
      <c r="L1120" s="30"/>
      <c r="M1120" s="30"/>
    </row>
    <row r="1121" spans="1:13" x14ac:dyDescent="0.25">
      <c r="A1121" s="10"/>
      <c r="B1121" s="10"/>
      <c r="C1121" s="10"/>
      <c r="D1121" s="22"/>
      <c r="E1121" s="10"/>
      <c r="F1121" s="10"/>
      <c r="G1121" s="10"/>
      <c r="H1121" s="10"/>
      <c r="I1121" s="10"/>
      <c r="J1121" s="15" t="s">
        <v>826</v>
      </c>
      <c r="K1121" s="42">
        <f>J1120</f>
        <v>224.73</v>
      </c>
      <c r="L1121" s="30">
        <v>0.51</v>
      </c>
      <c r="M1121" s="31">
        <f>ROUND(K1121*L1121,2)</f>
        <v>114.61</v>
      </c>
    </row>
    <row r="1122" spans="1:13" ht="0.95" customHeight="1" x14ac:dyDescent="0.25">
      <c r="A1122" s="16"/>
      <c r="B1122" s="16"/>
      <c r="C1122" s="16"/>
      <c r="D1122" s="23"/>
      <c r="E1122" s="16"/>
      <c r="F1122" s="16"/>
      <c r="G1122" s="16"/>
      <c r="H1122" s="16"/>
      <c r="I1122" s="16"/>
      <c r="J1122" s="16"/>
      <c r="K1122" s="43"/>
      <c r="L1122" s="32"/>
      <c r="M1122" s="32"/>
    </row>
    <row r="1123" spans="1:13" x14ac:dyDescent="0.25">
      <c r="A1123" s="8" t="s">
        <v>827</v>
      </c>
      <c r="B1123" s="9" t="s">
        <v>21</v>
      </c>
      <c r="C1123" s="9" t="s">
        <v>16</v>
      </c>
      <c r="D1123" s="12" t="s">
        <v>784</v>
      </c>
      <c r="E1123" s="10"/>
      <c r="F1123" s="10"/>
      <c r="G1123" s="10"/>
      <c r="H1123" s="10"/>
      <c r="I1123" s="10"/>
      <c r="J1123" s="10"/>
      <c r="K1123" s="40">
        <f>K1126</f>
        <v>1</v>
      </c>
      <c r="L1123" s="29">
        <f>L1126</f>
        <v>700</v>
      </c>
      <c r="M1123" s="29">
        <f>M1126</f>
        <v>700</v>
      </c>
    </row>
    <row r="1124" spans="1:13" ht="382.5" x14ac:dyDescent="0.25">
      <c r="A1124" s="10"/>
      <c r="B1124" s="10"/>
      <c r="C1124" s="10"/>
      <c r="D1124" s="12" t="s">
        <v>828</v>
      </c>
      <c r="E1124" s="10"/>
      <c r="F1124" s="10"/>
      <c r="G1124" s="10"/>
      <c r="H1124" s="10"/>
      <c r="I1124" s="10"/>
      <c r="J1124" s="10"/>
      <c r="K1124" s="41"/>
      <c r="L1124" s="30"/>
      <c r="M1124" s="30"/>
    </row>
    <row r="1125" spans="1:13" x14ac:dyDescent="0.25">
      <c r="A1125" s="10"/>
      <c r="B1125" s="10"/>
      <c r="C1125" s="10"/>
      <c r="D1125" s="22"/>
      <c r="E1125" s="9" t="s">
        <v>16</v>
      </c>
      <c r="F1125" s="13">
        <v>1</v>
      </c>
      <c r="G1125" s="14">
        <v>0</v>
      </c>
      <c r="H1125" s="14">
        <v>0</v>
      </c>
      <c r="I1125" s="14">
        <v>0</v>
      </c>
      <c r="J1125" s="11">
        <f>OR(F1125&lt;&gt;0,G1125&lt;&gt;0,H1125&lt;&gt;0,I1125&lt;&gt;0)*(F1125 + (F1125 = 0))*(G1125 + (G1125 = 0))*(H1125 + (H1125 = 0))*(I1125 + (I1125 = 0))</f>
        <v>1</v>
      </c>
      <c r="K1125" s="41"/>
      <c r="L1125" s="30"/>
      <c r="M1125" s="30"/>
    </row>
    <row r="1126" spans="1:13" x14ac:dyDescent="0.25">
      <c r="A1126" s="10"/>
      <c r="B1126" s="10"/>
      <c r="C1126" s="10"/>
      <c r="D1126" s="22"/>
      <c r="E1126" s="10"/>
      <c r="F1126" s="10"/>
      <c r="G1126" s="10"/>
      <c r="H1126" s="10"/>
      <c r="I1126" s="10"/>
      <c r="J1126" s="15" t="s">
        <v>829</v>
      </c>
      <c r="K1126" s="42">
        <f>J1125</f>
        <v>1</v>
      </c>
      <c r="L1126" s="33">
        <v>700</v>
      </c>
      <c r="M1126" s="31">
        <f>ROUND(K1126*L1126,2)</f>
        <v>700</v>
      </c>
    </row>
    <row r="1127" spans="1:13" ht="0.95" customHeight="1" x14ac:dyDescent="0.25">
      <c r="A1127" s="16"/>
      <c r="B1127" s="16"/>
      <c r="C1127" s="16"/>
      <c r="D1127" s="23"/>
      <c r="E1127" s="16"/>
      <c r="F1127" s="16"/>
      <c r="G1127" s="16"/>
      <c r="H1127" s="16"/>
      <c r="I1127" s="16"/>
      <c r="J1127" s="16"/>
      <c r="K1127" s="43"/>
      <c r="L1127" s="32"/>
      <c r="M1127" s="32"/>
    </row>
    <row r="1128" spans="1:13" x14ac:dyDescent="0.25">
      <c r="A1128" s="10"/>
      <c r="B1128" s="10"/>
      <c r="C1128" s="10"/>
      <c r="D1128" s="22"/>
      <c r="E1128" s="10"/>
      <c r="F1128" s="10"/>
      <c r="G1128" s="10"/>
      <c r="H1128" s="10"/>
      <c r="I1128" s="10"/>
      <c r="J1128" s="15" t="s">
        <v>830</v>
      </c>
      <c r="K1128" s="41">
        <v>1</v>
      </c>
      <c r="L1128" s="31">
        <f>M1118+M1123</f>
        <v>814.61</v>
      </c>
      <c r="M1128" s="31">
        <f>ROUND(K1128*L1128,2)</f>
        <v>814.61</v>
      </c>
    </row>
    <row r="1129" spans="1:13" ht="0.95" customHeight="1" x14ac:dyDescent="0.25">
      <c r="A1129" s="16"/>
      <c r="B1129" s="16"/>
      <c r="C1129" s="16"/>
      <c r="D1129" s="23"/>
      <c r="E1129" s="16"/>
      <c r="F1129" s="16"/>
      <c r="G1129" s="16"/>
      <c r="H1129" s="16"/>
      <c r="I1129" s="16"/>
      <c r="J1129" s="16"/>
      <c r="K1129" s="43"/>
      <c r="L1129" s="32"/>
      <c r="M1129" s="32"/>
    </row>
    <row r="1130" spans="1:13" x14ac:dyDescent="0.25">
      <c r="A1130" s="17" t="s">
        <v>831</v>
      </c>
      <c r="B1130" s="17" t="s">
        <v>15</v>
      </c>
      <c r="C1130" s="17" t="s">
        <v>48</v>
      </c>
      <c r="D1130" s="24" t="s">
        <v>832</v>
      </c>
      <c r="E1130" s="18"/>
      <c r="F1130" s="18"/>
      <c r="G1130" s="18"/>
      <c r="H1130" s="18"/>
      <c r="I1130" s="18"/>
      <c r="J1130" s="18"/>
      <c r="K1130" s="44">
        <f>K1141</f>
        <v>1</v>
      </c>
      <c r="L1130" s="34">
        <f>L1141</f>
        <v>907.87</v>
      </c>
      <c r="M1130" s="34">
        <f>M1141</f>
        <v>907.87</v>
      </c>
    </row>
    <row r="1131" spans="1:13" ht="22.5" x14ac:dyDescent="0.25">
      <c r="A1131" s="8" t="s">
        <v>833</v>
      </c>
      <c r="B1131" s="9" t="s">
        <v>21</v>
      </c>
      <c r="C1131" s="9" t="s">
        <v>235</v>
      </c>
      <c r="D1131" s="12" t="s">
        <v>780</v>
      </c>
      <c r="E1131" s="10"/>
      <c r="F1131" s="10"/>
      <c r="G1131" s="10"/>
      <c r="H1131" s="10"/>
      <c r="I1131" s="10"/>
      <c r="J1131" s="10"/>
      <c r="K1131" s="40">
        <f>K1134</f>
        <v>224.73</v>
      </c>
      <c r="L1131" s="29">
        <f>L1134</f>
        <v>0.48</v>
      </c>
      <c r="M1131" s="29">
        <f>M1134</f>
        <v>107.87</v>
      </c>
    </row>
    <row r="1132" spans="1:13" ht="247.5" x14ac:dyDescent="0.25">
      <c r="A1132" s="10"/>
      <c r="B1132" s="10"/>
      <c r="C1132" s="10"/>
      <c r="D1132" s="12" t="s">
        <v>834</v>
      </c>
      <c r="E1132" s="10"/>
      <c r="F1132" s="10"/>
      <c r="G1132" s="10"/>
      <c r="H1132" s="10"/>
      <c r="I1132" s="10"/>
      <c r="J1132" s="10"/>
      <c r="K1132" s="41"/>
      <c r="L1132" s="30"/>
      <c r="M1132" s="30"/>
    </row>
    <row r="1133" spans="1:13" x14ac:dyDescent="0.25">
      <c r="A1133" s="10"/>
      <c r="B1133" s="10"/>
      <c r="C1133" s="10"/>
      <c r="D1133" s="22"/>
      <c r="E1133" s="9" t="s">
        <v>16</v>
      </c>
      <c r="F1133" s="13">
        <v>224.73</v>
      </c>
      <c r="G1133" s="14">
        <v>0</v>
      </c>
      <c r="H1133" s="14">
        <v>0</v>
      </c>
      <c r="I1133" s="14">
        <v>0</v>
      </c>
      <c r="J1133" s="11">
        <f>OR(F1133&lt;&gt;0,G1133&lt;&gt;0,H1133&lt;&gt;0,I1133&lt;&gt;0)*(F1133 + (F1133 = 0))*(G1133 + (G1133 = 0))*(H1133 + (H1133 = 0))*(I1133 + (I1133 = 0))</f>
        <v>224.73</v>
      </c>
      <c r="K1133" s="41"/>
      <c r="L1133" s="30"/>
      <c r="M1133" s="30"/>
    </row>
    <row r="1134" spans="1:13" x14ac:dyDescent="0.25">
      <c r="A1134" s="10"/>
      <c r="B1134" s="10"/>
      <c r="C1134" s="10"/>
      <c r="D1134" s="22"/>
      <c r="E1134" s="10"/>
      <c r="F1134" s="10"/>
      <c r="G1134" s="10"/>
      <c r="H1134" s="10"/>
      <c r="I1134" s="10"/>
      <c r="J1134" s="15" t="s">
        <v>835</v>
      </c>
      <c r="K1134" s="42">
        <f>J1133</f>
        <v>224.73</v>
      </c>
      <c r="L1134" s="30">
        <v>0.48</v>
      </c>
      <c r="M1134" s="31">
        <f>ROUND(K1134*L1134,2)</f>
        <v>107.87</v>
      </c>
    </row>
    <row r="1135" spans="1:13" ht="0.95" customHeight="1" x14ac:dyDescent="0.25">
      <c r="A1135" s="16"/>
      <c r="B1135" s="16"/>
      <c r="C1135" s="16"/>
      <c r="D1135" s="23"/>
      <c r="E1135" s="16"/>
      <c r="F1135" s="16"/>
      <c r="G1135" s="16"/>
      <c r="H1135" s="16"/>
      <c r="I1135" s="16"/>
      <c r="J1135" s="16"/>
      <c r="K1135" s="43"/>
      <c r="L1135" s="32"/>
      <c r="M1135" s="32"/>
    </row>
    <row r="1136" spans="1:13" x14ac:dyDescent="0.25">
      <c r="A1136" s="8" t="s">
        <v>836</v>
      </c>
      <c r="B1136" s="9" t="s">
        <v>21</v>
      </c>
      <c r="C1136" s="9" t="s">
        <v>16</v>
      </c>
      <c r="D1136" s="12" t="s">
        <v>784</v>
      </c>
      <c r="E1136" s="10"/>
      <c r="F1136" s="10"/>
      <c r="G1136" s="10"/>
      <c r="H1136" s="10"/>
      <c r="I1136" s="10"/>
      <c r="J1136" s="10"/>
      <c r="K1136" s="40">
        <f>K1139</f>
        <v>1</v>
      </c>
      <c r="L1136" s="29">
        <f>L1139</f>
        <v>800</v>
      </c>
      <c r="M1136" s="29">
        <f>M1139</f>
        <v>800</v>
      </c>
    </row>
    <row r="1137" spans="1:13" ht="393.75" x14ac:dyDescent="0.25">
      <c r="A1137" s="10"/>
      <c r="B1137" s="10"/>
      <c r="C1137" s="10"/>
      <c r="D1137" s="12" t="s">
        <v>837</v>
      </c>
      <c r="E1137" s="10"/>
      <c r="F1137" s="10"/>
      <c r="G1137" s="10"/>
      <c r="H1137" s="10"/>
      <c r="I1137" s="10"/>
      <c r="J1137" s="10"/>
      <c r="K1137" s="41"/>
      <c r="L1137" s="30"/>
      <c r="M1137" s="30"/>
    </row>
    <row r="1138" spans="1:13" x14ac:dyDescent="0.25">
      <c r="A1138" s="10"/>
      <c r="B1138" s="10"/>
      <c r="C1138" s="10"/>
      <c r="D1138" s="22"/>
      <c r="E1138" s="9" t="s">
        <v>16</v>
      </c>
      <c r="F1138" s="13">
        <v>1</v>
      </c>
      <c r="G1138" s="14">
        <v>0</v>
      </c>
      <c r="H1138" s="14">
        <v>0</v>
      </c>
      <c r="I1138" s="14">
        <v>0</v>
      </c>
      <c r="J1138" s="11">
        <f>OR(F1138&lt;&gt;0,G1138&lt;&gt;0,H1138&lt;&gt;0,I1138&lt;&gt;0)*(F1138 + (F1138 = 0))*(G1138 + (G1138 = 0))*(H1138 + (H1138 = 0))*(I1138 + (I1138 = 0))</f>
        <v>1</v>
      </c>
      <c r="K1138" s="41"/>
      <c r="L1138" s="30"/>
      <c r="M1138" s="30"/>
    </row>
    <row r="1139" spans="1:13" x14ac:dyDescent="0.25">
      <c r="A1139" s="10"/>
      <c r="B1139" s="10"/>
      <c r="C1139" s="10"/>
      <c r="D1139" s="22"/>
      <c r="E1139" s="10"/>
      <c r="F1139" s="10"/>
      <c r="G1139" s="10"/>
      <c r="H1139" s="10"/>
      <c r="I1139" s="10"/>
      <c r="J1139" s="15" t="s">
        <v>838</v>
      </c>
      <c r="K1139" s="42">
        <f>J1138</f>
        <v>1</v>
      </c>
      <c r="L1139" s="33">
        <v>800</v>
      </c>
      <c r="M1139" s="31">
        <f>ROUND(K1139*L1139,2)</f>
        <v>800</v>
      </c>
    </row>
    <row r="1140" spans="1:13" ht="0.95" customHeight="1" x14ac:dyDescent="0.25">
      <c r="A1140" s="16"/>
      <c r="B1140" s="16"/>
      <c r="C1140" s="16"/>
      <c r="D1140" s="23"/>
      <c r="E1140" s="16"/>
      <c r="F1140" s="16"/>
      <c r="G1140" s="16"/>
      <c r="H1140" s="16"/>
      <c r="I1140" s="16"/>
      <c r="J1140" s="16"/>
      <c r="K1140" s="43"/>
      <c r="L1140" s="32"/>
      <c r="M1140" s="32"/>
    </row>
    <row r="1141" spans="1:13" x14ac:dyDescent="0.25">
      <c r="A1141" s="10"/>
      <c r="B1141" s="10"/>
      <c r="C1141" s="10"/>
      <c r="D1141" s="22"/>
      <c r="E1141" s="10"/>
      <c r="F1141" s="10"/>
      <c r="G1141" s="10"/>
      <c r="H1141" s="10"/>
      <c r="I1141" s="10"/>
      <c r="J1141" s="15" t="s">
        <v>839</v>
      </c>
      <c r="K1141" s="41">
        <v>1</v>
      </c>
      <c r="L1141" s="31">
        <f>M1131+M1136</f>
        <v>907.87</v>
      </c>
      <c r="M1141" s="31">
        <f>ROUND(K1141*L1141,2)</f>
        <v>907.87</v>
      </c>
    </row>
    <row r="1142" spans="1:13" ht="0.95" customHeight="1" x14ac:dyDescent="0.25">
      <c r="A1142" s="16"/>
      <c r="B1142" s="16"/>
      <c r="C1142" s="16"/>
      <c r="D1142" s="23"/>
      <c r="E1142" s="16"/>
      <c r="F1142" s="16"/>
      <c r="G1142" s="16"/>
      <c r="H1142" s="16"/>
      <c r="I1142" s="16"/>
      <c r="J1142" s="16"/>
      <c r="K1142" s="43"/>
      <c r="L1142" s="32"/>
      <c r="M1142" s="32"/>
    </row>
    <row r="1143" spans="1:13" x14ac:dyDescent="0.25">
      <c r="A1143" s="17" t="s">
        <v>840</v>
      </c>
      <c r="B1143" s="17" t="s">
        <v>15</v>
      </c>
      <c r="C1143" s="17" t="s">
        <v>48</v>
      </c>
      <c r="D1143" s="24" t="s">
        <v>841</v>
      </c>
      <c r="E1143" s="18"/>
      <c r="F1143" s="18"/>
      <c r="G1143" s="18"/>
      <c r="H1143" s="18"/>
      <c r="I1143" s="18"/>
      <c r="J1143" s="18"/>
      <c r="K1143" s="44">
        <f>K1154</f>
        <v>1</v>
      </c>
      <c r="L1143" s="34">
        <f>L1154</f>
        <v>519.66999999999996</v>
      </c>
      <c r="M1143" s="34">
        <f>M1154</f>
        <v>519.66999999999996</v>
      </c>
    </row>
    <row r="1144" spans="1:13" ht="22.5" x14ac:dyDescent="0.25">
      <c r="A1144" s="8" t="s">
        <v>842</v>
      </c>
      <c r="B1144" s="9" t="s">
        <v>21</v>
      </c>
      <c r="C1144" s="9" t="s">
        <v>235</v>
      </c>
      <c r="D1144" s="12" t="s">
        <v>780</v>
      </c>
      <c r="E1144" s="10"/>
      <c r="F1144" s="10"/>
      <c r="G1144" s="10"/>
      <c r="H1144" s="10"/>
      <c r="I1144" s="10"/>
      <c r="J1144" s="10"/>
      <c r="K1144" s="40">
        <f>K1147</f>
        <v>224.73</v>
      </c>
      <c r="L1144" s="29">
        <f>L1147</f>
        <v>0.31</v>
      </c>
      <c r="M1144" s="29">
        <f>M1147</f>
        <v>69.67</v>
      </c>
    </row>
    <row r="1145" spans="1:13" ht="236.25" x14ac:dyDescent="0.25">
      <c r="A1145" s="10"/>
      <c r="B1145" s="10"/>
      <c r="C1145" s="10"/>
      <c r="D1145" s="12" t="s">
        <v>843</v>
      </c>
      <c r="E1145" s="10"/>
      <c r="F1145" s="10"/>
      <c r="G1145" s="10"/>
      <c r="H1145" s="10"/>
      <c r="I1145" s="10"/>
      <c r="J1145" s="10"/>
      <c r="K1145" s="41"/>
      <c r="L1145" s="30"/>
      <c r="M1145" s="30"/>
    </row>
    <row r="1146" spans="1:13" x14ac:dyDescent="0.25">
      <c r="A1146" s="10"/>
      <c r="B1146" s="10"/>
      <c r="C1146" s="10"/>
      <c r="D1146" s="22"/>
      <c r="E1146" s="9" t="s">
        <v>16</v>
      </c>
      <c r="F1146" s="13">
        <v>224.73</v>
      </c>
      <c r="G1146" s="14">
        <v>0</v>
      </c>
      <c r="H1146" s="14">
        <v>0</v>
      </c>
      <c r="I1146" s="14">
        <v>0</v>
      </c>
      <c r="J1146" s="11">
        <f>OR(F1146&lt;&gt;0,G1146&lt;&gt;0,H1146&lt;&gt;0,I1146&lt;&gt;0)*(F1146 + (F1146 = 0))*(G1146 + (G1146 = 0))*(H1146 + (H1146 = 0))*(I1146 + (I1146 = 0))</f>
        <v>224.73</v>
      </c>
      <c r="K1146" s="41"/>
      <c r="L1146" s="30"/>
      <c r="M1146" s="30"/>
    </row>
    <row r="1147" spans="1:13" x14ac:dyDescent="0.25">
      <c r="A1147" s="10"/>
      <c r="B1147" s="10"/>
      <c r="C1147" s="10"/>
      <c r="D1147" s="22"/>
      <c r="E1147" s="10"/>
      <c r="F1147" s="10"/>
      <c r="G1147" s="10"/>
      <c r="H1147" s="10"/>
      <c r="I1147" s="10"/>
      <c r="J1147" s="15" t="s">
        <v>844</v>
      </c>
      <c r="K1147" s="42">
        <f>J1146</f>
        <v>224.73</v>
      </c>
      <c r="L1147" s="30">
        <v>0.31</v>
      </c>
      <c r="M1147" s="31">
        <f>ROUND(K1147*L1147,2)</f>
        <v>69.67</v>
      </c>
    </row>
    <row r="1148" spans="1:13" ht="0.95" customHeight="1" x14ac:dyDescent="0.25">
      <c r="A1148" s="16"/>
      <c r="B1148" s="16"/>
      <c r="C1148" s="16"/>
      <c r="D1148" s="23"/>
      <c r="E1148" s="16"/>
      <c r="F1148" s="16"/>
      <c r="G1148" s="16"/>
      <c r="H1148" s="16"/>
      <c r="I1148" s="16"/>
      <c r="J1148" s="16"/>
      <c r="K1148" s="43"/>
      <c r="L1148" s="32"/>
      <c r="M1148" s="32"/>
    </row>
    <row r="1149" spans="1:13" x14ac:dyDescent="0.25">
      <c r="A1149" s="8" t="s">
        <v>845</v>
      </c>
      <c r="B1149" s="9" t="s">
        <v>21</v>
      </c>
      <c r="C1149" s="9" t="s">
        <v>16</v>
      </c>
      <c r="D1149" s="12" t="s">
        <v>784</v>
      </c>
      <c r="E1149" s="10"/>
      <c r="F1149" s="10"/>
      <c r="G1149" s="10"/>
      <c r="H1149" s="10"/>
      <c r="I1149" s="10"/>
      <c r="J1149" s="10"/>
      <c r="K1149" s="40">
        <f>K1152</f>
        <v>1</v>
      </c>
      <c r="L1149" s="29">
        <f>L1152</f>
        <v>450</v>
      </c>
      <c r="M1149" s="29">
        <f>M1152</f>
        <v>450</v>
      </c>
    </row>
    <row r="1150" spans="1:13" ht="393.75" x14ac:dyDescent="0.25">
      <c r="A1150" s="10"/>
      <c r="B1150" s="10"/>
      <c r="C1150" s="10"/>
      <c r="D1150" s="12" t="s">
        <v>846</v>
      </c>
      <c r="E1150" s="10"/>
      <c r="F1150" s="10"/>
      <c r="G1150" s="10"/>
      <c r="H1150" s="10"/>
      <c r="I1150" s="10"/>
      <c r="J1150" s="10"/>
      <c r="K1150" s="41"/>
      <c r="L1150" s="30"/>
      <c r="M1150" s="30"/>
    </row>
    <row r="1151" spans="1:13" x14ac:dyDescent="0.25">
      <c r="A1151" s="10"/>
      <c r="B1151" s="10"/>
      <c r="C1151" s="10"/>
      <c r="D1151" s="22"/>
      <c r="E1151" s="9" t="s">
        <v>16</v>
      </c>
      <c r="F1151" s="13">
        <v>1</v>
      </c>
      <c r="G1151" s="14">
        <v>0</v>
      </c>
      <c r="H1151" s="14">
        <v>0</v>
      </c>
      <c r="I1151" s="14">
        <v>0</v>
      </c>
      <c r="J1151" s="11">
        <f>OR(F1151&lt;&gt;0,G1151&lt;&gt;0,H1151&lt;&gt;0,I1151&lt;&gt;0)*(F1151 + (F1151 = 0))*(G1151 + (G1151 = 0))*(H1151 + (H1151 = 0))*(I1151 + (I1151 = 0))</f>
        <v>1</v>
      </c>
      <c r="K1151" s="41"/>
      <c r="L1151" s="30"/>
      <c r="M1151" s="30"/>
    </row>
    <row r="1152" spans="1:13" x14ac:dyDescent="0.25">
      <c r="A1152" s="10"/>
      <c r="B1152" s="10"/>
      <c r="C1152" s="10"/>
      <c r="D1152" s="22"/>
      <c r="E1152" s="10"/>
      <c r="F1152" s="10"/>
      <c r="G1152" s="10"/>
      <c r="H1152" s="10"/>
      <c r="I1152" s="10"/>
      <c r="J1152" s="15" t="s">
        <v>847</v>
      </c>
      <c r="K1152" s="42">
        <f>J1151</f>
        <v>1</v>
      </c>
      <c r="L1152" s="33">
        <v>450</v>
      </c>
      <c r="M1152" s="31">
        <f>ROUND(K1152*L1152,2)</f>
        <v>450</v>
      </c>
    </row>
    <row r="1153" spans="1:13" ht="0.95" customHeight="1" x14ac:dyDescent="0.25">
      <c r="A1153" s="16"/>
      <c r="B1153" s="16"/>
      <c r="C1153" s="16"/>
      <c r="D1153" s="23"/>
      <c r="E1153" s="16"/>
      <c r="F1153" s="16"/>
      <c r="G1153" s="16"/>
      <c r="H1153" s="16"/>
      <c r="I1153" s="16"/>
      <c r="J1153" s="16"/>
      <c r="K1153" s="43"/>
      <c r="L1153" s="32"/>
      <c r="M1153" s="32"/>
    </row>
    <row r="1154" spans="1:13" x14ac:dyDescent="0.25">
      <c r="A1154" s="10"/>
      <c r="B1154" s="10"/>
      <c r="C1154" s="10"/>
      <c r="D1154" s="22"/>
      <c r="E1154" s="10"/>
      <c r="F1154" s="10"/>
      <c r="G1154" s="10"/>
      <c r="H1154" s="10"/>
      <c r="I1154" s="10"/>
      <c r="J1154" s="15" t="s">
        <v>848</v>
      </c>
      <c r="K1154" s="41">
        <v>1</v>
      </c>
      <c r="L1154" s="31">
        <f>M1144+M1149</f>
        <v>519.66999999999996</v>
      </c>
      <c r="M1154" s="31">
        <f>ROUND(K1154*L1154,2)</f>
        <v>519.66999999999996</v>
      </c>
    </row>
    <row r="1155" spans="1:13" ht="0.95" customHeight="1" x14ac:dyDescent="0.25">
      <c r="A1155" s="16"/>
      <c r="B1155" s="16"/>
      <c r="C1155" s="16"/>
      <c r="D1155" s="23"/>
      <c r="E1155" s="16"/>
      <c r="F1155" s="16"/>
      <c r="G1155" s="16"/>
      <c r="H1155" s="16"/>
      <c r="I1155" s="16"/>
      <c r="J1155" s="16"/>
      <c r="K1155" s="43"/>
      <c r="L1155" s="32"/>
      <c r="M1155" s="32"/>
    </row>
    <row r="1156" spans="1:13" x14ac:dyDescent="0.25">
      <c r="A1156" s="10"/>
      <c r="B1156" s="10"/>
      <c r="C1156" s="10"/>
      <c r="D1156" s="22"/>
      <c r="E1156" s="10"/>
      <c r="F1156" s="10"/>
      <c r="G1156" s="10"/>
      <c r="H1156" s="10"/>
      <c r="I1156" s="10"/>
      <c r="J1156" s="15" t="s">
        <v>849</v>
      </c>
      <c r="K1156" s="41">
        <v>1</v>
      </c>
      <c r="L1156" s="31">
        <f>M1055+M1068+M1081+M1099+M1117+M1130+M1143</f>
        <v>8011.29</v>
      </c>
      <c r="M1156" s="31">
        <f>ROUND(K1156*L1156,2)</f>
        <v>8011.29</v>
      </c>
    </row>
    <row r="1157" spans="1:13" ht="0.95" customHeight="1" x14ac:dyDescent="0.25">
      <c r="A1157" s="16"/>
      <c r="B1157" s="16"/>
      <c r="C1157" s="16"/>
      <c r="D1157" s="23"/>
      <c r="E1157" s="16"/>
      <c r="F1157" s="16"/>
      <c r="G1157" s="16"/>
      <c r="H1157" s="16"/>
      <c r="I1157" s="16"/>
      <c r="J1157" s="16"/>
      <c r="K1157" s="43"/>
      <c r="L1157" s="32"/>
      <c r="M1157" s="32"/>
    </row>
    <row r="1158" spans="1:13" x14ac:dyDescent="0.25">
      <c r="A1158" s="10"/>
      <c r="B1158" s="10"/>
      <c r="C1158" s="10"/>
      <c r="D1158" s="22"/>
      <c r="E1158" s="10"/>
      <c r="F1158" s="10"/>
      <c r="G1158" s="10"/>
      <c r="H1158" s="10"/>
      <c r="I1158" s="10"/>
      <c r="J1158" s="15" t="s">
        <v>850</v>
      </c>
      <c r="K1158" s="41">
        <v>1</v>
      </c>
      <c r="L1158" s="31">
        <f>M1054</f>
        <v>8011.29</v>
      </c>
      <c r="M1158" s="31">
        <f>ROUND(K1158*L1158,2)</f>
        <v>8011.29</v>
      </c>
    </row>
    <row r="1159" spans="1:13" ht="0.95" customHeight="1" x14ac:dyDescent="0.25">
      <c r="A1159" s="16"/>
      <c r="B1159" s="16"/>
      <c r="C1159" s="16"/>
      <c r="D1159" s="23"/>
      <c r="E1159" s="16"/>
      <c r="F1159" s="16"/>
      <c r="G1159" s="16"/>
      <c r="H1159" s="16"/>
      <c r="I1159" s="16"/>
      <c r="J1159" s="16"/>
      <c r="K1159" s="43"/>
      <c r="L1159" s="32"/>
      <c r="M1159" s="32"/>
    </row>
    <row r="1160" spans="1:13" x14ac:dyDescent="0.25">
      <c r="A1160" s="10"/>
      <c r="B1160" s="10"/>
      <c r="C1160" s="10"/>
      <c r="D1160" s="22"/>
      <c r="E1160" s="10"/>
      <c r="F1160" s="10"/>
      <c r="G1160" s="10"/>
      <c r="H1160" s="10"/>
      <c r="I1160" s="10"/>
      <c r="J1160" s="15" t="s">
        <v>851</v>
      </c>
      <c r="K1160" s="41">
        <v>1</v>
      </c>
      <c r="L1160" s="31">
        <f>M4+M103+M144+M435+M584+M787+M901+M1053</f>
        <v>249094.08</v>
      </c>
      <c r="M1160" s="31">
        <f>ROUND(K1160*L1160,2)</f>
        <v>249094.08</v>
      </c>
    </row>
    <row r="1161" spans="1:13" ht="0.95" customHeight="1" x14ac:dyDescent="0.25">
      <c r="A1161" s="16"/>
      <c r="B1161" s="16"/>
      <c r="C1161" s="16"/>
      <c r="D1161" s="23"/>
      <c r="E1161" s="16"/>
      <c r="F1161" s="16"/>
      <c r="G1161" s="16"/>
      <c r="H1161" s="16"/>
      <c r="I1161" s="16"/>
      <c r="J1161" s="16"/>
      <c r="K1161" s="43"/>
      <c r="L1161" s="32"/>
      <c r="M1161" s="32"/>
    </row>
  </sheetData>
  <dataValidations count="1">
    <dataValidation type="list" allowBlank="1" showInputMessage="1" showErrorMessage="1" sqref="B4:B1161" xr:uid="{4838CE1E-B68A-4E82-8BF7-225B502174AB}">
      <formula1>"Capítol,Partida,Mà d’obra,Maquinària,Material,Altres,Tasca,"</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 Altimiras</dc:creator>
  <cp:lastModifiedBy>Santi Altimiras</cp:lastModifiedBy>
  <dcterms:created xsi:type="dcterms:W3CDTF">2024-07-26T07:51:02Z</dcterms:created>
  <dcterms:modified xsi:type="dcterms:W3CDTF">2024-07-26T07:52:53Z</dcterms:modified>
</cp:coreProperties>
</file>