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PHMJ\Edifici Santa Caterina\Manteniment\GESTIÓ\concursos, obres i Projectes\2024\Exp 2024_38 Equipament nou BQ\01_Concurs\"/>
    </mc:Choice>
  </mc:AlternateContent>
  <bookViews>
    <workbookView xWindow="0" yWindow="0" windowWidth="16380" windowHeight="8190" tabRatio="500" firstSheet="1" activeTab="1"/>
  </bookViews>
  <sheets>
    <sheet name="RESUM" sheetId="1" state="hidden" r:id="rId1"/>
    <sheet name="ANNEX 1" sheetId="15" r:id="rId2"/>
    <sheet name="LOT 1" sheetId="4" r:id="rId3"/>
    <sheet name="LOT 2" sheetId="118" r:id="rId4"/>
    <sheet name="LOT 3" sheetId="120" r:id="rId5"/>
    <sheet name="LOT 4" sheetId="121" r:id="rId6"/>
    <sheet name="LOT 5" sheetId="122" r:id="rId7"/>
    <sheet name="LOT 6" sheetId="123" r:id="rId8"/>
    <sheet name="LOT 7" sheetId="124" r:id="rId9"/>
    <sheet name="LOT 8" sheetId="126" r:id="rId10"/>
    <sheet name="LOT 9" sheetId="166" r:id="rId11"/>
    <sheet name="LOT 10" sheetId="127" r:id="rId12"/>
    <sheet name="LOT 11" sheetId="128" r:id="rId13"/>
    <sheet name="LOT 12" sheetId="131" r:id="rId14"/>
    <sheet name="LOT 13" sheetId="132" r:id="rId15"/>
    <sheet name="LOT 14" sheetId="141" r:id="rId16"/>
    <sheet name="LOT 15" sheetId="142" r:id="rId17"/>
    <sheet name="LOT 16" sheetId="147" r:id="rId18"/>
    <sheet name="LOT 17" sheetId="148" r:id="rId19"/>
    <sheet name="LOT 18" sheetId="150" r:id="rId20"/>
    <sheet name="LOT 19" sheetId="167" r:id="rId21"/>
    <sheet name="LOT 20" sheetId="152" r:id="rId22"/>
    <sheet name="LOT 21" sheetId="154" r:id="rId23"/>
    <sheet name="LOT 22" sheetId="160" r:id="rId24"/>
  </sheets>
  <calcPr calcId="162913"/>
</workbook>
</file>

<file path=xl/calcChain.xml><?xml version="1.0" encoding="utf-8"?>
<calcChain xmlns="http://schemas.openxmlformats.org/spreadsheetml/2006/main">
  <c r="B11" i="131" l="1"/>
  <c r="E9" i="131"/>
  <c r="F9" i="131" s="1"/>
  <c r="E10" i="131"/>
  <c r="F10" i="131" s="1"/>
  <c r="E10" i="166"/>
  <c r="B9" i="166"/>
  <c r="B9" i="126"/>
  <c r="E9" i="167"/>
  <c r="F9" i="167" s="1"/>
  <c r="B9" i="167"/>
  <c r="E8" i="167"/>
  <c r="E10" i="167" s="1"/>
  <c r="F10" i="167" s="1"/>
  <c r="P1" i="167"/>
  <c r="E9" i="166"/>
  <c r="F9" i="166" s="1"/>
  <c r="E8" i="166"/>
  <c r="F8" i="166" s="1"/>
  <c r="P1" i="166"/>
  <c r="F8" i="167" l="1"/>
  <c r="F10" i="166"/>
  <c r="E9" i="147" l="1"/>
  <c r="F9" i="147" s="1"/>
  <c r="E9" i="142"/>
  <c r="F9" i="142" s="1"/>
  <c r="E10" i="142"/>
  <c r="E11" i="142"/>
  <c r="F11" i="142" s="1"/>
  <c r="E12" i="142"/>
  <c r="F12" i="142" s="1"/>
  <c r="E13" i="142"/>
  <c r="F13" i="142" s="1"/>
  <c r="F10" i="142" l="1"/>
  <c r="P1" i="160"/>
  <c r="P1" i="154"/>
  <c r="P1" i="152"/>
  <c r="P1" i="150"/>
  <c r="P1" i="148"/>
  <c r="P1" i="147"/>
  <c r="P1" i="142"/>
  <c r="P1" i="141"/>
  <c r="P1" i="132"/>
  <c r="P1" i="131"/>
  <c r="P1" i="128"/>
  <c r="P1" i="127"/>
  <c r="P1" i="126"/>
  <c r="P1" i="124"/>
  <c r="P1" i="123"/>
  <c r="P1" i="122"/>
  <c r="P1" i="121"/>
  <c r="P1" i="120"/>
  <c r="P1" i="118"/>
  <c r="B9" i="118" l="1"/>
  <c r="E8" i="118"/>
  <c r="E8" i="142"/>
  <c r="E15" i="142" s="1"/>
  <c r="B14" i="142"/>
  <c r="B9" i="160"/>
  <c r="E8" i="160"/>
  <c r="F8" i="160" s="1"/>
  <c r="E8" i="121"/>
  <c r="E8" i="127"/>
  <c r="F8" i="127" s="1"/>
  <c r="B9" i="127"/>
  <c r="B9" i="122"/>
  <c r="E8" i="122"/>
  <c r="F8" i="122" s="1"/>
  <c r="B9" i="128"/>
  <c r="E8" i="128"/>
  <c r="B9" i="152"/>
  <c r="E8" i="152"/>
  <c r="E10" i="152" s="1"/>
  <c r="F10" i="152" s="1"/>
  <c r="E8" i="123"/>
  <c r="B9" i="123"/>
  <c r="B9" i="141"/>
  <c r="E8" i="141"/>
  <c r="F8" i="141" s="1"/>
  <c r="B10" i="147"/>
  <c r="E8" i="124"/>
  <c r="B9" i="124"/>
  <c r="B9" i="148"/>
  <c r="E8" i="148"/>
  <c r="E10" i="148" s="1"/>
  <c r="B9" i="154"/>
  <c r="E8" i="154"/>
  <c r="E8" i="131"/>
  <c r="E12" i="131" s="1"/>
  <c r="F12" i="131" s="1"/>
  <c r="B9" i="120"/>
  <c r="E8" i="120"/>
  <c r="E9" i="126"/>
  <c r="F9" i="126" s="1"/>
  <c r="B9" i="132"/>
  <c r="E8" i="132"/>
  <c r="B9" i="150"/>
  <c r="E8" i="150"/>
  <c r="E8" i="147"/>
  <c r="F8" i="142"/>
  <c r="E8" i="126"/>
  <c r="E10" i="126" s="1"/>
  <c r="P1" i="4"/>
  <c r="F8" i="131" l="1"/>
  <c r="F8" i="126"/>
  <c r="F10" i="126"/>
  <c r="E11" i="147"/>
  <c r="F11" i="147" s="1"/>
  <c r="F8" i="147"/>
  <c r="E9" i="122"/>
  <c r="F9" i="122" s="1"/>
  <c r="E9" i="121"/>
  <c r="F9" i="121" s="1"/>
  <c r="B9" i="121"/>
  <c r="E9" i="132"/>
  <c r="F9" i="132" s="1"/>
  <c r="E10" i="120"/>
  <c r="F10" i="120" s="1"/>
  <c r="F8" i="120"/>
  <c r="F8" i="128"/>
  <c r="E10" i="128"/>
  <c r="F10" i="128" s="1"/>
  <c r="E10" i="124"/>
  <c r="F10" i="124" s="1"/>
  <c r="F8" i="124"/>
  <c r="F8" i="123"/>
  <c r="E10" i="123"/>
  <c r="F10" i="123" s="1"/>
  <c r="F8" i="118"/>
  <c r="E10" i="118"/>
  <c r="F10" i="118" s="1"/>
  <c r="E8" i="4"/>
  <c r="B9" i="4"/>
  <c r="E10" i="141"/>
  <c r="F10" i="141" s="1"/>
  <c r="E10" i="160"/>
  <c r="F10" i="160" s="1"/>
  <c r="E9" i="154"/>
  <c r="F9" i="154" s="1"/>
  <c r="F8" i="152"/>
  <c r="E9" i="160"/>
  <c r="F9" i="160" s="1"/>
  <c r="F8" i="154"/>
  <c r="E10" i="154"/>
  <c r="F10" i="154" s="1"/>
  <c r="E9" i="152"/>
  <c r="F9" i="152" s="1"/>
  <c r="F8" i="150"/>
  <c r="E10" i="150"/>
  <c r="F10" i="150" s="1"/>
  <c r="E9" i="150"/>
  <c r="F9" i="150" s="1"/>
  <c r="E9" i="148"/>
  <c r="F9" i="148" s="1"/>
  <c r="F8" i="148"/>
  <c r="F10" i="148"/>
  <c r="E10" i="147"/>
  <c r="F10" i="147" s="1"/>
  <c r="E14" i="142"/>
  <c r="E9" i="141"/>
  <c r="F9" i="141" s="1"/>
  <c r="F8" i="132"/>
  <c r="E10" i="132"/>
  <c r="F10" i="132" s="1"/>
  <c r="E11" i="131"/>
  <c r="F11" i="131" s="1"/>
  <c r="E10" i="127"/>
  <c r="F10" i="127" s="1"/>
  <c r="E9" i="128"/>
  <c r="F9" i="128" s="1"/>
  <c r="E9" i="127"/>
  <c r="F9" i="127" s="1"/>
  <c r="E9" i="124"/>
  <c r="F9" i="124" s="1"/>
  <c r="E9" i="123"/>
  <c r="F9" i="123" s="1"/>
  <c r="E10" i="122"/>
  <c r="F10" i="122" s="1"/>
  <c r="F8" i="121"/>
  <c r="E10" i="121"/>
  <c r="F10" i="121" s="1"/>
  <c r="E9" i="120"/>
  <c r="F9" i="120" s="1"/>
  <c r="E9" i="118"/>
  <c r="F9" i="118" s="1"/>
  <c r="F14" i="142" l="1"/>
  <c r="F15" i="142"/>
  <c r="E9" i="4"/>
  <c r="F9" i="4" s="1"/>
  <c r="F8" i="4"/>
  <c r="D22" i="1"/>
  <c r="E22" i="1" s="1"/>
  <c r="E21" i="1"/>
  <c r="E17" i="1"/>
  <c r="E10" i="4" l="1"/>
  <c r="F10" i="4" s="1"/>
  <c r="D7" i="1"/>
  <c r="E7" i="1" s="1"/>
  <c r="E6" i="1"/>
  <c r="E5" i="1" l="1"/>
</calcChain>
</file>

<file path=xl/sharedStrings.xml><?xml version="1.0" encoding="utf-8"?>
<sst xmlns="http://schemas.openxmlformats.org/spreadsheetml/2006/main" count="550" uniqueCount="118">
  <si>
    <t>TOTAL UDS</t>
  </si>
  <si>
    <t>PROPOSTA ECONÒMICA DEL LICITADOR</t>
  </si>
  <si>
    <t>OMPLIR només l' import de la casella groga i es calcularà l'oferta</t>
  </si>
  <si>
    <t>% Descompte a aplicar als preus de materials recanvis accesoris</t>
  </si>
  <si>
    <t>Ampliació del termini de garantia (anys)</t>
  </si>
  <si>
    <t>Proposta de preu hora d’assistència tècnica especialitzada amb desplaçament o enviament d'equip a taller</t>
  </si>
  <si>
    <t>Total s/iva</t>
  </si>
  <si>
    <t>Total iva inclòs</t>
  </si>
  <si>
    <t xml:space="preserve">Resum </t>
  </si>
  <si>
    <t xml:space="preserve">Cost anual del manteniment a tot risc </t>
  </si>
  <si>
    <t>Cost anual del manteniment preventiu</t>
  </si>
  <si>
    <t>Servei de manteniment durant 10 anys. IMPORT MÀXIM VARIABLE</t>
  </si>
  <si>
    <t>TOTAL Subministrament + Servei de manteniment</t>
  </si>
  <si>
    <t>Concurs  CONTR/2023/0000000082 SUBMINISTRAMENT I INSTAL·LACIÓ D'UNA INCUBADORA DE TRANSPORT I L'EVENTUAL SERVEI DE MANTENIMENT PER A L'HOSPITAL SANTA CATERINA DE L'IAS en el marc del Programa específic de suport a la renovació tecnològica (PERT) promogut pel Servei Català de la Salut en virtut de la convocatòria pública prevista per la Resolució 8LT/ 1878/2022, de 22 de juny, aprovada en desenvolupament de l’Ordre 8LT/82/2022, de 25 d’abril.</t>
  </si>
  <si>
    <t>Eventual servei de manteniment a necessitats de l’IAS ( 10 anys).
IMPORT VARIABLE MÀXIM ANUAL 2.070 € x 10 anys</t>
  </si>
  <si>
    <t>LOT 1 Columnes</t>
  </si>
  <si>
    <t>Preu total subministrament</t>
  </si>
  <si>
    <t>Subministrament  Columnes</t>
  </si>
  <si>
    <t>LOT 2 Làmpares quirúrgiques</t>
  </si>
  <si>
    <t>Subministrament  Làmpares quirúrgiques</t>
  </si>
  <si>
    <t>Subministrament mànec esterilitzable</t>
  </si>
  <si>
    <t>Preu unitari mànec esterilitzable</t>
  </si>
  <si>
    <t>Ràpel</t>
  </si>
  <si>
    <t>Ràpel (%)</t>
  </si>
  <si>
    <t>Cost anual del manteniment a tot risc  (€)</t>
  </si>
  <si>
    <t>Cost anual del manteniment preventiu (€)</t>
  </si>
  <si>
    <t>Proposta de preu hora d’assistència tècnica especialitzada amb desplaçament o enviament d'equip a taller (€)</t>
  </si>
  <si>
    <t xml:space="preserve">Preu unitari </t>
  </si>
  <si>
    <t>Preu unitari</t>
  </si>
  <si>
    <t>Unitats</t>
  </si>
  <si>
    <t>EMPRESA</t>
  </si>
  <si>
    <t>NIF</t>
  </si>
  <si>
    <t>Correu electrònic</t>
  </si>
  <si>
    <t>Marca i Model</t>
  </si>
  <si>
    <t>LOT</t>
  </si>
  <si>
    <t>NOM DEL LOT</t>
  </si>
  <si>
    <t>Electrocardiògraf</t>
  </si>
  <si>
    <t>Proposta econòmica del licitador LOT 1</t>
  </si>
  <si>
    <t>Proposta econòmica del licitador LOT 3</t>
  </si>
  <si>
    <t>Proposta econòmica del licitador LOT 2</t>
  </si>
  <si>
    <t>Proposta econòmica del licitador LOT 4</t>
  </si>
  <si>
    <t>Proposta econòmica del licitador LOT 5</t>
  </si>
  <si>
    <t>Proposta econòmica del licitador LOT 6</t>
  </si>
  <si>
    <t>Proposta econòmica del licitador LOT 7</t>
  </si>
  <si>
    <t>Proposta econòmica del licitador LOT 8</t>
  </si>
  <si>
    <t>Proposta econòmica del licitador LOT 9</t>
  </si>
  <si>
    <t>Proposta econòmica del licitador LOT 10</t>
  </si>
  <si>
    <t>Taules quirúrgiques</t>
  </si>
  <si>
    <t>Respirador volumètric</t>
  </si>
  <si>
    <t>Ecògraf anestèsia</t>
  </si>
  <si>
    <t>Arc quirúrgic gran</t>
  </si>
  <si>
    <t>Resector bipolar</t>
  </si>
  <si>
    <t>Videolaringoscopi</t>
  </si>
  <si>
    <t>Torre laparoscòpia</t>
  </si>
  <si>
    <t>Equipament esterilització</t>
  </si>
  <si>
    <t>Carros infermeria</t>
  </si>
  <si>
    <t>Transfer</t>
  </si>
  <si>
    <t>Escalfador de sèrums</t>
  </si>
  <si>
    <t>CONTR/2024/0000000038 SUBMINISTRAMENT I INSTAL·LACIÓ D’APARELLS D’ELECTROMEDICINA, MOBILIARI, ALTRE EQUIPAMENT I L’EVENTUAL SERVEI DE MANTENIMENT PER AL NOU BLOC QUIRÚRGIC DE L’HOSPITA SANTA CATERINA DE L’IAS</t>
  </si>
  <si>
    <t>Proposta econòmica del licitador LOT 11</t>
  </si>
  <si>
    <t>Proposta econòmica del licitador LOT 12</t>
  </si>
  <si>
    <t>Proposta econòmica del licitador LOT 13</t>
  </si>
  <si>
    <t>Proposta econòmica del licitador LOT 14</t>
  </si>
  <si>
    <t>Proposta econòmica del licitador LOT 15</t>
  </si>
  <si>
    <t>Proposta econòmica del licitador LOT 16</t>
  </si>
  <si>
    <t>Proposta econòmica del licitador LOT 17</t>
  </si>
  <si>
    <t>Proposta econòmica del licitador LOT 18</t>
  </si>
  <si>
    <t>Proposta econòmica del licitador LOT 19</t>
  </si>
  <si>
    <t>Proposta econòmica del licitador LOT 20</t>
  </si>
  <si>
    <t>Proposta econòmica del licitador LOT 21</t>
  </si>
  <si>
    <t>Proposta econòmica del licitador LOT 22</t>
  </si>
  <si>
    <t>PROPOSTA ECONÒMICA</t>
  </si>
  <si>
    <r>
      <t xml:space="preserve">Preu unitari </t>
    </r>
    <r>
      <rPr>
        <sz val="11"/>
        <color indexed="8"/>
        <rFont val="Calibri"/>
        <family val="2"/>
      </rPr>
      <t>Monitor multiparamètric REA</t>
    </r>
  </si>
  <si>
    <r>
      <t xml:space="preserve">Preu unitari </t>
    </r>
    <r>
      <rPr>
        <sz val="11"/>
        <color indexed="8"/>
        <rFont val="Calibri"/>
        <family val="2"/>
      </rPr>
      <t>Motors mà</t>
    </r>
  </si>
  <si>
    <r>
      <t xml:space="preserve">Preu unitari </t>
    </r>
    <r>
      <rPr>
        <sz val="11"/>
        <color indexed="8"/>
        <rFont val="Calibri"/>
        <family val="2"/>
      </rPr>
      <t>Motors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Peu</t>
    </r>
  </si>
  <si>
    <r>
      <t xml:space="preserve">Preu unitari </t>
    </r>
    <r>
      <rPr>
        <sz val="11"/>
        <color indexed="8"/>
        <rFont val="Calibri"/>
        <family val="2"/>
      </rPr>
      <t>Cònsola</t>
    </r>
  </si>
  <si>
    <r>
      <t xml:space="preserve">Preu unitari </t>
    </r>
    <r>
      <rPr>
        <sz val="11"/>
        <color indexed="8"/>
        <rFont val="Calibri"/>
        <family val="2"/>
      </rPr>
      <t>Carro d'aturades (sense equip)</t>
    </r>
  </si>
  <si>
    <r>
      <t xml:space="preserve">Preu unitari </t>
    </r>
    <r>
      <rPr>
        <sz val="11"/>
        <color indexed="8"/>
        <rFont val="Calibri"/>
        <family val="2"/>
      </rPr>
      <t>Carro d'intubació difícil</t>
    </r>
  </si>
  <si>
    <r>
      <t xml:space="preserve">Preu unitari </t>
    </r>
    <r>
      <rPr>
        <sz val="11"/>
        <color indexed="8"/>
        <rFont val="Calibri"/>
        <family val="2"/>
      </rPr>
      <t>Carro per guixos</t>
    </r>
  </si>
  <si>
    <r>
      <t xml:space="preserve">Preu unitari </t>
    </r>
    <r>
      <rPr>
        <sz val="11"/>
        <color indexed="8"/>
        <rFont val="Calibri"/>
        <family val="2"/>
      </rPr>
      <t>Carro per material d'infermera</t>
    </r>
  </si>
  <si>
    <r>
      <t xml:space="preserve">Preu unitari </t>
    </r>
    <r>
      <rPr>
        <sz val="11"/>
        <color indexed="8"/>
        <rFont val="Calibri"/>
        <family val="2"/>
      </rPr>
      <t>Carro per implantologia</t>
    </r>
  </si>
  <si>
    <r>
      <t xml:space="preserve">Preu unitari </t>
    </r>
    <r>
      <rPr>
        <sz val="11"/>
        <color indexed="8"/>
        <rFont val="Calibri"/>
        <family val="2"/>
      </rPr>
      <t>Taula d'instrumentació</t>
    </r>
  </si>
  <si>
    <r>
      <t xml:space="preserve">Preu unitari </t>
    </r>
    <r>
      <rPr>
        <sz val="11"/>
        <color indexed="8"/>
        <rFont val="Calibri"/>
        <family val="2"/>
      </rPr>
      <t>Taula auxiliar pre-REA</t>
    </r>
  </si>
  <si>
    <t>Instrumental diverses especialitats</t>
  </si>
  <si>
    <t>Sistema d'emmagatzematge de fungible</t>
  </si>
  <si>
    <t>Aspirador de líquids quirúrgic</t>
  </si>
  <si>
    <t>LOT 1 TAULES QUIRÚRGIQUES</t>
  </si>
  <si>
    <t>Taules</t>
  </si>
  <si>
    <t>Monitors multiparamètrics REA</t>
  </si>
  <si>
    <t>Monitors multiparamètrics Quiròfans</t>
  </si>
  <si>
    <t>Ecògraf per a cirurgia</t>
  </si>
  <si>
    <t>Motors per a traumatologia d'os petit amb consola</t>
  </si>
  <si>
    <t>Carro per a transport material esterilització</t>
  </si>
  <si>
    <t>LOT 2 RESPIRADOR VOLUMÈTRIC</t>
  </si>
  <si>
    <t>LOT 3 ECÒGRAF ANESTÈSIA</t>
  </si>
  <si>
    <t>LOT 4 ECÒGRAF PER A CIRURGIA</t>
  </si>
  <si>
    <t>LOT 5 ARC QUIRÚRGIC</t>
  </si>
  <si>
    <t>LOT 6 RESECTOR BIPOLAR</t>
  </si>
  <si>
    <t>LOT 7 VIDEOLARINGOSCOPI</t>
  </si>
  <si>
    <r>
      <t xml:space="preserve">Preu unitari </t>
    </r>
    <r>
      <rPr>
        <sz val="11"/>
        <color indexed="8"/>
        <rFont val="Calibri"/>
        <family val="2"/>
      </rPr>
      <t>Monitor multiparamètric Quiròfans</t>
    </r>
  </si>
  <si>
    <t>LOT 8 MONITORS MULTIPARAMÈTRICS REA</t>
  </si>
  <si>
    <t>LOT 9 MONITORS MULTIPARAMÈTRICS QUIRÒFANS</t>
  </si>
  <si>
    <t>LOT 10 TORRE LAPAROSCÒPIA</t>
  </si>
  <si>
    <t>LOT 11 EQUIPAMENT ESTERILITZACIÓ</t>
  </si>
  <si>
    <t>LOT 12 MOTORS PER A TRAUMATOLOGIA D'OS PETIT AMB CONSOLA</t>
  </si>
  <si>
    <t>LOT 13 ELECTROCARDIÒGRAF</t>
  </si>
  <si>
    <t>LOT 14 CARRO PER A TRANSPORT MATERIAL ESTERILITZACIÓ</t>
  </si>
  <si>
    <t>LOT 15 CARROS INFERMERIA</t>
  </si>
  <si>
    <r>
      <t xml:space="preserve">Preu unitari </t>
    </r>
    <r>
      <rPr>
        <sz val="11"/>
        <color indexed="8"/>
        <rFont val="Calibri"/>
        <family val="2"/>
      </rPr>
      <t>Carro per a la distribució de medicaments  i cures d'infermeria</t>
    </r>
  </si>
  <si>
    <t>LOT 16 TAULES</t>
  </si>
  <si>
    <t>LOT 17 TRANSFER</t>
  </si>
  <si>
    <t>LOT 18 INSTRUMENTAL DIVERSES ESPECIALITZATS</t>
  </si>
  <si>
    <t>LOT 19 INSTRUMENTAL PER A UROLOGIA</t>
  </si>
  <si>
    <t>LOT 20 SISTEMA D'EMMAGATZEMATGE DE FUNGIBLE</t>
  </si>
  <si>
    <t>LOT 21 ASPIRADOR DE LÍQUIDS QUIRÚRGIC</t>
  </si>
  <si>
    <t>LOT 22 ESCALFADOR DE SÈRUMS</t>
  </si>
  <si>
    <t>CONTR/2024/0000000038 SUBMINISTRAMENT I INSTAL·LACIÓ D’APARELLS D’ELECTROMEDICINA, MOBILIARI, ALTRE EQUIPAMENT I L’EVENTUAL SERVEI DE MANTENIMENT PER AL NOU BLOC QUIRÚRGIC DE L’HOSPITA SANTA CATERINA DE L’IAS, PER LOTS</t>
  </si>
  <si>
    <t>Instrumental per a 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</si>
</sst>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</font>
    <font>
      <u/>
      <sz val="10"/>
      <color theme="10"/>
      <name val="Calibri"/>
      <family val="2"/>
    </font>
    <font>
      <b/>
      <sz val="11"/>
      <color theme="3"/>
      <name val="Calibri"/>
      <family val="2"/>
    </font>
    <font>
      <b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4" fontId="9" fillId="0" borderId="0" applyFont="0" applyFill="0" applyBorder="0" applyAlignment="0" applyProtection="0"/>
    <xf numFmtId="0" fontId="9" fillId="5" borderId="11" applyNumberFormat="0" applyFont="0" applyAlignment="0" applyProtection="0"/>
    <xf numFmtId="0" fontId="1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18" applyNumberFormat="0" applyFill="0" applyAlignment="0" applyProtection="0"/>
  </cellStyleXfs>
  <cellXfs count="8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5" fillId="3" borderId="8" xfId="0" applyFont="1" applyFill="1" applyBorder="1" applyAlignment="1">
      <alignment wrapText="1" shrinkToFit="1"/>
    </xf>
    <xf numFmtId="0" fontId="0" fillId="4" borderId="0" xfId="0" applyFill="1" applyBorder="1" applyAlignment="1">
      <alignment wrapText="1"/>
    </xf>
    <xf numFmtId="0" fontId="5" fillId="3" borderId="0" xfId="0" applyFont="1" applyFill="1" applyBorder="1" applyAlignment="1">
      <alignment wrapText="1" shrinkToFi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wrapText="1"/>
    </xf>
    <xf numFmtId="0" fontId="0" fillId="0" borderId="8" xfId="0" applyBorder="1"/>
    <xf numFmtId="0" fontId="6" fillId="2" borderId="0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wrapText="1" shrinkToFit="1"/>
    </xf>
    <xf numFmtId="0" fontId="8" fillId="0" borderId="2" xfId="0" applyFont="1" applyBorder="1"/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8" borderId="2" xfId="5" applyFont="1" applyBorder="1" applyAlignment="1">
      <alignment horizontal="center" vertical="center"/>
    </xf>
    <xf numFmtId="49" fontId="3" fillId="7" borderId="1" xfId="4" applyNumberFormat="1" applyBorder="1" applyAlignment="1">
      <alignment horizontal="center" vertical="center" wrapText="1"/>
    </xf>
    <xf numFmtId="0" fontId="3" fillId="7" borderId="2" xfId="4" applyBorder="1" applyAlignment="1">
      <alignment horizontal="center" wrapText="1"/>
    </xf>
    <xf numFmtId="49" fontId="3" fillId="7" borderId="4" xfId="4" applyNumberFormat="1" applyBorder="1" applyAlignment="1">
      <alignment horizontal="center" wrapText="1"/>
    </xf>
    <xf numFmtId="49" fontId="3" fillId="7" borderId="5" xfId="4" applyNumberFormat="1" applyBorder="1" applyAlignment="1">
      <alignment horizontal="center" wrapText="1"/>
    </xf>
    <xf numFmtId="49" fontId="3" fillId="7" borderId="6" xfId="4" applyNumberFormat="1" applyBorder="1" applyAlignment="1">
      <alignment horizontal="center" wrapText="1"/>
    </xf>
    <xf numFmtId="44" fontId="0" fillId="0" borderId="9" xfId="1" applyFont="1" applyFill="1" applyBorder="1"/>
    <xf numFmtId="44" fontId="6" fillId="5" borderId="2" xfId="2" applyNumberFormat="1" applyFont="1" applyBorder="1" applyProtection="1">
      <protection locked="0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44" fontId="6" fillId="0" borderId="10" xfId="1" applyFont="1" applyFill="1" applyBorder="1" applyProtection="1">
      <protection locked="0"/>
    </xf>
    <xf numFmtId="0" fontId="6" fillId="5" borderId="13" xfId="2" applyFont="1" applyBorder="1" applyProtection="1">
      <protection locked="0"/>
    </xf>
    <xf numFmtId="0" fontId="6" fillId="5" borderId="14" xfId="2" applyFont="1" applyBorder="1" applyProtection="1">
      <protection locked="0"/>
    </xf>
    <xf numFmtId="0" fontId="6" fillId="5" borderId="15" xfId="2" applyFont="1" applyBorder="1" applyProtection="1">
      <protection locked="0"/>
    </xf>
    <xf numFmtId="0" fontId="0" fillId="0" borderId="2" xfId="0" applyFill="1" applyBorder="1" applyAlignment="1">
      <alignment wrapText="1"/>
    </xf>
    <xf numFmtId="44" fontId="0" fillId="0" borderId="9" xfId="1" applyFont="1" applyFill="1" applyBorder="1" applyAlignment="1">
      <alignment horizontal="center" vertical="center"/>
    </xf>
    <xf numFmtId="44" fontId="6" fillId="0" borderId="2" xfId="1" applyFont="1" applyFill="1" applyBorder="1" applyAlignment="1" applyProtection="1">
      <alignment vertical="center"/>
      <protection locked="0"/>
    </xf>
    <xf numFmtId="44" fontId="6" fillId="0" borderId="2" xfId="1" applyFont="1" applyFill="1" applyBorder="1" applyAlignment="1" applyProtection="1">
      <alignment horizontal="center" vertical="center"/>
      <protection locked="0"/>
    </xf>
    <xf numFmtId="44" fontId="10" fillId="6" borderId="9" xfId="3" applyNumberFormat="1" applyFont="1" applyBorder="1" applyAlignment="1">
      <alignment horizontal="center" vertical="center"/>
    </xf>
    <xf numFmtId="0" fontId="2" fillId="7" borderId="2" xfId="4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wrapText="1"/>
    </xf>
    <xf numFmtId="0" fontId="11" fillId="9" borderId="7" xfId="6" applyBorder="1" applyAlignment="1">
      <alignment horizontal="center" wrapText="1"/>
    </xf>
    <xf numFmtId="0" fontId="6" fillId="5" borderId="2" xfId="2" applyFont="1" applyBorder="1" applyProtection="1">
      <protection locked="0"/>
    </xf>
    <xf numFmtId="44" fontId="0" fillId="0" borderId="9" xfId="1" applyFont="1" applyFill="1" applyBorder="1" applyAlignment="1" applyProtection="1">
      <alignment horizontal="center" vertical="center"/>
    </xf>
    <xf numFmtId="44" fontId="11" fillId="9" borderId="2" xfId="6" applyNumberFormat="1" applyBorder="1" applyAlignment="1" applyProtection="1">
      <alignment horizontal="center" vertical="center"/>
    </xf>
    <xf numFmtId="44" fontId="11" fillId="9" borderId="9" xfId="6" applyNumberFormat="1" applyBorder="1" applyAlignment="1" applyProtection="1">
      <alignment horizontal="center" vertical="center"/>
    </xf>
    <xf numFmtId="44" fontId="0" fillId="0" borderId="9" xfId="1" applyFont="1" applyFill="1" applyBorder="1" applyProtection="1"/>
    <xf numFmtId="44" fontId="6" fillId="0" borderId="10" xfId="1" applyFont="1" applyFill="1" applyBorder="1" applyProtection="1"/>
    <xf numFmtId="49" fontId="1" fillId="7" borderId="4" xfId="4" applyNumberFormat="1" applyFont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44" fontId="0" fillId="0" borderId="7" xfId="1" applyFont="1" applyFill="1" applyBorder="1" applyAlignment="1">
      <alignment horizontal="center" vertical="center" wrapText="1"/>
    </xf>
    <xf numFmtId="44" fontId="1" fillId="5" borderId="2" xfId="1" applyFont="1" applyFill="1" applyBorder="1" applyProtection="1">
      <protection locked="0"/>
    </xf>
    <xf numFmtId="0" fontId="0" fillId="0" borderId="7" xfId="0" applyFont="1" applyFill="1" applyBorder="1" applyAlignment="1">
      <alignment horizontal="center" vertical="center" wrapText="1"/>
    </xf>
    <xf numFmtId="44" fontId="1" fillId="0" borderId="2" xfId="1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right" vertical="center" wrapText="1"/>
    </xf>
    <xf numFmtId="0" fontId="3" fillId="7" borderId="20" xfId="4" applyBorder="1" applyAlignment="1">
      <alignment horizontal="right" vertical="center" wrapText="1"/>
    </xf>
    <xf numFmtId="0" fontId="3" fillId="7" borderId="0" xfId="4"/>
    <xf numFmtId="0" fontId="1" fillId="0" borderId="0" xfId="9"/>
    <xf numFmtId="0" fontId="10" fillId="6" borderId="0" xfId="3" applyFont="1"/>
    <xf numFmtId="0" fontId="14" fillId="0" borderId="0" xfId="9" applyFont="1" applyAlignment="1">
      <alignment vertical="center"/>
    </xf>
    <xf numFmtId="0" fontId="14" fillId="0" borderId="0" xfId="9" applyFont="1"/>
    <xf numFmtId="0" fontId="15" fillId="0" borderId="0" xfId="0" applyFont="1" applyFill="1"/>
    <xf numFmtId="0" fontId="12" fillId="0" borderId="0" xfId="8"/>
    <xf numFmtId="0" fontId="16" fillId="0" borderId="0" xfId="8" applyFont="1" applyProtection="1">
      <protection locked="0"/>
    </xf>
    <xf numFmtId="0" fontId="4" fillId="0" borderId="7" xfId="0" applyFont="1" applyFill="1" applyBorder="1" applyAlignment="1">
      <alignment horizontal="left"/>
    </xf>
    <xf numFmtId="44" fontId="1" fillId="5" borderId="7" xfId="1" applyFont="1" applyFill="1" applyBorder="1" applyProtection="1">
      <protection locked="0"/>
    </xf>
    <xf numFmtId="0" fontId="0" fillId="0" borderId="7" xfId="0" applyFont="1" applyFill="1" applyBorder="1" applyAlignment="1">
      <alignment horizontal="center"/>
    </xf>
    <xf numFmtId="0" fontId="0" fillId="0" borderId="0" xfId="0" applyFont="1" applyBorder="1"/>
    <xf numFmtId="0" fontId="18" fillId="6" borderId="0" xfId="3" applyFont="1"/>
    <xf numFmtId="0" fontId="0" fillId="5" borderId="11" xfId="2" applyFont="1" applyAlignment="1">
      <alignment horizontal="center" vertical="center"/>
    </xf>
    <xf numFmtId="0" fontId="17" fillId="0" borderId="18" xfId="11" applyAlignment="1">
      <alignment horizontal="center" wrapText="1"/>
    </xf>
    <xf numFmtId="0" fontId="0" fillId="5" borderId="17" xfId="2" applyFont="1" applyBorder="1" applyAlignment="1">
      <alignment horizontal="center" vertical="center" wrapText="1"/>
    </xf>
    <xf numFmtId="0" fontId="0" fillId="5" borderId="11" xfId="2" applyFont="1" applyAlignment="1">
      <alignment horizontal="center" vertical="center" wrapText="1"/>
    </xf>
    <xf numFmtId="49" fontId="1" fillId="10" borderId="19" xfId="7" applyNumberFormat="1" applyBorder="1" applyAlignment="1">
      <alignment horizontal="center" vertical="center" wrapText="1"/>
    </xf>
    <xf numFmtId="49" fontId="1" fillId="10" borderId="0" xfId="7" applyNumberFormat="1" applyBorder="1" applyAlignment="1">
      <alignment horizontal="center" vertical="center" wrapText="1"/>
    </xf>
    <xf numFmtId="0" fontId="10" fillId="9" borderId="24" xfId="6" applyFont="1" applyBorder="1" applyAlignment="1">
      <alignment horizontal="center" vertical="center"/>
    </xf>
    <xf numFmtId="0" fontId="10" fillId="9" borderId="25" xfId="6" applyFont="1" applyBorder="1" applyAlignment="1">
      <alignment horizontal="center" vertical="center"/>
    </xf>
    <xf numFmtId="0" fontId="11" fillId="9" borderId="3" xfId="6" applyBorder="1" applyAlignment="1">
      <alignment horizontal="center" vertical="center" wrapText="1"/>
    </xf>
    <xf numFmtId="0" fontId="11" fillId="9" borderId="16" xfId="6" applyBorder="1" applyAlignment="1">
      <alignment horizontal="center" vertical="center" wrapText="1"/>
    </xf>
    <xf numFmtId="0" fontId="11" fillId="9" borderId="9" xfId="6" applyBorder="1" applyAlignment="1">
      <alignment horizontal="center" vertical="center" wrapText="1"/>
    </xf>
    <xf numFmtId="0" fontId="0" fillId="5" borderId="21" xfId="2" applyFont="1" applyBorder="1" applyAlignment="1" applyProtection="1">
      <alignment horizontal="center"/>
      <protection locked="0"/>
    </xf>
    <xf numFmtId="0" fontId="0" fillId="5" borderId="22" xfId="2" applyFont="1" applyBorder="1" applyAlignment="1" applyProtection="1">
      <alignment horizontal="center"/>
      <protection locked="0"/>
    </xf>
    <xf numFmtId="0" fontId="0" fillId="5" borderId="23" xfId="2" applyFont="1" applyBorder="1" applyAlignment="1" applyProtection="1">
      <alignment horizontal="center"/>
      <protection locked="0"/>
    </xf>
  </cellXfs>
  <cellStyles count="12">
    <cellStyle name="20% - Énfasis1" xfId="4" builtinId="30"/>
    <cellStyle name="20% - Énfasis5" xfId="7" builtinId="46"/>
    <cellStyle name="40% - Énfasis1" xfId="5" builtinId="31"/>
    <cellStyle name="Énfasis1" xfId="3" builtinId="29"/>
    <cellStyle name="Énfasis5" xfId="6" builtinId="45"/>
    <cellStyle name="Hipervínculo" xfId="8" builtinId="8"/>
    <cellStyle name="Hipervínculo 2" xfId="10"/>
    <cellStyle name="Moneda" xfId="1" builtinId="4"/>
    <cellStyle name="Normal" xfId="0" builtinId="0"/>
    <cellStyle name="Normal 2" xfId="9"/>
    <cellStyle name="Notas" xfId="2" builtinId="10"/>
    <cellStyle name="Título 3" xfId="11" builtin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2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3"/>
    <pageSetUpPr fitToPage="1"/>
  </sheetPr>
  <dimension ref="A1:J28"/>
  <sheetViews>
    <sheetView zoomScale="90" zoomScaleNormal="90" workbookViewId="0">
      <selection activeCell="D13" sqref="D13"/>
    </sheetView>
  </sheetViews>
  <sheetFormatPr baseColWidth="10" defaultColWidth="11" defaultRowHeight="15" x14ac:dyDescent="0.25"/>
  <cols>
    <col min="1" max="1" width="73.42578125" customWidth="1"/>
    <col min="2" max="2" width="6.85546875" customWidth="1"/>
    <col min="3" max="3" width="42.140625" customWidth="1"/>
    <col min="4" max="4" width="13.85546875" bestFit="1" customWidth="1"/>
    <col min="5" max="5" width="15.140625" customWidth="1"/>
  </cols>
  <sheetData>
    <row r="1" spans="1:10" ht="37.5" customHeight="1" thickBot="1" x14ac:dyDescent="0.3">
      <c r="A1" s="20" t="s">
        <v>1</v>
      </c>
      <c r="C1" s="74" t="s">
        <v>2</v>
      </c>
      <c r="D1" s="74"/>
      <c r="E1" s="74"/>
    </row>
    <row r="2" spans="1:10" ht="90.75" thickBot="1" x14ac:dyDescent="0.3">
      <c r="A2" s="21" t="s">
        <v>13</v>
      </c>
      <c r="B2" s="22" t="s">
        <v>0</v>
      </c>
      <c r="C2" s="23" t="s">
        <v>8</v>
      </c>
      <c r="D2" s="24" t="s">
        <v>6</v>
      </c>
      <c r="E2" s="25" t="s">
        <v>7</v>
      </c>
    </row>
    <row r="3" spans="1:10" ht="7.5" customHeight="1" thickBot="1" x14ac:dyDescent="0.3">
      <c r="A3" s="6"/>
      <c r="B3" s="9"/>
      <c r="C3" s="7"/>
      <c r="D3" s="7"/>
      <c r="E3" s="7"/>
    </row>
    <row r="4" spans="1:10" ht="15.75" thickBot="1" x14ac:dyDescent="0.3">
      <c r="A4" s="39" t="s">
        <v>15</v>
      </c>
      <c r="B4" s="8"/>
      <c r="C4" s="1"/>
    </row>
    <row r="5" spans="1:10" ht="15.75" thickBot="1" x14ac:dyDescent="0.3">
      <c r="A5" s="13" t="s">
        <v>17</v>
      </c>
      <c r="B5" s="34"/>
      <c r="C5" s="14" t="s">
        <v>16</v>
      </c>
      <c r="D5" s="27"/>
      <c r="E5" s="26">
        <f>D5*1.21</f>
        <v>0</v>
      </c>
      <c r="J5" s="10"/>
    </row>
    <row r="6" spans="1:10" ht="30.75" thickBot="1" x14ac:dyDescent="0.3">
      <c r="A6" s="17" t="s">
        <v>14</v>
      </c>
      <c r="B6" s="19"/>
      <c r="C6" s="15" t="s">
        <v>11</v>
      </c>
      <c r="D6" s="36">
        <v>20700</v>
      </c>
      <c r="E6" s="35">
        <f>D6*1.21</f>
        <v>25047</v>
      </c>
      <c r="J6" s="10"/>
    </row>
    <row r="7" spans="1:10" ht="30.75" thickBot="1" x14ac:dyDescent="0.3">
      <c r="A7" s="16"/>
      <c r="B7" s="19"/>
      <c r="C7" s="15" t="s">
        <v>12</v>
      </c>
      <c r="D7" s="37" t="str">
        <f>IF(D5=0,"0",D5+D6)</f>
        <v>0</v>
      </c>
      <c r="E7" s="38" t="str">
        <f>IF(D7="0","0",D7*1.21)</f>
        <v>0</v>
      </c>
      <c r="J7" s="10"/>
    </row>
    <row r="8" spans="1:10" ht="15.75" thickBot="1" x14ac:dyDescent="0.3">
      <c r="A8" s="16"/>
      <c r="B8" s="19"/>
      <c r="C8" s="15"/>
      <c r="D8" s="30"/>
      <c r="E8" s="18"/>
      <c r="J8" s="10"/>
    </row>
    <row r="9" spans="1:10" ht="15.75" thickBot="1" x14ac:dyDescent="0.3">
      <c r="A9" s="16"/>
      <c r="B9" s="19"/>
      <c r="C9" s="28" t="s">
        <v>22</v>
      </c>
      <c r="D9" s="31"/>
      <c r="E9" s="18"/>
      <c r="J9" s="10"/>
    </row>
    <row r="10" spans="1:10" ht="15.75" thickBot="1" x14ac:dyDescent="0.3">
      <c r="A10" s="12"/>
      <c r="B10" s="11"/>
      <c r="C10" s="28" t="s">
        <v>4</v>
      </c>
      <c r="D10" s="31"/>
    </row>
    <row r="11" spans="1:10" ht="30.75" thickBot="1" x14ac:dyDescent="0.3">
      <c r="A11" s="5"/>
      <c r="B11" s="4"/>
      <c r="C11" s="29" t="s">
        <v>3</v>
      </c>
      <c r="D11" s="32"/>
      <c r="E11" s="2"/>
    </row>
    <row r="12" spans="1:10" ht="45.75" thickBot="1" x14ac:dyDescent="0.3">
      <c r="A12" s="1"/>
      <c r="B12" s="4"/>
      <c r="C12" s="29" t="s">
        <v>5</v>
      </c>
      <c r="D12" s="32"/>
      <c r="E12" s="2"/>
    </row>
    <row r="13" spans="1:10" ht="15.75" thickBot="1" x14ac:dyDescent="0.3">
      <c r="A13" s="3"/>
      <c r="B13" s="4"/>
      <c r="C13" s="29" t="s">
        <v>9</v>
      </c>
      <c r="D13" s="32"/>
      <c r="E13" s="2"/>
    </row>
    <row r="14" spans="1:10" ht="15.75" thickBot="1" x14ac:dyDescent="0.3">
      <c r="C14" s="29" t="s">
        <v>10</v>
      </c>
      <c r="D14" s="33"/>
    </row>
    <row r="15" spans="1:10" ht="15.75" thickBot="1" x14ac:dyDescent="0.3"/>
    <row r="16" spans="1:10" ht="15.75" thickBot="1" x14ac:dyDescent="0.3">
      <c r="A16" s="39" t="s">
        <v>18</v>
      </c>
      <c r="B16" s="8"/>
      <c r="C16" s="1"/>
    </row>
    <row r="17" spans="1:5" ht="15.75" thickBot="1" x14ac:dyDescent="0.3">
      <c r="A17" s="13" t="s">
        <v>19</v>
      </c>
      <c r="B17" s="34"/>
      <c r="C17" s="14" t="s">
        <v>16</v>
      </c>
      <c r="D17" s="27"/>
      <c r="E17" s="26">
        <f>D17*1.21</f>
        <v>0</v>
      </c>
    </row>
    <row r="18" spans="1:5" ht="15.75" thickBot="1" x14ac:dyDescent="0.3">
      <c r="A18" s="13" t="s">
        <v>20</v>
      </c>
      <c r="B18" s="19"/>
      <c r="C18" s="40" t="s">
        <v>21</v>
      </c>
      <c r="D18" s="27"/>
      <c r="E18" s="26"/>
    </row>
    <row r="19" spans="1:5" ht="15.75" thickBot="1" x14ac:dyDescent="0.3">
      <c r="A19" s="13"/>
      <c r="B19" s="19"/>
      <c r="C19" s="40"/>
      <c r="D19" s="27"/>
      <c r="E19" s="26"/>
    </row>
    <row r="20" spans="1:5" ht="15.75" thickBot="1" x14ac:dyDescent="0.3">
      <c r="A20" s="13"/>
      <c r="B20" s="19"/>
      <c r="C20" s="40"/>
      <c r="D20" s="27"/>
      <c r="E20" s="26"/>
    </row>
    <row r="21" spans="1:5" ht="30.75" thickBot="1" x14ac:dyDescent="0.3">
      <c r="A21" s="17" t="s">
        <v>14</v>
      </c>
      <c r="B21" s="19"/>
      <c r="C21" s="15" t="s">
        <v>11</v>
      </c>
      <c r="D21" s="36">
        <v>20700</v>
      </c>
      <c r="E21" s="35">
        <f>D21*1.21</f>
        <v>25047</v>
      </c>
    </row>
    <row r="22" spans="1:5" ht="30.75" thickBot="1" x14ac:dyDescent="0.3">
      <c r="A22" s="16"/>
      <c r="B22" s="19"/>
      <c r="C22" s="15" t="s">
        <v>12</v>
      </c>
      <c r="D22" s="37" t="str">
        <f>IF(D17=0,"0",D17+D21)</f>
        <v>0</v>
      </c>
      <c r="E22" s="38" t="str">
        <f>IF(D22="0","0",D22*1.21)</f>
        <v>0</v>
      </c>
    </row>
    <row r="23" spans="1:5" ht="15.75" thickBot="1" x14ac:dyDescent="0.3">
      <c r="A23" s="16"/>
      <c r="B23" s="19"/>
      <c r="C23" s="15"/>
      <c r="D23" s="30"/>
      <c r="E23" s="18"/>
    </row>
    <row r="24" spans="1:5" ht="15.75" thickBot="1" x14ac:dyDescent="0.3">
      <c r="A24" s="12"/>
      <c r="B24" s="11"/>
      <c r="C24" s="28" t="s">
        <v>4</v>
      </c>
      <c r="D24" s="31"/>
    </row>
    <row r="25" spans="1:5" ht="30.75" thickBot="1" x14ac:dyDescent="0.3">
      <c r="A25" s="5"/>
      <c r="B25" s="4"/>
      <c r="C25" s="29" t="s">
        <v>3</v>
      </c>
      <c r="D25" s="32"/>
      <c r="E25" s="2"/>
    </row>
    <row r="26" spans="1:5" ht="45.75" thickBot="1" x14ac:dyDescent="0.3">
      <c r="A26" s="1"/>
      <c r="B26" s="4"/>
      <c r="C26" s="29" t="s">
        <v>5</v>
      </c>
      <c r="D26" s="32"/>
      <c r="E26" s="2"/>
    </row>
    <row r="27" spans="1:5" ht="15.75" thickBot="1" x14ac:dyDescent="0.3">
      <c r="A27" s="3"/>
      <c r="B27" s="4"/>
      <c r="C27" s="29" t="s">
        <v>9</v>
      </c>
      <c r="D27" s="32"/>
      <c r="E27" s="2"/>
    </row>
    <row r="28" spans="1:5" ht="15.75" thickBot="1" x14ac:dyDescent="0.3">
      <c r="C28" s="29" t="s">
        <v>10</v>
      </c>
      <c r="D28" s="33"/>
    </row>
  </sheetData>
  <sheetProtection selectLockedCells="1"/>
  <mergeCells count="1">
    <mergeCell ref="C1:E1"/>
  </mergeCells>
  <pageMargins left="0.70866141732283472" right="0.70866141732283472" top="0.74803149606299213" bottom="0.74803149606299213" header="0.51181102362204722" footer="0.51181102362204722"/>
  <pageSetup paperSize="9" scale="57" firstPageNumber="0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8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100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72</v>
      </c>
      <c r="C8" s="55"/>
      <c r="D8" s="53">
        <v>10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10.000,00 € x 8anys</v>
      </c>
      <c r="C9" s="54">
        <v>10000</v>
      </c>
      <c r="D9" s="56">
        <v>8</v>
      </c>
      <c r="E9" s="57">
        <f>C9*D9</f>
        <v>80000</v>
      </c>
      <c r="F9" s="47">
        <f>E9*1.21</f>
        <v>96800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9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101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99</v>
      </c>
      <c r="C8" s="70">
        <v>10000</v>
      </c>
      <c r="D8" s="71">
        <v>2</v>
      </c>
      <c r="E8" s="50">
        <f>C8*D8</f>
        <v>20000</v>
      </c>
      <c r="F8" s="50">
        <f>E8*1.21</f>
        <v>24200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4.000,00 € x 8anys</v>
      </c>
      <c r="C9" s="54">
        <v>4000</v>
      </c>
      <c r="D9" s="56">
        <v>8</v>
      </c>
      <c r="E9" s="57">
        <f>C9*D9</f>
        <v>32000</v>
      </c>
      <c r="F9" s="47">
        <f>E9*1.21</f>
        <v>38720</v>
      </c>
      <c r="L9" s="10"/>
    </row>
    <row r="10" spans="1:16" ht="15.75" thickBot="1" x14ac:dyDescent="0.3">
      <c r="B10" s="45" t="s">
        <v>12</v>
      </c>
      <c r="C10" s="45"/>
      <c r="D10" s="48"/>
      <c r="E10" s="48">
        <f>IF(E8=0,"0",E8+E9)</f>
        <v>52000</v>
      </c>
      <c r="F10" s="49">
        <f>IF(E10="0","0",E10*1.21)</f>
        <v>62920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10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102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40.000,00 € x 8anys</v>
      </c>
      <c r="C9" s="54">
        <v>40000</v>
      </c>
      <c r="D9" s="56">
        <v>8</v>
      </c>
      <c r="E9" s="57">
        <f>C9*D9</f>
        <v>320000</v>
      </c>
      <c r="F9" s="47">
        <f>E9*1.21</f>
        <v>387200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11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103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2.300,00 € x 8anys</v>
      </c>
      <c r="C9" s="54">
        <v>2300</v>
      </c>
      <c r="D9" s="56">
        <v>8</v>
      </c>
      <c r="E9" s="57">
        <f>C9*D9</f>
        <v>18400</v>
      </c>
      <c r="F9" s="47">
        <f>E9*1.21</f>
        <v>22264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P19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12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104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73</v>
      </c>
      <c r="C8" s="55"/>
      <c r="D8" s="53">
        <v>3</v>
      </c>
      <c r="E8" s="50">
        <f>C8*D8</f>
        <v>0</v>
      </c>
      <c r="F8" s="50">
        <f>E8*1.21</f>
        <v>0</v>
      </c>
      <c r="L8" s="10"/>
    </row>
    <row r="9" spans="1:16" ht="15.75" thickBot="1" x14ac:dyDescent="0.3">
      <c r="B9" s="43" t="s">
        <v>74</v>
      </c>
      <c r="C9" s="70"/>
      <c r="D9" s="71">
        <v>3</v>
      </c>
      <c r="E9" s="50">
        <f t="shared" ref="E9:E10" si="0">C9*D9</f>
        <v>0</v>
      </c>
      <c r="F9" s="50">
        <f t="shared" ref="F9:F10" si="1">E9*1.21</f>
        <v>0</v>
      </c>
      <c r="L9" s="10"/>
    </row>
    <row r="10" spans="1:16" ht="15.75" thickBot="1" x14ac:dyDescent="0.3">
      <c r="B10" s="43" t="s">
        <v>75</v>
      </c>
      <c r="C10" s="70"/>
      <c r="D10" s="71">
        <v>1</v>
      </c>
      <c r="E10" s="50">
        <f t="shared" si="0"/>
        <v>0</v>
      </c>
      <c r="F10" s="50">
        <f t="shared" si="1"/>
        <v>0</v>
      </c>
      <c r="L10" s="10"/>
    </row>
    <row r="11" spans="1:16" ht="30.75" thickBot="1" x14ac:dyDescent="0.3">
      <c r="B11" s="44" t="str">
        <f>CONCATENATE("Eventual servei de manteniment a necessitats de l’IAS ( 8 anys).
IMPORT VARIABLE MÀXIM ANUAL ",TEXT(C11,"#.###,##00 €")&amp;" x 8anys")</f>
        <v>Eventual servei de manteniment a necessitats de l’IAS ( 8 anys).
IMPORT VARIABLE MÀXIM ANUAL 29.820,00 € x 8anys</v>
      </c>
      <c r="C11" s="54">
        <v>29820</v>
      </c>
      <c r="D11" s="56">
        <v>8</v>
      </c>
      <c r="E11" s="57">
        <f>C11*D11</f>
        <v>238560</v>
      </c>
      <c r="F11" s="47">
        <f>E11*1.21</f>
        <v>288657.59999999998</v>
      </c>
      <c r="L11" s="10"/>
    </row>
    <row r="12" spans="1:16" ht="15.75" thickBot="1" x14ac:dyDescent="0.3">
      <c r="B12" s="45" t="s">
        <v>12</v>
      </c>
      <c r="C12" s="45"/>
      <c r="D12" s="48"/>
      <c r="E12" s="48" t="str">
        <f>IF(E8=0,"0",E8+E11+E9+E10)</f>
        <v>0</v>
      </c>
      <c r="F12" s="49" t="str">
        <f>IF(E12="0","0",E12*1.21)</f>
        <v>0</v>
      </c>
      <c r="L12" s="10"/>
    </row>
    <row r="13" spans="1:16" ht="15.75" thickBot="1" x14ac:dyDescent="0.3">
      <c r="B13" s="15"/>
      <c r="C13" s="51"/>
      <c r="D13" s="18"/>
      <c r="J13" s="10"/>
    </row>
    <row r="14" spans="1:16" ht="15.75" thickBot="1" x14ac:dyDescent="0.3">
      <c r="B14" s="41" t="s">
        <v>23</v>
      </c>
      <c r="C14" s="31"/>
      <c r="D14" s="18"/>
      <c r="J14" s="10"/>
    </row>
    <row r="15" spans="1:16" ht="15.75" thickBot="1" x14ac:dyDescent="0.3">
      <c r="B15" s="41" t="s">
        <v>4</v>
      </c>
      <c r="C15" s="31"/>
    </row>
    <row r="16" spans="1:16" ht="15.75" thickBot="1" x14ac:dyDescent="0.3">
      <c r="B16" s="42" t="s">
        <v>3</v>
      </c>
      <c r="C16" s="31"/>
      <c r="D16" s="2"/>
    </row>
    <row r="17" spans="2:4" ht="30.75" thickBot="1" x14ac:dyDescent="0.3">
      <c r="B17" s="42" t="s">
        <v>26</v>
      </c>
      <c r="C17" s="31"/>
      <c r="D17" s="2"/>
    </row>
    <row r="18" spans="2:4" ht="15.75" thickBot="1" x14ac:dyDescent="0.3">
      <c r="B18" s="42" t="s">
        <v>24</v>
      </c>
      <c r="C18" s="31"/>
      <c r="D18" s="2"/>
    </row>
    <row r="19" spans="2:4" ht="15.75" thickBot="1" x14ac:dyDescent="0.3">
      <c r="B19" s="42" t="s">
        <v>25</v>
      </c>
      <c r="C19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13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105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2.000,00 € x 8anys</v>
      </c>
      <c r="C9" s="54">
        <v>2000</v>
      </c>
      <c r="D9" s="56">
        <v>8</v>
      </c>
      <c r="E9" s="57">
        <f>C9*D9</f>
        <v>16000</v>
      </c>
      <c r="F9" s="47">
        <f>E9*1.21</f>
        <v>19360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14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106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2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,00 € x 8anys</v>
      </c>
      <c r="C9" s="54">
        <v>0</v>
      </c>
      <c r="D9" s="56">
        <v>8</v>
      </c>
      <c r="E9" s="57">
        <f>C9*D9</f>
        <v>0</v>
      </c>
      <c r="F9" s="47">
        <f>E9*1.21</f>
        <v>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P22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15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107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108</v>
      </c>
      <c r="C8" s="55"/>
      <c r="D8" s="53">
        <v>3</v>
      </c>
      <c r="E8" s="50">
        <f>C8*D8</f>
        <v>0</v>
      </c>
      <c r="F8" s="50">
        <f>E8*1.21</f>
        <v>0</v>
      </c>
      <c r="L8" s="10"/>
    </row>
    <row r="9" spans="1:16" ht="15.75" thickBot="1" x14ac:dyDescent="0.3">
      <c r="B9" s="69" t="s">
        <v>76</v>
      </c>
      <c r="C9" s="70"/>
      <c r="D9" s="71">
        <v>1</v>
      </c>
      <c r="E9" s="50">
        <f t="shared" ref="E9:E13" si="0">C9*D9</f>
        <v>0</v>
      </c>
      <c r="F9" s="50">
        <f t="shared" ref="F9:F13" si="1">E9*1.21</f>
        <v>0</v>
      </c>
      <c r="L9" s="10"/>
    </row>
    <row r="10" spans="1:16" ht="15.75" thickBot="1" x14ac:dyDescent="0.3">
      <c r="B10" s="69" t="s">
        <v>77</v>
      </c>
      <c r="C10" s="70"/>
      <c r="D10" s="71">
        <v>1</v>
      </c>
      <c r="E10" s="50">
        <f t="shared" si="0"/>
        <v>0</v>
      </c>
      <c r="F10" s="50">
        <f t="shared" si="1"/>
        <v>0</v>
      </c>
      <c r="L10" s="10"/>
    </row>
    <row r="11" spans="1:16" ht="15.75" thickBot="1" x14ac:dyDescent="0.3">
      <c r="B11" s="69" t="s">
        <v>78</v>
      </c>
      <c r="C11" s="70"/>
      <c r="D11" s="71">
        <v>1</v>
      </c>
      <c r="E11" s="50">
        <f t="shared" si="0"/>
        <v>0</v>
      </c>
      <c r="F11" s="50">
        <f t="shared" si="1"/>
        <v>0</v>
      </c>
      <c r="L11" s="10"/>
    </row>
    <row r="12" spans="1:16" ht="15.75" thickBot="1" x14ac:dyDescent="0.3">
      <c r="B12" s="69" t="s">
        <v>79</v>
      </c>
      <c r="C12" s="70"/>
      <c r="D12" s="71">
        <v>5</v>
      </c>
      <c r="E12" s="50">
        <f t="shared" si="0"/>
        <v>0</v>
      </c>
      <c r="F12" s="50">
        <f t="shared" si="1"/>
        <v>0</v>
      </c>
      <c r="K12" s="1"/>
      <c r="L12" s="72"/>
      <c r="M12" s="1"/>
    </row>
    <row r="13" spans="1:16" ht="15.75" thickBot="1" x14ac:dyDescent="0.3">
      <c r="B13" s="69" t="s">
        <v>80</v>
      </c>
      <c r="C13" s="70"/>
      <c r="D13" s="71">
        <v>2</v>
      </c>
      <c r="E13" s="50">
        <f t="shared" si="0"/>
        <v>0</v>
      </c>
      <c r="F13" s="50">
        <f t="shared" si="1"/>
        <v>0</v>
      </c>
      <c r="K13" s="1"/>
      <c r="L13" s="72"/>
      <c r="M13" s="1"/>
    </row>
    <row r="14" spans="1:16" ht="30.75" thickBot="1" x14ac:dyDescent="0.3">
      <c r="B14" s="44" t="str">
        <f>CONCATENATE("Eventual servei de manteniment a necessitats de l’IAS ( 8 anys).
IMPORT VARIABLE MÀXIM ANUAL ",TEXT(C14,"#.###,00 €")&amp;" x 8anys")</f>
        <v>Eventual servei de manteniment a necessitats de l’IAS ( 8 anys).
IMPORT VARIABLE MÀXIM ANUAL ,00 € x 8anys</v>
      </c>
      <c r="C14" s="54">
        <v>0</v>
      </c>
      <c r="D14" s="56">
        <v>8</v>
      </c>
      <c r="E14" s="57">
        <f>C14*D14</f>
        <v>0</v>
      </c>
      <c r="F14" s="47">
        <f>E14*1.21</f>
        <v>0</v>
      </c>
      <c r="K14" s="1"/>
      <c r="L14" s="72"/>
      <c r="M14" s="1"/>
    </row>
    <row r="15" spans="1:16" ht="15.75" thickBot="1" x14ac:dyDescent="0.3">
      <c r="B15" s="45" t="s">
        <v>12</v>
      </c>
      <c r="C15" s="45"/>
      <c r="D15" s="48"/>
      <c r="E15" s="48" t="str">
        <f>IF(E8=0,"0",E8+E14+E9+E10+E11+E12+E13)</f>
        <v>0</v>
      </c>
      <c r="F15" s="49" t="str">
        <f>IF(E15="0","0",E15*1.21)</f>
        <v>0</v>
      </c>
      <c r="K15" s="1"/>
      <c r="L15" s="72"/>
      <c r="M15" s="1"/>
    </row>
    <row r="16" spans="1:16" ht="15.75" thickBot="1" x14ac:dyDescent="0.3">
      <c r="B16" s="15"/>
      <c r="C16" s="51"/>
      <c r="D16" s="18"/>
      <c r="J16" s="10"/>
      <c r="K16" s="1"/>
      <c r="L16" s="72"/>
      <c r="M16" s="1"/>
    </row>
    <row r="17" spans="2:13" ht="15.75" thickBot="1" x14ac:dyDescent="0.3">
      <c r="B17" s="41" t="s">
        <v>23</v>
      </c>
      <c r="C17" s="31"/>
      <c r="D17" s="18"/>
      <c r="J17" s="10"/>
      <c r="K17" s="1"/>
      <c r="L17" s="72"/>
      <c r="M17" s="1"/>
    </row>
    <row r="18" spans="2:13" ht="15.75" thickBot="1" x14ac:dyDescent="0.3">
      <c r="B18" s="41" t="s">
        <v>4</v>
      </c>
      <c r="C18" s="31"/>
      <c r="K18" s="1"/>
      <c r="L18" s="72"/>
      <c r="M18" s="1"/>
    </row>
    <row r="19" spans="2:13" ht="15.75" thickBot="1" x14ac:dyDescent="0.3">
      <c r="B19" s="42" t="s">
        <v>3</v>
      </c>
      <c r="C19" s="31"/>
      <c r="D19" s="2"/>
    </row>
    <row r="20" spans="2:13" ht="30.75" thickBot="1" x14ac:dyDescent="0.3">
      <c r="B20" s="42" t="s">
        <v>26</v>
      </c>
      <c r="C20" s="31"/>
      <c r="D20" s="2"/>
    </row>
    <row r="21" spans="2:13" ht="15.75" thickBot="1" x14ac:dyDescent="0.3">
      <c r="B21" s="42" t="s">
        <v>24</v>
      </c>
      <c r="C21" s="31"/>
      <c r="D21" s="2"/>
    </row>
    <row r="22" spans="2:13" ht="15.75" thickBot="1" x14ac:dyDescent="0.3">
      <c r="B22" s="42" t="s">
        <v>25</v>
      </c>
      <c r="C22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P25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16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109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81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15.75" thickBot="1" x14ac:dyDescent="0.3">
      <c r="B9" s="69" t="s">
        <v>82</v>
      </c>
      <c r="C9" s="70"/>
      <c r="D9" s="71">
        <v>6</v>
      </c>
      <c r="E9" s="50">
        <f t="shared" ref="E9" si="0">C9*D9</f>
        <v>0</v>
      </c>
      <c r="F9" s="50">
        <f t="shared" ref="F9" si="1">E9*1.21</f>
        <v>0</v>
      </c>
      <c r="L9" s="10"/>
    </row>
    <row r="10" spans="1:16" ht="30.75" thickBot="1" x14ac:dyDescent="0.3">
      <c r="B10" s="44" t="str">
        <f>CONCATENATE("Eventual servei de manteniment a necessitats de l’IAS ( 8 anys).
IMPORT VARIABLE MÀXIM ANUAL ",TEXT(C10,"#.###,##00 €")&amp;" x 8anys")</f>
        <v>Eventual servei de manteniment a necessitats de l’IAS ( 8 anys).
IMPORT VARIABLE MÀXIM ANUAL ,00 € x 8anys</v>
      </c>
      <c r="C10" s="54">
        <v>0</v>
      </c>
      <c r="D10" s="56">
        <v>8</v>
      </c>
      <c r="E10" s="57">
        <f>C10*D10</f>
        <v>0</v>
      </c>
      <c r="F10" s="47">
        <f>E10*1.21</f>
        <v>0</v>
      </c>
      <c r="L10" s="10"/>
    </row>
    <row r="11" spans="1:16" ht="15.75" thickBot="1" x14ac:dyDescent="0.3">
      <c r="B11" s="45" t="s">
        <v>12</v>
      </c>
      <c r="C11" s="45"/>
      <c r="D11" s="48"/>
      <c r="E11" s="48" t="str">
        <f>IF(E8=0,"0",E8+E9)</f>
        <v>0</v>
      </c>
      <c r="F11" s="49" t="str">
        <f>IF(E11="0","0",E11*1.21)</f>
        <v>0</v>
      </c>
      <c r="L11" s="10"/>
    </row>
    <row r="12" spans="1:16" ht="15.75" thickBot="1" x14ac:dyDescent="0.3">
      <c r="B12" s="15"/>
      <c r="C12" s="51"/>
      <c r="D12" s="18"/>
      <c r="J12" s="10"/>
    </row>
    <row r="13" spans="1:16" ht="15.75" thickBot="1" x14ac:dyDescent="0.3">
      <c r="B13" s="41" t="s">
        <v>23</v>
      </c>
      <c r="C13" s="31"/>
      <c r="D13" s="18"/>
      <c r="J13" s="10"/>
    </row>
    <row r="14" spans="1:16" ht="15.75" thickBot="1" x14ac:dyDescent="0.3">
      <c r="B14" s="41" t="s">
        <v>4</v>
      </c>
      <c r="C14" s="31"/>
    </row>
    <row r="15" spans="1:16" ht="15.75" thickBot="1" x14ac:dyDescent="0.3">
      <c r="B15" s="42" t="s">
        <v>3</v>
      </c>
      <c r="C15" s="31"/>
      <c r="D15" s="2"/>
    </row>
    <row r="16" spans="1:16" ht="30.75" thickBot="1" x14ac:dyDescent="0.3">
      <c r="B16" s="42" t="s">
        <v>26</v>
      </c>
      <c r="C16" s="31"/>
      <c r="D16" s="2"/>
    </row>
    <row r="17" spans="2:13" ht="15.75" thickBot="1" x14ac:dyDescent="0.3">
      <c r="B17" s="42" t="s">
        <v>24</v>
      </c>
      <c r="C17" s="31"/>
      <c r="D17" s="2"/>
    </row>
    <row r="18" spans="2:13" ht="15.75" thickBot="1" x14ac:dyDescent="0.3">
      <c r="B18" s="42" t="s">
        <v>25</v>
      </c>
      <c r="C18" s="46"/>
    </row>
    <row r="19" spans="2:13" x14ac:dyDescent="0.25">
      <c r="K19" s="1"/>
      <c r="L19" s="72"/>
      <c r="M19" s="1"/>
    </row>
    <row r="20" spans="2:13" x14ac:dyDescent="0.25">
      <c r="K20" s="1"/>
      <c r="L20" s="72"/>
      <c r="M20" s="1"/>
    </row>
    <row r="21" spans="2:13" x14ac:dyDescent="0.25">
      <c r="K21" s="1"/>
      <c r="L21" s="72"/>
      <c r="M21" s="1"/>
    </row>
    <row r="22" spans="2:13" x14ac:dyDescent="0.25">
      <c r="K22" s="1"/>
      <c r="L22" s="72"/>
      <c r="M22" s="1"/>
    </row>
    <row r="23" spans="2:13" x14ac:dyDescent="0.25">
      <c r="K23" s="1"/>
      <c r="L23" s="72"/>
      <c r="M23" s="1"/>
    </row>
    <row r="24" spans="2:13" x14ac:dyDescent="0.25">
      <c r="K24" s="1"/>
      <c r="L24" s="72"/>
      <c r="M24" s="1"/>
    </row>
    <row r="25" spans="2:13" x14ac:dyDescent="0.25">
      <c r="K25" s="1"/>
      <c r="L25" s="72"/>
      <c r="M25" s="1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P17"/>
  <sheetViews>
    <sheetView zoomScale="90" zoomScaleNormal="90" workbookViewId="0">
      <selection activeCell="B2" sqref="B2:D4"/>
    </sheetView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17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110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5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,00 € x 8anys</v>
      </c>
      <c r="C9" s="54">
        <v>0</v>
      </c>
      <c r="D9" s="56">
        <v>8</v>
      </c>
      <c r="E9" s="57">
        <f>C9*D9</f>
        <v>0</v>
      </c>
      <c r="F9" s="47">
        <f>E9*1.21</f>
        <v>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25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8" style="62" customWidth="1"/>
    <col min="2" max="2" width="42" style="62" bestFit="1" customWidth="1"/>
    <col min="3" max="3" width="38.42578125" style="62" customWidth="1"/>
    <col min="4" max="4" width="50" style="62" customWidth="1"/>
    <col min="5" max="16384" width="11.42578125" style="62"/>
  </cols>
  <sheetData>
    <row r="1" spans="1:4" ht="40.5" customHeight="1" thickBot="1" x14ac:dyDescent="0.3">
      <c r="A1" s="75" t="s">
        <v>116</v>
      </c>
      <c r="B1" s="75"/>
      <c r="C1" s="75"/>
      <c r="D1" s="75"/>
    </row>
    <row r="2" spans="1:4" x14ac:dyDescent="0.25">
      <c r="C2" s="67"/>
    </row>
    <row r="3" spans="1:4" x14ac:dyDescent="0.25">
      <c r="A3" s="63" t="s">
        <v>34</v>
      </c>
      <c r="B3" s="63" t="s">
        <v>35</v>
      </c>
      <c r="C3" s="73" t="s">
        <v>71</v>
      </c>
    </row>
    <row r="4" spans="1:4" x14ac:dyDescent="0.25">
      <c r="A4" s="64">
        <v>1</v>
      </c>
      <c r="B4" s="64" t="s">
        <v>47</v>
      </c>
      <c r="C4" s="68" t="s">
        <v>37</v>
      </c>
    </row>
    <row r="5" spans="1:4" x14ac:dyDescent="0.25">
      <c r="A5" s="64">
        <v>2</v>
      </c>
      <c r="B5" s="65" t="s">
        <v>48</v>
      </c>
      <c r="C5" s="68" t="s">
        <v>39</v>
      </c>
    </row>
    <row r="6" spans="1:4" x14ac:dyDescent="0.25">
      <c r="A6" s="64">
        <v>3</v>
      </c>
      <c r="B6" s="65" t="s">
        <v>49</v>
      </c>
      <c r="C6" s="68" t="s">
        <v>38</v>
      </c>
    </row>
    <row r="7" spans="1:4" x14ac:dyDescent="0.25">
      <c r="A7" s="64">
        <v>4</v>
      </c>
      <c r="B7" s="65" t="s">
        <v>90</v>
      </c>
      <c r="C7" s="68" t="s">
        <v>40</v>
      </c>
    </row>
    <row r="8" spans="1:4" x14ac:dyDescent="0.25">
      <c r="A8" s="64">
        <v>5</v>
      </c>
      <c r="B8" s="65" t="s">
        <v>50</v>
      </c>
      <c r="C8" s="68" t="s">
        <v>41</v>
      </c>
    </row>
    <row r="9" spans="1:4" x14ac:dyDescent="0.25">
      <c r="A9" s="64">
        <v>6</v>
      </c>
      <c r="B9" s="65" t="s">
        <v>51</v>
      </c>
      <c r="C9" s="68" t="s">
        <v>42</v>
      </c>
    </row>
    <row r="10" spans="1:4" x14ac:dyDescent="0.25">
      <c r="A10" s="64">
        <v>7</v>
      </c>
      <c r="B10" s="65" t="s">
        <v>52</v>
      </c>
      <c r="C10" s="68" t="s">
        <v>43</v>
      </c>
    </row>
    <row r="11" spans="1:4" x14ac:dyDescent="0.25">
      <c r="A11" s="64">
        <v>8</v>
      </c>
      <c r="B11" s="65" t="s">
        <v>88</v>
      </c>
      <c r="C11" s="68" t="s">
        <v>44</v>
      </c>
    </row>
    <row r="12" spans="1:4" x14ac:dyDescent="0.25">
      <c r="A12" s="64">
        <v>9</v>
      </c>
      <c r="B12" s="65" t="s">
        <v>89</v>
      </c>
      <c r="C12" s="68" t="s">
        <v>45</v>
      </c>
    </row>
    <row r="13" spans="1:4" x14ac:dyDescent="0.25">
      <c r="A13" s="64">
        <v>10</v>
      </c>
      <c r="B13" s="65" t="s">
        <v>53</v>
      </c>
      <c r="C13" s="68" t="s">
        <v>46</v>
      </c>
    </row>
    <row r="14" spans="1:4" x14ac:dyDescent="0.25">
      <c r="A14" s="64">
        <v>11</v>
      </c>
      <c r="B14" s="65" t="s">
        <v>54</v>
      </c>
      <c r="C14" s="68" t="s">
        <v>59</v>
      </c>
    </row>
    <row r="15" spans="1:4" x14ac:dyDescent="0.25">
      <c r="A15" s="64">
        <v>12</v>
      </c>
      <c r="B15" s="65" t="s">
        <v>91</v>
      </c>
      <c r="C15" s="68" t="s">
        <v>60</v>
      </c>
    </row>
    <row r="16" spans="1:4" x14ac:dyDescent="0.25">
      <c r="A16" s="64">
        <v>13</v>
      </c>
      <c r="B16" s="65" t="s">
        <v>36</v>
      </c>
      <c r="C16" s="68" t="s">
        <v>61</v>
      </c>
    </row>
    <row r="17" spans="1:3" x14ac:dyDescent="0.25">
      <c r="A17" s="64">
        <v>14</v>
      </c>
      <c r="B17" s="65" t="s">
        <v>92</v>
      </c>
      <c r="C17" s="68" t="s">
        <v>62</v>
      </c>
    </row>
    <row r="18" spans="1:3" x14ac:dyDescent="0.25">
      <c r="A18" s="64">
        <v>15</v>
      </c>
      <c r="B18" s="65" t="s">
        <v>55</v>
      </c>
      <c r="C18" s="68" t="s">
        <v>63</v>
      </c>
    </row>
    <row r="19" spans="1:3" x14ac:dyDescent="0.25">
      <c r="A19" s="64">
        <v>16</v>
      </c>
      <c r="B19" s="65" t="s">
        <v>87</v>
      </c>
      <c r="C19" s="68" t="s">
        <v>64</v>
      </c>
    </row>
    <row r="20" spans="1:3" x14ac:dyDescent="0.25">
      <c r="A20" s="64">
        <v>17</v>
      </c>
      <c r="B20" s="65" t="s">
        <v>56</v>
      </c>
      <c r="C20" s="68" t="s">
        <v>65</v>
      </c>
    </row>
    <row r="21" spans="1:3" x14ac:dyDescent="0.25">
      <c r="A21" s="64">
        <v>18</v>
      </c>
      <c r="B21" s="65" t="s">
        <v>83</v>
      </c>
      <c r="C21" s="68" t="s">
        <v>66</v>
      </c>
    </row>
    <row r="22" spans="1:3" x14ac:dyDescent="0.25">
      <c r="A22" s="64">
        <v>19</v>
      </c>
      <c r="B22" s="65" t="s">
        <v>117</v>
      </c>
      <c r="C22" s="68" t="s">
        <v>67</v>
      </c>
    </row>
    <row r="23" spans="1:3" x14ac:dyDescent="0.25">
      <c r="A23" s="64">
        <v>20</v>
      </c>
      <c r="B23" s="65" t="s">
        <v>84</v>
      </c>
      <c r="C23" s="68" t="s">
        <v>68</v>
      </c>
    </row>
    <row r="24" spans="1:3" x14ac:dyDescent="0.25">
      <c r="A24" s="64">
        <v>21</v>
      </c>
      <c r="B24" s="65" t="s">
        <v>85</v>
      </c>
      <c r="C24" s="68" t="s">
        <v>69</v>
      </c>
    </row>
    <row r="25" spans="1:3" x14ac:dyDescent="0.25">
      <c r="A25" s="64">
        <v>22</v>
      </c>
      <c r="B25" s="65" t="s">
        <v>57</v>
      </c>
      <c r="C25" s="68" t="s">
        <v>70</v>
      </c>
    </row>
  </sheetData>
  <sheetProtection selectLockedCells="1"/>
  <mergeCells count="1">
    <mergeCell ref="A1:D1"/>
  </mergeCells>
  <hyperlinks>
    <hyperlink ref="C4" location="'LOT 1'!A1" display="Proposta econòmica del licitador LOT 1"/>
    <hyperlink ref="C5" location="'LOT 2'!A1" display="Proposta econòmica del licitador LOT 2"/>
    <hyperlink ref="C6" location="'LOT 3'!A1" display="Proposta econòmica del licitador LOT 3"/>
    <hyperlink ref="C7" location="'LOT 4'!A1" display="Proposta econòmica del licitador LOT 4"/>
    <hyperlink ref="C8" location="'LOT 5'!A1" display="Proposta econòmica del licitador LOT 5"/>
    <hyperlink ref="C9" location="'LOT 6'!A1" display="Proposta econòmica del licitador LOT 6"/>
    <hyperlink ref="C10" location="'LOT 7'!A1" display="Proposta econòmica del licitador LOT 7"/>
    <hyperlink ref="C11" location="'LOT 8'!A1" display="Proposta econòmica del licitador LOT 8"/>
    <hyperlink ref="C12" location="'LOT 9'!A1" display="Proposta econòmica del licitador LOT 9"/>
    <hyperlink ref="C13" location="'LOT 10'!A1" display="Proposta econòmica del licitador LOT 10"/>
    <hyperlink ref="C14" location="'LOT 11'!A1" display="Proposta econòmica del licitador LOT 11"/>
    <hyperlink ref="C15" location="'LOT 12'!A1" display="Proposta econòmica del licitador LOT 12"/>
    <hyperlink ref="C16" location="'LOT 13'!A1" display="Proposta econòmica del licitador LOT 13"/>
    <hyperlink ref="C17" location="'LOT 14'!A1" display="Proposta econòmica del licitador LOT 14"/>
    <hyperlink ref="C18" location="'LOT 15'!A1" display="Proposta econòmica del licitador LOT 15"/>
    <hyperlink ref="C19" location="'LOT 16'!A1" display="Proposta econòmica del licitador LOT 16"/>
    <hyperlink ref="C20" location="'LOT 17'!A1" display="Proposta econòmica del licitador LOT 17"/>
    <hyperlink ref="C21" location="'LOT 18'!A1" display="Proposta econòmica del licitador LOT 18"/>
    <hyperlink ref="C22" location="'LOT 19'!A1" display="Proposta econòmica del licitador LOT 19"/>
    <hyperlink ref="C23" location="'LOT 20'!A1" display="Proposta econòmica del licitador LOT 20"/>
    <hyperlink ref="C24" location="'LOT 21'!A1" display="Proposta econòmica del licitador LOT 21"/>
    <hyperlink ref="C25" location="'LOT 22'!A1" display="Proposta econòmica del licitador LOT 22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18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111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,00 € x 8anys</v>
      </c>
      <c r="C9" s="54">
        <v>0</v>
      </c>
      <c r="D9" s="56">
        <v>8</v>
      </c>
      <c r="E9" s="57">
        <f>C9*D9</f>
        <v>0</v>
      </c>
      <c r="F9" s="47">
        <f>E9*1.21</f>
        <v>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19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112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,00 € x 8anys</v>
      </c>
      <c r="C9" s="54">
        <v>0</v>
      </c>
      <c r="D9" s="56">
        <v>8</v>
      </c>
      <c r="E9" s="57">
        <f>C9*D9</f>
        <v>0</v>
      </c>
      <c r="F9" s="47">
        <f>E9*1.21</f>
        <v>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20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113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,00 € x 8anys</v>
      </c>
      <c r="C9" s="54">
        <v>0</v>
      </c>
      <c r="D9" s="56">
        <v>8</v>
      </c>
      <c r="E9" s="57">
        <f>C9*D9</f>
        <v>0</v>
      </c>
      <c r="F9" s="47">
        <f>E9*1.21</f>
        <v>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21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114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10.000,00 € x 8anys</v>
      </c>
      <c r="C9" s="54">
        <v>10000</v>
      </c>
      <c r="D9" s="56">
        <v>8</v>
      </c>
      <c r="E9" s="57">
        <f>C9*D9</f>
        <v>80000</v>
      </c>
      <c r="F9" s="47">
        <f>E9*1.21</f>
        <v>96800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22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115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,00 € x 8anys</v>
      </c>
      <c r="C9" s="54">
        <v>0</v>
      </c>
      <c r="D9" s="56">
        <v>8</v>
      </c>
      <c r="E9" s="57">
        <f>C9*D9</f>
        <v>0</v>
      </c>
      <c r="F9" s="47">
        <f>E9*1.21</f>
        <v>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1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86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",TEXT(C9,"#.###,##€")&amp;" x 8anys")</f>
        <v>Eventual servei de manteniment a necessitats de l’IAS ( 8 anys).
IMPORT VARIABLE MÀXIM ANUAL 6.000,€ x 8anys</v>
      </c>
      <c r="C9" s="54">
        <v>6000</v>
      </c>
      <c r="D9" s="56">
        <v>8</v>
      </c>
      <c r="E9" s="57">
        <f>C9*D9</f>
        <v>48000</v>
      </c>
      <c r="F9" s="47">
        <f>E9*1.21</f>
        <v>58080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H1:J1"/>
    <mergeCell ref="B2:D4"/>
    <mergeCell ref="B1:D1"/>
    <mergeCell ref="B6:F6"/>
    <mergeCell ref="I2:N2"/>
    <mergeCell ref="I3:N3"/>
    <mergeCell ref="I4:N4"/>
    <mergeCell ref="I6:N6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2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93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6.356,00 € x 8anys</v>
      </c>
      <c r="C9" s="54">
        <v>6356</v>
      </c>
      <c r="D9" s="56">
        <v>8</v>
      </c>
      <c r="E9" s="57">
        <f>C9*D9</f>
        <v>50848</v>
      </c>
      <c r="F9" s="47">
        <f>E9*1.21</f>
        <v>61526.080000000002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3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94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9.650,00 € x 8anys</v>
      </c>
      <c r="C9" s="54">
        <v>9650</v>
      </c>
      <c r="D9" s="56">
        <v>8</v>
      </c>
      <c r="E9" s="57">
        <f>C9*D9</f>
        <v>77200</v>
      </c>
      <c r="F9" s="47">
        <f>E9*1.21</f>
        <v>93412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4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95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50.000,00 € x 8anys</v>
      </c>
      <c r="C9" s="54">
        <v>50000</v>
      </c>
      <c r="D9" s="56">
        <v>8</v>
      </c>
      <c r="E9" s="57">
        <f>C9*D9</f>
        <v>400000</v>
      </c>
      <c r="F9" s="47">
        <f>E9*1.21</f>
        <v>484000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5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96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17.365,00 € x 8anys</v>
      </c>
      <c r="C9" s="54">
        <v>17365</v>
      </c>
      <c r="D9" s="56">
        <v>8</v>
      </c>
      <c r="E9" s="57">
        <f>C9*D9</f>
        <v>138920</v>
      </c>
      <c r="F9" s="47">
        <f>E9*1.21</f>
        <v>168093.19999999998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6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97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8.960,00 € x 8anys</v>
      </c>
      <c r="C9" s="54">
        <v>8960</v>
      </c>
      <c r="D9" s="56">
        <v>8</v>
      </c>
      <c r="E9" s="57">
        <f>C9*D9</f>
        <v>71680</v>
      </c>
      <c r="F9" s="47">
        <f>E9*1.21</f>
        <v>86732.800000000003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17"/>
  <sheetViews>
    <sheetView zoomScale="90" zoomScaleNormal="90" workbookViewId="0"/>
  </sheetViews>
  <sheetFormatPr baseColWidth="10" defaultColWidth="11" defaultRowHeight="15" x14ac:dyDescent="0.25"/>
  <cols>
    <col min="1" max="1" width="6.5703125" customWidth="1"/>
    <col min="2" max="2" width="73.42578125" customWidth="1"/>
    <col min="3" max="3" width="18.140625" customWidth="1"/>
    <col min="4" max="5" width="13.85546875" bestFit="1" customWidth="1"/>
    <col min="6" max="6" width="15.140625" customWidth="1"/>
    <col min="7" max="7" width="3.42578125" customWidth="1"/>
    <col min="8" max="8" width="14" bestFit="1" customWidth="1"/>
  </cols>
  <sheetData>
    <row r="1" spans="1:16" ht="37.5" customHeight="1" x14ac:dyDescent="0.25">
      <c r="B1" s="80" t="s">
        <v>1</v>
      </c>
      <c r="C1" s="81"/>
      <c r="D1" s="81"/>
      <c r="H1" s="76" t="s">
        <v>2</v>
      </c>
      <c r="I1" s="77"/>
      <c r="J1" s="77"/>
      <c r="P1" s="66">
        <f ca="1">_xlfn.SHEET()-2</f>
        <v>7</v>
      </c>
    </row>
    <row r="2" spans="1:16" ht="21" customHeight="1" x14ac:dyDescent="0.25">
      <c r="B2" s="78" t="s">
        <v>58</v>
      </c>
      <c r="C2" s="78"/>
      <c r="D2" s="78"/>
      <c r="F2" s="59"/>
      <c r="H2" s="60" t="s">
        <v>30</v>
      </c>
      <c r="I2" s="85"/>
      <c r="J2" s="86"/>
      <c r="K2" s="86"/>
      <c r="L2" s="86"/>
      <c r="M2" s="86"/>
      <c r="N2" s="87"/>
    </row>
    <row r="3" spans="1:16" ht="24" customHeight="1" x14ac:dyDescent="0.25">
      <c r="B3" s="79"/>
      <c r="C3" s="79"/>
      <c r="D3" s="79"/>
      <c r="E3" s="7"/>
      <c r="F3" s="59"/>
      <c r="H3" s="60" t="s">
        <v>31</v>
      </c>
      <c r="I3" s="85"/>
      <c r="J3" s="86"/>
      <c r="K3" s="86"/>
      <c r="L3" s="86"/>
      <c r="M3" s="86"/>
      <c r="N3" s="87"/>
    </row>
    <row r="4" spans="1:16" ht="25.5" customHeight="1" x14ac:dyDescent="0.25">
      <c r="B4" s="79"/>
      <c r="C4" s="79"/>
      <c r="D4" s="79"/>
      <c r="E4" s="7"/>
      <c r="F4" s="59"/>
      <c r="H4" s="60" t="s">
        <v>32</v>
      </c>
      <c r="I4" s="85"/>
      <c r="J4" s="86"/>
      <c r="K4" s="86"/>
      <c r="L4" s="86"/>
      <c r="M4" s="86"/>
      <c r="N4" s="87"/>
    </row>
    <row r="5" spans="1:16" ht="15.75" thickBot="1" x14ac:dyDescent="0.3">
      <c r="A5" s="1"/>
      <c r="B5" s="58"/>
      <c r="C5" s="9"/>
      <c r="D5" s="7"/>
      <c r="E5" s="7"/>
      <c r="F5" s="7"/>
    </row>
    <row r="6" spans="1:16" ht="15.75" thickBot="1" x14ac:dyDescent="0.3">
      <c r="B6" s="82" t="s">
        <v>98</v>
      </c>
      <c r="C6" s="83"/>
      <c r="D6" s="83"/>
      <c r="E6" s="83"/>
      <c r="F6" s="84"/>
      <c r="H6" s="61" t="s">
        <v>33</v>
      </c>
      <c r="I6" s="85"/>
      <c r="J6" s="86"/>
      <c r="K6" s="86"/>
      <c r="L6" s="86"/>
      <c r="M6" s="86"/>
      <c r="N6" s="87"/>
    </row>
    <row r="7" spans="1:16" ht="15.75" thickBot="1" x14ac:dyDescent="0.3">
      <c r="B7" s="23" t="s">
        <v>8</v>
      </c>
      <c r="C7" s="52" t="s">
        <v>28</v>
      </c>
      <c r="D7" s="52" t="s">
        <v>29</v>
      </c>
      <c r="E7" s="24" t="s">
        <v>6</v>
      </c>
      <c r="F7" s="25" t="s">
        <v>7</v>
      </c>
    </row>
    <row r="8" spans="1:16" ht="15.75" thickBot="1" x14ac:dyDescent="0.3">
      <c r="B8" s="43" t="s">
        <v>27</v>
      </c>
      <c r="C8" s="55"/>
      <c r="D8" s="53">
        <v>1</v>
      </c>
      <c r="E8" s="50">
        <f>C8*D8</f>
        <v>0</v>
      </c>
      <c r="F8" s="50">
        <f>E8*1.21</f>
        <v>0</v>
      </c>
      <c r="L8" s="10"/>
    </row>
    <row r="9" spans="1:16" ht="30.75" thickBot="1" x14ac:dyDescent="0.3">
      <c r="B9" s="44" t="str">
        <f>CONCATENATE("Eventual servei de manteniment a necessitats de l’IAS ( 8 anys).
IMPORT VARIABLE MÀXIM ANUAL ",TEXT(C9,"#.###,##00 €")&amp;" x 8anys")</f>
        <v>Eventual servei de manteniment a necessitats de l’IAS ( 8 anys).
IMPORT VARIABLE MÀXIM ANUAL 5.880,00 € x 8anys</v>
      </c>
      <c r="C9" s="54">
        <v>5880</v>
      </c>
      <c r="D9" s="56">
        <v>8</v>
      </c>
      <c r="E9" s="57">
        <f>C9*D9</f>
        <v>47040</v>
      </c>
      <c r="F9" s="47">
        <f>E9*1.21</f>
        <v>56918.400000000001</v>
      </c>
      <c r="L9" s="10"/>
    </row>
    <row r="10" spans="1:16" ht="15.75" thickBot="1" x14ac:dyDescent="0.3">
      <c r="B10" s="45" t="s">
        <v>12</v>
      </c>
      <c r="C10" s="45"/>
      <c r="D10" s="48"/>
      <c r="E10" s="48" t="str">
        <f>IF(E8=0,"0",E8+E9)</f>
        <v>0</v>
      </c>
      <c r="F10" s="49" t="str">
        <f>IF(E10="0","0",E10*1.21)</f>
        <v>0</v>
      </c>
      <c r="L10" s="10"/>
    </row>
    <row r="11" spans="1:16" ht="15.75" thickBot="1" x14ac:dyDescent="0.3">
      <c r="B11" s="15"/>
      <c r="C11" s="51"/>
      <c r="D11" s="18"/>
      <c r="J11" s="10"/>
    </row>
    <row r="12" spans="1:16" ht="15.75" thickBot="1" x14ac:dyDescent="0.3">
      <c r="B12" s="41" t="s">
        <v>23</v>
      </c>
      <c r="C12" s="31"/>
      <c r="D12" s="18"/>
      <c r="J12" s="10"/>
    </row>
    <row r="13" spans="1:16" ht="15.75" thickBot="1" x14ac:dyDescent="0.3">
      <c r="B13" s="41" t="s">
        <v>4</v>
      </c>
      <c r="C13" s="31"/>
    </row>
    <row r="14" spans="1:16" ht="15.75" thickBot="1" x14ac:dyDescent="0.3">
      <c r="B14" s="42" t="s">
        <v>3</v>
      </c>
      <c r="C14" s="31"/>
      <c r="D14" s="2"/>
    </row>
    <row r="15" spans="1:16" ht="30.75" thickBot="1" x14ac:dyDescent="0.3">
      <c r="B15" s="42" t="s">
        <v>26</v>
      </c>
      <c r="C15" s="31"/>
      <c r="D15" s="2"/>
    </row>
    <row r="16" spans="1:16" ht="15.75" thickBot="1" x14ac:dyDescent="0.3">
      <c r="B16" s="42" t="s">
        <v>24</v>
      </c>
      <c r="C16" s="31"/>
      <c r="D16" s="2"/>
    </row>
    <row r="17" spans="2:3" ht="15.75" thickBot="1" x14ac:dyDescent="0.3">
      <c r="B17" s="42" t="s">
        <v>25</v>
      </c>
      <c r="C17" s="46"/>
    </row>
  </sheetData>
  <sheetProtection selectLockedCells="1"/>
  <mergeCells count="8">
    <mergeCell ref="B6:F6"/>
    <mergeCell ref="I6:N6"/>
    <mergeCell ref="B1:D1"/>
    <mergeCell ref="H1:J1"/>
    <mergeCell ref="B2:D4"/>
    <mergeCell ref="I2:N2"/>
    <mergeCell ref="I3:N3"/>
    <mergeCell ref="I4:N4"/>
  </mergeCells>
  <pageMargins left="0.70866141732283472" right="0.70866141732283472" top="0.74803149606299213" bottom="0.74803149606299213" header="0.51181102362204722" footer="0.51181102362204722"/>
  <pageSetup paperSize="9" scale="58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RESUM</vt:lpstr>
      <vt:lpstr>ANNEX 1</vt:lpstr>
      <vt:lpstr>LOT 1</vt:lpstr>
      <vt:lpstr>LOT 2</vt:lpstr>
      <vt:lpstr>LOT 3</vt:lpstr>
      <vt:lpstr>LOT 4</vt:lpstr>
      <vt:lpstr>LOT 5</vt:lpstr>
      <vt:lpstr>LOT 6</vt:lpstr>
      <vt:lpstr>LOT 7</vt:lpstr>
      <vt:lpstr>LOT 8</vt:lpstr>
      <vt:lpstr>LOT 9</vt:lpstr>
      <vt:lpstr>LOT 10</vt:lpstr>
      <vt:lpstr>LOT 11</vt:lpstr>
      <vt:lpstr>LOT 12</vt:lpstr>
      <vt:lpstr>LOT 13</vt:lpstr>
      <vt:lpstr>LOT 14</vt:lpstr>
      <vt:lpstr>LOT 15</vt:lpstr>
      <vt:lpstr>LOT 16</vt:lpstr>
      <vt:lpstr>LOT 17</vt:lpstr>
      <vt:lpstr>LOT 18</vt:lpstr>
      <vt:lpstr>LOT 19</vt:lpstr>
      <vt:lpstr>LOT 20</vt:lpstr>
      <vt:lpstr>LOT 21</vt:lpstr>
      <vt:lpstr>LOT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 SERRATS</dc:creator>
  <cp:lastModifiedBy>MARIA ARANZAZU MARTINEZ VASCO</cp:lastModifiedBy>
  <cp:lastPrinted>2024-01-25T13:00:25Z</cp:lastPrinted>
  <dcterms:created xsi:type="dcterms:W3CDTF">2020-10-02T07:03:39Z</dcterms:created>
  <dcterms:modified xsi:type="dcterms:W3CDTF">2024-07-18T12:25:17Z</dcterms:modified>
</cp:coreProperties>
</file>