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RHG\Desktop\"/>
    </mc:Choice>
  </mc:AlternateContent>
  <xr:revisionPtr revIDLastSave="0" documentId="13_ncr:1_{182BC3EF-810B-4B69-A724-C57D395D199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ull2" sheetId="2" r:id="rId1"/>
    <sheet name="Full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3" i="2" l="1"/>
  <c r="H42" i="2"/>
  <c r="H38" i="2"/>
  <c r="H37" i="2"/>
  <c r="H34" i="2"/>
  <c r="H33" i="2"/>
  <c r="H30" i="2"/>
  <c r="H29" i="2"/>
  <c r="H28" i="2"/>
  <c r="H27" i="2"/>
  <c r="H22" i="2"/>
  <c r="D50" i="1"/>
  <c r="H21" i="2"/>
  <c r="H20" i="2"/>
  <c r="H16" i="2"/>
  <c r="H14" i="2"/>
  <c r="D5" i="1"/>
  <c r="H11" i="2"/>
  <c r="H9" i="2"/>
  <c r="E18" i="1"/>
  <c r="H7" i="2"/>
  <c r="H39" i="2" l="1"/>
  <c r="H23" i="2"/>
  <c r="H17" i="2"/>
  <c r="C45" i="1"/>
  <c r="H41" i="2" l="1"/>
  <c r="C99" i="1"/>
  <c r="C94" i="1"/>
  <c r="C89" i="1"/>
  <c r="C78" i="1"/>
  <c r="C73" i="1"/>
  <c r="C52" i="1"/>
  <c r="C54" i="1" s="1"/>
  <c r="C55" i="1" s="1"/>
  <c r="C60" i="1"/>
  <c r="C32" i="1"/>
  <c r="C14" i="1"/>
  <c r="C104" i="1"/>
  <c r="C84" i="1"/>
  <c r="C21" i="1"/>
  <c r="C26" i="1"/>
  <c r="C8" i="1"/>
  <c r="C106" i="1" l="1"/>
  <c r="C108" i="1" s="1"/>
  <c r="C62" i="1"/>
  <c r="C34" i="1"/>
</calcChain>
</file>

<file path=xl/sharedStrings.xml><?xml version="1.0" encoding="utf-8"?>
<sst xmlns="http://schemas.openxmlformats.org/spreadsheetml/2006/main" count="108" uniqueCount="71">
  <si>
    <t>Equipament tècnic</t>
  </si>
  <si>
    <t>GPS submètric</t>
  </si>
  <si>
    <t>Amortització vehicle 4X4 (15% preu adquisició)</t>
  </si>
  <si>
    <t>Equipament informàtic</t>
  </si>
  <si>
    <t>Desplaçaments</t>
  </si>
  <si>
    <t>Mitjana de KM per deplaçament</t>
  </si>
  <si>
    <t>Preu unitari Km</t>
  </si>
  <si>
    <t>Nombre de desplaçaments</t>
  </si>
  <si>
    <t>Personal</t>
  </si>
  <si>
    <t>Hora tècnic inventari Preu unitari</t>
  </si>
  <si>
    <t>Nombre d'hores X inventari</t>
  </si>
  <si>
    <t>Nombre d'inventaris</t>
  </si>
  <si>
    <t>TOTAL</t>
  </si>
  <si>
    <t>INVENTARIS</t>
  </si>
  <si>
    <t>Total Punts d'inventari</t>
  </si>
  <si>
    <t>Tasques prèvies</t>
  </si>
  <si>
    <t>Execussió punts d'inventari</t>
  </si>
  <si>
    <t>Tasques posteriors</t>
  </si>
  <si>
    <t>Tractament de dades, control de qualitat i entregables</t>
  </si>
  <si>
    <t>METODOLOGIA DE REFERÈNCIA</t>
  </si>
  <si>
    <t>Agrupació de formacions segons la resposta al sensors (valor estimat)</t>
  </si>
  <si>
    <t>Nombre de formacions forestals segons ORGEST</t>
  </si>
  <si>
    <t>Per cada formació seleccionada:</t>
  </si>
  <si>
    <t>Tàsques previs ( proposta agrupació de formacions, validació amb la part contractant)</t>
  </si>
  <si>
    <t>Elaboració d'entregables</t>
  </si>
  <si>
    <t>CREACIÓ PLATAFORMA WEB</t>
  </si>
  <si>
    <t>Disseny d'inventari, planificació de tasques i validació amb la part contractant</t>
  </si>
  <si>
    <t>Definició de característiques operatives (equipament informàtic necessari, connexions, software utilitzat, dominis, etc)</t>
  </si>
  <si>
    <t>Programació de la plataforma</t>
  </si>
  <si>
    <t xml:space="preserve">Disseny </t>
  </si>
  <si>
    <t>Característiques tècniques de la plataforma, planificació de tasques i validació amb la part contractant</t>
  </si>
  <si>
    <t>Implementació de la plataforma fase PRE PRODUCCIÓ (entorn per determinar)</t>
  </si>
  <si>
    <t>Implementació de la plataforma fase PRODUCCIÓ (entorn per determinar)</t>
  </si>
  <si>
    <t>Pla de formació d'usuaris</t>
  </si>
  <si>
    <t>Metodologia i Plataforma web</t>
  </si>
  <si>
    <t>Tractament de dades (estratificació, disseny d’inventari, models, mètriques, anàlisis de resultats,altres)</t>
  </si>
  <si>
    <t>Hores</t>
  </si>
  <si>
    <t>Hora tècnic Preu unitari</t>
  </si>
  <si>
    <t>Identificació i classificació d'indicadors, Definició de models estadístics, definició d'aplicabilitat i prova pilot</t>
  </si>
  <si>
    <t>TOTAL X 60</t>
  </si>
  <si>
    <t xml:space="preserve">TOTAL DIGIFORCAT </t>
  </si>
  <si>
    <t>Pressupost PROJECTE DIGIFORCAT</t>
  </si>
  <si>
    <t>Realització d’inventaris forestals</t>
  </si>
  <si>
    <t>Quantitat</t>
  </si>
  <si>
    <t>Concepte</t>
  </si>
  <si>
    <t>P. Unitari</t>
  </si>
  <si>
    <t>Import</t>
  </si>
  <si>
    <t>Hores de tècnic per disseny d'inventari, planificació de tasques i validació amb la part contractant</t>
  </si>
  <si>
    <t>Execució punts d'inventari</t>
  </si>
  <si>
    <t>Km de desplaçament en vehicle 4x4</t>
  </si>
  <si>
    <t>Hores de tècnic per l'execució dels punt d'inventari</t>
  </si>
  <si>
    <t>Material</t>
  </si>
  <si>
    <t>Hores de tècnic per al tractament de dades, control de qualitat i lliurables</t>
  </si>
  <si>
    <t>Establiment d’una metodologia de referència per realitzar inventaris amb tecnologia LIDAR</t>
  </si>
  <si>
    <t>Hores de tècnic per a la proposta agrupació de formacions i validació amb la part contractant</t>
  </si>
  <si>
    <t>Hores de tècnic per a la Identificació i classificació d'indicadors, Definició de models estadístics, definició d'aplicabilitat i prova pilot</t>
  </si>
  <si>
    <t>Hores de tècnic per a l'elaboració de lliurables</t>
  </si>
  <si>
    <t>Subtotal</t>
  </si>
  <si>
    <t>Desenvolupament d'una plataforma web</t>
  </si>
  <si>
    <t>Hores de tècnic per la definició de les característiques tècniques de la plataforma, planificació de tasques i validació amb la part contractant</t>
  </si>
  <si>
    <t>Hores de tècnic per a la definició de característiques operatives (equipament informàtic necessari, connexions, software utilitzat, dominis, etc)</t>
  </si>
  <si>
    <t>Hores de tècnic per  a la  Programació de la plataforma</t>
  </si>
  <si>
    <t>Hores de tècncic per al disseny de la plataforma</t>
  </si>
  <si>
    <t>Implementació de la plataforma</t>
  </si>
  <si>
    <t>Hores de tècnic fase de Pre-Producció</t>
  </si>
  <si>
    <t>Hores de tècnic en fase de Producció</t>
  </si>
  <si>
    <t>IVA</t>
  </si>
  <si>
    <t>SUBTOTAL</t>
  </si>
  <si>
    <t>(180 jornades laborals / 2 tècnics)</t>
  </si>
  <si>
    <t>(180 jornades laborals / 250 Km per jornada laboral)</t>
  </si>
  <si>
    <t>Mes de lloguer GPS de precisió submètrica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</si>
</sst>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name val="Helv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 indent="1"/>
    </xf>
    <xf numFmtId="49" fontId="0" fillId="0" borderId="0" xfId="0" applyNumberFormat="1" applyAlignment="1">
      <alignment horizontal="left" wrapText="1"/>
    </xf>
    <xf numFmtId="3" fontId="0" fillId="0" borderId="0" xfId="0" applyNumberFormat="1"/>
    <xf numFmtId="3" fontId="1" fillId="0" borderId="0" xfId="0" applyNumberFormat="1" applyFont="1"/>
    <xf numFmtId="0" fontId="1" fillId="0" borderId="0" xfId="0" applyFont="1" applyAlignment="1">
      <alignment horizontal="left"/>
    </xf>
    <xf numFmtId="0" fontId="1" fillId="2" borderId="0" xfId="0" applyFont="1" applyFill="1"/>
    <xf numFmtId="3" fontId="1" fillId="2" borderId="0" xfId="0" applyNumberFormat="1" applyFont="1" applyFill="1"/>
    <xf numFmtId="0" fontId="0" fillId="2" borderId="0" xfId="0" applyFill="1"/>
    <xf numFmtId="4" fontId="0" fillId="0" borderId="0" xfId="0" applyNumberFormat="1"/>
    <xf numFmtId="0" fontId="6" fillId="0" borderId="0" xfId="0" applyFont="1" applyAlignment="1">
      <alignment horizontal="center"/>
    </xf>
    <xf numFmtId="4" fontId="1" fillId="0" borderId="0" xfId="0" applyNumberFormat="1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45"/>
  <sheetViews>
    <sheetView tabSelected="1" topLeftCell="A19" workbookViewId="0">
      <selection activeCell="J45" sqref="J45"/>
    </sheetView>
  </sheetViews>
  <sheetFormatPr baseColWidth="10" defaultColWidth="8.88671875" defaultRowHeight="14.4" x14ac:dyDescent="0.3"/>
  <cols>
    <col min="1" max="2" width="11.33203125" customWidth="1"/>
    <col min="7" max="7" width="12.5546875" customWidth="1"/>
    <col min="8" max="8" width="11.6640625" customWidth="1"/>
    <col min="10" max="10" width="10.109375" bestFit="1" customWidth="1"/>
  </cols>
  <sheetData>
    <row r="3" spans="1:10" ht="30.75" customHeight="1" x14ac:dyDescent="0.35">
      <c r="A3" s="25" t="s">
        <v>41</v>
      </c>
      <c r="B3" s="25"/>
      <c r="C3" s="25"/>
      <c r="D3" s="25"/>
      <c r="E3" s="25"/>
      <c r="F3" s="25"/>
      <c r="G3" s="25"/>
    </row>
    <row r="4" spans="1:10" x14ac:dyDescent="0.3">
      <c r="A4" s="15" t="s">
        <v>43</v>
      </c>
      <c r="B4" s="26" t="s">
        <v>44</v>
      </c>
      <c r="C4" s="26"/>
      <c r="D4" s="26"/>
      <c r="E4" s="26"/>
      <c r="F4" s="26"/>
      <c r="G4" s="15" t="s">
        <v>45</v>
      </c>
      <c r="H4" s="15" t="s">
        <v>46</v>
      </c>
    </row>
    <row r="5" spans="1:10" ht="18" x14ac:dyDescent="0.35">
      <c r="A5" s="28" t="s">
        <v>42</v>
      </c>
      <c r="B5" s="28"/>
      <c r="C5" s="28"/>
      <c r="D5" s="28"/>
      <c r="E5" s="28"/>
      <c r="F5" s="28"/>
      <c r="G5" s="28"/>
      <c r="H5" s="28"/>
    </row>
    <row r="6" spans="1:10" x14ac:dyDescent="0.3">
      <c r="A6" s="18" t="s">
        <v>15</v>
      </c>
      <c r="B6" s="18"/>
      <c r="C6" s="18"/>
      <c r="D6" s="18"/>
      <c r="E6" s="18"/>
      <c r="F6" s="18"/>
      <c r="G6" s="18"/>
      <c r="H6" s="18"/>
    </row>
    <row r="7" spans="1:10" ht="31.2" customHeight="1" x14ac:dyDescent="0.3">
      <c r="A7">
        <v>215</v>
      </c>
      <c r="B7" s="27" t="s">
        <v>47</v>
      </c>
      <c r="C7" s="27"/>
      <c r="D7" s="27"/>
      <c r="E7" s="27"/>
      <c r="F7" s="27"/>
      <c r="G7">
        <v>30</v>
      </c>
      <c r="H7" s="14">
        <f>A7*G7</f>
        <v>6450</v>
      </c>
    </row>
    <row r="8" spans="1:10" x14ac:dyDescent="0.3">
      <c r="A8" s="18" t="s">
        <v>48</v>
      </c>
      <c r="B8" s="18"/>
      <c r="C8" s="18"/>
      <c r="D8" s="18"/>
      <c r="E8" s="18"/>
      <c r="F8" s="18"/>
      <c r="G8" s="18"/>
      <c r="H8" s="18"/>
    </row>
    <row r="9" spans="1:10" x14ac:dyDescent="0.3">
      <c r="A9" s="20">
        <v>45035</v>
      </c>
      <c r="B9" s="23" t="s">
        <v>49</v>
      </c>
      <c r="C9" s="23"/>
      <c r="D9" s="23"/>
      <c r="E9" s="23"/>
      <c r="F9" s="23"/>
      <c r="G9" s="20">
        <v>0.3</v>
      </c>
      <c r="H9" s="21">
        <f>A9*G9</f>
        <v>13510.5</v>
      </c>
    </row>
    <row r="10" spans="1:10" x14ac:dyDescent="0.3">
      <c r="A10" s="20"/>
      <c r="B10" s="22" t="s">
        <v>69</v>
      </c>
      <c r="C10" s="22"/>
      <c r="D10" s="22"/>
      <c r="E10" s="22"/>
      <c r="F10" s="22"/>
      <c r="G10" s="20"/>
      <c r="H10" s="21"/>
    </row>
    <row r="11" spans="1:10" x14ac:dyDescent="0.3">
      <c r="A11">
        <v>2900</v>
      </c>
      <c r="B11" s="24" t="s">
        <v>50</v>
      </c>
      <c r="C11" s="24"/>
      <c r="D11" s="24"/>
      <c r="E11" s="24"/>
      <c r="F11" s="24"/>
      <c r="G11">
        <v>30</v>
      </c>
      <c r="H11" s="14">
        <f>A11*G11</f>
        <v>87000</v>
      </c>
    </row>
    <row r="12" spans="1:10" x14ac:dyDescent="0.3">
      <c r="B12" s="5" t="s">
        <v>68</v>
      </c>
      <c r="C12" s="5"/>
      <c r="D12" s="5"/>
      <c r="E12" s="5"/>
      <c r="F12" s="5"/>
      <c r="H12" s="14"/>
    </row>
    <row r="13" spans="1:10" x14ac:dyDescent="0.3">
      <c r="A13" s="18" t="s">
        <v>51</v>
      </c>
      <c r="B13" s="18"/>
      <c r="C13" s="18"/>
      <c r="D13" s="18"/>
      <c r="E13" s="18"/>
      <c r="F13" s="18"/>
      <c r="G13" s="18"/>
      <c r="H13" s="18"/>
    </row>
    <row r="14" spans="1:10" x14ac:dyDescent="0.3">
      <c r="A14">
        <v>8.1999999999999993</v>
      </c>
      <c r="B14" s="24" t="s">
        <v>70</v>
      </c>
      <c r="C14" s="24"/>
      <c r="D14" s="24"/>
      <c r="E14" s="24"/>
      <c r="F14" s="24"/>
      <c r="G14">
        <v>400</v>
      </c>
      <c r="H14" s="14">
        <f>A14*G14</f>
        <v>3279.9999999999995</v>
      </c>
    </row>
    <row r="15" spans="1:10" x14ac:dyDescent="0.3">
      <c r="A15" s="18" t="s">
        <v>17</v>
      </c>
      <c r="B15" s="18"/>
      <c r="C15" s="18"/>
      <c r="D15" s="18"/>
      <c r="E15" s="18"/>
      <c r="F15" s="18"/>
      <c r="G15" s="18"/>
      <c r="H15" s="18"/>
    </row>
    <row r="16" spans="1:10" ht="32.4" customHeight="1" x14ac:dyDescent="0.3">
      <c r="A16">
        <v>380</v>
      </c>
      <c r="B16" s="27" t="s">
        <v>52</v>
      </c>
      <c r="C16" s="27"/>
      <c r="D16" s="27"/>
      <c r="E16" s="27"/>
      <c r="F16" s="27"/>
      <c r="G16">
        <v>30</v>
      </c>
      <c r="H16" s="14">
        <f t="shared" ref="H16" si="0">A16*G16</f>
        <v>11400</v>
      </c>
      <c r="J16" s="14"/>
    </row>
    <row r="17" spans="1:10" x14ac:dyDescent="0.3">
      <c r="A17" s="29" t="s">
        <v>57</v>
      </c>
      <c r="B17" s="29"/>
      <c r="C17" s="29"/>
      <c r="D17" s="29"/>
      <c r="E17" s="29"/>
      <c r="F17" s="29"/>
      <c r="G17" s="29"/>
      <c r="H17" s="16">
        <f>SUM(H7:H16)</f>
        <v>121640.5</v>
      </c>
      <c r="J17" s="14"/>
    </row>
    <row r="19" spans="1:10" ht="30.75" customHeight="1" x14ac:dyDescent="0.3">
      <c r="A19" s="31" t="s">
        <v>53</v>
      </c>
      <c r="B19" s="31"/>
      <c r="C19" s="31"/>
      <c r="D19" s="31"/>
      <c r="E19" s="31"/>
      <c r="F19" s="31"/>
      <c r="G19" s="31"/>
      <c r="H19" s="31"/>
      <c r="I19" s="17"/>
    </row>
    <row r="20" spans="1:10" ht="33" customHeight="1" x14ac:dyDescent="0.3">
      <c r="A20">
        <v>120</v>
      </c>
      <c r="B20" s="27" t="s">
        <v>54</v>
      </c>
      <c r="C20" s="27"/>
      <c r="D20" s="27"/>
      <c r="E20" s="27"/>
      <c r="F20" s="27"/>
      <c r="G20">
        <v>30</v>
      </c>
      <c r="H20" s="14">
        <f t="shared" ref="H20:H22" si="1">A20*G20</f>
        <v>3600</v>
      </c>
    </row>
    <row r="21" spans="1:10" ht="44.4" customHeight="1" x14ac:dyDescent="0.3">
      <c r="A21">
        <v>1440</v>
      </c>
      <c r="B21" s="27" t="s">
        <v>55</v>
      </c>
      <c r="C21" s="27"/>
      <c r="D21" s="27"/>
      <c r="E21" s="27"/>
      <c r="F21" s="27"/>
      <c r="G21">
        <v>30</v>
      </c>
      <c r="H21" s="14">
        <f t="shared" si="1"/>
        <v>43200</v>
      </c>
    </row>
    <row r="22" spans="1:10" x14ac:dyDescent="0.3">
      <c r="A22">
        <v>120</v>
      </c>
      <c r="B22" s="24" t="s">
        <v>56</v>
      </c>
      <c r="C22" s="24"/>
      <c r="D22" s="24"/>
      <c r="E22" s="24"/>
      <c r="F22" s="24"/>
      <c r="G22">
        <v>30</v>
      </c>
      <c r="H22" s="14">
        <f t="shared" si="1"/>
        <v>3600</v>
      </c>
    </row>
    <row r="23" spans="1:10" x14ac:dyDescent="0.3">
      <c r="A23" s="29" t="s">
        <v>57</v>
      </c>
      <c r="B23" s="29"/>
      <c r="C23" s="29"/>
      <c r="D23" s="29"/>
      <c r="E23" s="29"/>
      <c r="F23" s="29"/>
      <c r="G23" s="29"/>
      <c r="H23" s="16">
        <f>SUM(H20:H22)</f>
        <v>50400</v>
      </c>
    </row>
    <row r="25" spans="1:10" ht="15.6" x14ac:dyDescent="0.3">
      <c r="A25" s="30" t="s">
        <v>58</v>
      </c>
      <c r="B25" s="30"/>
      <c r="C25" s="30"/>
      <c r="D25" s="30"/>
      <c r="E25" s="30"/>
      <c r="F25" s="30"/>
      <c r="G25" s="30"/>
      <c r="H25" s="30"/>
    </row>
    <row r="26" spans="1:10" x14ac:dyDescent="0.3">
      <c r="A26" s="1" t="s">
        <v>15</v>
      </c>
      <c r="B26" s="1"/>
    </row>
    <row r="27" spans="1:10" ht="45.6" customHeight="1" x14ac:dyDescent="0.3">
      <c r="A27">
        <v>100</v>
      </c>
      <c r="B27" s="27" t="s">
        <v>59</v>
      </c>
      <c r="C27" s="27"/>
      <c r="D27" s="27"/>
      <c r="E27" s="27"/>
      <c r="F27" s="27"/>
      <c r="G27">
        <v>30</v>
      </c>
      <c r="H27" s="14">
        <f t="shared" ref="H27:H30" si="2">A27*G27</f>
        <v>3000</v>
      </c>
    </row>
    <row r="28" spans="1:10" ht="46.95" customHeight="1" x14ac:dyDescent="0.3">
      <c r="A28">
        <v>50</v>
      </c>
      <c r="B28" s="27" t="s">
        <v>60</v>
      </c>
      <c r="C28" s="27"/>
      <c r="D28" s="27"/>
      <c r="E28" s="27"/>
      <c r="F28" s="27"/>
      <c r="G28">
        <v>30</v>
      </c>
      <c r="H28" s="14">
        <f t="shared" si="2"/>
        <v>1500</v>
      </c>
    </row>
    <row r="29" spans="1:10" ht="18" customHeight="1" x14ac:dyDescent="0.3">
      <c r="A29">
        <v>670</v>
      </c>
      <c r="B29" s="32" t="s">
        <v>61</v>
      </c>
      <c r="C29" s="32"/>
      <c r="D29" s="32"/>
      <c r="E29" s="32"/>
      <c r="F29" s="32"/>
      <c r="G29">
        <v>30</v>
      </c>
      <c r="H29" s="14">
        <f t="shared" si="2"/>
        <v>20100</v>
      </c>
    </row>
    <row r="30" spans="1:10" x14ac:dyDescent="0.3">
      <c r="A30">
        <v>150</v>
      </c>
      <c r="B30" t="s">
        <v>62</v>
      </c>
      <c r="G30">
        <v>30</v>
      </c>
      <c r="H30" s="14">
        <f t="shared" si="2"/>
        <v>4500</v>
      </c>
    </row>
    <row r="31" spans="1:10" x14ac:dyDescent="0.3">
      <c r="H31" s="14"/>
    </row>
    <row r="32" spans="1:10" x14ac:dyDescent="0.3">
      <c r="A32" s="1" t="s">
        <v>63</v>
      </c>
    </row>
    <row r="33" spans="1:10" x14ac:dyDescent="0.3">
      <c r="A33">
        <v>250</v>
      </c>
      <c r="B33" s="24" t="s">
        <v>64</v>
      </c>
      <c r="C33" s="24"/>
      <c r="D33" s="24"/>
      <c r="E33" s="24"/>
      <c r="F33" s="24"/>
      <c r="G33">
        <v>30</v>
      </c>
      <c r="H33" s="14">
        <f t="shared" ref="H33:H34" si="3">A33*G33</f>
        <v>7500</v>
      </c>
    </row>
    <row r="34" spans="1:10" x14ac:dyDescent="0.3">
      <c r="A34">
        <v>150</v>
      </c>
      <c r="B34" t="s">
        <v>65</v>
      </c>
      <c r="G34">
        <v>30</v>
      </c>
      <c r="H34" s="14">
        <f t="shared" si="3"/>
        <v>4500</v>
      </c>
    </row>
    <row r="36" spans="1:10" x14ac:dyDescent="0.3">
      <c r="A36" s="1" t="s">
        <v>33</v>
      </c>
      <c r="B36" s="19"/>
      <c r="C36" s="19"/>
      <c r="D36" s="19"/>
      <c r="E36" s="19"/>
      <c r="F36" s="19"/>
      <c r="G36" s="19"/>
      <c r="H36" s="19"/>
    </row>
    <row r="37" spans="1:10" ht="15" customHeight="1" x14ac:dyDescent="0.3">
      <c r="A37" s="20">
        <v>1</v>
      </c>
      <c r="B37" s="24" t="s">
        <v>34</v>
      </c>
      <c r="C37" s="24"/>
      <c r="D37" s="24"/>
      <c r="E37" s="24"/>
      <c r="F37" s="24"/>
      <c r="G37" s="20">
        <v>4000</v>
      </c>
      <c r="H37" s="21">
        <f t="shared" ref="H37:H38" si="4">A37*G37</f>
        <v>4000</v>
      </c>
    </row>
    <row r="38" spans="1:10" ht="28.2" customHeight="1" x14ac:dyDescent="0.3">
      <c r="A38" s="20">
        <v>1</v>
      </c>
      <c r="B38" s="27" t="s">
        <v>35</v>
      </c>
      <c r="C38" s="27"/>
      <c r="D38" s="27"/>
      <c r="E38" s="27"/>
      <c r="F38" s="27"/>
      <c r="G38" s="20">
        <v>6000</v>
      </c>
      <c r="H38" s="21">
        <f t="shared" si="4"/>
        <v>6000</v>
      </c>
    </row>
    <row r="39" spans="1:10" x14ac:dyDescent="0.3">
      <c r="A39" s="29" t="s">
        <v>57</v>
      </c>
      <c r="B39" s="29"/>
      <c r="C39" s="29"/>
      <c r="D39" s="29"/>
      <c r="E39" s="29"/>
      <c r="F39" s="29"/>
      <c r="G39" s="29"/>
      <c r="H39" s="16">
        <f>SUM(H27:H38)</f>
        <v>51100</v>
      </c>
    </row>
    <row r="41" spans="1:10" x14ac:dyDescent="0.3">
      <c r="A41" s="29" t="s">
        <v>67</v>
      </c>
      <c r="B41" s="29"/>
      <c r="C41" s="29"/>
      <c r="D41" s="29"/>
      <c r="E41" s="29"/>
      <c r="F41" s="29"/>
      <c r="G41" s="29"/>
      <c r="H41" s="16">
        <f>H17+H23+H39</f>
        <v>223140.5</v>
      </c>
    </row>
    <row r="42" spans="1:10" x14ac:dyDescent="0.3">
      <c r="A42" s="29" t="s">
        <v>66</v>
      </c>
      <c r="B42" s="29"/>
      <c r="C42" s="29"/>
      <c r="D42" s="29"/>
      <c r="E42" s="29"/>
      <c r="F42" s="29"/>
      <c r="G42" s="29" t="s">
        <v>66</v>
      </c>
      <c r="H42" s="16">
        <f>H41*0.21</f>
        <v>46859.504999999997</v>
      </c>
    </row>
    <row r="43" spans="1:10" x14ac:dyDescent="0.3">
      <c r="A43" s="29" t="s">
        <v>12</v>
      </c>
      <c r="B43" s="29"/>
      <c r="C43" s="29"/>
      <c r="D43" s="29"/>
      <c r="E43" s="29"/>
      <c r="F43" s="29"/>
      <c r="G43" s="29" t="s">
        <v>12</v>
      </c>
      <c r="H43" s="16">
        <f>H41+H42</f>
        <v>270000.005</v>
      </c>
    </row>
    <row r="45" spans="1:10" x14ac:dyDescent="0.3">
      <c r="J45" s="14"/>
    </row>
  </sheetData>
  <mergeCells count="25">
    <mergeCell ref="A23:G23"/>
    <mergeCell ref="A25:H25"/>
    <mergeCell ref="A19:H19"/>
    <mergeCell ref="A43:G43"/>
    <mergeCell ref="B27:F27"/>
    <mergeCell ref="B28:F28"/>
    <mergeCell ref="B29:F29"/>
    <mergeCell ref="B33:F33"/>
    <mergeCell ref="B37:F37"/>
    <mergeCell ref="B38:F38"/>
    <mergeCell ref="A39:G39"/>
    <mergeCell ref="A41:G41"/>
    <mergeCell ref="A42:G42"/>
    <mergeCell ref="B16:F16"/>
    <mergeCell ref="B20:F20"/>
    <mergeCell ref="B21:F21"/>
    <mergeCell ref="B22:F22"/>
    <mergeCell ref="A17:G17"/>
    <mergeCell ref="B9:F9"/>
    <mergeCell ref="B11:F11"/>
    <mergeCell ref="B14:F14"/>
    <mergeCell ref="A3:G3"/>
    <mergeCell ref="B4:F4"/>
    <mergeCell ref="B7:F7"/>
    <mergeCell ref="A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08"/>
  <sheetViews>
    <sheetView topLeftCell="A94" zoomScale="130" zoomScaleNormal="130" workbookViewId="0">
      <selection activeCell="B102" sqref="B102:B103"/>
    </sheetView>
  </sheetViews>
  <sheetFormatPr baseColWidth="10" defaultColWidth="8.88671875" defaultRowHeight="14.4" x14ac:dyDescent="0.3"/>
  <cols>
    <col min="2" max="2" width="63.88671875" bestFit="1" customWidth="1"/>
    <col min="3" max="3" width="10.5546875" customWidth="1"/>
    <col min="5" max="5" width="43.33203125" bestFit="1" customWidth="1"/>
  </cols>
  <sheetData>
    <row r="2" spans="2:5" ht="21" x14ac:dyDescent="0.4">
      <c r="B2" s="2" t="s">
        <v>13</v>
      </c>
    </row>
    <row r="4" spans="2:5" x14ac:dyDescent="0.3">
      <c r="B4" s="1" t="s">
        <v>0</v>
      </c>
    </row>
    <row r="5" spans="2:5" x14ac:dyDescent="0.3">
      <c r="B5" s="3" t="s">
        <v>1</v>
      </c>
      <c r="C5" s="8">
        <v>3500</v>
      </c>
      <c r="D5">
        <f>C5/E5</f>
        <v>2.8</v>
      </c>
      <c r="E5">
        <v>1250</v>
      </c>
    </row>
    <row r="6" spans="2:5" x14ac:dyDescent="0.3">
      <c r="B6" s="3" t="s">
        <v>2</v>
      </c>
      <c r="C6" s="8">
        <v>6000</v>
      </c>
    </row>
    <row r="7" spans="2:5" x14ac:dyDescent="0.3">
      <c r="B7" s="3" t="s">
        <v>3</v>
      </c>
      <c r="C7" s="8">
        <v>4000</v>
      </c>
    </row>
    <row r="8" spans="2:5" x14ac:dyDescent="0.3">
      <c r="C8" s="9">
        <f>SUM(C5:C7)</f>
        <v>13500</v>
      </c>
    </row>
    <row r="9" spans="2:5" x14ac:dyDescent="0.3">
      <c r="C9" s="9"/>
    </row>
    <row r="10" spans="2:5" x14ac:dyDescent="0.3">
      <c r="B10" s="1" t="s">
        <v>15</v>
      </c>
      <c r="C10" s="9"/>
    </row>
    <row r="11" spans="2:5" ht="28.8" x14ac:dyDescent="0.3">
      <c r="B11" s="7" t="s">
        <v>26</v>
      </c>
    </row>
    <row r="12" spans="2:5" x14ac:dyDescent="0.3">
      <c r="B12" s="6" t="s">
        <v>36</v>
      </c>
      <c r="C12" s="8">
        <v>250</v>
      </c>
    </row>
    <row r="13" spans="2:5" x14ac:dyDescent="0.3">
      <c r="B13" s="3" t="s">
        <v>37</v>
      </c>
      <c r="C13" s="8">
        <v>30</v>
      </c>
    </row>
    <row r="14" spans="2:5" x14ac:dyDescent="0.3">
      <c r="B14" s="3"/>
      <c r="C14" s="9">
        <f>C12*C13</f>
        <v>7500</v>
      </c>
    </row>
    <row r="15" spans="2:5" x14ac:dyDescent="0.3">
      <c r="C15" s="8"/>
    </row>
    <row r="16" spans="2:5" x14ac:dyDescent="0.3">
      <c r="B16" s="1" t="s">
        <v>16</v>
      </c>
      <c r="C16" s="8"/>
    </row>
    <row r="17" spans="2:5" x14ac:dyDescent="0.3">
      <c r="B17" s="4" t="s">
        <v>4</v>
      </c>
      <c r="C17" s="8"/>
    </row>
    <row r="18" spans="2:5" x14ac:dyDescent="0.3">
      <c r="B18" s="3" t="s">
        <v>7</v>
      </c>
      <c r="C18" s="8">
        <v>1800</v>
      </c>
      <c r="E18">
        <f>C18*C19</f>
        <v>90000</v>
      </c>
    </row>
    <row r="19" spans="2:5" x14ac:dyDescent="0.3">
      <c r="B19" s="3" t="s">
        <v>5</v>
      </c>
      <c r="C19" s="8">
        <v>50</v>
      </c>
    </row>
    <row r="20" spans="2:5" x14ac:dyDescent="0.3">
      <c r="B20" s="3" t="s">
        <v>6</v>
      </c>
      <c r="C20" s="14">
        <v>0.3</v>
      </c>
    </row>
    <row r="21" spans="2:5" x14ac:dyDescent="0.3">
      <c r="B21" s="3"/>
      <c r="C21" s="9">
        <f>C19*C20*C18</f>
        <v>27000</v>
      </c>
    </row>
    <row r="22" spans="2:5" x14ac:dyDescent="0.3">
      <c r="B22" s="4" t="s">
        <v>8</v>
      </c>
      <c r="C22" s="8"/>
    </row>
    <row r="23" spans="2:5" x14ac:dyDescent="0.3">
      <c r="B23" s="3" t="s">
        <v>9</v>
      </c>
      <c r="C23" s="8">
        <v>30</v>
      </c>
    </row>
    <row r="24" spans="2:5" x14ac:dyDescent="0.3">
      <c r="B24" s="3" t="s">
        <v>10</v>
      </c>
      <c r="C24" s="8">
        <v>1</v>
      </c>
    </row>
    <row r="25" spans="2:5" x14ac:dyDescent="0.3">
      <c r="B25" s="3" t="s">
        <v>11</v>
      </c>
      <c r="C25" s="8">
        <v>1800</v>
      </c>
    </row>
    <row r="26" spans="2:5" x14ac:dyDescent="0.3">
      <c r="B26" s="3" t="s">
        <v>14</v>
      </c>
      <c r="C26" s="9">
        <f>C23*C24*C25</f>
        <v>54000</v>
      </c>
    </row>
    <row r="27" spans="2:5" x14ac:dyDescent="0.3">
      <c r="B27" s="3"/>
      <c r="C27" s="9"/>
    </row>
    <row r="28" spans="2:5" x14ac:dyDescent="0.3">
      <c r="B28" s="10" t="s">
        <v>17</v>
      </c>
      <c r="C28" s="9"/>
    </row>
    <row r="29" spans="2:5" x14ac:dyDescent="0.3">
      <c r="B29" s="5" t="s">
        <v>18</v>
      </c>
    </row>
    <row r="30" spans="2:5" x14ac:dyDescent="0.3">
      <c r="B30" s="6" t="s">
        <v>36</v>
      </c>
      <c r="C30" s="8">
        <v>600</v>
      </c>
    </row>
    <row r="31" spans="2:5" x14ac:dyDescent="0.3">
      <c r="B31" s="3" t="s">
        <v>37</v>
      </c>
      <c r="C31" s="8">
        <v>30</v>
      </c>
    </row>
    <row r="32" spans="2:5" x14ac:dyDescent="0.3">
      <c r="B32" s="5"/>
      <c r="C32" s="9">
        <f>C30*C31</f>
        <v>18000</v>
      </c>
    </row>
    <row r="33" spans="2:3" x14ac:dyDescent="0.3">
      <c r="C33" s="8"/>
    </row>
    <row r="34" spans="2:3" x14ac:dyDescent="0.3">
      <c r="B34" s="11" t="s">
        <v>12</v>
      </c>
      <c r="C34" s="12">
        <f>SUM(C8,C14,C21,C26,C32)</f>
        <v>120000</v>
      </c>
    </row>
    <row r="35" spans="2:3" x14ac:dyDescent="0.3">
      <c r="C35" s="8"/>
    </row>
    <row r="36" spans="2:3" x14ac:dyDescent="0.3">
      <c r="C36" s="8"/>
    </row>
    <row r="37" spans="2:3" ht="21" x14ac:dyDescent="0.4">
      <c r="B37" s="2" t="s">
        <v>19</v>
      </c>
      <c r="C37" s="8"/>
    </row>
    <row r="38" spans="2:3" x14ac:dyDescent="0.3">
      <c r="C38" s="8"/>
    </row>
    <row r="39" spans="2:3" x14ac:dyDescent="0.3">
      <c r="B39" t="s">
        <v>21</v>
      </c>
      <c r="C39" s="8">
        <v>178</v>
      </c>
    </row>
    <row r="40" spans="2:3" x14ac:dyDescent="0.3">
      <c r="B40" t="s">
        <v>20</v>
      </c>
      <c r="C40" s="8">
        <v>60</v>
      </c>
    </row>
    <row r="41" spans="2:3" x14ac:dyDescent="0.3">
      <c r="C41" s="8"/>
    </row>
    <row r="42" spans="2:3" ht="28.8" x14ac:dyDescent="0.3">
      <c r="B42" s="7" t="s">
        <v>23</v>
      </c>
    </row>
    <row r="43" spans="2:3" x14ac:dyDescent="0.3">
      <c r="B43" s="6" t="s">
        <v>36</v>
      </c>
      <c r="C43" s="8">
        <v>120</v>
      </c>
    </row>
    <row r="44" spans="2:3" x14ac:dyDescent="0.3">
      <c r="B44" s="3" t="s">
        <v>37</v>
      </c>
      <c r="C44" s="8">
        <v>30</v>
      </c>
    </row>
    <row r="45" spans="2:3" x14ac:dyDescent="0.3">
      <c r="B45" s="7"/>
      <c r="C45" s="9">
        <f>C43*C44</f>
        <v>3600</v>
      </c>
    </row>
    <row r="46" spans="2:3" x14ac:dyDescent="0.3">
      <c r="C46" s="8"/>
    </row>
    <row r="47" spans="2:3" x14ac:dyDescent="0.3">
      <c r="B47" t="s">
        <v>22</v>
      </c>
      <c r="C47" s="8"/>
    </row>
    <row r="48" spans="2:3" x14ac:dyDescent="0.3">
      <c r="C48" s="8"/>
    </row>
    <row r="49" spans="2:4" ht="28.8" x14ac:dyDescent="0.3">
      <c r="B49" s="6" t="s">
        <v>38</v>
      </c>
      <c r="C49" s="8"/>
    </row>
    <row r="50" spans="2:4" x14ac:dyDescent="0.3">
      <c r="B50" s="6" t="s">
        <v>36</v>
      </c>
      <c r="C50" s="8">
        <v>24</v>
      </c>
      <c r="D50">
        <f>24*60</f>
        <v>1440</v>
      </c>
    </row>
    <row r="51" spans="2:4" x14ac:dyDescent="0.3">
      <c r="B51" s="3" t="s">
        <v>37</v>
      </c>
      <c r="C51" s="8">
        <v>30</v>
      </c>
    </row>
    <row r="52" spans="2:4" x14ac:dyDescent="0.3">
      <c r="C52" s="8">
        <f>C50*C51</f>
        <v>720</v>
      </c>
    </row>
    <row r="53" spans="2:4" x14ac:dyDescent="0.3">
      <c r="B53" s="3"/>
      <c r="C53" s="8"/>
    </row>
    <row r="54" spans="2:4" x14ac:dyDescent="0.3">
      <c r="B54" s="3" t="s">
        <v>12</v>
      </c>
      <c r="C54" s="8">
        <f>C52+C53</f>
        <v>720</v>
      </c>
    </row>
    <row r="55" spans="2:4" x14ac:dyDescent="0.3">
      <c r="B55" s="3" t="s">
        <v>39</v>
      </c>
      <c r="C55" s="9">
        <f>C40*C54</f>
        <v>43200</v>
      </c>
    </row>
    <row r="56" spans="2:4" x14ac:dyDescent="0.3">
      <c r="C56" s="8"/>
    </row>
    <row r="57" spans="2:4" x14ac:dyDescent="0.3">
      <c r="B57" s="5" t="s">
        <v>24</v>
      </c>
    </row>
    <row r="58" spans="2:4" x14ac:dyDescent="0.3">
      <c r="B58" s="6" t="s">
        <v>36</v>
      </c>
      <c r="C58" s="8">
        <v>120</v>
      </c>
    </row>
    <row r="59" spans="2:4" x14ac:dyDescent="0.3">
      <c r="B59" s="3" t="s">
        <v>37</v>
      </c>
      <c r="C59" s="8">
        <v>30</v>
      </c>
    </row>
    <row r="60" spans="2:4" x14ac:dyDescent="0.3">
      <c r="B60" s="3"/>
      <c r="C60" s="9">
        <f>C58*C59</f>
        <v>3600</v>
      </c>
    </row>
    <row r="61" spans="2:4" x14ac:dyDescent="0.3">
      <c r="C61" s="8"/>
    </row>
    <row r="62" spans="2:4" x14ac:dyDescent="0.3">
      <c r="B62" s="13" t="s">
        <v>12</v>
      </c>
      <c r="C62" s="12">
        <f>C45+C55+C60</f>
        <v>50400</v>
      </c>
    </row>
    <row r="66" spans="2:3" ht="21" x14ac:dyDescent="0.4">
      <c r="B66" s="2" t="s">
        <v>25</v>
      </c>
    </row>
    <row r="69" spans="2:3" x14ac:dyDescent="0.3">
      <c r="B69" s="1" t="s">
        <v>15</v>
      </c>
    </row>
    <row r="70" spans="2:3" ht="28.8" x14ac:dyDescent="0.3">
      <c r="B70" s="7" t="s">
        <v>30</v>
      </c>
    </row>
    <row r="71" spans="2:3" x14ac:dyDescent="0.3">
      <c r="B71" s="6" t="s">
        <v>36</v>
      </c>
      <c r="C71" s="8">
        <v>100</v>
      </c>
    </row>
    <row r="72" spans="2:3" x14ac:dyDescent="0.3">
      <c r="B72" s="3" t="s">
        <v>37</v>
      </c>
      <c r="C72" s="8">
        <v>30</v>
      </c>
    </row>
    <row r="73" spans="2:3" x14ac:dyDescent="0.3">
      <c r="B73" s="7"/>
      <c r="C73" s="9">
        <f>C71*C72</f>
        <v>3000</v>
      </c>
    </row>
    <row r="74" spans="2:3" x14ac:dyDescent="0.3">
      <c r="B74" s="7"/>
      <c r="C74" s="9"/>
    </row>
    <row r="75" spans="2:3" ht="28.8" x14ac:dyDescent="0.3">
      <c r="B75" s="7" t="s">
        <v>27</v>
      </c>
    </row>
    <row r="76" spans="2:3" x14ac:dyDescent="0.3">
      <c r="B76" s="6" t="s">
        <v>36</v>
      </c>
      <c r="C76" s="8">
        <v>40</v>
      </c>
    </row>
    <row r="77" spans="2:3" x14ac:dyDescent="0.3">
      <c r="B77" s="3" t="s">
        <v>37</v>
      </c>
      <c r="C77" s="8">
        <v>30</v>
      </c>
    </row>
    <row r="78" spans="2:3" x14ac:dyDescent="0.3">
      <c r="B78" s="7"/>
      <c r="C78" s="9">
        <f>C76*C77</f>
        <v>1200</v>
      </c>
    </row>
    <row r="79" spans="2:3" x14ac:dyDescent="0.3">
      <c r="B79" s="7"/>
      <c r="C79" s="9"/>
    </row>
    <row r="80" spans="2:3" x14ac:dyDescent="0.3">
      <c r="C80" s="8"/>
    </row>
    <row r="81" spans="2:3" x14ac:dyDescent="0.3">
      <c r="B81" t="s">
        <v>28</v>
      </c>
      <c r="C81" s="8"/>
    </row>
    <row r="82" spans="2:3" x14ac:dyDescent="0.3">
      <c r="B82" s="6" t="s">
        <v>36</v>
      </c>
      <c r="C82" s="8">
        <v>650</v>
      </c>
    </row>
    <row r="83" spans="2:3" x14ac:dyDescent="0.3">
      <c r="B83" s="3" t="s">
        <v>37</v>
      </c>
      <c r="C83" s="8">
        <v>30</v>
      </c>
    </row>
    <row r="84" spans="2:3" x14ac:dyDescent="0.3">
      <c r="B84" s="3" t="s">
        <v>12</v>
      </c>
      <c r="C84" s="9">
        <f>C82*C83</f>
        <v>19500</v>
      </c>
    </row>
    <row r="85" spans="2:3" x14ac:dyDescent="0.3">
      <c r="B85" s="3"/>
      <c r="C85" s="8"/>
    </row>
    <row r="86" spans="2:3" x14ac:dyDescent="0.3">
      <c r="B86" s="5" t="s">
        <v>29</v>
      </c>
    </row>
    <row r="87" spans="2:3" x14ac:dyDescent="0.3">
      <c r="B87" s="6" t="s">
        <v>36</v>
      </c>
      <c r="C87" s="8">
        <v>150</v>
      </c>
    </row>
    <row r="88" spans="2:3" x14ac:dyDescent="0.3">
      <c r="B88" s="3" t="s">
        <v>37</v>
      </c>
      <c r="C88" s="8">
        <v>30</v>
      </c>
    </row>
    <row r="89" spans="2:3" x14ac:dyDescent="0.3">
      <c r="B89" s="5"/>
      <c r="C89" s="9">
        <f>C87*C88</f>
        <v>4500</v>
      </c>
    </row>
    <row r="90" spans="2:3" x14ac:dyDescent="0.3">
      <c r="B90" s="5"/>
      <c r="C90" s="8"/>
    </row>
    <row r="91" spans="2:3" ht="28.8" x14ac:dyDescent="0.3">
      <c r="B91" s="7" t="s">
        <v>31</v>
      </c>
    </row>
    <row r="92" spans="2:3" x14ac:dyDescent="0.3">
      <c r="B92" s="6" t="s">
        <v>36</v>
      </c>
      <c r="C92" s="8">
        <v>250</v>
      </c>
    </row>
    <row r="93" spans="2:3" x14ac:dyDescent="0.3">
      <c r="B93" s="3" t="s">
        <v>37</v>
      </c>
      <c r="C93" s="8">
        <v>30</v>
      </c>
    </row>
    <row r="94" spans="2:3" x14ac:dyDescent="0.3">
      <c r="B94" s="7"/>
      <c r="C94" s="9">
        <f>C92*C93</f>
        <v>7500</v>
      </c>
    </row>
    <row r="95" spans="2:3" x14ac:dyDescent="0.3">
      <c r="C95" s="8"/>
    </row>
    <row r="96" spans="2:3" ht="30.75" customHeight="1" x14ac:dyDescent="0.3">
      <c r="B96" s="7" t="s">
        <v>32</v>
      </c>
    </row>
    <row r="97" spans="2:3" ht="15" customHeight="1" x14ac:dyDescent="0.3">
      <c r="B97" s="6" t="s">
        <v>36</v>
      </c>
      <c r="C97" s="8">
        <v>130</v>
      </c>
    </row>
    <row r="98" spans="2:3" ht="15" customHeight="1" x14ac:dyDescent="0.3">
      <c r="B98" s="3" t="s">
        <v>37</v>
      </c>
      <c r="C98" s="8">
        <v>30</v>
      </c>
    </row>
    <row r="99" spans="2:3" x14ac:dyDescent="0.3">
      <c r="B99" s="7"/>
      <c r="C99" s="9">
        <f>C97*C98</f>
        <v>3900</v>
      </c>
    </row>
    <row r="100" spans="2:3" x14ac:dyDescent="0.3">
      <c r="C100" s="8"/>
    </row>
    <row r="101" spans="2:3" x14ac:dyDescent="0.3">
      <c r="B101" t="s">
        <v>33</v>
      </c>
      <c r="C101" s="8"/>
    </row>
    <row r="102" spans="2:3" x14ac:dyDescent="0.3">
      <c r="B102" s="3" t="s">
        <v>34</v>
      </c>
      <c r="C102" s="8">
        <v>4000</v>
      </c>
    </row>
    <row r="103" spans="2:3" ht="28.8" x14ac:dyDescent="0.3">
      <c r="B103" s="6" t="s">
        <v>35</v>
      </c>
      <c r="C103" s="8">
        <v>6000</v>
      </c>
    </row>
    <row r="104" spans="2:3" x14ac:dyDescent="0.3">
      <c r="B104" t="s">
        <v>12</v>
      </c>
      <c r="C104" s="9">
        <f>C102+C103</f>
        <v>10000</v>
      </c>
    </row>
    <row r="105" spans="2:3" x14ac:dyDescent="0.3">
      <c r="C105" s="8"/>
    </row>
    <row r="106" spans="2:3" x14ac:dyDescent="0.3">
      <c r="B106" s="13" t="s">
        <v>12</v>
      </c>
      <c r="C106" s="12">
        <f>SUM(C73,C78,C84,C89,C94,C99,C104)</f>
        <v>49600</v>
      </c>
    </row>
    <row r="107" spans="2:3" x14ac:dyDescent="0.3">
      <c r="C107" s="8"/>
    </row>
    <row r="108" spans="2:3" x14ac:dyDescent="0.3">
      <c r="B108" s="11" t="s">
        <v>40</v>
      </c>
      <c r="C108" s="12">
        <f>C106+C62+C34</f>
        <v>220000</v>
      </c>
    </row>
  </sheetData>
  <pageMargins left="0.7" right="0.7" top="0.75" bottom="0.75" header="0.3" footer="0.3"/>
  <pageSetup paperSize="1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Full2</vt:lpstr>
      <vt:lpstr>Full1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Miquel Fletas Torrent</dc:creator>
  <cp:lastModifiedBy>Hernández Garrido, Ruben</cp:lastModifiedBy>
  <dcterms:created xsi:type="dcterms:W3CDTF">2022-06-09T12:28:52Z</dcterms:created>
  <dcterms:modified xsi:type="dcterms:W3CDTF">2024-06-13T11:53:11Z</dcterms:modified>
</cp:coreProperties>
</file>