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0 SERVEIS GENERALS\000 SERVEIS ANY 2024\1101399279 SERVEI DE VIGILÀNCIA MN, MS I CC\5. PCAP\Modelatge\"/>
    </mc:Choice>
  </mc:AlternateContent>
  <bookViews>
    <workbookView xWindow="0" yWindow="0" windowWidth="24000" windowHeight="9600"/>
  </bookViews>
  <sheets>
    <sheet name="Lo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1" l="1"/>
  <c r="Y9" i="1" l="1"/>
  <c r="X9" i="1"/>
  <c r="W9" i="1"/>
  <c r="V9" i="1"/>
  <c r="AV9" i="1" l="1"/>
  <c r="AJ9" i="1"/>
  <c r="AK9" i="1"/>
  <c r="AW9" i="1"/>
  <c r="AL9" i="1"/>
  <c r="AX9" i="1"/>
  <c r="AI9" i="1"/>
  <c r="AU9" i="1"/>
  <c r="N9" i="1"/>
  <c r="N10" i="1"/>
  <c r="N11" i="1"/>
  <c r="N13" i="1"/>
  <c r="N14" i="1"/>
  <c r="N15" i="1"/>
  <c r="N16" i="1"/>
  <c r="N17" i="1"/>
  <c r="N18" i="1"/>
  <c r="N19" i="1"/>
  <c r="N20" i="1"/>
  <c r="N21" i="1"/>
  <c r="N22" i="1"/>
  <c r="BJ9" i="1" l="1"/>
  <c r="BW9" i="1"/>
  <c r="BX9" i="1"/>
  <c r="BK9" i="1"/>
  <c r="BI9" i="1"/>
  <c r="BV9" i="1"/>
  <c r="BU9" i="1"/>
  <c r="BH9" i="1"/>
  <c r="N23" i="1"/>
  <c r="BZ21" i="1" l="1"/>
  <c r="BZ10" i="1"/>
  <c r="CA10" i="1"/>
  <c r="CB10" i="1"/>
  <c r="CC10" i="1"/>
  <c r="BZ11" i="1"/>
  <c r="CA11" i="1"/>
  <c r="CB11" i="1"/>
  <c r="CC11" i="1"/>
  <c r="BZ12" i="1"/>
  <c r="CA12" i="1"/>
  <c r="CB12" i="1"/>
  <c r="CC12" i="1"/>
  <c r="BZ13" i="1"/>
  <c r="CA13" i="1"/>
  <c r="CB13" i="1"/>
  <c r="CC13" i="1"/>
  <c r="BZ14" i="1"/>
  <c r="CA14" i="1"/>
  <c r="CB14" i="1"/>
  <c r="CC14" i="1"/>
  <c r="BZ15" i="1"/>
  <c r="CA15" i="1"/>
  <c r="CB15" i="1"/>
  <c r="CC15" i="1"/>
  <c r="BZ16" i="1"/>
  <c r="CA16" i="1"/>
  <c r="CB16" i="1"/>
  <c r="CC16" i="1"/>
  <c r="BZ17" i="1"/>
  <c r="CA17" i="1"/>
  <c r="CB17" i="1"/>
  <c r="CC17" i="1"/>
  <c r="BZ18" i="1"/>
  <c r="CA18" i="1"/>
  <c r="CB18" i="1"/>
  <c r="CC18" i="1"/>
  <c r="BZ19" i="1"/>
  <c r="CA19" i="1"/>
  <c r="CB19" i="1"/>
  <c r="CC19" i="1"/>
  <c r="BZ20" i="1"/>
  <c r="CA20" i="1"/>
  <c r="CB20" i="1"/>
  <c r="CC20" i="1"/>
  <c r="CA21" i="1"/>
  <c r="CB21" i="1"/>
  <c r="CC21" i="1"/>
  <c r="BZ22" i="1"/>
  <c r="CA22" i="1"/>
  <c r="CB22" i="1"/>
  <c r="CC22" i="1"/>
  <c r="CC9" i="1"/>
  <c r="CB9" i="1"/>
  <c r="CA9" i="1"/>
  <c r="BZ9" i="1"/>
  <c r="BP10" i="1"/>
  <c r="BP11" i="1"/>
  <c r="BP12" i="1"/>
  <c r="BP13" i="1"/>
  <c r="BP14" i="1"/>
  <c r="BP15" i="1"/>
  <c r="BP16" i="1"/>
  <c r="BP17" i="1"/>
  <c r="BP18" i="1"/>
  <c r="BP19" i="1"/>
  <c r="BP20" i="1"/>
  <c r="BP21" i="1"/>
  <c r="BP22" i="1"/>
  <c r="BO10" i="1"/>
  <c r="BO11" i="1"/>
  <c r="BO12" i="1"/>
  <c r="BO13" i="1"/>
  <c r="BO14" i="1"/>
  <c r="BO15" i="1"/>
  <c r="BO16" i="1"/>
  <c r="BO17" i="1"/>
  <c r="BO18" i="1"/>
  <c r="BO19" i="1"/>
  <c r="BO20" i="1"/>
  <c r="BO21" i="1"/>
  <c r="BO22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P9" i="1"/>
  <c r="BO9" i="1"/>
  <c r="BN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9" i="1"/>
  <c r="AZ9" i="1"/>
  <c r="BA10" i="1"/>
  <c r="BB10" i="1"/>
  <c r="BC10" i="1"/>
  <c r="BA11" i="1"/>
  <c r="BB11" i="1"/>
  <c r="BC11" i="1"/>
  <c r="BA12" i="1"/>
  <c r="BB12" i="1"/>
  <c r="BC12" i="1"/>
  <c r="BA13" i="1"/>
  <c r="BB13" i="1"/>
  <c r="BC13" i="1"/>
  <c r="BA14" i="1"/>
  <c r="BB14" i="1"/>
  <c r="BC14" i="1"/>
  <c r="BA15" i="1"/>
  <c r="BB15" i="1"/>
  <c r="BC15" i="1"/>
  <c r="BA16" i="1"/>
  <c r="BB16" i="1"/>
  <c r="BC16" i="1"/>
  <c r="BA17" i="1"/>
  <c r="BB17" i="1"/>
  <c r="BC17" i="1"/>
  <c r="BA18" i="1"/>
  <c r="BB18" i="1"/>
  <c r="BC18" i="1"/>
  <c r="BA19" i="1"/>
  <c r="BB19" i="1"/>
  <c r="BC19" i="1"/>
  <c r="BA20" i="1"/>
  <c r="BB20" i="1"/>
  <c r="BC20" i="1"/>
  <c r="BA21" i="1"/>
  <c r="BB21" i="1"/>
  <c r="BC21" i="1"/>
  <c r="BA22" i="1"/>
  <c r="BB22" i="1"/>
  <c r="BC22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BC9" i="1"/>
  <c r="BB9" i="1"/>
  <c r="BA9" i="1"/>
  <c r="AP10" i="1"/>
  <c r="AQ10" i="1"/>
  <c r="AP11" i="1"/>
  <c r="AQ11" i="1"/>
  <c r="AP12" i="1"/>
  <c r="AQ12" i="1"/>
  <c r="AP13" i="1"/>
  <c r="AQ13" i="1"/>
  <c r="AP14" i="1"/>
  <c r="AQ14" i="1"/>
  <c r="AP15" i="1"/>
  <c r="AQ15" i="1"/>
  <c r="AP16" i="1"/>
  <c r="AQ16" i="1"/>
  <c r="AP17" i="1"/>
  <c r="AQ17" i="1"/>
  <c r="AP18" i="1"/>
  <c r="AQ18" i="1"/>
  <c r="AP19" i="1"/>
  <c r="AQ19" i="1"/>
  <c r="AP20" i="1"/>
  <c r="AQ20" i="1"/>
  <c r="AP21" i="1"/>
  <c r="AQ21" i="1"/>
  <c r="AP22" i="1"/>
  <c r="AQ22" i="1"/>
  <c r="AQ9" i="1"/>
  <c r="AP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9" i="1"/>
  <c r="BQ14" i="1" l="1"/>
  <c r="AR10" i="1"/>
  <c r="AR22" i="1"/>
  <c r="AR18" i="1"/>
  <c r="AS18" i="1" s="1"/>
  <c r="AR16" i="1"/>
  <c r="AS16" i="1" s="1"/>
  <c r="AR14" i="1"/>
  <c r="AS14" i="1" s="1"/>
  <c r="BQ20" i="1"/>
  <c r="BQ13" i="1"/>
  <c r="BR13" i="1" s="1"/>
  <c r="BQ12" i="1"/>
  <c r="BR12" i="1" s="1"/>
  <c r="AR19" i="1"/>
  <c r="AS19" i="1" s="1"/>
  <c r="BQ9" i="1"/>
  <c r="BQ11" i="1"/>
  <c r="BR11" i="1" s="1"/>
  <c r="AQ23" i="1"/>
  <c r="BD16" i="1"/>
  <c r="BE16" i="1" s="1"/>
  <c r="BQ22" i="1"/>
  <c r="BR22" i="1" s="1"/>
  <c r="BQ10" i="1"/>
  <c r="BR10" i="1" s="1"/>
  <c r="AR13" i="1"/>
  <c r="AS13" i="1" s="1"/>
  <c r="AR17" i="1"/>
  <c r="AS17" i="1" s="1"/>
  <c r="BQ21" i="1"/>
  <c r="AR11" i="1"/>
  <c r="AS11" i="1" s="1"/>
  <c r="AO23" i="1"/>
  <c r="BQ19" i="1"/>
  <c r="BR19" i="1" s="1"/>
  <c r="BQ18" i="1"/>
  <c r="BR18" i="1" s="1"/>
  <c r="BQ17" i="1"/>
  <c r="BR17" i="1" s="1"/>
  <c r="AR12" i="1"/>
  <c r="AS12" i="1" s="1"/>
  <c r="BQ16" i="1"/>
  <c r="BQ15" i="1"/>
  <c r="BR15" i="1" s="1"/>
  <c r="AN23" i="1"/>
  <c r="AZ23" i="1"/>
  <c r="BD18" i="1"/>
  <c r="BE18" i="1" s="1"/>
  <c r="BD10" i="1"/>
  <c r="BE10" i="1" s="1"/>
  <c r="BD22" i="1"/>
  <c r="BE22" i="1" s="1"/>
  <c r="BD11" i="1"/>
  <c r="BE11" i="1" s="1"/>
  <c r="BD20" i="1"/>
  <c r="BE20" i="1" s="1"/>
  <c r="BD13" i="1"/>
  <c r="BE13" i="1" s="1"/>
  <c r="BD19" i="1"/>
  <c r="BE19" i="1" s="1"/>
  <c r="BD14" i="1"/>
  <c r="BE14" i="1" s="1"/>
  <c r="BD17" i="1"/>
  <c r="BE17" i="1" s="1"/>
  <c r="BA23" i="1"/>
  <c r="CD10" i="1"/>
  <c r="CE10" i="1" s="1"/>
  <c r="CD16" i="1"/>
  <c r="CE16" i="1" s="1"/>
  <c r="BZ23" i="1"/>
  <c r="BD12" i="1"/>
  <c r="BD21" i="1"/>
  <c r="BD15" i="1"/>
  <c r="CA23" i="1"/>
  <c r="BC23" i="1"/>
  <c r="BB23" i="1"/>
  <c r="AR15" i="1"/>
  <c r="AS15" i="1" s="1"/>
  <c r="BR16" i="1"/>
  <c r="AR20" i="1"/>
  <c r="AP23" i="1"/>
  <c r="AR21" i="1"/>
  <c r="AR9" i="1"/>
  <c r="BN23" i="1"/>
  <c r="BR14" i="1"/>
  <c r="BD9" i="1"/>
  <c r="AS10" i="1"/>
  <c r="AS22" i="1"/>
  <c r="BR20" i="1" l="1"/>
  <c r="BR21" i="1"/>
  <c r="BQ23" i="1"/>
  <c r="AR23" i="1"/>
  <c r="AS20" i="1"/>
  <c r="BD23" i="1"/>
  <c r="CD22" i="1"/>
  <c r="CE22" i="1" s="1"/>
  <c r="CD11" i="1"/>
  <c r="CE11" i="1" s="1"/>
  <c r="BO23" i="1"/>
  <c r="BP23" i="1"/>
  <c r="CD20" i="1"/>
  <c r="CE20" i="1" s="1"/>
  <c r="CD13" i="1"/>
  <c r="CE13" i="1" s="1"/>
  <c r="CD14" i="1"/>
  <c r="CE14" i="1" s="1"/>
  <c r="CD19" i="1"/>
  <c r="CE19" i="1" s="1"/>
  <c r="CD17" i="1"/>
  <c r="CE17" i="1" s="1"/>
  <c r="CD18" i="1"/>
  <c r="CE18" i="1" s="1"/>
  <c r="BE15" i="1"/>
  <c r="BE12" i="1"/>
  <c r="BE21" i="1"/>
  <c r="BE9" i="1"/>
  <c r="BR9" i="1"/>
  <c r="BR23" i="1" s="1"/>
  <c r="AS9" i="1"/>
  <c r="AS21" i="1"/>
  <c r="BM23" i="1"/>
  <c r="AS23" i="1" l="1"/>
  <c r="BE23" i="1"/>
  <c r="CD21" i="1"/>
  <c r="CE21" i="1" s="1"/>
  <c r="CB23" i="1"/>
  <c r="CD15" i="1"/>
  <c r="CD12" i="1"/>
  <c r="CE12" i="1" s="1"/>
  <c r="CD9" i="1"/>
  <c r="CE9" i="1" l="1"/>
  <c r="CD23" i="1"/>
  <c r="CC23" i="1"/>
  <c r="CE15" i="1"/>
  <c r="CE23" i="1" l="1"/>
  <c r="AA10" i="1"/>
  <c r="AB10" i="1"/>
  <c r="AC10" i="1"/>
  <c r="AD10" i="1"/>
  <c r="AA11" i="1"/>
  <c r="AB11" i="1"/>
  <c r="AC11" i="1"/>
  <c r="AD11" i="1"/>
  <c r="AA12" i="1"/>
  <c r="AB12" i="1"/>
  <c r="AC12" i="1"/>
  <c r="AD12" i="1"/>
  <c r="AA13" i="1"/>
  <c r="AB13" i="1"/>
  <c r="AC13" i="1"/>
  <c r="AD13" i="1"/>
  <c r="AA14" i="1"/>
  <c r="AB14" i="1"/>
  <c r="AC14" i="1"/>
  <c r="AD14" i="1"/>
  <c r="AA15" i="1"/>
  <c r="AB15" i="1"/>
  <c r="AC15" i="1"/>
  <c r="AD15" i="1"/>
  <c r="AA16" i="1"/>
  <c r="AB16" i="1"/>
  <c r="AC16" i="1"/>
  <c r="AD16" i="1"/>
  <c r="AA17" i="1"/>
  <c r="AB17" i="1"/>
  <c r="AC17" i="1"/>
  <c r="AD17" i="1"/>
  <c r="AA18" i="1"/>
  <c r="AB18" i="1"/>
  <c r="AC18" i="1"/>
  <c r="AD18" i="1"/>
  <c r="AA19" i="1"/>
  <c r="AB19" i="1"/>
  <c r="AC19" i="1"/>
  <c r="AD19" i="1"/>
  <c r="AA20" i="1"/>
  <c r="AB20" i="1"/>
  <c r="AC20" i="1"/>
  <c r="AD20" i="1"/>
  <c r="AA21" i="1"/>
  <c r="AB21" i="1"/>
  <c r="AC21" i="1"/>
  <c r="AD21" i="1"/>
  <c r="AA22" i="1"/>
  <c r="AB22" i="1"/>
  <c r="AC22" i="1"/>
  <c r="AD22" i="1"/>
  <c r="AB9" i="1"/>
  <c r="AC9" i="1"/>
  <c r="AD9" i="1"/>
  <c r="AA9" i="1"/>
  <c r="Q9" i="1"/>
  <c r="P9" i="1"/>
  <c r="O9" i="1"/>
  <c r="O10" i="1"/>
  <c r="P10" i="1"/>
  <c r="Q10" i="1"/>
  <c r="O11" i="1"/>
  <c r="P11" i="1"/>
  <c r="Q11" i="1"/>
  <c r="O12" i="1"/>
  <c r="P12" i="1"/>
  <c r="Q12" i="1"/>
  <c r="O13" i="1"/>
  <c r="P13" i="1"/>
  <c r="Q13" i="1"/>
  <c r="O14" i="1"/>
  <c r="P14" i="1"/>
  <c r="Q14" i="1"/>
  <c r="O15" i="1"/>
  <c r="P15" i="1"/>
  <c r="Q15" i="1"/>
  <c r="O16" i="1"/>
  <c r="P16" i="1"/>
  <c r="Q16" i="1"/>
  <c r="O17" i="1"/>
  <c r="P17" i="1"/>
  <c r="Q17" i="1"/>
  <c r="O18" i="1"/>
  <c r="P18" i="1"/>
  <c r="Q18" i="1"/>
  <c r="O19" i="1"/>
  <c r="P19" i="1"/>
  <c r="Q19" i="1"/>
  <c r="O20" i="1"/>
  <c r="P20" i="1"/>
  <c r="Q20" i="1"/>
  <c r="O21" i="1"/>
  <c r="P21" i="1"/>
  <c r="Q21" i="1"/>
  <c r="O22" i="1"/>
  <c r="P22" i="1"/>
  <c r="Q22" i="1"/>
  <c r="F23" i="1"/>
  <c r="E23" i="1"/>
  <c r="D23" i="1"/>
  <c r="C23" i="1"/>
  <c r="R14" i="1" l="1"/>
  <c r="S14" i="1" s="1"/>
  <c r="AD23" i="1"/>
  <c r="R13" i="1"/>
  <c r="S13" i="1" s="1"/>
  <c r="R20" i="1"/>
  <c r="S20" i="1" s="1"/>
  <c r="R19" i="1"/>
  <c r="S19" i="1" s="1"/>
  <c r="R17" i="1"/>
  <c r="S17" i="1" s="1"/>
  <c r="R11" i="1"/>
  <c r="S11" i="1" s="1"/>
  <c r="R16" i="1"/>
  <c r="S16" i="1" s="1"/>
  <c r="R21" i="1"/>
  <c r="S21" i="1" s="1"/>
  <c r="R22" i="1"/>
  <c r="S22" i="1" s="1"/>
  <c r="R10" i="1"/>
  <c r="S10" i="1" s="1"/>
  <c r="R12" i="1"/>
  <c r="S12" i="1" s="1"/>
  <c r="R15" i="1"/>
  <c r="S15" i="1" s="1"/>
  <c r="R18" i="1"/>
  <c r="S18" i="1" s="1"/>
  <c r="R9" i="1"/>
  <c r="S9" i="1"/>
  <c r="P23" i="1"/>
  <c r="Q23" i="1"/>
  <c r="AB23" i="1"/>
  <c r="AE20" i="1"/>
  <c r="AF20" i="1" s="1"/>
  <c r="AE17" i="1"/>
  <c r="AF17" i="1" s="1"/>
  <c r="AE14" i="1"/>
  <c r="AF14" i="1" s="1"/>
  <c r="AE11" i="1"/>
  <c r="AF11" i="1" s="1"/>
  <c r="AE18" i="1"/>
  <c r="AF18" i="1" s="1"/>
  <c r="O23" i="1"/>
  <c r="AE22" i="1"/>
  <c r="AF22" i="1" s="1"/>
  <c r="AE16" i="1"/>
  <c r="AF16" i="1" s="1"/>
  <c r="AE13" i="1"/>
  <c r="AF13" i="1" s="1"/>
  <c r="AE10" i="1"/>
  <c r="AF10" i="1" s="1"/>
  <c r="AE21" i="1"/>
  <c r="AF21" i="1" s="1"/>
  <c r="AE15" i="1"/>
  <c r="AF15" i="1" s="1"/>
  <c r="AE12" i="1"/>
  <c r="AF12" i="1" s="1"/>
  <c r="AE9" i="1"/>
  <c r="AC23" i="1"/>
  <c r="AE19" i="1"/>
  <c r="AF19" i="1" s="1"/>
  <c r="AA23" i="1"/>
  <c r="S23" i="1" l="1"/>
  <c r="R23" i="1"/>
  <c r="AF9" i="1"/>
  <c r="AF23" i="1" s="1"/>
  <c r="AE23" i="1"/>
</calcChain>
</file>

<file path=xl/sharedStrings.xml><?xml version="1.0" encoding="utf-8"?>
<sst xmlns="http://schemas.openxmlformats.org/spreadsheetml/2006/main" count="125" uniqueCount="52">
  <si>
    <t>Subtotal Hores / Any</t>
  </si>
  <si>
    <t>Total amb IVA</t>
  </si>
  <si>
    <t>Total</t>
  </si>
  <si>
    <t>Amb IVA</t>
  </si>
  <si>
    <t>IMPORTS DE LICITACIÓ sense IVA</t>
  </si>
  <si>
    <t>PREUS/H sense IVA</t>
  </si>
  <si>
    <t>NOM CENTRE</t>
  </si>
  <si>
    <t>LOT 1</t>
  </si>
  <si>
    <t>CUAP Santa Coloma</t>
  </si>
  <si>
    <t>CUAP Badalona</t>
  </si>
  <si>
    <t>CAP Gran Sol</t>
  </si>
  <si>
    <t xml:space="preserve">CAP Sant Roc </t>
  </si>
  <si>
    <t>CUAP Mataró</t>
  </si>
  <si>
    <t xml:space="preserve">CUAP Cerdanyola </t>
  </si>
  <si>
    <t>CUAP Granollers</t>
  </si>
  <si>
    <t xml:space="preserve">CUAP Baix Vallès </t>
  </si>
  <si>
    <t>CUAP Sabadell</t>
  </si>
  <si>
    <t>Dr. Pujol i Capsada</t>
  </si>
  <si>
    <t>CUAP 17 de Setembre</t>
  </si>
  <si>
    <t>CUAP Pura Fernández</t>
  </si>
  <si>
    <t>CUAP Sant Ildefons</t>
  </si>
  <si>
    <t>Centre Corporatiu</t>
  </si>
  <si>
    <t>Hora diürna laborable</t>
  </si>
  <si>
    <t>Hora diürna festiva</t>
  </si>
  <si>
    <t>Hora nocturna laborable</t>
  </si>
  <si>
    <t>Hora nocturna festiva</t>
  </si>
  <si>
    <t>NOMBRE D'HORES ANY</t>
  </si>
  <si>
    <t>CECO</t>
  </si>
  <si>
    <t>EDI0003209</t>
  </si>
  <si>
    <t>EDI0002047</t>
  </si>
  <si>
    <t>EDIN000080</t>
  </si>
  <si>
    <t>EDI0003199</t>
  </si>
  <si>
    <t>EDI0003441</t>
  </si>
  <si>
    <t>EDI0005496</t>
  </si>
  <si>
    <t>EDIN000133</t>
  </si>
  <si>
    <t>EDIN000141</t>
  </si>
  <si>
    <t>EDI0003270</t>
  </si>
  <si>
    <t>EDI0003173</t>
  </si>
  <si>
    <t>EDI0003172</t>
  </si>
  <si>
    <t>EDI0006610</t>
  </si>
  <si>
    <t>EDI0003163</t>
  </si>
  <si>
    <t>CCDI000000</t>
  </si>
  <si>
    <t>2024 (4 mesos)</t>
  </si>
  <si>
    <t>2025 (12 mesos)</t>
  </si>
  <si>
    <t>2026 (8 mesos)</t>
  </si>
  <si>
    <t>IMPORTS LICITACIÓ</t>
  </si>
  <si>
    <t>POSSIBLES PRÒRROGUES</t>
  </si>
  <si>
    <t>2026 (4 mesos)</t>
  </si>
  <si>
    <t>2027 (12 mesos)</t>
  </si>
  <si>
    <t>2028 (8 mesos)</t>
  </si>
  <si>
    <t>ANNEX 2a. INFORMACIÓ PRESSUPOST LOT</t>
  </si>
  <si>
    <t>Expedient núm. CSE/CC00/1101399279/24/PO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</si>
</sst>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b/>
      <sz val="11"/>
      <color theme="9" tint="-0.249977111117893"/>
      <name val="Arial Narrow"/>
      <family val="2"/>
    </font>
    <font>
      <b/>
      <sz val="11"/>
      <color rgb="FF7030A0"/>
      <name val="Arial Narrow"/>
      <family val="2"/>
    </font>
    <font>
      <b/>
      <sz val="11"/>
      <color theme="8" tint="-0.249977111117893"/>
      <name val="Arial Narrow"/>
      <family val="2"/>
    </font>
    <font>
      <b/>
      <sz val="11"/>
      <color theme="9" tint="-0.249977111117893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color theme="1"/>
      <name val="Arial Narrow"/>
      <family val="2"/>
    </font>
    <font>
      <sz val="11"/>
      <color rgb="FF7030A0"/>
      <name val="Arial Narrow"/>
      <family val="2"/>
    </font>
    <font>
      <sz val="11"/>
      <color theme="8" tint="-0.249977111117893"/>
      <name val="Arial Narrow"/>
      <family val="2"/>
    </font>
    <font>
      <b/>
      <sz val="10"/>
      <color theme="1"/>
      <name val="Arial Narrow"/>
      <family val="2"/>
    </font>
    <font>
      <b/>
      <sz val="10"/>
      <color theme="9" tint="-0.249977111117893"/>
      <name val="Arial Narrow"/>
      <family val="2"/>
    </font>
    <font>
      <b/>
      <sz val="10"/>
      <color rgb="FF7030A0"/>
      <name val="Arial Narrow"/>
      <family val="2"/>
    </font>
    <font>
      <b/>
      <sz val="10"/>
      <color theme="8" tint="-0.249977111117893"/>
      <name val="Arial Narrow"/>
      <family val="2"/>
    </font>
    <font>
      <b/>
      <sz val="12"/>
      <color theme="1"/>
      <name val="Arial Narrow"/>
      <family val="2"/>
    </font>
    <font>
      <b/>
      <sz val="22"/>
      <color theme="1"/>
      <name val="Calibri"/>
      <family val="2"/>
      <scheme val="minor"/>
    </font>
    <font>
      <b/>
      <sz val="14"/>
      <color theme="1"/>
      <name val="Arial Narrow"/>
      <family val="2"/>
    </font>
    <font>
      <b/>
      <sz val="11"/>
      <color theme="5"/>
      <name val="Arial Narrow"/>
      <family val="2"/>
    </font>
    <font>
      <b/>
      <sz val="11"/>
      <color theme="5"/>
      <name val="Calibri"/>
      <family val="2"/>
      <scheme val="minor"/>
    </font>
    <font>
      <b/>
      <sz val="10"/>
      <name val="Arial Narrow"/>
      <family val="2"/>
    </font>
    <font>
      <b/>
      <sz val="10"/>
      <color theme="5"/>
      <name val="Arial Narrow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5"/>
      <name val="Arial Narrow"/>
      <family val="2"/>
    </font>
    <font>
      <sz val="11"/>
      <color theme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</xf>
    <xf numFmtId="0" fontId="23" fillId="0" borderId="0" xfId="0" applyFont="1" applyProtection="1"/>
    <xf numFmtId="0" fontId="24" fillId="0" borderId="0" xfId="0" applyFont="1" applyProtection="1"/>
    <xf numFmtId="0" fontId="18" fillId="3" borderId="0" xfId="1" applyFont="1" applyFill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 wrapText="1"/>
    </xf>
    <xf numFmtId="0" fontId="18" fillId="3" borderId="0" xfId="1" applyFont="1" applyFill="1" applyBorder="1" applyAlignment="1" applyProtection="1">
      <alignment horizontal="left" vertical="top"/>
    </xf>
    <xf numFmtId="0" fontId="12" fillId="0" borderId="3" xfId="1" applyFont="1" applyBorder="1" applyAlignment="1" applyProtection="1">
      <alignment horizontal="center" vertical="center" wrapText="1"/>
    </xf>
    <xf numFmtId="0" fontId="12" fillId="0" borderId="2" xfId="1" applyFont="1" applyBorder="1" applyAlignment="1" applyProtection="1">
      <alignment horizontal="center" vertical="center" wrapText="1"/>
    </xf>
    <xf numFmtId="0" fontId="16" fillId="0" borderId="13" xfId="1" applyFont="1" applyBorder="1" applyAlignment="1" applyProtection="1">
      <alignment horizontal="center" vertical="center"/>
    </xf>
    <xf numFmtId="0" fontId="16" fillId="0" borderId="12" xfId="1" applyFont="1" applyBorder="1" applyAlignment="1" applyProtection="1">
      <alignment horizontal="center" vertical="center"/>
    </xf>
    <xf numFmtId="0" fontId="15" fillId="0" borderId="3" xfId="1" applyFont="1" applyBorder="1" applyAlignment="1" applyProtection="1">
      <alignment horizontal="center" vertical="center" wrapText="1"/>
    </xf>
    <xf numFmtId="0" fontId="14" fillId="0" borderId="3" xfId="1" applyFont="1" applyBorder="1" applyAlignment="1" applyProtection="1">
      <alignment horizontal="center" vertical="center" wrapText="1"/>
    </xf>
    <xf numFmtId="0" fontId="13" fillId="0" borderId="3" xfId="1" applyFont="1" applyBorder="1" applyAlignment="1" applyProtection="1">
      <alignment horizontal="center" vertical="center" wrapText="1"/>
    </xf>
    <xf numFmtId="0" fontId="20" fillId="0" borderId="5" xfId="0" applyFont="1" applyFill="1" applyBorder="1" applyAlignment="1" applyProtection="1">
      <alignment horizontal="center" vertical="center" wrapText="1"/>
    </xf>
    <xf numFmtId="0" fontId="21" fillId="0" borderId="3" xfId="1" applyFont="1" applyBorder="1" applyAlignment="1" applyProtection="1">
      <alignment horizontal="center" vertical="center" wrapText="1"/>
    </xf>
    <xf numFmtId="0" fontId="21" fillId="0" borderId="20" xfId="0" applyFont="1" applyFill="1" applyBorder="1" applyAlignment="1" applyProtection="1">
      <alignment horizontal="center" vertical="center" wrapText="1"/>
    </xf>
    <xf numFmtId="0" fontId="22" fillId="0" borderId="5" xfId="0" applyFont="1" applyFill="1" applyBorder="1" applyAlignment="1" applyProtection="1">
      <alignment horizontal="center" vertical="center" wrapText="1"/>
    </xf>
    <xf numFmtId="0" fontId="9" fillId="0" borderId="14" xfId="1" applyFont="1" applyBorder="1" applyAlignment="1" applyProtection="1">
      <alignment vertical="center"/>
    </xf>
    <xf numFmtId="0" fontId="9" fillId="0" borderId="15" xfId="1" applyFont="1" applyBorder="1" applyAlignment="1" applyProtection="1">
      <alignment vertical="center"/>
    </xf>
    <xf numFmtId="3" fontId="5" fillId="0" borderId="2" xfId="1" applyNumberFormat="1" applyFont="1" applyBorder="1" applyAlignment="1" applyProtection="1">
      <alignment vertical="center"/>
    </xf>
    <xf numFmtId="3" fontId="4" fillId="0" borderId="2" xfId="1" applyNumberFormat="1" applyFont="1" applyBorder="1" applyAlignment="1" applyProtection="1">
      <alignment vertical="center"/>
    </xf>
    <xf numFmtId="3" fontId="3" fillId="0" borderId="2" xfId="1" applyNumberFormat="1" applyFont="1" applyBorder="1" applyAlignment="1" applyProtection="1">
      <alignment vertical="center"/>
    </xf>
    <xf numFmtId="3" fontId="19" fillId="0" borderId="2" xfId="1" applyNumberFormat="1" applyFont="1" applyBorder="1" applyAlignment="1" applyProtection="1">
      <alignment vertical="center"/>
    </xf>
    <xf numFmtId="164" fontId="11" fillId="0" borderId="3" xfId="0" applyNumberFormat="1" applyFont="1" applyBorder="1" applyAlignment="1" applyProtection="1">
      <alignment vertical="center"/>
    </xf>
    <xf numFmtId="164" fontId="10" fillId="0" borderId="3" xfId="0" applyNumberFormat="1" applyFont="1" applyBorder="1" applyAlignment="1" applyProtection="1">
      <alignment vertical="center"/>
    </xf>
    <xf numFmtId="164" fontId="26" fillId="0" borderId="3" xfId="0" applyNumberFormat="1" applyFont="1" applyBorder="1" applyAlignment="1" applyProtection="1">
      <alignment vertical="center"/>
    </xf>
    <xf numFmtId="164" fontId="25" fillId="0" borderId="3" xfId="0" applyNumberFormat="1" applyFont="1" applyBorder="1" applyAlignment="1" applyProtection="1">
      <alignment vertical="center"/>
    </xf>
    <xf numFmtId="164" fontId="2" fillId="0" borderId="3" xfId="0" applyNumberFormat="1" applyFont="1" applyBorder="1" applyAlignment="1" applyProtection="1">
      <alignment vertical="center"/>
    </xf>
    <xf numFmtId="0" fontId="9" fillId="0" borderId="16" xfId="1" applyFont="1" applyBorder="1" applyAlignment="1" applyProtection="1">
      <alignment vertical="center"/>
    </xf>
    <xf numFmtId="0" fontId="9" fillId="0" borderId="17" xfId="1" applyFont="1" applyBorder="1" applyAlignment="1" applyProtection="1">
      <alignment vertical="center"/>
    </xf>
    <xf numFmtId="0" fontId="9" fillId="0" borderId="18" xfId="1" applyFont="1" applyBorder="1" applyAlignment="1" applyProtection="1">
      <alignment vertical="center"/>
    </xf>
    <xf numFmtId="0" fontId="9" fillId="0" borderId="19" xfId="1" applyFont="1" applyBorder="1" applyAlignment="1" applyProtection="1">
      <alignment vertical="center"/>
    </xf>
    <xf numFmtId="0" fontId="2" fillId="0" borderId="3" xfId="1" applyFont="1" applyBorder="1" applyAlignment="1" applyProtection="1">
      <alignment horizontal="right" vertical="center"/>
    </xf>
    <xf numFmtId="0" fontId="2" fillId="0" borderId="0" xfId="1" applyFont="1" applyBorder="1" applyAlignment="1" applyProtection="1">
      <alignment horizontal="right" vertical="center"/>
    </xf>
    <xf numFmtId="4" fontId="5" fillId="0" borderId="1" xfId="1" applyNumberFormat="1" applyFont="1" applyBorder="1" applyAlignment="1" applyProtection="1">
      <alignment vertical="center"/>
    </xf>
    <xf numFmtId="4" fontId="4" fillId="0" borderId="1" xfId="1" applyNumberFormat="1" applyFont="1" applyBorder="1" applyAlignment="1" applyProtection="1">
      <alignment vertical="center"/>
    </xf>
    <xf numFmtId="4" fontId="3" fillId="0" borderId="1" xfId="1" applyNumberFormat="1" applyFont="1" applyBorder="1" applyAlignment="1" applyProtection="1">
      <alignment vertical="center"/>
    </xf>
    <xf numFmtId="4" fontId="19" fillId="0" borderId="1" xfId="1" applyNumberFormat="1" applyFont="1" applyFill="1" applyBorder="1" applyAlignment="1" applyProtection="1">
      <alignment vertical="center"/>
    </xf>
    <xf numFmtId="164" fontId="5" fillId="0" borderId="1" xfId="0" applyNumberFormat="1" applyFont="1" applyBorder="1" applyAlignment="1" applyProtection="1">
      <alignment vertical="center"/>
    </xf>
    <xf numFmtId="164" fontId="4" fillId="0" borderId="1" xfId="0" applyNumberFormat="1" applyFont="1" applyBorder="1" applyAlignment="1" applyProtection="1">
      <alignment vertical="center"/>
    </xf>
    <xf numFmtId="164" fontId="3" fillId="0" borderId="1" xfId="0" applyNumberFormat="1" applyFont="1" applyBorder="1" applyAlignment="1" applyProtection="1">
      <alignment vertical="center"/>
    </xf>
    <xf numFmtId="164" fontId="19" fillId="0" borderId="1" xfId="0" applyNumberFormat="1" applyFont="1" applyBorder="1" applyAlignment="1" applyProtection="1">
      <alignment vertical="center"/>
    </xf>
    <xf numFmtId="164" fontId="2" fillId="0" borderId="1" xfId="0" applyNumberFormat="1" applyFont="1" applyBorder="1" applyAlignment="1" applyProtection="1">
      <alignment vertical="center"/>
    </xf>
    <xf numFmtId="164" fontId="7" fillId="0" borderId="6" xfId="0" applyNumberFormat="1" applyFont="1" applyFill="1" applyBorder="1" applyAlignment="1" applyProtection="1">
      <alignment horizontal="center" vertical="center"/>
    </xf>
    <xf numFmtId="164" fontId="7" fillId="0" borderId="4" xfId="0" applyNumberFormat="1" applyFont="1" applyFill="1" applyBorder="1" applyAlignment="1" applyProtection="1">
      <alignment horizontal="center" vertical="center"/>
    </xf>
    <xf numFmtId="164" fontId="7" fillId="0" borderId="2" xfId="0" applyNumberFormat="1" applyFont="1" applyFill="1" applyBorder="1" applyAlignment="1" applyProtection="1">
      <alignment horizontal="center" vertical="center"/>
    </xf>
    <xf numFmtId="164" fontId="8" fillId="0" borderId="6" xfId="0" applyNumberFormat="1" applyFont="1" applyFill="1" applyBorder="1" applyAlignment="1" applyProtection="1">
      <alignment horizontal="center" vertical="center"/>
    </xf>
    <xf numFmtId="164" fontId="8" fillId="0" borderId="4" xfId="0" applyNumberFormat="1" applyFont="1" applyFill="1" applyBorder="1" applyAlignment="1" applyProtection="1">
      <alignment horizontal="center" vertical="center"/>
    </xf>
    <xf numFmtId="164" fontId="8" fillId="0" borderId="2" xfId="0" applyNumberFormat="1" applyFont="1" applyFill="1" applyBorder="1" applyAlignment="1" applyProtection="1">
      <alignment horizontal="center" vertical="center"/>
    </xf>
    <xf numFmtId="164" fontId="6" fillId="0" borderId="6" xfId="0" applyNumberFormat="1" applyFont="1" applyFill="1" applyBorder="1" applyAlignment="1" applyProtection="1">
      <alignment horizontal="center" vertical="center"/>
    </xf>
    <xf numFmtId="164" fontId="6" fillId="0" borderId="4" xfId="0" applyNumberFormat="1" applyFont="1" applyFill="1" applyBorder="1" applyAlignment="1" applyProtection="1">
      <alignment horizontal="center" vertical="center"/>
    </xf>
    <xf numFmtId="164" fontId="6" fillId="0" borderId="2" xfId="0" applyNumberFormat="1" applyFont="1" applyFill="1" applyBorder="1" applyAlignment="1" applyProtection="1">
      <alignment horizontal="center" vertical="center"/>
    </xf>
    <xf numFmtId="164" fontId="20" fillId="0" borderId="6" xfId="0" applyNumberFormat="1" applyFont="1" applyFill="1" applyBorder="1" applyAlignment="1" applyProtection="1">
      <alignment horizontal="center" vertical="center"/>
    </xf>
    <xf numFmtId="164" fontId="20" fillId="0" borderId="4" xfId="0" applyNumberFormat="1" applyFont="1" applyFill="1" applyBorder="1" applyAlignment="1" applyProtection="1">
      <alignment horizontal="center" vertical="center"/>
    </xf>
    <xf numFmtId="164" fontId="20" fillId="0" borderId="2" xfId="0" applyNumberFormat="1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17" fillId="0" borderId="12" xfId="0" applyFont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center" vertical="center"/>
    </xf>
    <xf numFmtId="0" fontId="17" fillId="0" borderId="9" xfId="0" applyFont="1" applyBorder="1" applyAlignment="1" applyProtection="1">
      <alignment horizontal="center" vertical="center"/>
    </xf>
    <xf numFmtId="0" fontId="17" fillId="0" borderId="8" xfId="0" applyFont="1" applyBorder="1" applyAlignment="1" applyProtection="1">
      <alignment horizontal="center" vertical="center"/>
    </xf>
    <xf numFmtId="0" fontId="17" fillId="0" borderId="7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164" fontId="8" fillId="2" borderId="6" xfId="0" applyNumberFormat="1" applyFont="1" applyFill="1" applyBorder="1" applyAlignment="1" applyProtection="1">
      <alignment horizontal="center" vertical="center"/>
    </xf>
    <xf numFmtId="164" fontId="8" fillId="2" borderId="4" xfId="0" applyNumberFormat="1" applyFont="1" applyFill="1" applyBorder="1" applyAlignment="1" applyProtection="1">
      <alignment horizontal="center" vertical="center"/>
    </xf>
    <xf numFmtId="164" fontId="8" fillId="2" borderId="2" xfId="0" applyNumberFormat="1" applyFont="1" applyFill="1" applyBorder="1" applyAlignment="1" applyProtection="1">
      <alignment horizontal="center" vertical="center"/>
    </xf>
    <xf numFmtId="164" fontId="7" fillId="2" borderId="6" xfId="0" applyNumberFormat="1" applyFont="1" applyFill="1" applyBorder="1" applyAlignment="1" applyProtection="1">
      <alignment horizontal="center" vertical="center"/>
    </xf>
    <xf numFmtId="164" fontId="7" fillId="2" borderId="4" xfId="0" applyNumberFormat="1" applyFont="1" applyFill="1" applyBorder="1" applyAlignment="1" applyProtection="1">
      <alignment horizontal="center" vertical="center"/>
    </xf>
    <xf numFmtId="164" fontId="7" fillId="2" borderId="2" xfId="0" applyNumberFormat="1" applyFont="1" applyFill="1" applyBorder="1" applyAlignment="1" applyProtection="1">
      <alignment horizontal="center" vertical="center"/>
    </xf>
    <xf numFmtId="164" fontId="6" fillId="2" borderId="6" xfId="0" applyNumberFormat="1" applyFont="1" applyFill="1" applyBorder="1" applyAlignment="1" applyProtection="1">
      <alignment horizontal="center" vertical="center"/>
    </xf>
    <xf numFmtId="164" fontId="6" fillId="2" borderId="4" xfId="0" applyNumberFormat="1" applyFont="1" applyFill="1" applyBorder="1" applyAlignment="1" applyProtection="1">
      <alignment horizontal="center" vertical="center"/>
    </xf>
    <xf numFmtId="164" fontId="6" fillId="2" borderId="2" xfId="0" applyNumberFormat="1" applyFont="1" applyFill="1" applyBorder="1" applyAlignment="1" applyProtection="1">
      <alignment horizontal="center" vertical="center"/>
    </xf>
    <xf numFmtId="164" fontId="20" fillId="2" borderId="6" xfId="0" applyNumberFormat="1" applyFont="1" applyFill="1" applyBorder="1" applyAlignment="1" applyProtection="1">
      <alignment horizontal="center" vertical="center"/>
    </xf>
    <xf numFmtId="164" fontId="20" fillId="2" borderId="4" xfId="0" applyNumberFormat="1" applyFont="1" applyFill="1" applyBorder="1" applyAlignment="1" applyProtection="1">
      <alignment horizontal="center" vertical="center"/>
    </xf>
    <xf numFmtId="164" fontId="20" fillId="2" borderId="2" xfId="0" applyNumberFormat="1" applyFont="1" applyFill="1" applyBorder="1" applyAlignment="1" applyProtection="1">
      <alignment horizontal="center" vertical="center"/>
    </xf>
  </cellXfs>
  <cellStyles count="3">
    <cellStyle name="Moneda 2" xfId="2"/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701800" cy="340360"/>
    <xdr:pic>
      <xdr:nvPicPr>
        <xdr:cNvPr id="2" name="Imatge 1" descr="Logo-ICS-colo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01800" cy="34036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F24"/>
  <sheetViews>
    <sheetView showGridLines="0" tabSelected="1" zoomScale="85" zoomScaleNormal="85" workbookViewId="0">
      <pane xSplit="6" ySplit="8" topLeftCell="G9" activePane="bottomRight" state="frozen"/>
      <selection activeCell="BM2" sqref="BM2:BQ2"/>
      <selection pane="topRight" activeCell="BM2" sqref="BM2:BQ2"/>
      <selection pane="bottomLeft" activeCell="BM2" sqref="BM2:BQ2"/>
      <selection pane="bottomRight" activeCell="A7" sqref="A7"/>
    </sheetView>
  </sheetViews>
  <sheetFormatPr defaultColWidth="11.42578125" defaultRowHeight="15" x14ac:dyDescent="0.25"/>
  <cols>
    <col min="1" max="1" width="30.5703125" style="1" customWidth="1"/>
    <col min="2" max="2" width="13.85546875" style="1" customWidth="1"/>
    <col min="3" max="5" width="11.42578125" style="1"/>
    <col min="6" max="6" width="13.85546875" style="1" customWidth="1"/>
    <col min="7" max="8" width="3.42578125" style="1" customWidth="1"/>
    <col min="9" max="12" width="10.140625" style="1" customWidth="1"/>
    <col min="13" max="13" width="3.42578125" style="1" customWidth="1"/>
    <col min="14" max="18" width="13.5703125" style="1" customWidth="1"/>
    <col min="19" max="19" width="12.7109375" style="1" bestFit="1" customWidth="1"/>
    <col min="20" max="21" width="3.42578125" style="1" customWidth="1"/>
    <col min="22" max="25" width="10.140625" style="1" customWidth="1"/>
    <col min="26" max="26" width="3.42578125" style="1" customWidth="1"/>
    <col min="27" max="31" width="13.5703125" style="1" customWidth="1"/>
    <col min="32" max="32" width="12.7109375" style="1" bestFit="1" customWidth="1"/>
    <col min="33" max="34" width="3.42578125" style="1" customWidth="1"/>
    <col min="35" max="38" width="10.140625" style="1" customWidth="1"/>
    <col min="39" max="39" width="3.42578125" style="1" customWidth="1"/>
    <col min="40" max="44" width="13.5703125" style="1" customWidth="1"/>
    <col min="45" max="45" width="12.7109375" style="1" bestFit="1" customWidth="1"/>
    <col min="46" max="46" width="3.42578125" style="1" customWidth="1"/>
    <col min="47" max="50" width="10.140625" style="1" customWidth="1"/>
    <col min="51" max="51" width="3.42578125" style="1" customWidth="1"/>
    <col min="52" max="56" width="13.5703125" style="1" customWidth="1"/>
    <col min="57" max="57" width="12.7109375" style="1" bestFit="1" customWidth="1"/>
    <col min="58" max="59" width="3.42578125" style="1" customWidth="1"/>
    <col min="60" max="63" width="10.140625" style="1" customWidth="1"/>
    <col min="64" max="64" width="3.42578125" style="1" customWidth="1"/>
    <col min="65" max="69" width="13.5703125" style="1" customWidth="1"/>
    <col min="70" max="70" width="12.7109375" style="1" bestFit="1" customWidth="1"/>
    <col min="71" max="72" width="3.42578125" style="1" customWidth="1"/>
    <col min="73" max="76" width="10.140625" style="1" customWidth="1"/>
    <col min="77" max="77" width="3.42578125" style="1" customWidth="1"/>
    <col min="78" max="82" width="13.5703125" style="1" customWidth="1"/>
    <col min="83" max="83" width="12.7109375" style="1" bestFit="1" customWidth="1"/>
    <col min="84" max="16384" width="11.42578125" style="1"/>
  </cols>
  <sheetData>
    <row r="1" spans="1:84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</row>
    <row r="2" spans="1:8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</row>
    <row r="3" spans="1:8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</row>
    <row r="4" spans="1:84" ht="16.5" thickBot="1" x14ac:dyDescent="0.3">
      <c r="A4" s="3" t="s">
        <v>50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</row>
    <row r="5" spans="1:84" ht="29.25" thickBot="1" x14ac:dyDescent="0.3">
      <c r="A5" s="4" t="s">
        <v>51</v>
      </c>
      <c r="B5" s="2"/>
      <c r="C5" s="2"/>
      <c r="D5" s="2"/>
      <c r="E5" s="2"/>
      <c r="F5" s="2"/>
      <c r="G5" s="2"/>
      <c r="H5" s="2"/>
      <c r="I5" s="60" t="s">
        <v>45</v>
      </c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2"/>
      <c r="AT5" s="2"/>
      <c r="AU5" s="60" t="s">
        <v>46</v>
      </c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2"/>
      <c r="CF5" s="2"/>
    </row>
    <row r="6" spans="1:84" ht="29.25" thickBot="1" x14ac:dyDescent="0.3">
      <c r="A6" s="2"/>
      <c r="B6" s="5"/>
      <c r="C6" s="69"/>
      <c r="D6" s="69"/>
      <c r="E6" s="69"/>
      <c r="F6" s="6"/>
      <c r="G6" s="2"/>
      <c r="H6" s="2"/>
      <c r="I6" s="63" t="s">
        <v>42</v>
      </c>
      <c r="J6" s="64"/>
      <c r="K6" s="64"/>
      <c r="L6" s="64"/>
      <c r="M6" s="64"/>
      <c r="N6" s="64"/>
      <c r="O6" s="64"/>
      <c r="P6" s="64"/>
      <c r="Q6" s="64"/>
      <c r="R6" s="64"/>
      <c r="S6" s="65"/>
      <c r="T6" s="2"/>
      <c r="U6" s="2"/>
      <c r="V6" s="63" t="s">
        <v>43</v>
      </c>
      <c r="W6" s="64"/>
      <c r="X6" s="64"/>
      <c r="Y6" s="64"/>
      <c r="Z6" s="64"/>
      <c r="AA6" s="64"/>
      <c r="AB6" s="64"/>
      <c r="AC6" s="64"/>
      <c r="AD6" s="64"/>
      <c r="AE6" s="64"/>
      <c r="AF6" s="65"/>
      <c r="AG6" s="2"/>
      <c r="AH6" s="2"/>
      <c r="AI6" s="63" t="s">
        <v>44</v>
      </c>
      <c r="AJ6" s="64"/>
      <c r="AK6" s="64"/>
      <c r="AL6" s="64"/>
      <c r="AM6" s="64"/>
      <c r="AN6" s="64"/>
      <c r="AO6" s="64"/>
      <c r="AP6" s="64"/>
      <c r="AQ6" s="64"/>
      <c r="AR6" s="64"/>
      <c r="AS6" s="65"/>
      <c r="AT6" s="2"/>
      <c r="AU6" s="63" t="s">
        <v>47</v>
      </c>
      <c r="AV6" s="64"/>
      <c r="AW6" s="64"/>
      <c r="AX6" s="64"/>
      <c r="AY6" s="64"/>
      <c r="AZ6" s="64"/>
      <c r="BA6" s="64"/>
      <c r="BB6" s="64"/>
      <c r="BC6" s="64"/>
      <c r="BD6" s="64"/>
      <c r="BE6" s="65"/>
      <c r="BF6" s="2"/>
      <c r="BG6" s="2"/>
      <c r="BH6" s="63" t="s">
        <v>48</v>
      </c>
      <c r="BI6" s="64"/>
      <c r="BJ6" s="64"/>
      <c r="BK6" s="64"/>
      <c r="BL6" s="64"/>
      <c r="BM6" s="64"/>
      <c r="BN6" s="64"/>
      <c r="BO6" s="64"/>
      <c r="BP6" s="64"/>
      <c r="BQ6" s="64"/>
      <c r="BR6" s="65"/>
      <c r="BS6" s="2"/>
      <c r="BT6" s="2"/>
      <c r="BU6" s="63" t="s">
        <v>49</v>
      </c>
      <c r="BV6" s="64"/>
      <c r="BW6" s="64"/>
      <c r="BX6" s="64"/>
      <c r="BY6" s="64"/>
      <c r="BZ6" s="64"/>
      <c r="CA6" s="64"/>
      <c r="CB6" s="64"/>
      <c r="CC6" s="64"/>
      <c r="CD6" s="64"/>
      <c r="CE6" s="65"/>
      <c r="CF6" s="2"/>
    </row>
    <row r="7" spans="1:84" ht="33.75" customHeight="1" thickBot="1" x14ac:dyDescent="0.3">
      <c r="A7" s="7" t="s">
        <v>7</v>
      </c>
      <c r="B7" s="2"/>
      <c r="C7" s="70" t="s">
        <v>26</v>
      </c>
      <c r="D7" s="71"/>
      <c r="E7" s="71"/>
      <c r="F7" s="72"/>
      <c r="G7" s="2"/>
      <c r="H7" s="2"/>
      <c r="I7" s="66" t="s">
        <v>5</v>
      </c>
      <c r="J7" s="67"/>
      <c r="K7" s="67"/>
      <c r="L7" s="68"/>
      <c r="M7" s="2"/>
      <c r="N7" s="66" t="s">
        <v>4</v>
      </c>
      <c r="O7" s="67"/>
      <c r="P7" s="67"/>
      <c r="Q7" s="67"/>
      <c r="R7" s="68"/>
      <c r="S7" s="8" t="s">
        <v>3</v>
      </c>
      <c r="T7" s="2"/>
      <c r="U7" s="2"/>
      <c r="V7" s="57" t="s">
        <v>5</v>
      </c>
      <c r="W7" s="58"/>
      <c r="X7" s="58"/>
      <c r="Y7" s="59"/>
      <c r="Z7" s="2"/>
      <c r="AA7" s="57" t="s">
        <v>4</v>
      </c>
      <c r="AB7" s="58"/>
      <c r="AC7" s="58"/>
      <c r="AD7" s="58"/>
      <c r="AE7" s="59"/>
      <c r="AF7" s="9" t="s">
        <v>3</v>
      </c>
      <c r="AG7" s="2"/>
      <c r="AH7" s="2"/>
      <c r="AI7" s="57" t="s">
        <v>5</v>
      </c>
      <c r="AJ7" s="58"/>
      <c r="AK7" s="58"/>
      <c r="AL7" s="59"/>
      <c r="AM7" s="2"/>
      <c r="AN7" s="57" t="s">
        <v>4</v>
      </c>
      <c r="AO7" s="58"/>
      <c r="AP7" s="58"/>
      <c r="AQ7" s="58"/>
      <c r="AR7" s="59"/>
      <c r="AS7" s="9" t="s">
        <v>3</v>
      </c>
      <c r="AT7" s="2"/>
      <c r="AU7" s="66" t="s">
        <v>5</v>
      </c>
      <c r="AV7" s="67"/>
      <c r="AW7" s="67"/>
      <c r="AX7" s="68"/>
      <c r="AY7" s="2"/>
      <c r="AZ7" s="66" t="s">
        <v>4</v>
      </c>
      <c r="BA7" s="67"/>
      <c r="BB7" s="67"/>
      <c r="BC7" s="67"/>
      <c r="BD7" s="68"/>
      <c r="BE7" s="8" t="s">
        <v>3</v>
      </c>
      <c r="BF7" s="2"/>
      <c r="BG7" s="2"/>
      <c r="BH7" s="57" t="s">
        <v>5</v>
      </c>
      <c r="BI7" s="58"/>
      <c r="BJ7" s="58"/>
      <c r="BK7" s="59"/>
      <c r="BL7" s="2"/>
      <c r="BM7" s="57" t="s">
        <v>4</v>
      </c>
      <c r="BN7" s="58"/>
      <c r="BO7" s="58"/>
      <c r="BP7" s="58"/>
      <c r="BQ7" s="59"/>
      <c r="BR7" s="9" t="s">
        <v>3</v>
      </c>
      <c r="BS7" s="2"/>
      <c r="BT7" s="2"/>
      <c r="BU7" s="57" t="s">
        <v>5</v>
      </c>
      <c r="BV7" s="58"/>
      <c r="BW7" s="58"/>
      <c r="BX7" s="59"/>
      <c r="BY7" s="2"/>
      <c r="BZ7" s="57" t="s">
        <v>4</v>
      </c>
      <c r="CA7" s="58"/>
      <c r="CB7" s="58"/>
      <c r="CC7" s="58"/>
      <c r="CD7" s="59"/>
      <c r="CE7" s="9" t="s">
        <v>3</v>
      </c>
      <c r="CF7" s="2"/>
    </row>
    <row r="8" spans="1:84" ht="39" thickBot="1" x14ac:dyDescent="0.3">
      <c r="A8" s="10" t="s">
        <v>6</v>
      </c>
      <c r="B8" s="11" t="s">
        <v>27</v>
      </c>
      <c r="C8" s="12" t="s">
        <v>22</v>
      </c>
      <c r="D8" s="13" t="s">
        <v>23</v>
      </c>
      <c r="E8" s="14" t="s">
        <v>24</v>
      </c>
      <c r="F8" s="15" t="s">
        <v>25</v>
      </c>
      <c r="G8" s="2"/>
      <c r="H8" s="2"/>
      <c r="I8" s="16" t="s">
        <v>22</v>
      </c>
      <c r="J8" s="16" t="s">
        <v>23</v>
      </c>
      <c r="K8" s="16" t="s">
        <v>24</v>
      </c>
      <c r="L8" s="17" t="s">
        <v>25</v>
      </c>
      <c r="M8" s="2"/>
      <c r="N8" s="12" t="s">
        <v>22</v>
      </c>
      <c r="O8" s="13" t="s">
        <v>23</v>
      </c>
      <c r="P8" s="14" t="s">
        <v>24</v>
      </c>
      <c r="Q8" s="18" t="s">
        <v>25</v>
      </c>
      <c r="R8" s="8" t="s">
        <v>2</v>
      </c>
      <c r="S8" s="8" t="s">
        <v>1</v>
      </c>
      <c r="T8" s="2"/>
      <c r="U8" s="2"/>
      <c r="V8" s="16" t="s">
        <v>22</v>
      </c>
      <c r="W8" s="16" t="s">
        <v>23</v>
      </c>
      <c r="X8" s="16" t="s">
        <v>24</v>
      </c>
      <c r="Y8" s="17" t="s">
        <v>25</v>
      </c>
      <c r="Z8" s="2"/>
      <c r="AA8" s="12" t="s">
        <v>22</v>
      </c>
      <c r="AB8" s="13" t="s">
        <v>23</v>
      </c>
      <c r="AC8" s="14" t="s">
        <v>24</v>
      </c>
      <c r="AD8" s="18" t="s">
        <v>25</v>
      </c>
      <c r="AE8" s="8" t="s">
        <v>2</v>
      </c>
      <c r="AF8" s="8" t="s">
        <v>1</v>
      </c>
      <c r="AG8" s="2"/>
      <c r="AH8" s="2"/>
      <c r="AI8" s="16" t="s">
        <v>22</v>
      </c>
      <c r="AJ8" s="16" t="s">
        <v>23</v>
      </c>
      <c r="AK8" s="16" t="s">
        <v>24</v>
      </c>
      <c r="AL8" s="17" t="s">
        <v>25</v>
      </c>
      <c r="AM8" s="2"/>
      <c r="AN8" s="12" t="s">
        <v>22</v>
      </c>
      <c r="AO8" s="13" t="s">
        <v>23</v>
      </c>
      <c r="AP8" s="14" t="s">
        <v>24</v>
      </c>
      <c r="AQ8" s="18" t="s">
        <v>25</v>
      </c>
      <c r="AR8" s="8" t="s">
        <v>2</v>
      </c>
      <c r="AS8" s="8" t="s">
        <v>1</v>
      </c>
      <c r="AT8" s="2"/>
      <c r="AU8" s="16" t="s">
        <v>22</v>
      </c>
      <c r="AV8" s="16" t="s">
        <v>23</v>
      </c>
      <c r="AW8" s="16" t="s">
        <v>24</v>
      </c>
      <c r="AX8" s="17" t="s">
        <v>25</v>
      </c>
      <c r="AY8" s="2"/>
      <c r="AZ8" s="12" t="s">
        <v>22</v>
      </c>
      <c r="BA8" s="13" t="s">
        <v>23</v>
      </c>
      <c r="BB8" s="14" t="s">
        <v>24</v>
      </c>
      <c r="BC8" s="18" t="s">
        <v>25</v>
      </c>
      <c r="BD8" s="8" t="s">
        <v>2</v>
      </c>
      <c r="BE8" s="8" t="s">
        <v>1</v>
      </c>
      <c r="BF8" s="2"/>
      <c r="BG8" s="2"/>
      <c r="BH8" s="16" t="s">
        <v>22</v>
      </c>
      <c r="BI8" s="16" t="s">
        <v>23</v>
      </c>
      <c r="BJ8" s="16" t="s">
        <v>24</v>
      </c>
      <c r="BK8" s="17" t="s">
        <v>25</v>
      </c>
      <c r="BL8" s="2"/>
      <c r="BM8" s="12" t="s">
        <v>22</v>
      </c>
      <c r="BN8" s="13" t="s">
        <v>23</v>
      </c>
      <c r="BO8" s="14" t="s">
        <v>24</v>
      </c>
      <c r="BP8" s="18" t="s">
        <v>25</v>
      </c>
      <c r="BQ8" s="8" t="s">
        <v>2</v>
      </c>
      <c r="BR8" s="8" t="s">
        <v>1</v>
      </c>
      <c r="BS8" s="2"/>
      <c r="BT8" s="2"/>
      <c r="BU8" s="16" t="s">
        <v>22</v>
      </c>
      <c r="BV8" s="16" t="s">
        <v>23</v>
      </c>
      <c r="BW8" s="16" t="s">
        <v>24</v>
      </c>
      <c r="BX8" s="17" t="s">
        <v>25</v>
      </c>
      <c r="BY8" s="2"/>
      <c r="BZ8" s="12" t="s">
        <v>22</v>
      </c>
      <c r="CA8" s="13" t="s">
        <v>23</v>
      </c>
      <c r="CB8" s="14" t="s">
        <v>24</v>
      </c>
      <c r="CC8" s="18" t="s">
        <v>25</v>
      </c>
      <c r="CD8" s="8" t="s">
        <v>2</v>
      </c>
      <c r="CE8" s="8" t="s">
        <v>1</v>
      </c>
      <c r="CF8" s="2"/>
    </row>
    <row r="9" spans="1:84" ht="17.25" thickBot="1" x14ac:dyDescent="0.3">
      <c r="A9" s="19" t="s">
        <v>8</v>
      </c>
      <c r="B9" s="20" t="s">
        <v>28</v>
      </c>
      <c r="C9" s="21">
        <v>832</v>
      </c>
      <c r="D9" s="22">
        <v>468</v>
      </c>
      <c r="E9" s="23">
        <v>208</v>
      </c>
      <c r="F9" s="24">
        <v>208</v>
      </c>
      <c r="G9" s="2"/>
      <c r="H9" s="2"/>
      <c r="I9" s="73">
        <v>20.74</v>
      </c>
      <c r="J9" s="76">
        <v>22.64</v>
      </c>
      <c r="K9" s="79">
        <v>23.09</v>
      </c>
      <c r="L9" s="82">
        <v>25.29</v>
      </c>
      <c r="M9" s="2"/>
      <c r="N9" s="25">
        <f>ROUND((C9/12*4)*I$9,2)</f>
        <v>5751.89</v>
      </c>
      <c r="O9" s="26">
        <f>ROUND((D9/12*4)*J$9,2)</f>
        <v>3531.84</v>
      </c>
      <c r="P9" s="27">
        <f>ROUND((E9/12*4)*K$9,2)</f>
        <v>1600.91</v>
      </c>
      <c r="Q9" s="28">
        <f>ROUND((F9/12*4)*L$9,2)</f>
        <v>1753.44</v>
      </c>
      <c r="R9" s="29">
        <f t="shared" ref="R9:R22" si="0">SUM(N9:Q9)</f>
        <v>12638.08</v>
      </c>
      <c r="S9" s="29">
        <f>ROUND(R9*1.21,2)</f>
        <v>15292.08</v>
      </c>
      <c r="T9" s="2"/>
      <c r="U9" s="2"/>
      <c r="V9" s="48">
        <f>ROUND(I9*(1+3.5%),2)</f>
        <v>21.47</v>
      </c>
      <c r="W9" s="45">
        <f>ROUND(J9*(1+3.5%),2)</f>
        <v>23.43</v>
      </c>
      <c r="X9" s="51">
        <f>ROUND(K9*(1+3.5%),2)</f>
        <v>23.9</v>
      </c>
      <c r="Y9" s="54">
        <f>ROUND(L9*(1+3.5%),2)</f>
        <v>26.18</v>
      </c>
      <c r="Z9" s="2"/>
      <c r="AA9" s="25">
        <f t="shared" ref="AA9:AA22" si="1">ROUND(C9*V$9,2)</f>
        <v>17863.04</v>
      </c>
      <c r="AB9" s="26">
        <f t="shared" ref="AB9:AB22" si="2">ROUND(D9*W$9,2)</f>
        <v>10965.24</v>
      </c>
      <c r="AC9" s="27">
        <f t="shared" ref="AC9:AC22" si="3">ROUND(E9*X$9,2)</f>
        <v>4971.2</v>
      </c>
      <c r="AD9" s="28">
        <f t="shared" ref="AD9:AD22" si="4">ROUND(F9*Y$9,2)</f>
        <v>5445.44</v>
      </c>
      <c r="AE9" s="29">
        <f>SUM(AA9:AD9)</f>
        <v>39244.92</v>
      </c>
      <c r="AF9" s="29">
        <f>ROUND(AE9*1.21,2)</f>
        <v>47486.35</v>
      </c>
      <c r="AG9" s="2"/>
      <c r="AH9" s="2"/>
      <c r="AI9" s="48">
        <f>ROUND(V9*(1+3.5%),2)</f>
        <v>22.22</v>
      </c>
      <c r="AJ9" s="45">
        <f>ROUND(W9*(1+3.5%),2)</f>
        <v>24.25</v>
      </c>
      <c r="AK9" s="51">
        <f>ROUND(X9*(1+3.5%),2)</f>
        <v>24.74</v>
      </c>
      <c r="AL9" s="54">
        <f>ROUND(Y9*(1+3.5%),2)</f>
        <v>27.1</v>
      </c>
      <c r="AM9" s="2"/>
      <c r="AN9" s="25">
        <f t="shared" ref="AN9:AN22" si="5">ROUND((C9/12*8)*AI$9,2)</f>
        <v>12324.69</v>
      </c>
      <c r="AO9" s="26">
        <f t="shared" ref="AO9:AO22" si="6">ROUND((D9/12*8)*AJ$9,2)</f>
        <v>7566</v>
      </c>
      <c r="AP9" s="27">
        <f t="shared" ref="AP9:AP22" si="7">ROUND((E9/12*8)*AK$9,2)</f>
        <v>3430.61</v>
      </c>
      <c r="AQ9" s="28">
        <f t="shared" ref="AQ9:AQ22" si="8">ROUND((F9/12*8)*AL$9,2)</f>
        <v>3757.87</v>
      </c>
      <c r="AR9" s="29">
        <f>SUM(AN9:AQ9)</f>
        <v>27079.170000000002</v>
      </c>
      <c r="AS9" s="29">
        <f>ROUND(AR9*1.21,2)</f>
        <v>32765.8</v>
      </c>
      <c r="AT9" s="2"/>
      <c r="AU9" s="48">
        <f>ROUND(V9*(1+3.5%),2)</f>
        <v>22.22</v>
      </c>
      <c r="AV9" s="45">
        <f t="shared" ref="AV9:AX9" si="9">ROUND(W9*(1+3.5%),2)</f>
        <v>24.25</v>
      </c>
      <c r="AW9" s="51">
        <f t="shared" si="9"/>
        <v>24.74</v>
      </c>
      <c r="AX9" s="54">
        <f t="shared" si="9"/>
        <v>27.1</v>
      </c>
      <c r="AY9" s="2"/>
      <c r="AZ9" s="25">
        <f t="shared" ref="AZ9:AZ22" si="10">ROUND((C9/12*4)*AU$9,2)</f>
        <v>6162.35</v>
      </c>
      <c r="BA9" s="26">
        <f t="shared" ref="BA9:BA22" si="11">ROUND((D9/12*4)*AV$9,2)</f>
        <v>3783</v>
      </c>
      <c r="BB9" s="27">
        <f t="shared" ref="BB9:BB22" si="12">ROUND((E9/12*4)*AW$9,2)</f>
        <v>1715.31</v>
      </c>
      <c r="BC9" s="28">
        <f t="shared" ref="BC9:BC22" si="13">ROUND((F9/12*4)*AX$9,2)</f>
        <v>1878.93</v>
      </c>
      <c r="BD9" s="29">
        <f>SUM(AZ9:BC9)</f>
        <v>13539.59</v>
      </c>
      <c r="BE9" s="29">
        <f>ROUND(BD9*1.21,2)</f>
        <v>16382.9</v>
      </c>
      <c r="BF9" s="2"/>
      <c r="BG9" s="2"/>
      <c r="BH9" s="48">
        <f>ROUND(AU9*(1+3.5%),2)</f>
        <v>23</v>
      </c>
      <c r="BI9" s="45">
        <f t="shared" ref="BI9:BK9" si="14">ROUND(AV9*(1+3.5%),2)</f>
        <v>25.1</v>
      </c>
      <c r="BJ9" s="51">
        <f t="shared" si="14"/>
        <v>25.61</v>
      </c>
      <c r="BK9" s="54">
        <f t="shared" si="14"/>
        <v>28.05</v>
      </c>
      <c r="BL9" s="2"/>
      <c r="BM9" s="25">
        <f t="shared" ref="BM9:BM22" si="15">ROUND(C9*BH$9,2)</f>
        <v>19136</v>
      </c>
      <c r="BN9" s="26">
        <f t="shared" ref="BN9:BN22" si="16">ROUND(D9*BI$9,2)</f>
        <v>11746.8</v>
      </c>
      <c r="BO9" s="27">
        <f t="shared" ref="BO9:BO22" si="17">ROUND(E9*BJ$9,2)</f>
        <v>5326.88</v>
      </c>
      <c r="BP9" s="28">
        <f t="shared" ref="BP9:BP22" si="18">ROUND(F9*BK$9,2)</f>
        <v>5834.4</v>
      </c>
      <c r="BQ9" s="29">
        <f>SUM(BM9:BP9)</f>
        <v>42044.08</v>
      </c>
      <c r="BR9" s="29">
        <f>ROUND(BQ9*1.21,2)</f>
        <v>50873.34</v>
      </c>
      <c r="BS9" s="2"/>
      <c r="BT9" s="2"/>
      <c r="BU9" s="48">
        <f>ROUND(AU9*(1+3.5%),2)</f>
        <v>23</v>
      </c>
      <c r="BV9" s="45">
        <f t="shared" ref="BV9:BX9" si="19">ROUND(AV9*(1+3.5%),2)</f>
        <v>25.1</v>
      </c>
      <c r="BW9" s="51">
        <f t="shared" si="19"/>
        <v>25.61</v>
      </c>
      <c r="BX9" s="54">
        <f t="shared" si="19"/>
        <v>28.05</v>
      </c>
      <c r="BY9" s="2"/>
      <c r="BZ9" s="25">
        <f t="shared" ref="BZ9:BZ22" si="20">ROUND((C9/12*8)*BU$9,2)</f>
        <v>12757.33</v>
      </c>
      <c r="CA9" s="26">
        <f t="shared" ref="CA9:CA22" si="21">ROUND((D9/12*8)*BV$9,2)</f>
        <v>7831.2</v>
      </c>
      <c r="CB9" s="27">
        <f t="shared" ref="CB9:CB22" si="22">ROUND((E9/12*8)*BW$9,2)</f>
        <v>3551.25</v>
      </c>
      <c r="CC9" s="28">
        <f t="shared" ref="CC9:CC22" si="23">ROUND((F9/12*8)*BX$9,2)</f>
        <v>3889.6</v>
      </c>
      <c r="CD9" s="29">
        <f>SUM(BZ9:CC9)</f>
        <v>28029.379999999997</v>
      </c>
      <c r="CE9" s="29">
        <f>ROUND(CD9*1.21,2)</f>
        <v>33915.550000000003</v>
      </c>
      <c r="CF9" s="2"/>
    </row>
    <row r="10" spans="1:84" ht="17.25" thickBot="1" x14ac:dyDescent="0.3">
      <c r="A10" s="30" t="s">
        <v>9</v>
      </c>
      <c r="B10" s="31" t="s">
        <v>29</v>
      </c>
      <c r="C10" s="21">
        <v>832</v>
      </c>
      <c r="D10" s="22">
        <v>468</v>
      </c>
      <c r="E10" s="23">
        <v>208</v>
      </c>
      <c r="F10" s="24">
        <v>208</v>
      </c>
      <c r="G10" s="2"/>
      <c r="H10" s="2"/>
      <c r="I10" s="74">
        <v>20.74</v>
      </c>
      <c r="J10" s="77">
        <v>22.64</v>
      </c>
      <c r="K10" s="80">
        <v>23.09</v>
      </c>
      <c r="L10" s="83">
        <v>25.29</v>
      </c>
      <c r="M10" s="2"/>
      <c r="N10" s="25">
        <f t="shared" ref="N10:N22" si="24">ROUND((C10/12*4)*I$9,2)</f>
        <v>5751.89</v>
      </c>
      <c r="O10" s="26">
        <f t="shared" ref="O10:O22" si="25">ROUND((D10/12*4)*J$9,2)</f>
        <v>3531.84</v>
      </c>
      <c r="P10" s="27">
        <f t="shared" ref="P10:P22" si="26">ROUND((E10/12*4)*K$9,2)</f>
        <v>1600.91</v>
      </c>
      <c r="Q10" s="28">
        <f t="shared" ref="Q10:Q22" si="27">ROUND((F10/12*4)*L$9,2)</f>
        <v>1753.44</v>
      </c>
      <c r="R10" s="29">
        <f t="shared" si="0"/>
        <v>12638.08</v>
      </c>
      <c r="S10" s="29">
        <f t="shared" ref="S10:S14" si="28">ROUND(R10*1.21,2)</f>
        <v>15292.08</v>
      </c>
      <c r="T10" s="2"/>
      <c r="U10" s="2"/>
      <c r="V10" s="49"/>
      <c r="W10" s="46"/>
      <c r="X10" s="52"/>
      <c r="Y10" s="55"/>
      <c r="Z10" s="2"/>
      <c r="AA10" s="25">
        <f t="shared" si="1"/>
        <v>17863.04</v>
      </c>
      <c r="AB10" s="26">
        <f t="shared" si="2"/>
        <v>10965.24</v>
      </c>
      <c r="AC10" s="27">
        <f t="shared" si="3"/>
        <v>4971.2</v>
      </c>
      <c r="AD10" s="28">
        <f t="shared" si="4"/>
        <v>5445.44</v>
      </c>
      <c r="AE10" s="29">
        <f t="shared" ref="AE10:AE22" si="29">SUM(AA10:AD10)</f>
        <v>39244.92</v>
      </c>
      <c r="AF10" s="29">
        <f t="shared" ref="AF10:AF22" si="30">ROUND(AE10*1.21,2)</f>
        <v>47486.35</v>
      </c>
      <c r="AG10" s="2"/>
      <c r="AH10" s="2"/>
      <c r="AI10" s="49"/>
      <c r="AJ10" s="46"/>
      <c r="AK10" s="52"/>
      <c r="AL10" s="55"/>
      <c r="AM10" s="2"/>
      <c r="AN10" s="25">
        <f t="shared" si="5"/>
        <v>12324.69</v>
      </c>
      <c r="AO10" s="26">
        <f t="shared" si="6"/>
        <v>7566</v>
      </c>
      <c r="AP10" s="27">
        <f t="shared" si="7"/>
        <v>3430.61</v>
      </c>
      <c r="AQ10" s="28">
        <f t="shared" si="8"/>
        <v>3757.87</v>
      </c>
      <c r="AR10" s="29">
        <f t="shared" ref="AR10:AR22" si="31">SUM(AN10:AQ10)</f>
        <v>27079.170000000002</v>
      </c>
      <c r="AS10" s="29">
        <f t="shared" ref="AS10:AS22" si="32">ROUND(AR10*1.21,2)</f>
        <v>32765.8</v>
      </c>
      <c r="AT10" s="2"/>
      <c r="AU10" s="49"/>
      <c r="AV10" s="46"/>
      <c r="AW10" s="52"/>
      <c r="AX10" s="55"/>
      <c r="AY10" s="2"/>
      <c r="AZ10" s="25">
        <f t="shared" si="10"/>
        <v>6162.35</v>
      </c>
      <c r="BA10" s="26">
        <f t="shared" si="11"/>
        <v>3783</v>
      </c>
      <c r="BB10" s="27">
        <f t="shared" si="12"/>
        <v>1715.31</v>
      </c>
      <c r="BC10" s="28">
        <f t="shared" si="13"/>
        <v>1878.93</v>
      </c>
      <c r="BD10" s="29">
        <f t="shared" ref="BD10:BD22" si="33">SUM(AZ10:BC10)</f>
        <v>13539.59</v>
      </c>
      <c r="BE10" s="29">
        <f t="shared" ref="BE10:BE22" si="34">ROUND(BD10*1.21,2)</f>
        <v>16382.9</v>
      </c>
      <c r="BF10" s="2"/>
      <c r="BG10" s="2"/>
      <c r="BH10" s="49"/>
      <c r="BI10" s="46"/>
      <c r="BJ10" s="52"/>
      <c r="BK10" s="55"/>
      <c r="BL10" s="2"/>
      <c r="BM10" s="25">
        <f t="shared" si="15"/>
        <v>19136</v>
      </c>
      <c r="BN10" s="26">
        <f t="shared" si="16"/>
        <v>11746.8</v>
      </c>
      <c r="BO10" s="27">
        <f t="shared" si="17"/>
        <v>5326.88</v>
      </c>
      <c r="BP10" s="28">
        <f t="shared" si="18"/>
        <v>5834.4</v>
      </c>
      <c r="BQ10" s="29">
        <f t="shared" ref="BQ10:BQ22" si="35">SUM(BM10:BP10)</f>
        <v>42044.08</v>
      </c>
      <c r="BR10" s="29">
        <f t="shared" ref="BR10:BR22" si="36">ROUND(BQ10*1.21,2)</f>
        <v>50873.34</v>
      </c>
      <c r="BS10" s="2"/>
      <c r="BT10" s="2"/>
      <c r="BU10" s="49"/>
      <c r="BV10" s="46"/>
      <c r="BW10" s="52"/>
      <c r="BX10" s="55"/>
      <c r="BY10" s="2"/>
      <c r="BZ10" s="25">
        <f t="shared" si="20"/>
        <v>12757.33</v>
      </c>
      <c r="CA10" s="26">
        <f t="shared" si="21"/>
        <v>7831.2</v>
      </c>
      <c r="CB10" s="27">
        <f t="shared" si="22"/>
        <v>3551.25</v>
      </c>
      <c r="CC10" s="28">
        <f t="shared" si="23"/>
        <v>3889.6</v>
      </c>
      <c r="CD10" s="29">
        <f t="shared" ref="CD10:CD22" si="37">SUM(BZ10:CC10)</f>
        <v>28029.379999999997</v>
      </c>
      <c r="CE10" s="29">
        <f t="shared" ref="CE10:CE22" si="38">ROUND(CD10*1.21,2)</f>
        <v>33915.550000000003</v>
      </c>
      <c r="CF10" s="2"/>
    </row>
    <row r="11" spans="1:84" ht="17.25" thickBot="1" x14ac:dyDescent="0.3">
      <c r="A11" s="30" t="s">
        <v>10</v>
      </c>
      <c r="B11" s="31" t="s">
        <v>30</v>
      </c>
      <c r="C11" s="21">
        <v>2976</v>
      </c>
      <c r="D11" s="22"/>
      <c r="E11" s="23"/>
      <c r="F11" s="24"/>
      <c r="G11" s="2"/>
      <c r="H11" s="2"/>
      <c r="I11" s="74">
        <v>20.74</v>
      </c>
      <c r="J11" s="77">
        <v>22.64</v>
      </c>
      <c r="K11" s="80">
        <v>23.09</v>
      </c>
      <c r="L11" s="83">
        <v>25.29</v>
      </c>
      <c r="M11" s="2"/>
      <c r="N11" s="25">
        <f t="shared" si="24"/>
        <v>20574.080000000002</v>
      </c>
      <c r="O11" s="26">
        <f t="shared" si="25"/>
        <v>0</v>
      </c>
      <c r="P11" s="27">
        <f t="shared" si="26"/>
        <v>0</v>
      </c>
      <c r="Q11" s="28">
        <f t="shared" si="27"/>
        <v>0</v>
      </c>
      <c r="R11" s="29">
        <f t="shared" si="0"/>
        <v>20574.080000000002</v>
      </c>
      <c r="S11" s="29">
        <f t="shared" si="28"/>
        <v>24894.639999999999</v>
      </c>
      <c r="T11" s="2"/>
      <c r="U11" s="2"/>
      <c r="V11" s="49"/>
      <c r="W11" s="46"/>
      <c r="X11" s="52"/>
      <c r="Y11" s="55"/>
      <c r="Z11" s="2"/>
      <c r="AA11" s="25">
        <f t="shared" si="1"/>
        <v>63894.720000000001</v>
      </c>
      <c r="AB11" s="26">
        <f t="shared" si="2"/>
        <v>0</v>
      </c>
      <c r="AC11" s="27">
        <f t="shared" si="3"/>
        <v>0</v>
      </c>
      <c r="AD11" s="28">
        <f t="shared" si="4"/>
        <v>0</v>
      </c>
      <c r="AE11" s="29">
        <f t="shared" si="29"/>
        <v>63894.720000000001</v>
      </c>
      <c r="AF11" s="29">
        <f t="shared" si="30"/>
        <v>77312.61</v>
      </c>
      <c r="AG11" s="2"/>
      <c r="AH11" s="2"/>
      <c r="AI11" s="49"/>
      <c r="AJ11" s="46"/>
      <c r="AK11" s="52"/>
      <c r="AL11" s="55"/>
      <c r="AM11" s="2"/>
      <c r="AN11" s="25">
        <f t="shared" si="5"/>
        <v>44084.480000000003</v>
      </c>
      <c r="AO11" s="26">
        <f t="shared" si="6"/>
        <v>0</v>
      </c>
      <c r="AP11" s="27">
        <f t="shared" si="7"/>
        <v>0</v>
      </c>
      <c r="AQ11" s="28">
        <f t="shared" si="8"/>
        <v>0</v>
      </c>
      <c r="AR11" s="29">
        <f t="shared" si="31"/>
        <v>44084.480000000003</v>
      </c>
      <c r="AS11" s="29">
        <f t="shared" si="32"/>
        <v>53342.22</v>
      </c>
      <c r="AT11" s="2"/>
      <c r="AU11" s="49"/>
      <c r="AV11" s="46"/>
      <c r="AW11" s="52"/>
      <c r="AX11" s="55"/>
      <c r="AY11" s="2"/>
      <c r="AZ11" s="25">
        <f t="shared" si="10"/>
        <v>22042.240000000002</v>
      </c>
      <c r="BA11" s="26">
        <f t="shared" si="11"/>
        <v>0</v>
      </c>
      <c r="BB11" s="27">
        <f t="shared" si="12"/>
        <v>0</v>
      </c>
      <c r="BC11" s="28">
        <f t="shared" si="13"/>
        <v>0</v>
      </c>
      <c r="BD11" s="29">
        <f t="shared" si="33"/>
        <v>22042.240000000002</v>
      </c>
      <c r="BE11" s="29">
        <f t="shared" si="34"/>
        <v>26671.11</v>
      </c>
      <c r="BF11" s="2"/>
      <c r="BG11" s="2"/>
      <c r="BH11" s="49"/>
      <c r="BI11" s="46"/>
      <c r="BJ11" s="52"/>
      <c r="BK11" s="55"/>
      <c r="BL11" s="2"/>
      <c r="BM11" s="25">
        <f t="shared" si="15"/>
        <v>68448</v>
      </c>
      <c r="BN11" s="26">
        <f t="shared" si="16"/>
        <v>0</v>
      </c>
      <c r="BO11" s="27">
        <f t="shared" si="17"/>
        <v>0</v>
      </c>
      <c r="BP11" s="28">
        <f t="shared" si="18"/>
        <v>0</v>
      </c>
      <c r="BQ11" s="29">
        <f t="shared" si="35"/>
        <v>68448</v>
      </c>
      <c r="BR11" s="29">
        <f t="shared" si="36"/>
        <v>82822.080000000002</v>
      </c>
      <c r="BS11" s="2"/>
      <c r="BT11" s="2"/>
      <c r="BU11" s="49"/>
      <c r="BV11" s="46"/>
      <c r="BW11" s="52"/>
      <c r="BX11" s="55"/>
      <c r="BY11" s="2"/>
      <c r="BZ11" s="25">
        <f t="shared" si="20"/>
        <v>45632</v>
      </c>
      <c r="CA11" s="26">
        <f t="shared" si="21"/>
        <v>0</v>
      </c>
      <c r="CB11" s="27">
        <f t="shared" si="22"/>
        <v>0</v>
      </c>
      <c r="CC11" s="28">
        <f t="shared" si="23"/>
        <v>0</v>
      </c>
      <c r="CD11" s="29">
        <f t="shared" si="37"/>
        <v>45632</v>
      </c>
      <c r="CE11" s="29">
        <f t="shared" si="38"/>
        <v>55214.720000000001</v>
      </c>
      <c r="CF11" s="2"/>
    </row>
    <row r="12" spans="1:84" ht="17.25" thickBot="1" x14ac:dyDescent="0.3">
      <c r="A12" s="30" t="s">
        <v>11</v>
      </c>
      <c r="B12" s="31" t="s">
        <v>31</v>
      </c>
      <c r="C12" s="21">
        <v>3444</v>
      </c>
      <c r="D12" s="22"/>
      <c r="E12" s="23"/>
      <c r="F12" s="24"/>
      <c r="G12" s="2"/>
      <c r="H12" s="2"/>
      <c r="I12" s="74">
        <v>20.74</v>
      </c>
      <c r="J12" s="77">
        <v>22.64</v>
      </c>
      <c r="K12" s="80">
        <v>23.09</v>
      </c>
      <c r="L12" s="83">
        <v>25.29</v>
      </c>
      <c r="M12" s="2"/>
      <c r="N12" s="25">
        <f>ROUND((C12/12*4)*I$9,2)</f>
        <v>23809.52</v>
      </c>
      <c r="O12" s="26">
        <f t="shared" si="25"/>
        <v>0</v>
      </c>
      <c r="P12" s="27">
        <f t="shared" si="26"/>
        <v>0</v>
      </c>
      <c r="Q12" s="28">
        <f t="shared" si="27"/>
        <v>0</v>
      </c>
      <c r="R12" s="29">
        <f t="shared" si="0"/>
        <v>23809.52</v>
      </c>
      <c r="S12" s="29">
        <f t="shared" si="28"/>
        <v>28809.52</v>
      </c>
      <c r="T12" s="2"/>
      <c r="U12" s="2"/>
      <c r="V12" s="49"/>
      <c r="W12" s="46"/>
      <c r="X12" s="52"/>
      <c r="Y12" s="55"/>
      <c r="Z12" s="2"/>
      <c r="AA12" s="25">
        <f t="shared" si="1"/>
        <v>73942.679999999993</v>
      </c>
      <c r="AB12" s="26">
        <f t="shared" si="2"/>
        <v>0</v>
      </c>
      <c r="AC12" s="27">
        <f t="shared" si="3"/>
        <v>0</v>
      </c>
      <c r="AD12" s="28">
        <f t="shared" si="4"/>
        <v>0</v>
      </c>
      <c r="AE12" s="29">
        <f t="shared" si="29"/>
        <v>73942.679999999993</v>
      </c>
      <c r="AF12" s="29">
        <f t="shared" si="30"/>
        <v>89470.64</v>
      </c>
      <c r="AG12" s="2"/>
      <c r="AH12" s="2"/>
      <c r="AI12" s="49"/>
      <c r="AJ12" s="46"/>
      <c r="AK12" s="52"/>
      <c r="AL12" s="55"/>
      <c r="AM12" s="2"/>
      <c r="AN12" s="25">
        <f t="shared" si="5"/>
        <v>51017.120000000003</v>
      </c>
      <c r="AO12" s="26">
        <f t="shared" si="6"/>
        <v>0</v>
      </c>
      <c r="AP12" s="27">
        <f t="shared" si="7"/>
        <v>0</v>
      </c>
      <c r="AQ12" s="28">
        <f t="shared" si="8"/>
        <v>0</v>
      </c>
      <c r="AR12" s="29">
        <f t="shared" si="31"/>
        <v>51017.120000000003</v>
      </c>
      <c r="AS12" s="29">
        <f t="shared" si="32"/>
        <v>61730.720000000001</v>
      </c>
      <c r="AT12" s="2"/>
      <c r="AU12" s="49"/>
      <c r="AV12" s="46"/>
      <c r="AW12" s="52"/>
      <c r="AX12" s="55"/>
      <c r="AY12" s="2"/>
      <c r="AZ12" s="25">
        <f t="shared" si="10"/>
        <v>25508.560000000001</v>
      </c>
      <c r="BA12" s="26">
        <f t="shared" si="11"/>
        <v>0</v>
      </c>
      <c r="BB12" s="27">
        <f t="shared" si="12"/>
        <v>0</v>
      </c>
      <c r="BC12" s="28">
        <f t="shared" si="13"/>
        <v>0</v>
      </c>
      <c r="BD12" s="29">
        <f t="shared" si="33"/>
        <v>25508.560000000001</v>
      </c>
      <c r="BE12" s="29">
        <f t="shared" si="34"/>
        <v>30865.360000000001</v>
      </c>
      <c r="BF12" s="2"/>
      <c r="BG12" s="2"/>
      <c r="BH12" s="49"/>
      <c r="BI12" s="46"/>
      <c r="BJ12" s="52"/>
      <c r="BK12" s="55"/>
      <c r="BL12" s="2"/>
      <c r="BM12" s="25">
        <f t="shared" si="15"/>
        <v>79212</v>
      </c>
      <c r="BN12" s="26">
        <f t="shared" si="16"/>
        <v>0</v>
      </c>
      <c r="BO12" s="27">
        <f t="shared" si="17"/>
        <v>0</v>
      </c>
      <c r="BP12" s="28">
        <f t="shared" si="18"/>
        <v>0</v>
      </c>
      <c r="BQ12" s="29">
        <f t="shared" si="35"/>
        <v>79212</v>
      </c>
      <c r="BR12" s="29">
        <f t="shared" si="36"/>
        <v>95846.52</v>
      </c>
      <c r="BS12" s="2"/>
      <c r="BT12" s="2"/>
      <c r="BU12" s="49"/>
      <c r="BV12" s="46"/>
      <c r="BW12" s="52"/>
      <c r="BX12" s="55"/>
      <c r="BY12" s="2"/>
      <c r="BZ12" s="25">
        <f t="shared" si="20"/>
        <v>52808</v>
      </c>
      <c r="CA12" s="26">
        <f t="shared" si="21"/>
        <v>0</v>
      </c>
      <c r="CB12" s="27">
        <f t="shared" si="22"/>
        <v>0</v>
      </c>
      <c r="CC12" s="28">
        <f t="shared" si="23"/>
        <v>0</v>
      </c>
      <c r="CD12" s="29">
        <f t="shared" si="37"/>
        <v>52808</v>
      </c>
      <c r="CE12" s="29">
        <f t="shared" si="38"/>
        <v>63897.68</v>
      </c>
      <c r="CF12" s="2"/>
    </row>
    <row r="13" spans="1:84" ht="17.25" thickBot="1" x14ac:dyDescent="0.3">
      <c r="A13" s="30" t="s">
        <v>12</v>
      </c>
      <c r="B13" s="31" t="s">
        <v>32</v>
      </c>
      <c r="C13" s="21">
        <v>832</v>
      </c>
      <c r="D13" s="22">
        <v>468</v>
      </c>
      <c r="E13" s="23">
        <v>208</v>
      </c>
      <c r="F13" s="24">
        <v>208</v>
      </c>
      <c r="G13" s="2"/>
      <c r="H13" s="2"/>
      <c r="I13" s="74">
        <v>20.74</v>
      </c>
      <c r="J13" s="77">
        <v>22.64</v>
      </c>
      <c r="K13" s="80">
        <v>23.09</v>
      </c>
      <c r="L13" s="83">
        <v>25.29</v>
      </c>
      <c r="M13" s="2"/>
      <c r="N13" s="25">
        <f t="shared" si="24"/>
        <v>5751.89</v>
      </c>
      <c r="O13" s="26">
        <f t="shared" si="25"/>
        <v>3531.84</v>
      </c>
      <c r="P13" s="27">
        <f t="shared" si="26"/>
        <v>1600.91</v>
      </c>
      <c r="Q13" s="28">
        <f t="shared" si="27"/>
        <v>1753.44</v>
      </c>
      <c r="R13" s="29">
        <f t="shared" si="0"/>
        <v>12638.08</v>
      </c>
      <c r="S13" s="29">
        <f t="shared" si="28"/>
        <v>15292.08</v>
      </c>
      <c r="T13" s="2"/>
      <c r="U13" s="2"/>
      <c r="V13" s="49"/>
      <c r="W13" s="46"/>
      <c r="X13" s="52"/>
      <c r="Y13" s="55"/>
      <c r="Z13" s="2"/>
      <c r="AA13" s="25">
        <f t="shared" si="1"/>
        <v>17863.04</v>
      </c>
      <c r="AB13" s="26">
        <f t="shared" si="2"/>
        <v>10965.24</v>
      </c>
      <c r="AC13" s="27">
        <f t="shared" si="3"/>
        <v>4971.2</v>
      </c>
      <c r="AD13" s="28">
        <f t="shared" si="4"/>
        <v>5445.44</v>
      </c>
      <c r="AE13" s="29">
        <f t="shared" si="29"/>
        <v>39244.92</v>
      </c>
      <c r="AF13" s="29">
        <f t="shared" si="30"/>
        <v>47486.35</v>
      </c>
      <c r="AG13" s="2"/>
      <c r="AH13" s="2"/>
      <c r="AI13" s="49"/>
      <c r="AJ13" s="46"/>
      <c r="AK13" s="52"/>
      <c r="AL13" s="55"/>
      <c r="AM13" s="2"/>
      <c r="AN13" s="25">
        <f t="shared" si="5"/>
        <v>12324.69</v>
      </c>
      <c r="AO13" s="26">
        <f t="shared" si="6"/>
        <v>7566</v>
      </c>
      <c r="AP13" s="27">
        <f t="shared" si="7"/>
        <v>3430.61</v>
      </c>
      <c r="AQ13" s="28">
        <f t="shared" si="8"/>
        <v>3757.87</v>
      </c>
      <c r="AR13" s="29">
        <f t="shared" si="31"/>
        <v>27079.170000000002</v>
      </c>
      <c r="AS13" s="29">
        <f t="shared" si="32"/>
        <v>32765.8</v>
      </c>
      <c r="AT13" s="2"/>
      <c r="AU13" s="49"/>
      <c r="AV13" s="46"/>
      <c r="AW13" s="52"/>
      <c r="AX13" s="55"/>
      <c r="AY13" s="2"/>
      <c r="AZ13" s="25">
        <f t="shared" si="10"/>
        <v>6162.35</v>
      </c>
      <c r="BA13" s="26">
        <f t="shared" si="11"/>
        <v>3783</v>
      </c>
      <c r="BB13" s="27">
        <f t="shared" si="12"/>
        <v>1715.31</v>
      </c>
      <c r="BC13" s="28">
        <f t="shared" si="13"/>
        <v>1878.93</v>
      </c>
      <c r="BD13" s="29">
        <f t="shared" si="33"/>
        <v>13539.59</v>
      </c>
      <c r="BE13" s="29">
        <f t="shared" si="34"/>
        <v>16382.9</v>
      </c>
      <c r="BF13" s="2"/>
      <c r="BG13" s="2"/>
      <c r="BH13" s="49"/>
      <c r="BI13" s="46"/>
      <c r="BJ13" s="52"/>
      <c r="BK13" s="55"/>
      <c r="BL13" s="2"/>
      <c r="BM13" s="25">
        <f t="shared" si="15"/>
        <v>19136</v>
      </c>
      <c r="BN13" s="26">
        <f t="shared" si="16"/>
        <v>11746.8</v>
      </c>
      <c r="BO13" s="27">
        <f t="shared" si="17"/>
        <v>5326.88</v>
      </c>
      <c r="BP13" s="28">
        <f t="shared" si="18"/>
        <v>5834.4</v>
      </c>
      <c r="BQ13" s="29">
        <f t="shared" si="35"/>
        <v>42044.08</v>
      </c>
      <c r="BR13" s="29">
        <f t="shared" si="36"/>
        <v>50873.34</v>
      </c>
      <c r="BS13" s="2"/>
      <c r="BT13" s="2"/>
      <c r="BU13" s="49"/>
      <c r="BV13" s="46"/>
      <c r="BW13" s="52"/>
      <c r="BX13" s="55"/>
      <c r="BY13" s="2"/>
      <c r="BZ13" s="25">
        <f t="shared" si="20"/>
        <v>12757.33</v>
      </c>
      <c r="CA13" s="26">
        <f t="shared" si="21"/>
        <v>7831.2</v>
      </c>
      <c r="CB13" s="27">
        <f t="shared" si="22"/>
        <v>3551.25</v>
      </c>
      <c r="CC13" s="28">
        <f t="shared" si="23"/>
        <v>3889.6</v>
      </c>
      <c r="CD13" s="29">
        <f t="shared" si="37"/>
        <v>28029.379999999997</v>
      </c>
      <c r="CE13" s="29">
        <f t="shared" si="38"/>
        <v>33915.550000000003</v>
      </c>
      <c r="CF13" s="2"/>
    </row>
    <row r="14" spans="1:84" ht="17.25" thickBot="1" x14ac:dyDescent="0.3">
      <c r="A14" s="30" t="s">
        <v>13</v>
      </c>
      <c r="B14" s="31" t="s">
        <v>33</v>
      </c>
      <c r="C14" s="21">
        <v>832</v>
      </c>
      <c r="D14" s="22">
        <v>468</v>
      </c>
      <c r="E14" s="23">
        <v>208</v>
      </c>
      <c r="F14" s="24">
        <v>208</v>
      </c>
      <c r="G14" s="2"/>
      <c r="H14" s="2"/>
      <c r="I14" s="74">
        <v>20.74</v>
      </c>
      <c r="J14" s="77">
        <v>22.64</v>
      </c>
      <c r="K14" s="80">
        <v>23.09</v>
      </c>
      <c r="L14" s="83">
        <v>25.29</v>
      </c>
      <c r="M14" s="2"/>
      <c r="N14" s="25">
        <f t="shared" si="24"/>
        <v>5751.89</v>
      </c>
      <c r="O14" s="26">
        <f t="shared" si="25"/>
        <v>3531.84</v>
      </c>
      <c r="P14" s="27">
        <f t="shared" si="26"/>
        <v>1600.91</v>
      </c>
      <c r="Q14" s="28">
        <f t="shared" si="27"/>
        <v>1753.44</v>
      </c>
      <c r="R14" s="29">
        <f t="shared" si="0"/>
        <v>12638.08</v>
      </c>
      <c r="S14" s="29">
        <f t="shared" si="28"/>
        <v>15292.08</v>
      </c>
      <c r="T14" s="2"/>
      <c r="U14" s="2"/>
      <c r="V14" s="49"/>
      <c r="W14" s="46"/>
      <c r="X14" s="52"/>
      <c r="Y14" s="55"/>
      <c r="Z14" s="2"/>
      <c r="AA14" s="25">
        <f t="shared" si="1"/>
        <v>17863.04</v>
      </c>
      <c r="AB14" s="26">
        <f t="shared" si="2"/>
        <v>10965.24</v>
      </c>
      <c r="AC14" s="27">
        <f t="shared" si="3"/>
        <v>4971.2</v>
      </c>
      <c r="AD14" s="28">
        <f t="shared" si="4"/>
        <v>5445.44</v>
      </c>
      <c r="AE14" s="29">
        <f t="shared" si="29"/>
        <v>39244.92</v>
      </c>
      <c r="AF14" s="29">
        <f t="shared" si="30"/>
        <v>47486.35</v>
      </c>
      <c r="AG14" s="2"/>
      <c r="AH14" s="2"/>
      <c r="AI14" s="49"/>
      <c r="AJ14" s="46"/>
      <c r="AK14" s="52"/>
      <c r="AL14" s="55"/>
      <c r="AM14" s="2"/>
      <c r="AN14" s="25">
        <f t="shared" si="5"/>
        <v>12324.69</v>
      </c>
      <c r="AO14" s="26">
        <f t="shared" si="6"/>
        <v>7566</v>
      </c>
      <c r="AP14" s="27">
        <f t="shared" si="7"/>
        <v>3430.61</v>
      </c>
      <c r="AQ14" s="28">
        <f t="shared" si="8"/>
        <v>3757.87</v>
      </c>
      <c r="AR14" s="29">
        <f t="shared" si="31"/>
        <v>27079.170000000002</v>
      </c>
      <c r="AS14" s="29">
        <f t="shared" si="32"/>
        <v>32765.8</v>
      </c>
      <c r="AT14" s="2"/>
      <c r="AU14" s="49"/>
      <c r="AV14" s="46"/>
      <c r="AW14" s="52"/>
      <c r="AX14" s="55"/>
      <c r="AY14" s="2"/>
      <c r="AZ14" s="25">
        <f t="shared" si="10"/>
        <v>6162.35</v>
      </c>
      <c r="BA14" s="26">
        <f t="shared" si="11"/>
        <v>3783</v>
      </c>
      <c r="BB14" s="27">
        <f t="shared" si="12"/>
        <v>1715.31</v>
      </c>
      <c r="BC14" s="28">
        <f t="shared" si="13"/>
        <v>1878.93</v>
      </c>
      <c r="BD14" s="29">
        <f t="shared" si="33"/>
        <v>13539.59</v>
      </c>
      <c r="BE14" s="29">
        <f t="shared" si="34"/>
        <v>16382.9</v>
      </c>
      <c r="BF14" s="2"/>
      <c r="BG14" s="2"/>
      <c r="BH14" s="49"/>
      <c r="BI14" s="46"/>
      <c r="BJ14" s="52"/>
      <c r="BK14" s="55"/>
      <c r="BL14" s="2"/>
      <c r="BM14" s="25">
        <f t="shared" si="15"/>
        <v>19136</v>
      </c>
      <c r="BN14" s="26">
        <f t="shared" si="16"/>
        <v>11746.8</v>
      </c>
      <c r="BO14" s="27">
        <f t="shared" si="17"/>
        <v>5326.88</v>
      </c>
      <c r="BP14" s="28">
        <f t="shared" si="18"/>
        <v>5834.4</v>
      </c>
      <c r="BQ14" s="29">
        <f t="shared" si="35"/>
        <v>42044.08</v>
      </c>
      <c r="BR14" s="29">
        <f t="shared" si="36"/>
        <v>50873.34</v>
      </c>
      <c r="BS14" s="2"/>
      <c r="BT14" s="2"/>
      <c r="BU14" s="49"/>
      <c r="BV14" s="46"/>
      <c r="BW14" s="52"/>
      <c r="BX14" s="55"/>
      <c r="BY14" s="2"/>
      <c r="BZ14" s="25">
        <f t="shared" si="20"/>
        <v>12757.33</v>
      </c>
      <c r="CA14" s="26">
        <f t="shared" si="21"/>
        <v>7831.2</v>
      </c>
      <c r="CB14" s="27">
        <f t="shared" si="22"/>
        <v>3551.25</v>
      </c>
      <c r="CC14" s="28">
        <f t="shared" si="23"/>
        <v>3889.6</v>
      </c>
      <c r="CD14" s="29">
        <f t="shared" si="37"/>
        <v>28029.379999999997</v>
      </c>
      <c r="CE14" s="29">
        <f t="shared" si="38"/>
        <v>33915.550000000003</v>
      </c>
      <c r="CF14" s="2"/>
    </row>
    <row r="15" spans="1:84" ht="17.25" thickBot="1" x14ac:dyDescent="0.3">
      <c r="A15" s="30" t="s">
        <v>14</v>
      </c>
      <c r="B15" s="31" t="s">
        <v>34</v>
      </c>
      <c r="C15" s="21">
        <v>832</v>
      </c>
      <c r="D15" s="22">
        <v>468</v>
      </c>
      <c r="E15" s="23">
        <v>208</v>
      </c>
      <c r="F15" s="24">
        <v>208</v>
      </c>
      <c r="G15" s="2"/>
      <c r="H15" s="2"/>
      <c r="I15" s="74">
        <v>20.74</v>
      </c>
      <c r="J15" s="77">
        <v>22.64</v>
      </c>
      <c r="K15" s="80">
        <v>23.09</v>
      </c>
      <c r="L15" s="83">
        <v>25.29</v>
      </c>
      <c r="M15" s="2"/>
      <c r="N15" s="25">
        <f t="shared" si="24"/>
        <v>5751.89</v>
      </c>
      <c r="O15" s="26">
        <f t="shared" si="25"/>
        <v>3531.84</v>
      </c>
      <c r="P15" s="27">
        <f t="shared" si="26"/>
        <v>1600.91</v>
      </c>
      <c r="Q15" s="28">
        <f t="shared" si="27"/>
        <v>1753.44</v>
      </c>
      <c r="R15" s="29">
        <f t="shared" si="0"/>
        <v>12638.08</v>
      </c>
      <c r="S15" s="29">
        <f t="shared" ref="S15:S22" si="39">ROUND(R15*1.21,2)</f>
        <v>15292.08</v>
      </c>
      <c r="T15" s="2"/>
      <c r="U15" s="2"/>
      <c r="V15" s="49"/>
      <c r="W15" s="46"/>
      <c r="X15" s="52"/>
      <c r="Y15" s="55"/>
      <c r="Z15" s="2"/>
      <c r="AA15" s="25">
        <f t="shared" si="1"/>
        <v>17863.04</v>
      </c>
      <c r="AB15" s="26">
        <f t="shared" si="2"/>
        <v>10965.24</v>
      </c>
      <c r="AC15" s="27">
        <f t="shared" si="3"/>
        <v>4971.2</v>
      </c>
      <c r="AD15" s="28">
        <f t="shared" si="4"/>
        <v>5445.44</v>
      </c>
      <c r="AE15" s="29">
        <f t="shared" si="29"/>
        <v>39244.92</v>
      </c>
      <c r="AF15" s="29">
        <f t="shared" si="30"/>
        <v>47486.35</v>
      </c>
      <c r="AG15" s="2"/>
      <c r="AH15" s="2"/>
      <c r="AI15" s="49"/>
      <c r="AJ15" s="46"/>
      <c r="AK15" s="52"/>
      <c r="AL15" s="55"/>
      <c r="AM15" s="2"/>
      <c r="AN15" s="25">
        <f t="shared" si="5"/>
        <v>12324.69</v>
      </c>
      <c r="AO15" s="26">
        <f t="shared" si="6"/>
        <v>7566</v>
      </c>
      <c r="AP15" s="27">
        <f t="shared" si="7"/>
        <v>3430.61</v>
      </c>
      <c r="AQ15" s="28">
        <f t="shared" si="8"/>
        <v>3757.87</v>
      </c>
      <c r="AR15" s="29">
        <f t="shared" si="31"/>
        <v>27079.170000000002</v>
      </c>
      <c r="AS15" s="29">
        <f t="shared" si="32"/>
        <v>32765.8</v>
      </c>
      <c r="AT15" s="2"/>
      <c r="AU15" s="49"/>
      <c r="AV15" s="46"/>
      <c r="AW15" s="52"/>
      <c r="AX15" s="55"/>
      <c r="AY15" s="2"/>
      <c r="AZ15" s="25">
        <f t="shared" si="10"/>
        <v>6162.35</v>
      </c>
      <c r="BA15" s="26">
        <f t="shared" si="11"/>
        <v>3783</v>
      </c>
      <c r="BB15" s="27">
        <f t="shared" si="12"/>
        <v>1715.31</v>
      </c>
      <c r="BC15" s="28">
        <f t="shared" si="13"/>
        <v>1878.93</v>
      </c>
      <c r="BD15" s="29">
        <f t="shared" si="33"/>
        <v>13539.59</v>
      </c>
      <c r="BE15" s="29">
        <f t="shared" si="34"/>
        <v>16382.9</v>
      </c>
      <c r="BF15" s="2"/>
      <c r="BG15" s="2"/>
      <c r="BH15" s="49"/>
      <c r="BI15" s="46"/>
      <c r="BJ15" s="52"/>
      <c r="BK15" s="55"/>
      <c r="BL15" s="2"/>
      <c r="BM15" s="25">
        <f t="shared" si="15"/>
        <v>19136</v>
      </c>
      <c r="BN15" s="26">
        <f t="shared" si="16"/>
        <v>11746.8</v>
      </c>
      <c r="BO15" s="27">
        <f t="shared" si="17"/>
        <v>5326.88</v>
      </c>
      <c r="BP15" s="28">
        <f t="shared" si="18"/>
        <v>5834.4</v>
      </c>
      <c r="BQ15" s="29">
        <f t="shared" si="35"/>
        <v>42044.08</v>
      </c>
      <c r="BR15" s="29">
        <f t="shared" si="36"/>
        <v>50873.34</v>
      </c>
      <c r="BS15" s="2"/>
      <c r="BT15" s="2"/>
      <c r="BU15" s="49"/>
      <c r="BV15" s="46"/>
      <c r="BW15" s="52"/>
      <c r="BX15" s="55"/>
      <c r="BY15" s="2"/>
      <c r="BZ15" s="25">
        <f t="shared" si="20"/>
        <v>12757.33</v>
      </c>
      <c r="CA15" s="26">
        <f t="shared" si="21"/>
        <v>7831.2</v>
      </c>
      <c r="CB15" s="27">
        <f t="shared" si="22"/>
        <v>3551.25</v>
      </c>
      <c r="CC15" s="28">
        <f t="shared" si="23"/>
        <v>3889.6</v>
      </c>
      <c r="CD15" s="29">
        <f t="shared" si="37"/>
        <v>28029.379999999997</v>
      </c>
      <c r="CE15" s="29">
        <f t="shared" si="38"/>
        <v>33915.550000000003</v>
      </c>
      <c r="CF15" s="2"/>
    </row>
    <row r="16" spans="1:84" ht="17.25" thickBot="1" x14ac:dyDescent="0.3">
      <c r="A16" s="30" t="s">
        <v>15</v>
      </c>
      <c r="B16" s="31" t="s">
        <v>35</v>
      </c>
      <c r="C16" s="21">
        <v>832</v>
      </c>
      <c r="D16" s="22">
        <v>468</v>
      </c>
      <c r="E16" s="23">
        <v>208</v>
      </c>
      <c r="F16" s="24">
        <v>208</v>
      </c>
      <c r="G16" s="2"/>
      <c r="H16" s="2"/>
      <c r="I16" s="74">
        <v>20.74</v>
      </c>
      <c r="J16" s="77">
        <v>22.64</v>
      </c>
      <c r="K16" s="80">
        <v>23.09</v>
      </c>
      <c r="L16" s="83">
        <v>25.29</v>
      </c>
      <c r="M16" s="2"/>
      <c r="N16" s="25">
        <f t="shared" si="24"/>
        <v>5751.89</v>
      </c>
      <c r="O16" s="26">
        <f t="shared" si="25"/>
        <v>3531.84</v>
      </c>
      <c r="P16" s="27">
        <f t="shared" si="26"/>
        <v>1600.91</v>
      </c>
      <c r="Q16" s="28">
        <f t="shared" si="27"/>
        <v>1753.44</v>
      </c>
      <c r="R16" s="29">
        <f t="shared" si="0"/>
        <v>12638.08</v>
      </c>
      <c r="S16" s="29">
        <f t="shared" si="39"/>
        <v>15292.08</v>
      </c>
      <c r="T16" s="2"/>
      <c r="U16" s="2"/>
      <c r="V16" s="49"/>
      <c r="W16" s="46"/>
      <c r="X16" s="52"/>
      <c r="Y16" s="55"/>
      <c r="Z16" s="2"/>
      <c r="AA16" s="25">
        <f t="shared" si="1"/>
        <v>17863.04</v>
      </c>
      <c r="AB16" s="26">
        <f t="shared" si="2"/>
        <v>10965.24</v>
      </c>
      <c r="AC16" s="27">
        <f t="shared" si="3"/>
        <v>4971.2</v>
      </c>
      <c r="AD16" s="28">
        <f t="shared" si="4"/>
        <v>5445.44</v>
      </c>
      <c r="AE16" s="29">
        <f t="shared" si="29"/>
        <v>39244.92</v>
      </c>
      <c r="AF16" s="29">
        <f t="shared" si="30"/>
        <v>47486.35</v>
      </c>
      <c r="AG16" s="2"/>
      <c r="AH16" s="2"/>
      <c r="AI16" s="49"/>
      <c r="AJ16" s="46"/>
      <c r="AK16" s="52"/>
      <c r="AL16" s="55"/>
      <c r="AM16" s="2"/>
      <c r="AN16" s="25">
        <f t="shared" si="5"/>
        <v>12324.69</v>
      </c>
      <c r="AO16" s="26">
        <f t="shared" si="6"/>
        <v>7566</v>
      </c>
      <c r="AP16" s="27">
        <f t="shared" si="7"/>
        <v>3430.61</v>
      </c>
      <c r="AQ16" s="28">
        <f t="shared" si="8"/>
        <v>3757.87</v>
      </c>
      <c r="AR16" s="29">
        <f t="shared" si="31"/>
        <v>27079.170000000002</v>
      </c>
      <c r="AS16" s="29">
        <f t="shared" si="32"/>
        <v>32765.8</v>
      </c>
      <c r="AT16" s="2"/>
      <c r="AU16" s="49"/>
      <c r="AV16" s="46"/>
      <c r="AW16" s="52"/>
      <c r="AX16" s="55"/>
      <c r="AY16" s="2"/>
      <c r="AZ16" s="25">
        <f t="shared" si="10"/>
        <v>6162.35</v>
      </c>
      <c r="BA16" s="26">
        <f t="shared" si="11"/>
        <v>3783</v>
      </c>
      <c r="BB16" s="27">
        <f t="shared" si="12"/>
        <v>1715.31</v>
      </c>
      <c r="BC16" s="28">
        <f t="shared" si="13"/>
        <v>1878.93</v>
      </c>
      <c r="BD16" s="29">
        <f t="shared" si="33"/>
        <v>13539.59</v>
      </c>
      <c r="BE16" s="29">
        <f t="shared" si="34"/>
        <v>16382.9</v>
      </c>
      <c r="BF16" s="2"/>
      <c r="BG16" s="2"/>
      <c r="BH16" s="49"/>
      <c r="BI16" s="46"/>
      <c r="BJ16" s="52"/>
      <c r="BK16" s="55"/>
      <c r="BL16" s="2"/>
      <c r="BM16" s="25">
        <f t="shared" si="15"/>
        <v>19136</v>
      </c>
      <c r="BN16" s="26">
        <f t="shared" si="16"/>
        <v>11746.8</v>
      </c>
      <c r="BO16" s="27">
        <f t="shared" si="17"/>
        <v>5326.88</v>
      </c>
      <c r="BP16" s="28">
        <f t="shared" si="18"/>
        <v>5834.4</v>
      </c>
      <c r="BQ16" s="29">
        <f t="shared" si="35"/>
        <v>42044.08</v>
      </c>
      <c r="BR16" s="29">
        <f t="shared" si="36"/>
        <v>50873.34</v>
      </c>
      <c r="BS16" s="2"/>
      <c r="BT16" s="2"/>
      <c r="BU16" s="49"/>
      <c r="BV16" s="46"/>
      <c r="BW16" s="52"/>
      <c r="BX16" s="55"/>
      <c r="BY16" s="2"/>
      <c r="BZ16" s="25">
        <f t="shared" si="20"/>
        <v>12757.33</v>
      </c>
      <c r="CA16" s="26">
        <f t="shared" si="21"/>
        <v>7831.2</v>
      </c>
      <c r="CB16" s="27">
        <f t="shared" si="22"/>
        <v>3551.25</v>
      </c>
      <c r="CC16" s="28">
        <f t="shared" si="23"/>
        <v>3889.6</v>
      </c>
      <c r="CD16" s="29">
        <f t="shared" si="37"/>
        <v>28029.379999999997</v>
      </c>
      <c r="CE16" s="29">
        <f t="shared" si="38"/>
        <v>33915.550000000003</v>
      </c>
      <c r="CF16" s="2"/>
    </row>
    <row r="17" spans="1:84" ht="17.25" thickBot="1" x14ac:dyDescent="0.3">
      <c r="A17" s="30" t="s">
        <v>16</v>
      </c>
      <c r="B17" s="31" t="s">
        <v>36</v>
      </c>
      <c r="C17" s="21">
        <v>832</v>
      </c>
      <c r="D17" s="22">
        <v>468</v>
      </c>
      <c r="E17" s="23">
        <v>208</v>
      </c>
      <c r="F17" s="24">
        <v>208</v>
      </c>
      <c r="G17" s="2"/>
      <c r="H17" s="2"/>
      <c r="I17" s="74">
        <v>20.74</v>
      </c>
      <c r="J17" s="77">
        <v>22.64</v>
      </c>
      <c r="K17" s="80">
        <v>23.09</v>
      </c>
      <c r="L17" s="83">
        <v>25.29</v>
      </c>
      <c r="M17" s="2"/>
      <c r="N17" s="25">
        <f t="shared" si="24"/>
        <v>5751.89</v>
      </c>
      <c r="O17" s="26">
        <f t="shared" si="25"/>
        <v>3531.84</v>
      </c>
      <c r="P17" s="27">
        <f t="shared" si="26"/>
        <v>1600.91</v>
      </c>
      <c r="Q17" s="28">
        <f t="shared" si="27"/>
        <v>1753.44</v>
      </c>
      <c r="R17" s="29">
        <f t="shared" si="0"/>
        <v>12638.08</v>
      </c>
      <c r="S17" s="29">
        <f t="shared" si="39"/>
        <v>15292.08</v>
      </c>
      <c r="T17" s="2"/>
      <c r="U17" s="2"/>
      <c r="V17" s="49"/>
      <c r="W17" s="46"/>
      <c r="X17" s="52"/>
      <c r="Y17" s="55"/>
      <c r="Z17" s="2"/>
      <c r="AA17" s="25">
        <f t="shared" si="1"/>
        <v>17863.04</v>
      </c>
      <c r="AB17" s="26">
        <f t="shared" si="2"/>
        <v>10965.24</v>
      </c>
      <c r="AC17" s="27">
        <f t="shared" si="3"/>
        <v>4971.2</v>
      </c>
      <c r="AD17" s="28">
        <f t="shared" si="4"/>
        <v>5445.44</v>
      </c>
      <c r="AE17" s="29">
        <f t="shared" si="29"/>
        <v>39244.92</v>
      </c>
      <c r="AF17" s="29">
        <f t="shared" si="30"/>
        <v>47486.35</v>
      </c>
      <c r="AG17" s="2"/>
      <c r="AH17" s="2"/>
      <c r="AI17" s="49"/>
      <c r="AJ17" s="46"/>
      <c r="AK17" s="52"/>
      <c r="AL17" s="55"/>
      <c r="AM17" s="2"/>
      <c r="AN17" s="25">
        <f t="shared" si="5"/>
        <v>12324.69</v>
      </c>
      <c r="AO17" s="26">
        <f t="shared" si="6"/>
        <v>7566</v>
      </c>
      <c r="AP17" s="27">
        <f t="shared" si="7"/>
        <v>3430.61</v>
      </c>
      <c r="AQ17" s="28">
        <f t="shared" si="8"/>
        <v>3757.87</v>
      </c>
      <c r="AR17" s="29">
        <f t="shared" si="31"/>
        <v>27079.170000000002</v>
      </c>
      <c r="AS17" s="29">
        <f t="shared" si="32"/>
        <v>32765.8</v>
      </c>
      <c r="AT17" s="2"/>
      <c r="AU17" s="49"/>
      <c r="AV17" s="46"/>
      <c r="AW17" s="52"/>
      <c r="AX17" s="55"/>
      <c r="AY17" s="2"/>
      <c r="AZ17" s="25">
        <f t="shared" si="10"/>
        <v>6162.35</v>
      </c>
      <c r="BA17" s="26">
        <f t="shared" si="11"/>
        <v>3783</v>
      </c>
      <c r="BB17" s="27">
        <f t="shared" si="12"/>
        <v>1715.31</v>
      </c>
      <c r="BC17" s="28">
        <f t="shared" si="13"/>
        <v>1878.93</v>
      </c>
      <c r="BD17" s="29">
        <f t="shared" si="33"/>
        <v>13539.59</v>
      </c>
      <c r="BE17" s="29">
        <f t="shared" si="34"/>
        <v>16382.9</v>
      </c>
      <c r="BF17" s="2"/>
      <c r="BG17" s="2"/>
      <c r="BH17" s="49"/>
      <c r="BI17" s="46"/>
      <c r="BJ17" s="52"/>
      <c r="BK17" s="55"/>
      <c r="BL17" s="2"/>
      <c r="BM17" s="25">
        <f t="shared" si="15"/>
        <v>19136</v>
      </c>
      <c r="BN17" s="26">
        <f t="shared" si="16"/>
        <v>11746.8</v>
      </c>
      <c r="BO17" s="27">
        <f t="shared" si="17"/>
        <v>5326.88</v>
      </c>
      <c r="BP17" s="28">
        <f t="shared" si="18"/>
        <v>5834.4</v>
      </c>
      <c r="BQ17" s="29">
        <f t="shared" si="35"/>
        <v>42044.08</v>
      </c>
      <c r="BR17" s="29">
        <f t="shared" si="36"/>
        <v>50873.34</v>
      </c>
      <c r="BS17" s="2"/>
      <c r="BT17" s="2"/>
      <c r="BU17" s="49"/>
      <c r="BV17" s="46"/>
      <c r="BW17" s="52"/>
      <c r="BX17" s="55"/>
      <c r="BY17" s="2"/>
      <c r="BZ17" s="25">
        <f t="shared" si="20"/>
        <v>12757.33</v>
      </c>
      <c r="CA17" s="26">
        <f t="shared" si="21"/>
        <v>7831.2</v>
      </c>
      <c r="CB17" s="27">
        <f t="shared" si="22"/>
        <v>3551.25</v>
      </c>
      <c r="CC17" s="28">
        <f t="shared" si="23"/>
        <v>3889.6</v>
      </c>
      <c r="CD17" s="29">
        <f t="shared" si="37"/>
        <v>28029.379999999997</v>
      </c>
      <c r="CE17" s="29">
        <f t="shared" si="38"/>
        <v>33915.550000000003</v>
      </c>
      <c r="CF17" s="2"/>
    </row>
    <row r="18" spans="1:84" ht="17.25" thickBot="1" x14ac:dyDescent="0.3">
      <c r="A18" s="30" t="s">
        <v>17</v>
      </c>
      <c r="B18" s="31" t="s">
        <v>37</v>
      </c>
      <c r="C18" s="21">
        <v>2976</v>
      </c>
      <c r="D18" s="22"/>
      <c r="E18" s="23"/>
      <c r="F18" s="24"/>
      <c r="G18" s="2"/>
      <c r="H18" s="2"/>
      <c r="I18" s="74">
        <v>20.74</v>
      </c>
      <c r="J18" s="77">
        <v>22.64</v>
      </c>
      <c r="K18" s="80">
        <v>23.09</v>
      </c>
      <c r="L18" s="83">
        <v>25.29</v>
      </c>
      <c r="M18" s="2"/>
      <c r="N18" s="25">
        <f t="shared" si="24"/>
        <v>20574.080000000002</v>
      </c>
      <c r="O18" s="26">
        <f t="shared" si="25"/>
        <v>0</v>
      </c>
      <c r="P18" s="27">
        <f t="shared" si="26"/>
        <v>0</v>
      </c>
      <c r="Q18" s="28">
        <f t="shared" si="27"/>
        <v>0</v>
      </c>
      <c r="R18" s="29">
        <f t="shared" si="0"/>
        <v>20574.080000000002</v>
      </c>
      <c r="S18" s="29">
        <f t="shared" si="39"/>
        <v>24894.639999999999</v>
      </c>
      <c r="T18" s="2"/>
      <c r="U18" s="2"/>
      <c r="V18" s="49"/>
      <c r="W18" s="46"/>
      <c r="X18" s="52"/>
      <c r="Y18" s="55"/>
      <c r="Z18" s="2"/>
      <c r="AA18" s="25">
        <f t="shared" si="1"/>
        <v>63894.720000000001</v>
      </c>
      <c r="AB18" s="26">
        <f t="shared" si="2"/>
        <v>0</v>
      </c>
      <c r="AC18" s="27">
        <f t="shared" si="3"/>
        <v>0</v>
      </c>
      <c r="AD18" s="28">
        <f t="shared" si="4"/>
        <v>0</v>
      </c>
      <c r="AE18" s="29">
        <f t="shared" si="29"/>
        <v>63894.720000000001</v>
      </c>
      <c r="AF18" s="29">
        <f t="shared" si="30"/>
        <v>77312.61</v>
      </c>
      <c r="AG18" s="2"/>
      <c r="AH18" s="2"/>
      <c r="AI18" s="49"/>
      <c r="AJ18" s="46"/>
      <c r="AK18" s="52"/>
      <c r="AL18" s="55"/>
      <c r="AM18" s="2"/>
      <c r="AN18" s="25">
        <f t="shared" si="5"/>
        <v>44084.480000000003</v>
      </c>
      <c r="AO18" s="26">
        <f t="shared" si="6"/>
        <v>0</v>
      </c>
      <c r="AP18" s="27">
        <f t="shared" si="7"/>
        <v>0</v>
      </c>
      <c r="AQ18" s="28">
        <f t="shared" si="8"/>
        <v>0</v>
      </c>
      <c r="AR18" s="29">
        <f t="shared" si="31"/>
        <v>44084.480000000003</v>
      </c>
      <c r="AS18" s="29">
        <f t="shared" si="32"/>
        <v>53342.22</v>
      </c>
      <c r="AT18" s="2"/>
      <c r="AU18" s="49"/>
      <c r="AV18" s="46"/>
      <c r="AW18" s="52"/>
      <c r="AX18" s="55"/>
      <c r="AY18" s="2"/>
      <c r="AZ18" s="25">
        <f t="shared" si="10"/>
        <v>22042.240000000002</v>
      </c>
      <c r="BA18" s="26">
        <f t="shared" si="11"/>
        <v>0</v>
      </c>
      <c r="BB18" s="27">
        <f t="shared" si="12"/>
        <v>0</v>
      </c>
      <c r="BC18" s="28">
        <f t="shared" si="13"/>
        <v>0</v>
      </c>
      <c r="BD18" s="29">
        <f t="shared" si="33"/>
        <v>22042.240000000002</v>
      </c>
      <c r="BE18" s="29">
        <f t="shared" si="34"/>
        <v>26671.11</v>
      </c>
      <c r="BF18" s="2"/>
      <c r="BG18" s="2"/>
      <c r="BH18" s="49"/>
      <c r="BI18" s="46"/>
      <c r="BJ18" s="52"/>
      <c r="BK18" s="55"/>
      <c r="BL18" s="2"/>
      <c r="BM18" s="25">
        <f t="shared" si="15"/>
        <v>68448</v>
      </c>
      <c r="BN18" s="26">
        <f t="shared" si="16"/>
        <v>0</v>
      </c>
      <c r="BO18" s="27">
        <f t="shared" si="17"/>
        <v>0</v>
      </c>
      <c r="BP18" s="28">
        <f t="shared" si="18"/>
        <v>0</v>
      </c>
      <c r="BQ18" s="29">
        <f t="shared" si="35"/>
        <v>68448</v>
      </c>
      <c r="BR18" s="29">
        <f t="shared" si="36"/>
        <v>82822.080000000002</v>
      </c>
      <c r="BS18" s="2"/>
      <c r="BT18" s="2"/>
      <c r="BU18" s="49"/>
      <c r="BV18" s="46"/>
      <c r="BW18" s="52"/>
      <c r="BX18" s="55"/>
      <c r="BY18" s="2"/>
      <c r="BZ18" s="25">
        <f t="shared" si="20"/>
        <v>45632</v>
      </c>
      <c r="CA18" s="26">
        <f t="shared" si="21"/>
        <v>0</v>
      </c>
      <c r="CB18" s="27">
        <f t="shared" si="22"/>
        <v>0</v>
      </c>
      <c r="CC18" s="28">
        <f t="shared" si="23"/>
        <v>0</v>
      </c>
      <c r="CD18" s="29">
        <f t="shared" si="37"/>
        <v>45632</v>
      </c>
      <c r="CE18" s="29">
        <f t="shared" si="38"/>
        <v>55214.720000000001</v>
      </c>
      <c r="CF18" s="2"/>
    </row>
    <row r="19" spans="1:84" ht="17.25" thickBot="1" x14ac:dyDescent="0.3">
      <c r="A19" s="30" t="s">
        <v>18</v>
      </c>
      <c r="B19" s="31" t="s">
        <v>38</v>
      </c>
      <c r="C19" s="21">
        <v>744</v>
      </c>
      <c r="D19" s="22">
        <v>1872</v>
      </c>
      <c r="E19" s="23">
        <v>1984</v>
      </c>
      <c r="F19" s="24">
        <v>936</v>
      </c>
      <c r="G19" s="2"/>
      <c r="H19" s="2"/>
      <c r="I19" s="74">
        <v>20.74</v>
      </c>
      <c r="J19" s="77">
        <v>22.64</v>
      </c>
      <c r="K19" s="80">
        <v>23.09</v>
      </c>
      <c r="L19" s="83">
        <v>25.29</v>
      </c>
      <c r="M19" s="2"/>
      <c r="N19" s="25">
        <f t="shared" si="24"/>
        <v>5143.5200000000004</v>
      </c>
      <c r="O19" s="26">
        <f t="shared" si="25"/>
        <v>14127.36</v>
      </c>
      <c r="P19" s="27">
        <f t="shared" si="26"/>
        <v>15270.19</v>
      </c>
      <c r="Q19" s="28">
        <f t="shared" si="27"/>
        <v>7890.48</v>
      </c>
      <c r="R19" s="29">
        <f t="shared" si="0"/>
        <v>42431.55</v>
      </c>
      <c r="S19" s="29">
        <f t="shared" si="39"/>
        <v>51342.18</v>
      </c>
      <c r="T19" s="2"/>
      <c r="U19" s="2"/>
      <c r="V19" s="49"/>
      <c r="W19" s="46"/>
      <c r="X19" s="52"/>
      <c r="Y19" s="55"/>
      <c r="Z19" s="2"/>
      <c r="AA19" s="25">
        <f t="shared" si="1"/>
        <v>15973.68</v>
      </c>
      <c r="AB19" s="26">
        <f t="shared" si="2"/>
        <v>43860.959999999999</v>
      </c>
      <c r="AC19" s="27">
        <f t="shared" si="3"/>
        <v>47417.599999999999</v>
      </c>
      <c r="AD19" s="28">
        <f t="shared" si="4"/>
        <v>24504.48</v>
      </c>
      <c r="AE19" s="29">
        <f t="shared" si="29"/>
        <v>131756.72</v>
      </c>
      <c r="AF19" s="29">
        <f t="shared" si="30"/>
        <v>159425.63</v>
      </c>
      <c r="AG19" s="2"/>
      <c r="AH19" s="2"/>
      <c r="AI19" s="49"/>
      <c r="AJ19" s="46"/>
      <c r="AK19" s="52"/>
      <c r="AL19" s="55"/>
      <c r="AM19" s="2"/>
      <c r="AN19" s="25">
        <f t="shared" si="5"/>
        <v>11021.12</v>
      </c>
      <c r="AO19" s="26">
        <f t="shared" si="6"/>
        <v>30264</v>
      </c>
      <c r="AP19" s="27">
        <f t="shared" si="7"/>
        <v>32722.77</v>
      </c>
      <c r="AQ19" s="28">
        <f t="shared" si="8"/>
        <v>16910.400000000001</v>
      </c>
      <c r="AR19" s="29">
        <f t="shared" si="31"/>
        <v>90918.290000000008</v>
      </c>
      <c r="AS19" s="29">
        <f t="shared" si="32"/>
        <v>110011.13</v>
      </c>
      <c r="AT19" s="2"/>
      <c r="AU19" s="49"/>
      <c r="AV19" s="46"/>
      <c r="AW19" s="52"/>
      <c r="AX19" s="55"/>
      <c r="AY19" s="2"/>
      <c r="AZ19" s="25">
        <f t="shared" si="10"/>
        <v>5510.56</v>
      </c>
      <c r="BA19" s="26">
        <f t="shared" si="11"/>
        <v>15132</v>
      </c>
      <c r="BB19" s="27">
        <f t="shared" si="12"/>
        <v>16361.39</v>
      </c>
      <c r="BC19" s="28">
        <f t="shared" si="13"/>
        <v>8455.2000000000007</v>
      </c>
      <c r="BD19" s="29">
        <f t="shared" si="33"/>
        <v>45459.149999999994</v>
      </c>
      <c r="BE19" s="29">
        <f t="shared" si="34"/>
        <v>55005.57</v>
      </c>
      <c r="BF19" s="2"/>
      <c r="BG19" s="2"/>
      <c r="BH19" s="49"/>
      <c r="BI19" s="46"/>
      <c r="BJ19" s="52"/>
      <c r="BK19" s="55"/>
      <c r="BL19" s="2"/>
      <c r="BM19" s="25">
        <f t="shared" si="15"/>
        <v>17112</v>
      </c>
      <c r="BN19" s="26">
        <f t="shared" si="16"/>
        <v>46987.199999999997</v>
      </c>
      <c r="BO19" s="27">
        <f t="shared" si="17"/>
        <v>50810.239999999998</v>
      </c>
      <c r="BP19" s="28">
        <f t="shared" si="18"/>
        <v>26254.799999999999</v>
      </c>
      <c r="BQ19" s="29">
        <f t="shared" si="35"/>
        <v>141164.24</v>
      </c>
      <c r="BR19" s="29">
        <f t="shared" si="36"/>
        <v>170808.73</v>
      </c>
      <c r="BS19" s="2"/>
      <c r="BT19" s="2"/>
      <c r="BU19" s="49"/>
      <c r="BV19" s="46"/>
      <c r="BW19" s="52"/>
      <c r="BX19" s="55"/>
      <c r="BY19" s="2"/>
      <c r="BZ19" s="25">
        <f t="shared" si="20"/>
        <v>11408</v>
      </c>
      <c r="CA19" s="26">
        <f t="shared" si="21"/>
        <v>31324.799999999999</v>
      </c>
      <c r="CB19" s="27">
        <f t="shared" si="22"/>
        <v>33873.49</v>
      </c>
      <c r="CC19" s="28">
        <f t="shared" si="23"/>
        <v>17503.2</v>
      </c>
      <c r="CD19" s="29">
        <f t="shared" si="37"/>
        <v>94109.49</v>
      </c>
      <c r="CE19" s="29">
        <f t="shared" si="38"/>
        <v>113872.48</v>
      </c>
      <c r="CF19" s="2"/>
    </row>
    <row r="20" spans="1:84" ht="17.25" thickBot="1" x14ac:dyDescent="0.3">
      <c r="A20" s="30" t="s">
        <v>19</v>
      </c>
      <c r="B20" s="31" t="s">
        <v>39</v>
      </c>
      <c r="C20" s="21">
        <v>744</v>
      </c>
      <c r="D20" s="22">
        <v>1872</v>
      </c>
      <c r="E20" s="23">
        <v>1984</v>
      </c>
      <c r="F20" s="24">
        <v>936</v>
      </c>
      <c r="G20" s="2"/>
      <c r="H20" s="2"/>
      <c r="I20" s="74">
        <v>20.74</v>
      </c>
      <c r="J20" s="77">
        <v>22.64</v>
      </c>
      <c r="K20" s="80">
        <v>23.09</v>
      </c>
      <c r="L20" s="83">
        <v>25.29</v>
      </c>
      <c r="M20" s="2"/>
      <c r="N20" s="25">
        <f t="shared" si="24"/>
        <v>5143.5200000000004</v>
      </c>
      <c r="O20" s="26">
        <f t="shared" si="25"/>
        <v>14127.36</v>
      </c>
      <c r="P20" s="27">
        <f t="shared" si="26"/>
        <v>15270.19</v>
      </c>
      <c r="Q20" s="28">
        <f t="shared" si="27"/>
        <v>7890.48</v>
      </c>
      <c r="R20" s="29">
        <f t="shared" si="0"/>
        <v>42431.55</v>
      </c>
      <c r="S20" s="29">
        <f t="shared" si="39"/>
        <v>51342.18</v>
      </c>
      <c r="T20" s="2"/>
      <c r="U20" s="2"/>
      <c r="V20" s="49"/>
      <c r="W20" s="46"/>
      <c r="X20" s="52"/>
      <c r="Y20" s="55"/>
      <c r="Z20" s="2"/>
      <c r="AA20" s="25">
        <f t="shared" si="1"/>
        <v>15973.68</v>
      </c>
      <c r="AB20" s="26">
        <f t="shared" si="2"/>
        <v>43860.959999999999</v>
      </c>
      <c r="AC20" s="27">
        <f t="shared" si="3"/>
        <v>47417.599999999999</v>
      </c>
      <c r="AD20" s="28">
        <f t="shared" si="4"/>
        <v>24504.48</v>
      </c>
      <c r="AE20" s="29">
        <f t="shared" si="29"/>
        <v>131756.72</v>
      </c>
      <c r="AF20" s="29">
        <f t="shared" si="30"/>
        <v>159425.63</v>
      </c>
      <c r="AG20" s="2"/>
      <c r="AH20" s="2"/>
      <c r="AI20" s="49"/>
      <c r="AJ20" s="46"/>
      <c r="AK20" s="52"/>
      <c r="AL20" s="55"/>
      <c r="AM20" s="2"/>
      <c r="AN20" s="25">
        <f t="shared" si="5"/>
        <v>11021.12</v>
      </c>
      <c r="AO20" s="26">
        <f t="shared" si="6"/>
        <v>30264</v>
      </c>
      <c r="AP20" s="27">
        <f t="shared" si="7"/>
        <v>32722.77</v>
      </c>
      <c r="AQ20" s="28">
        <f t="shared" si="8"/>
        <v>16910.400000000001</v>
      </c>
      <c r="AR20" s="29">
        <f t="shared" si="31"/>
        <v>90918.290000000008</v>
      </c>
      <c r="AS20" s="29">
        <f t="shared" si="32"/>
        <v>110011.13</v>
      </c>
      <c r="AT20" s="2"/>
      <c r="AU20" s="49"/>
      <c r="AV20" s="46"/>
      <c r="AW20" s="52"/>
      <c r="AX20" s="55"/>
      <c r="AY20" s="2"/>
      <c r="AZ20" s="25">
        <f t="shared" si="10"/>
        <v>5510.56</v>
      </c>
      <c r="BA20" s="26">
        <f t="shared" si="11"/>
        <v>15132</v>
      </c>
      <c r="BB20" s="27">
        <f t="shared" si="12"/>
        <v>16361.39</v>
      </c>
      <c r="BC20" s="28">
        <f t="shared" si="13"/>
        <v>8455.2000000000007</v>
      </c>
      <c r="BD20" s="29">
        <f t="shared" si="33"/>
        <v>45459.149999999994</v>
      </c>
      <c r="BE20" s="29">
        <f t="shared" si="34"/>
        <v>55005.57</v>
      </c>
      <c r="BF20" s="2"/>
      <c r="BG20" s="2"/>
      <c r="BH20" s="49"/>
      <c r="BI20" s="46"/>
      <c r="BJ20" s="52"/>
      <c r="BK20" s="55"/>
      <c r="BL20" s="2"/>
      <c r="BM20" s="25">
        <f t="shared" si="15"/>
        <v>17112</v>
      </c>
      <c r="BN20" s="26">
        <f t="shared" si="16"/>
        <v>46987.199999999997</v>
      </c>
      <c r="BO20" s="27">
        <f t="shared" si="17"/>
        <v>50810.239999999998</v>
      </c>
      <c r="BP20" s="28">
        <f t="shared" si="18"/>
        <v>26254.799999999999</v>
      </c>
      <c r="BQ20" s="29">
        <f t="shared" si="35"/>
        <v>141164.24</v>
      </c>
      <c r="BR20" s="29">
        <f t="shared" si="36"/>
        <v>170808.73</v>
      </c>
      <c r="BS20" s="2"/>
      <c r="BT20" s="2"/>
      <c r="BU20" s="49"/>
      <c r="BV20" s="46"/>
      <c r="BW20" s="52"/>
      <c r="BX20" s="55"/>
      <c r="BY20" s="2"/>
      <c r="BZ20" s="25">
        <f t="shared" si="20"/>
        <v>11408</v>
      </c>
      <c r="CA20" s="26">
        <f t="shared" si="21"/>
        <v>31324.799999999999</v>
      </c>
      <c r="CB20" s="27">
        <f t="shared" si="22"/>
        <v>33873.49</v>
      </c>
      <c r="CC20" s="28">
        <f t="shared" si="23"/>
        <v>17503.2</v>
      </c>
      <c r="CD20" s="29">
        <f t="shared" si="37"/>
        <v>94109.49</v>
      </c>
      <c r="CE20" s="29">
        <f t="shared" si="38"/>
        <v>113872.48</v>
      </c>
      <c r="CF20" s="2"/>
    </row>
    <row r="21" spans="1:84" ht="17.25" thickBot="1" x14ac:dyDescent="0.3">
      <c r="A21" s="30" t="s">
        <v>20</v>
      </c>
      <c r="B21" s="31" t="s">
        <v>40</v>
      </c>
      <c r="C21" s="21">
        <v>744</v>
      </c>
      <c r="D21" s="22">
        <v>1872</v>
      </c>
      <c r="E21" s="23">
        <v>1984</v>
      </c>
      <c r="F21" s="24">
        <v>936</v>
      </c>
      <c r="G21" s="2"/>
      <c r="H21" s="2"/>
      <c r="I21" s="74">
        <v>20.74</v>
      </c>
      <c r="J21" s="77">
        <v>22.64</v>
      </c>
      <c r="K21" s="80">
        <v>23.09</v>
      </c>
      <c r="L21" s="83">
        <v>25.29</v>
      </c>
      <c r="M21" s="2"/>
      <c r="N21" s="25">
        <f t="shared" si="24"/>
        <v>5143.5200000000004</v>
      </c>
      <c r="O21" s="26">
        <f t="shared" si="25"/>
        <v>14127.36</v>
      </c>
      <c r="P21" s="27">
        <f t="shared" si="26"/>
        <v>15270.19</v>
      </c>
      <c r="Q21" s="28">
        <f t="shared" si="27"/>
        <v>7890.48</v>
      </c>
      <c r="R21" s="29">
        <f t="shared" si="0"/>
        <v>42431.55</v>
      </c>
      <c r="S21" s="29">
        <f t="shared" si="39"/>
        <v>51342.18</v>
      </c>
      <c r="T21" s="2"/>
      <c r="U21" s="2"/>
      <c r="V21" s="49"/>
      <c r="W21" s="46"/>
      <c r="X21" s="52"/>
      <c r="Y21" s="55"/>
      <c r="Z21" s="2"/>
      <c r="AA21" s="25">
        <f t="shared" si="1"/>
        <v>15973.68</v>
      </c>
      <c r="AB21" s="26">
        <f t="shared" si="2"/>
        <v>43860.959999999999</v>
      </c>
      <c r="AC21" s="27">
        <f t="shared" si="3"/>
        <v>47417.599999999999</v>
      </c>
      <c r="AD21" s="28">
        <f t="shared" si="4"/>
        <v>24504.48</v>
      </c>
      <c r="AE21" s="29">
        <f t="shared" si="29"/>
        <v>131756.72</v>
      </c>
      <c r="AF21" s="29">
        <f t="shared" si="30"/>
        <v>159425.63</v>
      </c>
      <c r="AG21" s="2"/>
      <c r="AH21" s="2"/>
      <c r="AI21" s="49"/>
      <c r="AJ21" s="46"/>
      <c r="AK21" s="52"/>
      <c r="AL21" s="55"/>
      <c r="AM21" s="2"/>
      <c r="AN21" s="25">
        <f t="shared" si="5"/>
        <v>11021.12</v>
      </c>
      <c r="AO21" s="26">
        <f t="shared" si="6"/>
        <v>30264</v>
      </c>
      <c r="AP21" s="27">
        <f t="shared" si="7"/>
        <v>32722.77</v>
      </c>
      <c r="AQ21" s="28">
        <f t="shared" si="8"/>
        <v>16910.400000000001</v>
      </c>
      <c r="AR21" s="29">
        <f t="shared" si="31"/>
        <v>90918.290000000008</v>
      </c>
      <c r="AS21" s="29">
        <f t="shared" si="32"/>
        <v>110011.13</v>
      </c>
      <c r="AT21" s="2"/>
      <c r="AU21" s="49"/>
      <c r="AV21" s="46"/>
      <c r="AW21" s="52"/>
      <c r="AX21" s="55"/>
      <c r="AY21" s="2"/>
      <c r="AZ21" s="25">
        <f t="shared" si="10"/>
        <v>5510.56</v>
      </c>
      <c r="BA21" s="26">
        <f t="shared" si="11"/>
        <v>15132</v>
      </c>
      <c r="BB21" s="27">
        <f t="shared" si="12"/>
        <v>16361.39</v>
      </c>
      <c r="BC21" s="28">
        <f t="shared" si="13"/>
        <v>8455.2000000000007</v>
      </c>
      <c r="BD21" s="29">
        <f t="shared" si="33"/>
        <v>45459.149999999994</v>
      </c>
      <c r="BE21" s="29">
        <f t="shared" si="34"/>
        <v>55005.57</v>
      </c>
      <c r="BF21" s="2"/>
      <c r="BG21" s="2"/>
      <c r="BH21" s="49"/>
      <c r="BI21" s="46"/>
      <c r="BJ21" s="52"/>
      <c r="BK21" s="55"/>
      <c r="BL21" s="2"/>
      <c r="BM21" s="25">
        <f t="shared" si="15"/>
        <v>17112</v>
      </c>
      <c r="BN21" s="26">
        <f t="shared" si="16"/>
        <v>46987.199999999997</v>
      </c>
      <c r="BO21" s="27">
        <f t="shared" si="17"/>
        <v>50810.239999999998</v>
      </c>
      <c r="BP21" s="28">
        <f t="shared" si="18"/>
        <v>26254.799999999999</v>
      </c>
      <c r="BQ21" s="29">
        <f t="shared" si="35"/>
        <v>141164.24</v>
      </c>
      <c r="BR21" s="29">
        <f t="shared" si="36"/>
        <v>170808.73</v>
      </c>
      <c r="BS21" s="2"/>
      <c r="BT21" s="2"/>
      <c r="BU21" s="49"/>
      <c r="BV21" s="46"/>
      <c r="BW21" s="52"/>
      <c r="BX21" s="55"/>
      <c r="BY21" s="2"/>
      <c r="BZ21" s="25">
        <f t="shared" si="20"/>
        <v>11408</v>
      </c>
      <c r="CA21" s="26">
        <f t="shared" si="21"/>
        <v>31324.799999999999</v>
      </c>
      <c r="CB21" s="27">
        <f t="shared" si="22"/>
        <v>33873.49</v>
      </c>
      <c r="CC21" s="28">
        <f t="shared" si="23"/>
        <v>17503.2</v>
      </c>
      <c r="CD21" s="29">
        <f t="shared" si="37"/>
        <v>94109.49</v>
      </c>
      <c r="CE21" s="29">
        <f t="shared" si="38"/>
        <v>113872.48</v>
      </c>
      <c r="CF21" s="2"/>
    </row>
    <row r="22" spans="1:84" ht="17.25" thickBot="1" x14ac:dyDescent="0.3">
      <c r="A22" s="32" t="s">
        <v>21</v>
      </c>
      <c r="B22" s="33" t="s">
        <v>41</v>
      </c>
      <c r="C22" s="21">
        <v>2480</v>
      </c>
      <c r="D22" s="22">
        <v>1872</v>
      </c>
      <c r="E22" s="23">
        <v>1984</v>
      </c>
      <c r="F22" s="24">
        <v>936</v>
      </c>
      <c r="G22" s="2"/>
      <c r="H22" s="2"/>
      <c r="I22" s="74">
        <v>20.74</v>
      </c>
      <c r="J22" s="77">
        <v>22.64</v>
      </c>
      <c r="K22" s="80">
        <v>23.09</v>
      </c>
      <c r="L22" s="83">
        <v>25.29</v>
      </c>
      <c r="M22" s="2"/>
      <c r="N22" s="25">
        <f t="shared" si="24"/>
        <v>17145.07</v>
      </c>
      <c r="O22" s="26">
        <f t="shared" si="25"/>
        <v>14127.36</v>
      </c>
      <c r="P22" s="27">
        <f t="shared" si="26"/>
        <v>15270.19</v>
      </c>
      <c r="Q22" s="28">
        <f t="shared" si="27"/>
        <v>7890.48</v>
      </c>
      <c r="R22" s="29">
        <f t="shared" si="0"/>
        <v>54433.100000000006</v>
      </c>
      <c r="S22" s="29">
        <f t="shared" si="39"/>
        <v>65864.05</v>
      </c>
      <c r="T22" s="2"/>
      <c r="U22" s="2"/>
      <c r="V22" s="49"/>
      <c r="W22" s="46"/>
      <c r="X22" s="52"/>
      <c r="Y22" s="55"/>
      <c r="Z22" s="2"/>
      <c r="AA22" s="25">
        <f t="shared" si="1"/>
        <v>53245.599999999999</v>
      </c>
      <c r="AB22" s="26">
        <f t="shared" si="2"/>
        <v>43860.959999999999</v>
      </c>
      <c r="AC22" s="27">
        <f t="shared" si="3"/>
        <v>47417.599999999999</v>
      </c>
      <c r="AD22" s="28">
        <f t="shared" si="4"/>
        <v>24504.48</v>
      </c>
      <c r="AE22" s="29">
        <f t="shared" si="29"/>
        <v>169028.64</v>
      </c>
      <c r="AF22" s="29">
        <f t="shared" si="30"/>
        <v>204524.65</v>
      </c>
      <c r="AG22" s="2"/>
      <c r="AH22" s="2"/>
      <c r="AI22" s="49"/>
      <c r="AJ22" s="46"/>
      <c r="AK22" s="52"/>
      <c r="AL22" s="55"/>
      <c r="AM22" s="2"/>
      <c r="AN22" s="25">
        <f t="shared" si="5"/>
        <v>36737.07</v>
      </c>
      <c r="AO22" s="26">
        <f t="shared" si="6"/>
        <v>30264</v>
      </c>
      <c r="AP22" s="27">
        <f t="shared" si="7"/>
        <v>32722.77</v>
      </c>
      <c r="AQ22" s="28">
        <f t="shared" si="8"/>
        <v>16910.400000000001</v>
      </c>
      <c r="AR22" s="29">
        <f t="shared" si="31"/>
        <v>116634.24000000002</v>
      </c>
      <c r="AS22" s="29">
        <f t="shared" si="32"/>
        <v>141127.43</v>
      </c>
      <c r="AT22" s="2"/>
      <c r="AU22" s="49"/>
      <c r="AV22" s="46"/>
      <c r="AW22" s="52"/>
      <c r="AX22" s="55"/>
      <c r="AY22" s="2"/>
      <c r="AZ22" s="25">
        <f t="shared" si="10"/>
        <v>18368.53</v>
      </c>
      <c r="BA22" s="26">
        <f t="shared" si="11"/>
        <v>15132</v>
      </c>
      <c r="BB22" s="27">
        <f t="shared" si="12"/>
        <v>16361.39</v>
      </c>
      <c r="BC22" s="28">
        <f t="shared" si="13"/>
        <v>8455.2000000000007</v>
      </c>
      <c r="BD22" s="29">
        <f t="shared" si="33"/>
        <v>58317.119999999995</v>
      </c>
      <c r="BE22" s="29">
        <f t="shared" si="34"/>
        <v>70563.72</v>
      </c>
      <c r="BF22" s="2"/>
      <c r="BG22" s="2"/>
      <c r="BH22" s="49"/>
      <c r="BI22" s="46"/>
      <c r="BJ22" s="52"/>
      <c r="BK22" s="55"/>
      <c r="BL22" s="2"/>
      <c r="BM22" s="25">
        <f t="shared" si="15"/>
        <v>57040</v>
      </c>
      <c r="BN22" s="26">
        <f t="shared" si="16"/>
        <v>46987.199999999997</v>
      </c>
      <c r="BO22" s="27">
        <f t="shared" si="17"/>
        <v>50810.239999999998</v>
      </c>
      <c r="BP22" s="28">
        <f t="shared" si="18"/>
        <v>26254.799999999999</v>
      </c>
      <c r="BQ22" s="29">
        <f t="shared" si="35"/>
        <v>181092.24</v>
      </c>
      <c r="BR22" s="29">
        <f t="shared" si="36"/>
        <v>219121.61</v>
      </c>
      <c r="BS22" s="2"/>
      <c r="BT22" s="2"/>
      <c r="BU22" s="49"/>
      <c r="BV22" s="46"/>
      <c r="BW22" s="52"/>
      <c r="BX22" s="55"/>
      <c r="BY22" s="2"/>
      <c r="BZ22" s="25">
        <f t="shared" si="20"/>
        <v>38026.67</v>
      </c>
      <c r="CA22" s="26">
        <f t="shared" si="21"/>
        <v>31324.799999999999</v>
      </c>
      <c r="CB22" s="27">
        <f t="shared" si="22"/>
        <v>33873.49</v>
      </c>
      <c r="CC22" s="28">
        <f t="shared" si="23"/>
        <v>17503.2</v>
      </c>
      <c r="CD22" s="29">
        <f t="shared" si="37"/>
        <v>120728.15999999999</v>
      </c>
      <c r="CE22" s="29">
        <f t="shared" si="38"/>
        <v>146081.07</v>
      </c>
      <c r="CF22" s="2"/>
    </row>
    <row r="23" spans="1:84" ht="18" thickTop="1" thickBot="1" x14ac:dyDescent="0.3">
      <c r="A23" s="34" t="s">
        <v>0</v>
      </c>
      <c r="B23" s="35"/>
      <c r="C23" s="36">
        <f>SUM(C9:C22)</f>
        <v>19932</v>
      </c>
      <c r="D23" s="37">
        <f>SUM(D9:D22)</f>
        <v>10764</v>
      </c>
      <c r="E23" s="38">
        <f>SUM(E9:E22)</f>
        <v>9392</v>
      </c>
      <c r="F23" s="39">
        <f>SUM(F9:F22)</f>
        <v>5200</v>
      </c>
      <c r="G23" s="2"/>
      <c r="H23" s="2"/>
      <c r="I23" s="75">
        <v>20.74</v>
      </c>
      <c r="J23" s="78">
        <v>22.64</v>
      </c>
      <c r="K23" s="81">
        <v>23.09</v>
      </c>
      <c r="L23" s="84">
        <v>25.29</v>
      </c>
      <c r="M23" s="2"/>
      <c r="N23" s="40">
        <f>SUM(N9:N22)</f>
        <v>137796.54</v>
      </c>
      <c r="O23" s="41">
        <f t="shared" ref="O23:Q23" si="40">SUM(O9:O22)</f>
        <v>81232.320000000007</v>
      </c>
      <c r="P23" s="42">
        <f t="shared" si="40"/>
        <v>72287.13</v>
      </c>
      <c r="Q23" s="43">
        <f t="shared" si="40"/>
        <v>43836</v>
      </c>
      <c r="R23" s="44">
        <f>SUM(R9:R22)</f>
        <v>335151.99</v>
      </c>
      <c r="S23" s="44">
        <f>SUM(S9:S22)</f>
        <v>405533.94999999995</v>
      </c>
      <c r="T23" s="2"/>
      <c r="U23" s="2"/>
      <c r="V23" s="50"/>
      <c r="W23" s="47"/>
      <c r="X23" s="53"/>
      <c r="Y23" s="56"/>
      <c r="Z23" s="2"/>
      <c r="AA23" s="40">
        <f t="shared" ref="AA23:AF23" si="41">SUM(AA9:AA22)</f>
        <v>427940.04</v>
      </c>
      <c r="AB23" s="41">
        <f t="shared" si="41"/>
        <v>252200.52</v>
      </c>
      <c r="AC23" s="42">
        <f t="shared" si="41"/>
        <v>224468.80000000002</v>
      </c>
      <c r="AD23" s="43">
        <f t="shared" si="41"/>
        <v>136136</v>
      </c>
      <c r="AE23" s="44">
        <f t="shared" si="41"/>
        <v>1040745.3599999999</v>
      </c>
      <c r="AF23" s="44">
        <f t="shared" si="41"/>
        <v>1259301.8499999999</v>
      </c>
      <c r="AG23" s="2"/>
      <c r="AH23" s="2"/>
      <c r="AI23" s="50"/>
      <c r="AJ23" s="47"/>
      <c r="AK23" s="53"/>
      <c r="AL23" s="56"/>
      <c r="AM23" s="2"/>
      <c r="AN23" s="40">
        <f t="shared" ref="AN23:AS23" si="42">SUM(AN9:AN22)</f>
        <v>295259.34000000003</v>
      </c>
      <c r="AO23" s="41">
        <f t="shared" si="42"/>
        <v>174018</v>
      </c>
      <c r="AP23" s="42">
        <f t="shared" si="42"/>
        <v>154905.35</v>
      </c>
      <c r="AQ23" s="43">
        <f t="shared" si="42"/>
        <v>93946.69</v>
      </c>
      <c r="AR23" s="44">
        <f t="shared" si="42"/>
        <v>718129.38000000012</v>
      </c>
      <c r="AS23" s="44">
        <f t="shared" si="42"/>
        <v>868936.58000000007</v>
      </c>
      <c r="AT23" s="2"/>
      <c r="AU23" s="50"/>
      <c r="AV23" s="47"/>
      <c r="AW23" s="53"/>
      <c r="AX23" s="56"/>
      <c r="AY23" s="2"/>
      <c r="AZ23" s="40">
        <f t="shared" ref="AZ23:BE23" si="43">SUM(AZ9:AZ22)</f>
        <v>147629.70000000001</v>
      </c>
      <c r="BA23" s="41">
        <f t="shared" si="43"/>
        <v>87009</v>
      </c>
      <c r="BB23" s="42">
        <f t="shared" si="43"/>
        <v>77452.73</v>
      </c>
      <c r="BC23" s="43">
        <f t="shared" si="43"/>
        <v>46973.31</v>
      </c>
      <c r="BD23" s="44">
        <f t="shared" si="43"/>
        <v>359064.74</v>
      </c>
      <c r="BE23" s="44">
        <f t="shared" si="43"/>
        <v>434468.31000000006</v>
      </c>
      <c r="BF23" s="2"/>
      <c r="BG23" s="2"/>
      <c r="BH23" s="50"/>
      <c r="BI23" s="47"/>
      <c r="BJ23" s="53"/>
      <c r="BK23" s="56"/>
      <c r="BL23" s="2"/>
      <c r="BM23" s="40">
        <f t="shared" ref="BM23:BR23" si="44">SUM(BM9:BM22)</f>
        <v>458436</v>
      </c>
      <c r="BN23" s="41">
        <f t="shared" si="44"/>
        <v>270176.40000000002</v>
      </c>
      <c r="BO23" s="42">
        <f t="shared" si="44"/>
        <v>240529.11999999997</v>
      </c>
      <c r="BP23" s="43">
        <f t="shared" si="44"/>
        <v>145860</v>
      </c>
      <c r="BQ23" s="44">
        <f t="shared" si="44"/>
        <v>1115001.52</v>
      </c>
      <c r="BR23" s="44">
        <f t="shared" si="44"/>
        <v>1349151.8599999999</v>
      </c>
      <c r="BS23" s="2"/>
      <c r="BT23" s="2"/>
      <c r="BU23" s="50"/>
      <c r="BV23" s="47"/>
      <c r="BW23" s="53"/>
      <c r="BX23" s="56"/>
      <c r="BY23" s="2"/>
      <c r="BZ23" s="40">
        <f t="shared" ref="BZ23:CE23" si="45">SUM(BZ9:BZ22)</f>
        <v>305623.97999999992</v>
      </c>
      <c r="CA23" s="41">
        <f t="shared" si="45"/>
        <v>180117.59999999998</v>
      </c>
      <c r="CB23" s="42">
        <f t="shared" si="45"/>
        <v>160352.71</v>
      </c>
      <c r="CC23" s="43">
        <f t="shared" si="45"/>
        <v>97239.999999999985</v>
      </c>
      <c r="CD23" s="44">
        <f t="shared" si="45"/>
        <v>743334.29</v>
      </c>
      <c r="CE23" s="44">
        <f t="shared" si="45"/>
        <v>899434.48</v>
      </c>
      <c r="CF23" s="2"/>
    </row>
    <row r="24" spans="1:84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</row>
  </sheetData>
  <sheetProtection algorithmName="SHA-512" hashValue="4UoRvinMlgaxYZYN13Nue9sOv40dwj+b0UYK5gMfKokqMub421jSjSOTVtA1tCNP705tPX0oDhVu2GrArcGOdQ==" saltValue="EjQeENuVGK8XTWXNqNUQag==" spinCount="100000" sheet="1" objects="1" scenarios="1" selectLockedCells="1"/>
  <mergeCells count="46">
    <mergeCell ref="I5:AS5"/>
    <mergeCell ref="AN7:AR7"/>
    <mergeCell ref="X9:X23"/>
    <mergeCell ref="Y9:Y23"/>
    <mergeCell ref="AU9:AU23"/>
    <mergeCell ref="W9:W23"/>
    <mergeCell ref="I9:I23"/>
    <mergeCell ref="J9:J23"/>
    <mergeCell ref="K9:K23"/>
    <mergeCell ref="L9:L23"/>
    <mergeCell ref="V9:V23"/>
    <mergeCell ref="AI9:AI23"/>
    <mergeCell ref="AJ9:AJ23"/>
    <mergeCell ref="AK9:AK23"/>
    <mergeCell ref="AL9:AL23"/>
    <mergeCell ref="C6:E6"/>
    <mergeCell ref="I6:S6"/>
    <mergeCell ref="V6:AF6"/>
    <mergeCell ref="AI6:AS6"/>
    <mergeCell ref="I7:L7"/>
    <mergeCell ref="N7:R7"/>
    <mergeCell ref="V7:Y7"/>
    <mergeCell ref="AA7:AE7"/>
    <mergeCell ref="AI7:AL7"/>
    <mergeCell ref="C7:F7"/>
    <mergeCell ref="BZ7:CD7"/>
    <mergeCell ref="AU5:CE5"/>
    <mergeCell ref="AU6:BE6"/>
    <mergeCell ref="BH6:BR6"/>
    <mergeCell ref="BU6:CE6"/>
    <mergeCell ref="AU7:AX7"/>
    <mergeCell ref="AZ7:BD7"/>
    <mergeCell ref="BH7:BK7"/>
    <mergeCell ref="BM7:BQ7"/>
    <mergeCell ref="BU7:BX7"/>
    <mergeCell ref="AV9:AV23"/>
    <mergeCell ref="BU9:BU23"/>
    <mergeCell ref="BV9:BV23"/>
    <mergeCell ref="BW9:BW23"/>
    <mergeCell ref="BX9:BX23"/>
    <mergeCell ref="BK9:BK23"/>
    <mergeCell ref="AW9:AW23"/>
    <mergeCell ref="AX9:AX23"/>
    <mergeCell ref="BH9:BH23"/>
    <mergeCell ref="BI9:BI23"/>
    <mergeCell ref="BJ9:BJ2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Crespo Moreno</dc:creator>
  <cp:lastModifiedBy>Sonia Crespo Moreno</cp:lastModifiedBy>
  <dcterms:created xsi:type="dcterms:W3CDTF">2024-06-05T08:09:15Z</dcterms:created>
  <dcterms:modified xsi:type="dcterms:W3CDTF">2024-06-21T07:25:25Z</dcterms:modified>
</cp:coreProperties>
</file>