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fgccat-my.sharepoint.com/personal/msagredo_fgc_cat/Documents/Escriptori/"/>
    </mc:Choice>
  </mc:AlternateContent>
  <xr:revisionPtr revIDLastSave="0" documentId="8_{5D963D8A-6381-463E-AF74-D3775561D9F1}" xr6:coauthVersionLast="47" xr6:coauthVersionMax="47" xr10:uidLastSave="{00000000-0000-0000-0000-000000000000}"/>
  <bookViews>
    <workbookView xWindow="2660" yWindow="2660" windowWidth="25800" windowHeight="10050" xr2:uid="{00000000-000D-0000-FFFF-FFFF00000000}"/>
  </bookViews>
  <sheets>
    <sheet name="modif ENC LH" sheetId="1" r:id="rId1"/>
    <sheet name="Resum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6" i="1" l="1"/>
  <c r="G143" i="1"/>
  <c r="G142" i="1"/>
  <c r="G141" i="1"/>
  <c r="G140" i="1"/>
  <c r="G139" i="1"/>
  <c r="G138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8" i="1"/>
  <c r="G119" i="1" s="1"/>
  <c r="G115" i="1"/>
  <c r="G114" i="1"/>
  <c r="G113" i="1"/>
  <c r="G112" i="1"/>
  <c r="G109" i="1"/>
  <c r="G106" i="1"/>
  <c r="G105" i="1"/>
  <c r="G104" i="1"/>
  <c r="G103" i="1"/>
  <c r="G102" i="1"/>
  <c r="G101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3" i="1"/>
  <c r="G82" i="1"/>
  <c r="G81" i="1"/>
  <c r="G80" i="1"/>
  <c r="G77" i="1"/>
  <c r="G76" i="1"/>
  <c r="G75" i="1"/>
  <c r="G72" i="1"/>
  <c r="G73" i="1" s="1"/>
  <c r="G69" i="1"/>
  <c r="G68" i="1"/>
  <c r="G67" i="1"/>
  <c r="G66" i="1"/>
  <c r="G65" i="1"/>
  <c r="G64" i="1"/>
  <c r="G59" i="1"/>
  <c r="G58" i="1"/>
  <c r="G57" i="1"/>
  <c r="G56" i="1"/>
  <c r="G53" i="1"/>
  <c r="G54" i="1" s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2" i="1"/>
  <c r="G21" i="1"/>
  <c r="G20" i="1"/>
  <c r="G17" i="1"/>
  <c r="G18" i="1" s="1"/>
  <c r="G14" i="1"/>
  <c r="G13" i="1"/>
  <c r="G12" i="1"/>
  <c r="G11" i="1"/>
  <c r="G10" i="1"/>
  <c r="G9" i="1"/>
  <c r="G147" i="1"/>
  <c r="G110" i="1"/>
  <c r="G78" i="1" l="1"/>
  <c r="G23" i="1"/>
  <c r="G29" i="1"/>
  <c r="G99" i="1"/>
  <c r="G43" i="1"/>
  <c r="G84" i="1"/>
  <c r="G116" i="1"/>
  <c r="G136" i="1"/>
  <c r="G144" i="1"/>
  <c r="G51" i="1"/>
  <c r="G60" i="1"/>
  <c r="G70" i="1"/>
  <c r="G15" i="1"/>
  <c r="G107" i="1"/>
  <c r="C8" i="4"/>
  <c r="C7" i="4"/>
  <c r="G61" i="1" l="1"/>
  <c r="D6" i="4" s="1"/>
  <c r="G148" i="1"/>
  <c r="D8" i="4" s="1"/>
  <c r="G120" i="1"/>
  <c r="G149" i="1" l="1"/>
  <c r="D7" i="4"/>
  <c r="C6" i="4"/>
  <c r="D9" i="4" l="1"/>
  <c r="D11" i="4" l="1"/>
  <c r="D10" i="4"/>
  <c r="D12" i="4" s="1"/>
  <c r="D13" i="4" l="1"/>
  <c r="D14" i="4" s="1"/>
</calcChain>
</file>

<file path=xl/sharedStrings.xml><?xml version="1.0" encoding="utf-8"?>
<sst xmlns="http://schemas.openxmlformats.org/spreadsheetml/2006/main" count="373" uniqueCount="216">
  <si>
    <t>Descripció</t>
  </si>
  <si>
    <t>Total</t>
  </si>
  <si>
    <t>Import</t>
  </si>
  <si>
    <t>1.</t>
  </si>
  <si>
    <t>IVA</t>
  </si>
  <si>
    <t>Despeses Generales 13%</t>
  </si>
  <si>
    <t>Benefici Industrial 6%</t>
  </si>
  <si>
    <t>TOTAL PEM</t>
  </si>
  <si>
    <t>Ordre</t>
  </si>
  <si>
    <t>Unitat</t>
  </si>
  <si>
    <t>Amidament</t>
  </si>
  <si>
    <t>Preus Unitaris</t>
  </si>
  <si>
    <t>ut.</t>
  </si>
  <si>
    <t>1.01</t>
  </si>
  <si>
    <t>1.02</t>
  </si>
  <si>
    <t>1.03</t>
  </si>
  <si>
    <t>2.01</t>
  </si>
  <si>
    <t>2.02</t>
  </si>
  <si>
    <t>Capitol</t>
  </si>
  <si>
    <t>2.</t>
  </si>
  <si>
    <t>Concepte</t>
  </si>
  <si>
    <t>TOTAL PEC (abans d'IVA)</t>
  </si>
  <si>
    <t>1.04</t>
  </si>
  <si>
    <t>1.01.01</t>
  </si>
  <si>
    <t>1.01.02</t>
  </si>
  <si>
    <t>1.01.03</t>
  </si>
  <si>
    <t>1.02.01</t>
  </si>
  <si>
    <t>1.03.01</t>
  </si>
  <si>
    <t>1.03.02</t>
  </si>
  <si>
    <t>1.03.03</t>
  </si>
  <si>
    <t>1.04.01</t>
  </si>
  <si>
    <t>2.03.01</t>
  </si>
  <si>
    <t>2.03.02</t>
  </si>
  <si>
    <t>2.03.03</t>
  </si>
  <si>
    <t>2.01.01</t>
  </si>
  <si>
    <t>2.01.02</t>
  </si>
  <si>
    <t>2.02.01</t>
  </si>
  <si>
    <t>2.03</t>
  </si>
  <si>
    <t>Reacondicionament de  pal i escala de senyal al ferrocarril, incloent pintat</t>
  </si>
  <si>
    <t>Reacondicionament de pal i escala de senyal de carretera, incloent pintat</t>
  </si>
  <si>
    <t>2.04</t>
  </si>
  <si>
    <t>2.04.01</t>
  </si>
  <si>
    <t>2.04.02</t>
  </si>
  <si>
    <t>2.04.03</t>
  </si>
  <si>
    <t>Cablejat</t>
  </si>
  <si>
    <t>ml.</t>
  </si>
  <si>
    <t>2.05</t>
  </si>
  <si>
    <t>Desmuntatge d’equips fora de servei</t>
  </si>
  <si>
    <t>2.05.01</t>
  </si>
  <si>
    <t>2.05.02</t>
  </si>
  <si>
    <t>2.05.03</t>
  </si>
  <si>
    <t>2.05.04</t>
  </si>
  <si>
    <t>2.05.05</t>
  </si>
  <si>
    <t>2.05.06</t>
  </si>
  <si>
    <t>2.05.07</t>
  </si>
  <si>
    <t>Total Subcapítol 2.05. Desmuntatge d’equips fora de servei</t>
  </si>
  <si>
    <t>Desmuntatge d'accionament de barrera actual, mitjançant camió grua</t>
  </si>
  <si>
    <t>2.06</t>
  </si>
  <si>
    <t>Enginyeria</t>
  </si>
  <si>
    <t>Centralització de registrador de PN</t>
  </si>
  <si>
    <t>2.07</t>
  </si>
  <si>
    <t>2.06.01</t>
  </si>
  <si>
    <t>2.06.02</t>
  </si>
  <si>
    <t>2.06.03</t>
  </si>
  <si>
    <t>Documentació actualitzada del pas a nivell</t>
  </si>
  <si>
    <t>Documentació de seguretat (safety case)</t>
  </si>
  <si>
    <t>2.07.01</t>
  </si>
  <si>
    <t xml:space="preserve"> MODIFICACIÓ DE LES INSTAL·LACIONS DE PROTECCIÓ PER A LA SUPRESSIÓ DE DIVERSOS PASSOS A NIVELL A LA LÍNIA LLEIDA – LA POBLA</t>
  </si>
  <si>
    <t>Supressió PN12 (P.K. 15+978)</t>
  </si>
  <si>
    <t>Equips de via</t>
  </si>
  <si>
    <t>Desplaçament de senyal de protecció de pas a nivell costat Lleida i balisa ASFA associada, incloent-hi desconnexionat i desmuntatge, i el seu muntatge i connexionat a la nova ubicació</t>
  </si>
  <si>
    <t>Trasllat de pedal d'avís, incloent-hi desconnexionat i desmuntatge de pedals i caixa d'unitat de via, i el seu muntatge i connexionat a la nova ubicació.</t>
  </si>
  <si>
    <t>Equips de cabina de PN</t>
  </si>
  <si>
    <t>Modificació dels equips de cabina del PN13 (P.K. 16+286), per adaptar-lo de PN tipus “esclau” a PN tipus “Master”, incloent tots els mòduls i relés per a concatenació de PPNN necessaris.</t>
  </si>
  <si>
    <t>Subministrament i instal·lació de senyal fix 2PN segons reglament de circulació de FGC.</t>
  </si>
  <si>
    <t>1.01.04</t>
  </si>
  <si>
    <t>Subministrament i instal·lació de senyal fix de “PK” en senyal ferroviari segons reglament de circulació de FGC.</t>
  </si>
  <si>
    <t>Total Subcapítol 1.01.Equips de via</t>
  </si>
  <si>
    <t>Total Subcapítol 1.02. Equips de cabina de PN</t>
  </si>
  <si>
    <t>Total Subcapítol 1.03. Cablejat</t>
  </si>
  <si>
    <t>Subministrament, estesa en canaleta o canalització existent i connexionat de cable armat de Cu 7x1,5 mm2 tipus EAPSP</t>
  </si>
  <si>
    <t>Subministrament, estesa en canaleta o canalització existent i connexionat de cable armat de 1 quadret 1,4 mm2 tipus EAPSP</t>
  </si>
  <si>
    <t>Subministrament, i instal·lació d'empalmament tipo XAGA per a 7 conductors o 1 quadret. Totalment instal·lat</t>
  </si>
  <si>
    <t>Obra Civil</t>
  </si>
  <si>
    <t>Realització de cales mitjançant eines manuals en terreny per a localització de cables</t>
  </si>
  <si>
    <t>1.04.02</t>
  </si>
  <si>
    <t>Realització de Basament per a caixa d’unitat de via de pedal d’avis.</t>
  </si>
  <si>
    <t>1.04.03</t>
  </si>
  <si>
    <t>Realització de Basament per a senyal de protecció de PN</t>
  </si>
  <si>
    <t>1.01.05</t>
  </si>
  <si>
    <t>1.01.06</t>
  </si>
  <si>
    <t>1.04.04</t>
  </si>
  <si>
    <t>Trencament i embocadura d’arquetes de cablejat</t>
  </si>
  <si>
    <t>Total Subcapítol 1.04. Obra Civil</t>
  </si>
  <si>
    <t>1.05</t>
  </si>
  <si>
    <t>Desmuntatge de senyal de carretera, fins i tot pal de senyal</t>
  </si>
  <si>
    <t>Desconnexionat i desmuntatge de senyal ferroviària de PN, fins i tot pal de senyal</t>
  </si>
  <si>
    <t>1.05.01</t>
  </si>
  <si>
    <t>1.05.02</t>
  </si>
  <si>
    <t>1.05.03</t>
  </si>
  <si>
    <t>1.05.04</t>
  </si>
  <si>
    <t>1.05.05</t>
  </si>
  <si>
    <t>1.05.06</t>
  </si>
  <si>
    <t>1.05.07</t>
  </si>
  <si>
    <t>Desconnexioant i desmuntatge de circuit de via illa</t>
  </si>
  <si>
    <t>Desconnexioant i desmuntatge de pedal de rearme o d’avi,s fins i tot caixa de via</t>
  </si>
  <si>
    <t>Desconnexionat i desmuntatge de bastidor de comandament</t>
  </si>
  <si>
    <t>Desconnexionat i desmuntatge de bastidor d'energia</t>
  </si>
  <si>
    <t>Desconnexionat i desmuntatge de comandament local, fins i tot pal</t>
  </si>
  <si>
    <t>Desmuntatge de cartell 3PN</t>
  </si>
  <si>
    <t>Desmuntatge de cartell de numeració senyal ferroviari</t>
  </si>
  <si>
    <t>Retirada de cable existent fora de servei en  canaleta o canalització a l'entorn del pas a Nivell</t>
  </si>
  <si>
    <t>Transport de material desmuntat a magatzem de FGC</t>
  </si>
  <si>
    <t>Total Subcapítol 1.05. Desmuntatge d’equips fora de servei</t>
  </si>
  <si>
    <t>1.05.08</t>
  </si>
  <si>
    <t>1.05.09</t>
  </si>
  <si>
    <t>1.05.10</t>
  </si>
  <si>
    <t>1.05.11</t>
  </si>
  <si>
    <t>1.05.12</t>
  </si>
  <si>
    <t>1.06</t>
  </si>
  <si>
    <t>Demolicions</t>
  </si>
  <si>
    <t>Demolició de basament d'accionament de barrera</t>
  </si>
  <si>
    <t>Demolició de basament de senyal de carretera</t>
  </si>
  <si>
    <t>Demolició de basament de comandament local</t>
  </si>
  <si>
    <t>Demolició de basament per a caixa de connexions de pedal d’avis</t>
  </si>
  <si>
    <t>Demolició de basament de senyal dede protecció de PN</t>
  </si>
  <si>
    <t>1.06.01</t>
  </si>
  <si>
    <t>1.06.02</t>
  </si>
  <si>
    <t>1.06.03</t>
  </si>
  <si>
    <t>1.06.04</t>
  </si>
  <si>
    <t>1.06.05</t>
  </si>
  <si>
    <t>Total Subcapítol 1.06. Demolicions</t>
  </si>
  <si>
    <t>1.07</t>
  </si>
  <si>
    <t>Actualització del servidor de Centralització de registradors de PPNN per supressió del PN12 i nova configuració de variables de registre i base de dades al PN fins i tot proves i posada en servei de les instal·lacions</t>
  </si>
  <si>
    <t>Total Subcapítol 1.07. Centralització de registrador de PN</t>
  </si>
  <si>
    <t>Proves i posada en servei del PN</t>
  </si>
  <si>
    <t>Total Capítol 1. Supressió PN12 (P.K. 15+978)</t>
  </si>
  <si>
    <t>1.08</t>
  </si>
  <si>
    <t>Total Subcapítol 1.08. Enginyeria</t>
  </si>
  <si>
    <t>1.07.01</t>
  </si>
  <si>
    <t>1.08.01</t>
  </si>
  <si>
    <t>1.08.02</t>
  </si>
  <si>
    <t>1.08.03</t>
  </si>
  <si>
    <t>1.08.04</t>
  </si>
  <si>
    <t>2.01.03</t>
  </si>
  <si>
    <t>2.01.04</t>
  </si>
  <si>
    <t>2.01.05</t>
  </si>
  <si>
    <t>2.01.06</t>
  </si>
  <si>
    <t>2.04.04</t>
  </si>
  <si>
    <t>2.05.08</t>
  </si>
  <si>
    <t>2.05.09</t>
  </si>
  <si>
    <t>2.05.10</t>
  </si>
  <si>
    <t>2.05.11</t>
  </si>
  <si>
    <t>2.05.12</t>
  </si>
  <si>
    <t>2.06.04</t>
  </si>
  <si>
    <t>2.06.05</t>
  </si>
  <si>
    <t>2.08</t>
  </si>
  <si>
    <t>2.08.01</t>
  </si>
  <si>
    <t>2.08.02</t>
  </si>
  <si>
    <t>2.08.03</t>
  </si>
  <si>
    <t>2.08.04</t>
  </si>
  <si>
    <t>Total Subcapítol 2.08. Enginyeria</t>
  </si>
  <si>
    <t>Total Capítol 2. Supressió PN16 (P.K. 21+286)</t>
  </si>
  <si>
    <t>Supressió PN16 (P.K. 21+286)</t>
  </si>
  <si>
    <t>Subministrament i instal·lació de senyal fix PN segons reglament de circulació de FGC.</t>
  </si>
  <si>
    <t>Total Subcapítol 2.01.Equips de via</t>
  </si>
  <si>
    <t>Total Subcapítol 2.02. Equips de cabina de PN</t>
  </si>
  <si>
    <t>Total Subcapítol 2.03. Cablejat</t>
  </si>
  <si>
    <t>Total Subcapítol 2.04. Obra Civil</t>
  </si>
  <si>
    <t>Total Subcapítol 2.06. Demolicions</t>
  </si>
  <si>
    <t>Total Subcapítol 2.07. Centralització de registrador de PN</t>
  </si>
  <si>
    <t>Modificació dels equips de cabina del PN17 (P.K. 22+110), per adaptar-lo de PN tipus “esclau” a PN tipus “Master”, incloent tots els mòduls de PPNN necessaris.</t>
  </si>
  <si>
    <t>Desmuntatge de cartell 2PN</t>
  </si>
  <si>
    <t>Desconnexionat i desmuntatge d'equips de cabina o armari de PN</t>
  </si>
  <si>
    <t>Demolició de basament de senyal de protecció de PN</t>
  </si>
  <si>
    <t>1.06.06</t>
  </si>
  <si>
    <t>Trasllat de runes a abocador</t>
  </si>
  <si>
    <t>Actualització del servidor de Centralització de registradors de PPNN per supressió del PN16 i nova configuració de variables de registre i base de dades al PN fins i tot proves i posada en servei de les instal·lacions</t>
  </si>
  <si>
    <t>Enginyeria d’aplicació per a la per a la supressió del PN16 i modificació de pas a nivell P17</t>
  </si>
  <si>
    <t>2.06.06</t>
  </si>
  <si>
    <t>Supressió PN18 (P.K.23+862)</t>
  </si>
  <si>
    <t>Apagat del PN i tapat de senyals de carretera i al ferrocarril, a
jornada nocturna</t>
  </si>
  <si>
    <t>2.09</t>
  </si>
  <si>
    <t>Apagat del PN</t>
  </si>
  <si>
    <t>Total Subcapítol 2.09. Apagat del PN</t>
  </si>
  <si>
    <t>3.01</t>
  </si>
  <si>
    <t>Desmuntatge de cartell PN</t>
  </si>
  <si>
    <t>Actualització del servidor de Centralització de registradors de PPNN per supressió del PN18 i nova configuració de variables de registre i base de dades al PN fins i tot proves i posada en servei de les instal·lacions</t>
  </si>
  <si>
    <t>3.02</t>
  </si>
  <si>
    <t>3.03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</si>
  <si>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</si>
  <si>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</si>
  <si>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</si>
  <si>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</si>
  <si>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</si>
  <si>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</si>
  <si>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</si>
  <si>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</si>
  <si>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</si>
  <si>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</si>
  <si>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</si>
  <si>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</si>
  <si>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</si>
  <si>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3.02.01</t>
  </si>
  <si>
    <t>3.02.02</t>
  </si>
  <si>
    <t>3.02.03</t>
  </si>
  <si>
    <t>3.02.04</t>
  </si>
  <si>
    <t>3.02.05</t>
  </si>
  <si>
    <t>3.02.06</t>
  </si>
  <si>
    <t>3.03.01</t>
  </si>
  <si>
    <t>Total Subcapítol 3.01. Desmuntatge d’equips fora de servei</t>
  </si>
  <si>
    <t>Total Subcapítol 3.02. Demolicions</t>
  </si>
  <si>
    <t>Total Subcapítol 3.03. Centralització de registrador de PN</t>
  </si>
  <si>
    <t>Total Capítol 3. Supressió PN18 (P.K. 23+862)</t>
  </si>
  <si>
    <t xml:space="preserve">
 MODIFICACIÓ DE LES INSTAL·LACIONS DE PROTECCIÓ PER A LA SUPRESSIÓ DE DIVERSOS PASSOS A NIVELL A LA LÍNIA LLEIDA – LA POBLA
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</si>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</sst>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/>
    </xf>
    <xf numFmtId="8" fontId="4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1" applyFont="1" applyBorder="1" applyAlignment="1">
      <alignment vertical="top"/>
    </xf>
    <xf numFmtId="8" fontId="8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8" fontId="5" fillId="2" borderId="7" xfId="0" applyNumberFormat="1" applyFont="1" applyFill="1" applyBorder="1" applyAlignment="1">
      <alignment vertical="center"/>
    </xf>
    <xf numFmtId="164" fontId="4" fillId="3" borderId="1" xfId="1" applyFont="1" applyFill="1" applyBorder="1" applyAlignment="1">
      <alignment vertical="top"/>
    </xf>
    <xf numFmtId="8" fontId="4" fillId="3" borderId="1" xfId="0" applyNumberFormat="1" applyFont="1" applyFill="1" applyBorder="1" applyAlignment="1">
      <alignment vertical="top"/>
    </xf>
    <xf numFmtId="0" fontId="2" fillId="0" borderId="2" xfId="0" applyFont="1" applyBorder="1"/>
    <xf numFmtId="8" fontId="2" fillId="0" borderId="2" xfId="0" applyNumberFormat="1" applyFont="1" applyBorder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center" wrapText="1"/>
    </xf>
    <xf numFmtId="164" fontId="4" fillId="4" borderId="1" xfId="1" applyFont="1" applyFill="1" applyBorder="1" applyAlignment="1">
      <alignment vertical="top"/>
    </xf>
    <xf numFmtId="8" fontId="4" fillId="4" borderId="1" xfId="0" applyNumberFormat="1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164" fontId="8" fillId="4" borderId="1" xfId="1" applyFont="1" applyFill="1" applyBorder="1" applyAlignment="1">
      <alignment vertical="top"/>
    </xf>
    <xf numFmtId="8" fontId="8" fillId="4" borderId="1" xfId="0" applyNumberFormat="1" applyFont="1" applyFill="1" applyBorder="1" applyAlignment="1">
      <alignment vertical="top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8" fontId="9" fillId="0" borderId="1" xfId="0" applyNumberFormat="1" applyFont="1" applyBorder="1"/>
    <xf numFmtId="0" fontId="2" fillId="0" borderId="1" xfId="0" applyFont="1" applyBorder="1"/>
    <xf numFmtId="8" fontId="2" fillId="0" borderId="1" xfId="0" applyNumberFormat="1" applyFont="1" applyBorder="1"/>
    <xf numFmtId="9" fontId="9" fillId="0" borderId="0" xfId="0" applyNumberFormat="1" applyFont="1"/>
    <xf numFmtId="0" fontId="9" fillId="0" borderId="2" xfId="0" applyFont="1" applyBorder="1"/>
    <xf numFmtId="0" fontId="10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158"/>
  <sheetViews>
    <sheetView tabSelected="1" zoomScale="110" zoomScaleNormal="110" workbookViewId="0">
      <pane xSplit="7" ySplit="6" topLeftCell="H7" activePane="bottomRight" state="frozenSplit"/>
      <selection pane="topRight" activeCell="K1" sqref="K1"/>
      <selection pane="bottomLeft" activeCell="A10" sqref="A10"/>
      <selection pane="bottomRight" activeCell="H7" sqref="H7"/>
    </sheetView>
  </sheetViews>
  <sheetFormatPr baseColWidth="10" defaultColWidth="11.453125" defaultRowHeight="11.5" x14ac:dyDescent="0.25"/>
  <cols>
    <col min="1" max="1" width="4.26953125" style="1" customWidth="1"/>
    <col min="2" max="2" width="6.7265625" style="1" customWidth="1"/>
    <col min="3" max="3" width="5.54296875" style="2" customWidth="1"/>
    <col min="4" max="4" width="51.7265625" style="3" customWidth="1"/>
    <col min="5" max="5" width="10.1796875" style="1" customWidth="1"/>
    <col min="6" max="6" width="13.81640625" style="1" customWidth="1"/>
    <col min="7" max="7" width="13.54296875" style="1" customWidth="1"/>
    <col min="8" max="16384" width="11.453125" style="1"/>
  </cols>
  <sheetData>
    <row r="4" spans="2:7" ht="12" thickBot="1" x14ac:dyDescent="0.3"/>
    <row r="5" spans="2:7" ht="23.25" customHeight="1" thickBot="1" x14ac:dyDescent="0.3">
      <c r="B5" s="41" t="s">
        <v>67</v>
      </c>
      <c r="C5" s="42"/>
      <c r="D5" s="42"/>
      <c r="E5" s="42"/>
      <c r="F5" s="42"/>
      <c r="G5" s="42"/>
    </row>
    <row r="6" spans="2:7" ht="23.25" customHeight="1" x14ac:dyDescent="0.25">
      <c r="B6" s="25" t="s">
        <v>8</v>
      </c>
      <c r="C6" s="26" t="s">
        <v>9</v>
      </c>
      <c r="D6" s="27" t="s">
        <v>0</v>
      </c>
      <c r="E6" s="27" t="s">
        <v>10</v>
      </c>
      <c r="F6" s="26" t="s">
        <v>11</v>
      </c>
      <c r="G6" s="26" t="s">
        <v>1</v>
      </c>
    </row>
    <row r="7" spans="2:7" ht="24" customHeight="1" x14ac:dyDescent="0.25">
      <c r="B7" s="20">
        <v>1</v>
      </c>
      <c r="C7" s="21"/>
      <c r="D7" s="22" t="s">
        <v>68</v>
      </c>
      <c r="E7" s="23"/>
      <c r="F7" s="24"/>
      <c r="G7" s="24"/>
    </row>
    <row r="8" spans="2:7" ht="24" customHeight="1" x14ac:dyDescent="0.25">
      <c r="B8" s="14" t="s">
        <v>13</v>
      </c>
      <c r="C8" s="12"/>
      <c r="D8" s="13" t="s">
        <v>69</v>
      </c>
      <c r="E8" s="16"/>
      <c r="F8" s="17"/>
      <c r="G8" s="17"/>
    </row>
    <row r="9" spans="2:7" ht="34.5" x14ac:dyDescent="0.25">
      <c r="B9" s="5" t="s">
        <v>23</v>
      </c>
      <c r="C9" s="5" t="s">
        <v>12</v>
      </c>
      <c r="D9" s="6" t="s">
        <v>70</v>
      </c>
      <c r="E9" s="7">
        <v>1</v>
      </c>
      <c r="F9" s="8">
        <v>1441.36</v>
      </c>
      <c r="G9" s="8">
        <f t="shared" ref="G9:G14" si="0">E9*F9</f>
        <v>1441.36</v>
      </c>
    </row>
    <row r="10" spans="2:7" ht="23" x14ac:dyDescent="0.25">
      <c r="B10" s="5" t="s">
        <v>24</v>
      </c>
      <c r="C10" s="5" t="s">
        <v>12</v>
      </c>
      <c r="D10" s="6" t="s">
        <v>38</v>
      </c>
      <c r="E10" s="7">
        <v>1</v>
      </c>
      <c r="F10" s="8">
        <v>180</v>
      </c>
      <c r="G10" s="8">
        <f t="shared" si="0"/>
        <v>180</v>
      </c>
    </row>
    <row r="11" spans="2:7" ht="24.75" customHeight="1" x14ac:dyDescent="0.25">
      <c r="B11" s="5" t="s">
        <v>25</v>
      </c>
      <c r="C11" s="5" t="s">
        <v>12</v>
      </c>
      <c r="D11" s="6" t="s">
        <v>39</v>
      </c>
      <c r="E11" s="7">
        <v>1</v>
      </c>
      <c r="F11" s="8">
        <v>145</v>
      </c>
      <c r="G11" s="8">
        <f t="shared" si="0"/>
        <v>145</v>
      </c>
    </row>
    <row r="12" spans="2:7" ht="39.75" customHeight="1" x14ac:dyDescent="0.25">
      <c r="B12" s="5" t="s">
        <v>75</v>
      </c>
      <c r="C12" s="5" t="s">
        <v>12</v>
      </c>
      <c r="D12" s="6" t="s">
        <v>71</v>
      </c>
      <c r="E12" s="7">
        <v>1</v>
      </c>
      <c r="F12" s="8">
        <v>1395.15</v>
      </c>
      <c r="G12" s="8">
        <f t="shared" si="0"/>
        <v>1395.15</v>
      </c>
    </row>
    <row r="13" spans="2:7" ht="37.5" customHeight="1" x14ac:dyDescent="0.25">
      <c r="B13" s="5" t="s">
        <v>89</v>
      </c>
      <c r="C13" s="5" t="s">
        <v>12</v>
      </c>
      <c r="D13" s="6" t="s">
        <v>74</v>
      </c>
      <c r="E13" s="7">
        <v>2</v>
      </c>
      <c r="F13" s="8">
        <v>276.94</v>
      </c>
      <c r="G13" s="8">
        <f t="shared" si="0"/>
        <v>553.88</v>
      </c>
    </row>
    <row r="14" spans="2:7" ht="37.5" customHeight="1" x14ac:dyDescent="0.25">
      <c r="B14" s="5" t="s">
        <v>90</v>
      </c>
      <c r="C14" s="5" t="s">
        <v>12</v>
      </c>
      <c r="D14" s="6" t="s">
        <v>76</v>
      </c>
      <c r="E14" s="7">
        <v>1</v>
      </c>
      <c r="F14" s="8">
        <v>291.94</v>
      </c>
      <c r="G14" s="8">
        <f t="shared" si="0"/>
        <v>291.94</v>
      </c>
    </row>
    <row r="15" spans="2:7" ht="25.5" customHeight="1" x14ac:dyDescent="0.25">
      <c r="B15" s="5"/>
      <c r="C15" s="5"/>
      <c r="D15" s="9" t="s">
        <v>77</v>
      </c>
      <c r="E15" s="10"/>
      <c r="F15" s="8"/>
      <c r="G15" s="11">
        <f>SUM(G9:G14)</f>
        <v>4007.3300000000004</v>
      </c>
    </row>
    <row r="16" spans="2:7" ht="24" customHeight="1" x14ac:dyDescent="0.25">
      <c r="B16" s="14" t="s">
        <v>14</v>
      </c>
      <c r="C16" s="12"/>
      <c r="D16" s="13" t="s">
        <v>72</v>
      </c>
      <c r="E16" s="16"/>
      <c r="F16" s="17"/>
      <c r="G16" s="17"/>
    </row>
    <row r="17" spans="2:7" ht="34.5" x14ac:dyDescent="0.25">
      <c r="B17" s="5" t="s">
        <v>26</v>
      </c>
      <c r="C17" s="5" t="s">
        <v>12</v>
      </c>
      <c r="D17" s="6" t="s">
        <v>73</v>
      </c>
      <c r="E17" s="7">
        <v>1</v>
      </c>
      <c r="F17" s="8">
        <v>21247.93</v>
      </c>
      <c r="G17" s="8">
        <f>E17*F17</f>
        <v>21247.93</v>
      </c>
    </row>
    <row r="18" spans="2:7" ht="25.5" customHeight="1" x14ac:dyDescent="0.25">
      <c r="B18" s="5"/>
      <c r="C18" s="5"/>
      <c r="D18" s="9" t="s">
        <v>78</v>
      </c>
      <c r="E18" s="10"/>
      <c r="F18" s="8"/>
      <c r="G18" s="11">
        <f>SUM(G17:G17)</f>
        <v>21247.93</v>
      </c>
    </row>
    <row r="19" spans="2:7" ht="24" customHeight="1" x14ac:dyDescent="0.25">
      <c r="B19" s="14" t="s">
        <v>15</v>
      </c>
      <c r="C19" s="12"/>
      <c r="D19" s="13" t="s">
        <v>44</v>
      </c>
      <c r="E19" s="16"/>
      <c r="F19" s="17"/>
      <c r="G19" s="17"/>
    </row>
    <row r="20" spans="2:7" ht="23" x14ac:dyDescent="0.25">
      <c r="B20" s="5" t="s">
        <v>27</v>
      </c>
      <c r="C20" s="5" t="s">
        <v>45</v>
      </c>
      <c r="D20" s="6" t="s">
        <v>80</v>
      </c>
      <c r="E20" s="7">
        <v>700</v>
      </c>
      <c r="F20" s="8">
        <v>7.8</v>
      </c>
      <c r="G20" s="8">
        <f>E20*F20</f>
        <v>5460</v>
      </c>
    </row>
    <row r="21" spans="2:7" ht="23" x14ac:dyDescent="0.25">
      <c r="B21" s="5" t="s">
        <v>28</v>
      </c>
      <c r="C21" s="5" t="s">
        <v>12</v>
      </c>
      <c r="D21" s="6" t="s">
        <v>81</v>
      </c>
      <c r="E21" s="7">
        <v>1200</v>
      </c>
      <c r="F21" s="8">
        <v>6.74</v>
      </c>
      <c r="G21" s="8">
        <f>E21*F21</f>
        <v>8088</v>
      </c>
    </row>
    <row r="22" spans="2:7" ht="24.75" customHeight="1" x14ac:dyDescent="0.25">
      <c r="B22" s="5" t="s">
        <v>29</v>
      </c>
      <c r="C22" s="5" t="s">
        <v>12</v>
      </c>
      <c r="D22" s="6" t="s">
        <v>82</v>
      </c>
      <c r="E22" s="7">
        <v>2</v>
      </c>
      <c r="F22" s="8">
        <v>454.88</v>
      </c>
      <c r="G22" s="8">
        <f>E22*F22</f>
        <v>909.76</v>
      </c>
    </row>
    <row r="23" spans="2:7" ht="25.5" customHeight="1" x14ac:dyDescent="0.25">
      <c r="B23" s="5"/>
      <c r="C23" s="5"/>
      <c r="D23" s="9" t="s">
        <v>79</v>
      </c>
      <c r="E23" s="10"/>
      <c r="F23" s="8"/>
      <c r="G23" s="11">
        <f>SUM(G20:G22)</f>
        <v>14457.76</v>
      </c>
    </row>
    <row r="24" spans="2:7" ht="24" customHeight="1" x14ac:dyDescent="0.25">
      <c r="B24" s="14" t="s">
        <v>22</v>
      </c>
      <c r="C24" s="12"/>
      <c r="D24" s="13" t="s">
        <v>83</v>
      </c>
      <c r="E24" s="16"/>
      <c r="F24" s="17"/>
      <c r="G24" s="17"/>
    </row>
    <row r="25" spans="2:7" ht="23" x14ac:dyDescent="0.25">
      <c r="B25" s="5" t="s">
        <v>30</v>
      </c>
      <c r="C25" s="5" t="s">
        <v>12</v>
      </c>
      <c r="D25" s="6" t="s">
        <v>84</v>
      </c>
      <c r="E25" s="7">
        <v>8</v>
      </c>
      <c r="F25" s="8">
        <v>195.45</v>
      </c>
      <c r="G25" s="8">
        <f>E25*F25</f>
        <v>1563.6</v>
      </c>
    </row>
    <row r="26" spans="2:7" x14ac:dyDescent="0.25">
      <c r="B26" s="5" t="s">
        <v>85</v>
      </c>
      <c r="C26" s="5" t="s">
        <v>12</v>
      </c>
      <c r="D26" s="6" t="s">
        <v>86</v>
      </c>
      <c r="E26" s="7">
        <v>1</v>
      </c>
      <c r="F26" s="8">
        <v>157.5</v>
      </c>
      <c r="G26" s="8">
        <f>E26*F26</f>
        <v>157.5</v>
      </c>
    </row>
    <row r="27" spans="2:7" x14ac:dyDescent="0.25">
      <c r="B27" s="5" t="s">
        <v>87</v>
      </c>
      <c r="C27" s="5" t="s">
        <v>12</v>
      </c>
      <c r="D27" s="6" t="s">
        <v>88</v>
      </c>
      <c r="E27" s="7">
        <v>1</v>
      </c>
      <c r="F27" s="8">
        <v>315</v>
      </c>
      <c r="G27" s="8">
        <f>E27*F27</f>
        <v>315</v>
      </c>
    </row>
    <row r="28" spans="2:7" x14ac:dyDescent="0.25">
      <c r="B28" s="5" t="s">
        <v>91</v>
      </c>
      <c r="C28" s="5" t="s">
        <v>12</v>
      </c>
      <c r="D28" s="6" t="s">
        <v>92</v>
      </c>
      <c r="E28" s="7">
        <v>4</v>
      </c>
      <c r="F28" s="8">
        <v>321.77999999999997</v>
      </c>
      <c r="G28" s="8">
        <f>E28*F28</f>
        <v>1287.1199999999999</v>
      </c>
    </row>
    <row r="29" spans="2:7" ht="25.5" customHeight="1" x14ac:dyDescent="0.25">
      <c r="B29" s="5"/>
      <c r="C29" s="5"/>
      <c r="D29" s="9" t="s">
        <v>93</v>
      </c>
      <c r="E29" s="10"/>
      <c r="F29" s="8"/>
      <c r="G29" s="11">
        <f>SUM(G25:G28)</f>
        <v>3323.22</v>
      </c>
    </row>
    <row r="30" spans="2:7" ht="24" customHeight="1" x14ac:dyDescent="0.25">
      <c r="B30" s="14" t="s">
        <v>94</v>
      </c>
      <c r="C30" s="12"/>
      <c r="D30" s="13" t="s">
        <v>47</v>
      </c>
      <c r="E30" s="16"/>
      <c r="F30" s="17"/>
      <c r="G30" s="17"/>
    </row>
    <row r="31" spans="2:7" x14ac:dyDescent="0.25">
      <c r="B31" s="5" t="s">
        <v>97</v>
      </c>
      <c r="C31" s="5" t="s">
        <v>12</v>
      </c>
      <c r="D31" s="6" t="s">
        <v>56</v>
      </c>
      <c r="E31" s="7">
        <v>3</v>
      </c>
      <c r="F31" s="8">
        <v>745.67</v>
      </c>
      <c r="G31" s="8">
        <f t="shared" ref="G31:G42" si="1">E31*F31</f>
        <v>2237.0099999999998</v>
      </c>
    </row>
    <row r="32" spans="2:7" x14ac:dyDescent="0.25">
      <c r="B32" s="5" t="s">
        <v>98</v>
      </c>
      <c r="C32" s="5" t="s">
        <v>12</v>
      </c>
      <c r="D32" s="6" t="s">
        <v>95</v>
      </c>
      <c r="E32" s="7">
        <v>6</v>
      </c>
      <c r="F32" s="8">
        <v>494.4</v>
      </c>
      <c r="G32" s="8">
        <f t="shared" si="1"/>
        <v>2966.3999999999996</v>
      </c>
    </row>
    <row r="33" spans="2:7" ht="24.75" customHeight="1" x14ac:dyDescent="0.25">
      <c r="B33" s="5" t="s">
        <v>99</v>
      </c>
      <c r="C33" s="5" t="s">
        <v>12</v>
      </c>
      <c r="D33" s="6" t="s">
        <v>96</v>
      </c>
      <c r="E33" s="7">
        <v>1</v>
      </c>
      <c r="F33" s="8">
        <v>544.78</v>
      </c>
      <c r="G33" s="8">
        <f t="shared" si="1"/>
        <v>544.78</v>
      </c>
    </row>
    <row r="34" spans="2:7" x14ac:dyDescent="0.25">
      <c r="B34" s="5" t="s">
        <v>100</v>
      </c>
      <c r="C34" s="5" t="s">
        <v>12</v>
      </c>
      <c r="D34" s="6" t="s">
        <v>104</v>
      </c>
      <c r="E34" s="7">
        <v>1</v>
      </c>
      <c r="F34" s="8">
        <v>376.04</v>
      </c>
      <c r="G34" s="8">
        <f t="shared" si="1"/>
        <v>376.04</v>
      </c>
    </row>
    <row r="35" spans="2:7" ht="23" x14ac:dyDescent="0.25">
      <c r="B35" s="5" t="s">
        <v>101</v>
      </c>
      <c r="C35" s="5" t="s">
        <v>12</v>
      </c>
      <c r="D35" s="6" t="s">
        <v>105</v>
      </c>
      <c r="E35" s="7">
        <v>1</v>
      </c>
      <c r="F35" s="8">
        <v>403.66</v>
      </c>
      <c r="G35" s="8">
        <f t="shared" si="1"/>
        <v>403.66</v>
      </c>
    </row>
    <row r="36" spans="2:7" x14ac:dyDescent="0.25">
      <c r="B36" s="5" t="s">
        <v>102</v>
      </c>
      <c r="C36" s="5" t="s">
        <v>12</v>
      </c>
      <c r="D36" s="6" t="s">
        <v>106</v>
      </c>
      <c r="E36" s="7">
        <v>1</v>
      </c>
      <c r="F36" s="8">
        <v>910.59</v>
      </c>
      <c r="G36" s="8">
        <f t="shared" si="1"/>
        <v>910.59</v>
      </c>
    </row>
    <row r="37" spans="2:7" x14ac:dyDescent="0.25">
      <c r="B37" s="5" t="s">
        <v>103</v>
      </c>
      <c r="C37" s="5" t="s">
        <v>12</v>
      </c>
      <c r="D37" s="6" t="s">
        <v>107</v>
      </c>
      <c r="E37" s="7">
        <v>1</v>
      </c>
      <c r="F37" s="8">
        <v>585.17999999999995</v>
      </c>
      <c r="G37" s="8">
        <f t="shared" si="1"/>
        <v>585.17999999999995</v>
      </c>
    </row>
    <row r="38" spans="2:7" x14ac:dyDescent="0.25">
      <c r="B38" s="5" t="s">
        <v>114</v>
      </c>
      <c r="C38" s="5" t="s">
        <v>12</v>
      </c>
      <c r="D38" s="6" t="s">
        <v>108</v>
      </c>
      <c r="E38" s="7">
        <v>1</v>
      </c>
      <c r="F38" s="8">
        <v>125.1</v>
      </c>
      <c r="G38" s="8">
        <f t="shared" si="1"/>
        <v>125.1</v>
      </c>
    </row>
    <row r="39" spans="2:7" x14ac:dyDescent="0.25">
      <c r="B39" s="5" t="s">
        <v>115</v>
      </c>
      <c r="C39" s="5" t="s">
        <v>12</v>
      </c>
      <c r="D39" s="6" t="s">
        <v>109</v>
      </c>
      <c r="E39" s="7">
        <v>2</v>
      </c>
      <c r="F39" s="8">
        <v>85.03</v>
      </c>
      <c r="G39" s="8">
        <f t="shared" si="1"/>
        <v>170.06</v>
      </c>
    </row>
    <row r="40" spans="2:7" x14ac:dyDescent="0.25">
      <c r="B40" s="5" t="s">
        <v>116</v>
      </c>
      <c r="C40" s="5" t="s">
        <v>12</v>
      </c>
      <c r="D40" s="6" t="s">
        <v>110</v>
      </c>
      <c r="E40" s="7">
        <v>1</v>
      </c>
      <c r="F40" s="8">
        <v>85.55</v>
      </c>
      <c r="G40" s="8">
        <f t="shared" si="1"/>
        <v>85.55</v>
      </c>
    </row>
    <row r="41" spans="2:7" ht="23" x14ac:dyDescent="0.25">
      <c r="B41" s="5" t="s">
        <v>117</v>
      </c>
      <c r="C41" s="5" t="s">
        <v>45</v>
      </c>
      <c r="D41" s="6" t="s">
        <v>111</v>
      </c>
      <c r="E41" s="7">
        <v>1500</v>
      </c>
      <c r="F41" s="8">
        <v>1.93</v>
      </c>
      <c r="G41" s="8">
        <f t="shared" si="1"/>
        <v>2895</v>
      </c>
    </row>
    <row r="42" spans="2:7" ht="24.75" customHeight="1" x14ac:dyDescent="0.25">
      <c r="B42" s="5" t="s">
        <v>118</v>
      </c>
      <c r="C42" s="5" t="s">
        <v>12</v>
      </c>
      <c r="D42" s="6" t="s">
        <v>112</v>
      </c>
      <c r="E42" s="7">
        <v>1</v>
      </c>
      <c r="F42" s="8">
        <v>603.28</v>
      </c>
      <c r="G42" s="8">
        <f t="shared" si="1"/>
        <v>603.28</v>
      </c>
    </row>
    <row r="43" spans="2:7" ht="25.5" customHeight="1" x14ac:dyDescent="0.25">
      <c r="B43" s="5"/>
      <c r="C43" s="5"/>
      <c r="D43" s="9" t="s">
        <v>113</v>
      </c>
      <c r="E43" s="10"/>
      <c r="F43" s="8"/>
      <c r="G43" s="11">
        <f>SUM(G31:G42)</f>
        <v>11902.65</v>
      </c>
    </row>
    <row r="44" spans="2:7" ht="24" customHeight="1" x14ac:dyDescent="0.25">
      <c r="B44" s="14" t="s">
        <v>119</v>
      </c>
      <c r="C44" s="12"/>
      <c r="D44" s="13" t="s">
        <v>120</v>
      </c>
      <c r="E44" s="16"/>
      <c r="F44" s="17"/>
      <c r="G44" s="17"/>
    </row>
    <row r="45" spans="2:7" x14ac:dyDescent="0.25">
      <c r="B45" s="5" t="s">
        <v>126</v>
      </c>
      <c r="C45" s="5" t="s">
        <v>12</v>
      </c>
      <c r="D45" s="6" t="s">
        <v>121</v>
      </c>
      <c r="E45" s="7">
        <v>3</v>
      </c>
      <c r="F45" s="8">
        <v>223.21</v>
      </c>
      <c r="G45" s="8">
        <f t="shared" ref="G45:G50" si="2">E45*F45</f>
        <v>669.63</v>
      </c>
    </row>
    <row r="46" spans="2:7" x14ac:dyDescent="0.25">
      <c r="B46" s="5" t="s">
        <v>127</v>
      </c>
      <c r="C46" s="5" t="s">
        <v>12</v>
      </c>
      <c r="D46" s="6" t="s">
        <v>122</v>
      </c>
      <c r="E46" s="7">
        <v>6</v>
      </c>
      <c r="F46" s="8">
        <v>67.05</v>
      </c>
      <c r="G46" s="8">
        <f t="shared" si="2"/>
        <v>402.29999999999995</v>
      </c>
    </row>
    <row r="47" spans="2:7" ht="24.75" customHeight="1" x14ac:dyDescent="0.25">
      <c r="B47" s="5" t="s">
        <v>128</v>
      </c>
      <c r="C47" s="5" t="s">
        <v>12</v>
      </c>
      <c r="D47" s="6" t="s">
        <v>123</v>
      </c>
      <c r="E47" s="7">
        <v>1</v>
      </c>
      <c r="F47" s="8">
        <v>67.05</v>
      </c>
      <c r="G47" s="8">
        <f t="shared" si="2"/>
        <v>67.05</v>
      </c>
    </row>
    <row r="48" spans="2:7" x14ac:dyDescent="0.25">
      <c r="B48" s="5" t="s">
        <v>129</v>
      </c>
      <c r="C48" s="5" t="s">
        <v>12</v>
      </c>
      <c r="D48" s="6" t="s">
        <v>124</v>
      </c>
      <c r="E48" s="7">
        <v>1</v>
      </c>
      <c r="F48" s="8">
        <v>67.05</v>
      </c>
      <c r="G48" s="8">
        <f t="shared" si="2"/>
        <v>67.05</v>
      </c>
    </row>
    <row r="49" spans="2:7" x14ac:dyDescent="0.25">
      <c r="B49" s="5" t="s">
        <v>130</v>
      </c>
      <c r="C49" s="5" t="s">
        <v>12</v>
      </c>
      <c r="D49" s="6" t="s">
        <v>125</v>
      </c>
      <c r="E49" s="7">
        <v>3</v>
      </c>
      <c r="F49" s="8">
        <v>223.21</v>
      </c>
      <c r="G49" s="8">
        <f t="shared" si="2"/>
        <v>669.63</v>
      </c>
    </row>
    <row r="50" spans="2:7" x14ac:dyDescent="0.25">
      <c r="B50" s="5" t="s">
        <v>175</v>
      </c>
      <c r="C50" s="5" t="s">
        <v>12</v>
      </c>
      <c r="D50" s="6" t="s">
        <v>176</v>
      </c>
      <c r="E50" s="7">
        <v>1</v>
      </c>
      <c r="F50" s="8">
        <v>750</v>
      </c>
      <c r="G50" s="8">
        <f t="shared" si="2"/>
        <v>750</v>
      </c>
    </row>
    <row r="51" spans="2:7" ht="25.5" customHeight="1" x14ac:dyDescent="0.25">
      <c r="B51" s="5"/>
      <c r="C51" s="5"/>
      <c r="D51" s="9" t="s">
        <v>131</v>
      </c>
      <c r="E51" s="10"/>
      <c r="F51" s="8"/>
      <c r="G51" s="11">
        <f>SUM(G45:G50)</f>
        <v>2625.66</v>
      </c>
    </row>
    <row r="52" spans="2:7" ht="24" customHeight="1" x14ac:dyDescent="0.25">
      <c r="B52" s="14" t="s">
        <v>132</v>
      </c>
      <c r="C52" s="12"/>
      <c r="D52" s="13" t="s">
        <v>59</v>
      </c>
      <c r="E52" s="16"/>
      <c r="F52" s="17"/>
      <c r="G52" s="17"/>
    </row>
    <row r="53" spans="2:7" ht="46" x14ac:dyDescent="0.25">
      <c r="B53" s="5" t="s">
        <v>139</v>
      </c>
      <c r="C53" s="5" t="s">
        <v>12</v>
      </c>
      <c r="D53" s="6" t="s">
        <v>133</v>
      </c>
      <c r="E53" s="7">
        <v>1</v>
      </c>
      <c r="F53" s="8">
        <v>4250</v>
      </c>
      <c r="G53" s="8">
        <f>E53*F53</f>
        <v>4250</v>
      </c>
    </row>
    <row r="54" spans="2:7" ht="25.5" customHeight="1" x14ac:dyDescent="0.25">
      <c r="B54" s="5"/>
      <c r="C54" s="5"/>
      <c r="D54" s="9" t="s">
        <v>134</v>
      </c>
      <c r="E54" s="10"/>
      <c r="F54" s="8"/>
      <c r="G54" s="11">
        <f>SUM(G53:G53)</f>
        <v>4250</v>
      </c>
    </row>
    <row r="55" spans="2:7" ht="24" customHeight="1" x14ac:dyDescent="0.25">
      <c r="B55" s="14" t="s">
        <v>137</v>
      </c>
      <c r="C55" s="12"/>
      <c r="D55" s="13" t="s">
        <v>58</v>
      </c>
      <c r="E55" s="16"/>
      <c r="F55" s="17"/>
      <c r="G55" s="17"/>
    </row>
    <row r="56" spans="2:7" ht="23" x14ac:dyDescent="0.25">
      <c r="B56" s="5" t="s">
        <v>140</v>
      </c>
      <c r="C56" s="5" t="s">
        <v>12</v>
      </c>
      <c r="D56" s="6" t="s">
        <v>178</v>
      </c>
      <c r="E56" s="7">
        <v>1</v>
      </c>
      <c r="F56" s="8">
        <v>6725.55</v>
      </c>
      <c r="G56" s="8">
        <f>E56*F56</f>
        <v>6725.55</v>
      </c>
    </row>
    <row r="57" spans="2:7" x14ac:dyDescent="0.25">
      <c r="B57" s="5" t="s">
        <v>141</v>
      </c>
      <c r="C57" s="5" t="s">
        <v>12</v>
      </c>
      <c r="D57" s="6" t="s">
        <v>64</v>
      </c>
      <c r="E57" s="7">
        <v>1</v>
      </c>
      <c r="F57" s="8">
        <v>1200</v>
      </c>
      <c r="G57" s="8">
        <f>E57*F57</f>
        <v>1200</v>
      </c>
    </row>
    <row r="58" spans="2:7" ht="24.75" customHeight="1" x14ac:dyDescent="0.25">
      <c r="B58" s="5" t="s">
        <v>142</v>
      </c>
      <c r="C58" s="5" t="s">
        <v>12</v>
      </c>
      <c r="D58" s="6" t="s">
        <v>135</v>
      </c>
      <c r="E58" s="7">
        <v>1</v>
      </c>
      <c r="F58" s="8">
        <v>5200</v>
      </c>
      <c r="G58" s="8">
        <f>E58*F58</f>
        <v>5200</v>
      </c>
    </row>
    <row r="59" spans="2:7" x14ac:dyDescent="0.25">
      <c r="B59" s="5" t="s">
        <v>143</v>
      </c>
      <c r="C59" s="5" t="s">
        <v>12</v>
      </c>
      <c r="D59" s="6" t="s">
        <v>65</v>
      </c>
      <c r="E59" s="7">
        <v>1</v>
      </c>
      <c r="F59" s="8">
        <v>5000</v>
      </c>
      <c r="G59" s="8">
        <f>E59*F59</f>
        <v>5000</v>
      </c>
    </row>
    <row r="60" spans="2:7" ht="25.5" customHeight="1" x14ac:dyDescent="0.25">
      <c r="B60" s="5"/>
      <c r="C60" s="5"/>
      <c r="D60" s="9" t="s">
        <v>138</v>
      </c>
      <c r="E60" s="10"/>
      <c r="F60" s="8"/>
      <c r="G60" s="11">
        <f>SUM(G56:G59)</f>
        <v>18125.55</v>
      </c>
    </row>
    <row r="61" spans="2:7" ht="25.5" customHeight="1" x14ac:dyDescent="0.25">
      <c r="B61" s="21"/>
      <c r="C61" s="21"/>
      <c r="D61" s="28" t="s">
        <v>136</v>
      </c>
      <c r="E61" s="29"/>
      <c r="F61" s="24"/>
      <c r="G61" s="30">
        <f>G29+G23+G18+G15+G43+G51+G54+G60</f>
        <v>79940.100000000006</v>
      </c>
    </row>
    <row r="62" spans="2:7" ht="24" customHeight="1" x14ac:dyDescent="0.25">
      <c r="B62" s="20">
        <v>2</v>
      </c>
      <c r="C62" s="21"/>
      <c r="D62" s="22" t="s">
        <v>163</v>
      </c>
      <c r="E62" s="23"/>
      <c r="F62" s="24"/>
      <c r="G62" s="24"/>
    </row>
    <row r="63" spans="2:7" ht="24" customHeight="1" x14ac:dyDescent="0.25">
      <c r="B63" s="14" t="s">
        <v>16</v>
      </c>
      <c r="C63" s="12"/>
      <c r="D63" s="13" t="s">
        <v>69</v>
      </c>
      <c r="E63" s="16"/>
      <c r="F63" s="17"/>
      <c r="G63" s="17"/>
    </row>
    <row r="64" spans="2:7" ht="34.5" x14ac:dyDescent="0.25">
      <c r="B64" s="5" t="s">
        <v>34</v>
      </c>
      <c r="C64" s="5" t="s">
        <v>12</v>
      </c>
      <c r="D64" s="6" t="s">
        <v>70</v>
      </c>
      <c r="E64" s="7">
        <v>1</v>
      </c>
      <c r="F64" s="8">
        <v>1441.36</v>
      </c>
      <c r="G64" s="8">
        <f t="shared" ref="G64:G69" si="3">E64*F64</f>
        <v>1441.36</v>
      </c>
    </row>
    <row r="65" spans="2:7" ht="23" x14ac:dyDescent="0.25">
      <c r="B65" s="5" t="s">
        <v>35</v>
      </c>
      <c r="C65" s="5" t="s">
        <v>12</v>
      </c>
      <c r="D65" s="6" t="s">
        <v>38</v>
      </c>
      <c r="E65" s="7">
        <v>1</v>
      </c>
      <c r="F65" s="8">
        <v>180</v>
      </c>
      <c r="G65" s="8">
        <f t="shared" si="3"/>
        <v>180</v>
      </c>
    </row>
    <row r="66" spans="2:7" ht="24.75" customHeight="1" x14ac:dyDescent="0.25">
      <c r="B66" s="5" t="s">
        <v>144</v>
      </c>
      <c r="C66" s="5" t="s">
        <v>12</v>
      </c>
      <c r="D66" s="6" t="s">
        <v>39</v>
      </c>
      <c r="E66" s="7">
        <v>1</v>
      </c>
      <c r="F66" s="8">
        <v>145</v>
      </c>
      <c r="G66" s="8">
        <f t="shared" si="3"/>
        <v>145</v>
      </c>
    </row>
    <row r="67" spans="2:7" ht="39.75" customHeight="1" x14ac:dyDescent="0.25">
      <c r="B67" s="5" t="s">
        <v>145</v>
      </c>
      <c r="C67" s="5" t="s">
        <v>12</v>
      </c>
      <c r="D67" s="6" t="s">
        <v>71</v>
      </c>
      <c r="E67" s="7">
        <v>1</v>
      </c>
      <c r="F67" s="8">
        <v>1395.15</v>
      </c>
      <c r="G67" s="8">
        <f t="shared" si="3"/>
        <v>1395.15</v>
      </c>
    </row>
    <row r="68" spans="2:7" ht="37.5" customHeight="1" x14ac:dyDescent="0.25">
      <c r="B68" s="5" t="s">
        <v>146</v>
      </c>
      <c r="C68" s="5" t="s">
        <v>12</v>
      </c>
      <c r="D68" s="6" t="s">
        <v>164</v>
      </c>
      <c r="E68" s="7">
        <v>2</v>
      </c>
      <c r="F68" s="8">
        <v>276.94</v>
      </c>
      <c r="G68" s="8">
        <f t="shared" si="3"/>
        <v>553.88</v>
      </c>
    </row>
    <row r="69" spans="2:7" ht="37.5" customHeight="1" x14ac:dyDescent="0.25">
      <c r="B69" s="5" t="s">
        <v>147</v>
      </c>
      <c r="C69" s="5" t="s">
        <v>12</v>
      </c>
      <c r="D69" s="6" t="s">
        <v>76</v>
      </c>
      <c r="E69" s="7">
        <v>2</v>
      </c>
      <c r="F69" s="8">
        <v>291.94</v>
      </c>
      <c r="G69" s="8">
        <f t="shared" si="3"/>
        <v>583.88</v>
      </c>
    </row>
    <row r="70" spans="2:7" ht="25.5" customHeight="1" x14ac:dyDescent="0.25">
      <c r="B70" s="5"/>
      <c r="C70" s="5"/>
      <c r="D70" s="9" t="s">
        <v>165</v>
      </c>
      <c r="E70" s="10"/>
      <c r="F70" s="8"/>
      <c r="G70" s="11">
        <f>SUM(G64:G69)</f>
        <v>4299.2700000000004</v>
      </c>
    </row>
    <row r="71" spans="2:7" ht="24" customHeight="1" x14ac:dyDescent="0.25">
      <c r="B71" s="14" t="s">
        <v>17</v>
      </c>
      <c r="C71" s="12"/>
      <c r="D71" s="13" t="s">
        <v>72</v>
      </c>
      <c r="E71" s="16"/>
      <c r="F71" s="17"/>
      <c r="G71" s="17"/>
    </row>
    <row r="72" spans="2:7" ht="34.5" x14ac:dyDescent="0.25">
      <c r="B72" s="5" t="s">
        <v>36</v>
      </c>
      <c r="C72" s="5" t="s">
        <v>12</v>
      </c>
      <c r="D72" s="6" t="s">
        <v>171</v>
      </c>
      <c r="E72" s="7">
        <v>1</v>
      </c>
      <c r="F72" s="8">
        <v>12485.25</v>
      </c>
      <c r="G72" s="8">
        <f>E72*F72</f>
        <v>12485.25</v>
      </c>
    </row>
    <row r="73" spans="2:7" ht="25.5" customHeight="1" x14ac:dyDescent="0.25">
      <c r="B73" s="5"/>
      <c r="C73" s="5"/>
      <c r="D73" s="9" t="s">
        <v>166</v>
      </c>
      <c r="E73" s="10"/>
      <c r="F73" s="8"/>
      <c r="G73" s="11">
        <f>SUM(G72:G72)</f>
        <v>12485.25</v>
      </c>
    </row>
    <row r="74" spans="2:7" ht="24" customHeight="1" x14ac:dyDescent="0.25">
      <c r="B74" s="14" t="s">
        <v>37</v>
      </c>
      <c r="C74" s="12"/>
      <c r="D74" s="13" t="s">
        <v>44</v>
      </c>
      <c r="E74" s="16"/>
      <c r="F74" s="17"/>
      <c r="G74" s="17"/>
    </row>
    <row r="75" spans="2:7" ht="23" x14ac:dyDescent="0.25">
      <c r="B75" s="5" t="s">
        <v>31</v>
      </c>
      <c r="C75" s="5" t="s">
        <v>45</v>
      </c>
      <c r="D75" s="6" t="s">
        <v>80</v>
      </c>
      <c r="E75" s="7">
        <v>1000</v>
      </c>
      <c r="F75" s="8">
        <v>7.8</v>
      </c>
      <c r="G75" s="8">
        <f>E75*F75</f>
        <v>7800</v>
      </c>
    </row>
    <row r="76" spans="2:7" ht="23" x14ac:dyDescent="0.25">
      <c r="B76" s="5" t="s">
        <v>32</v>
      </c>
      <c r="C76" s="5" t="s">
        <v>12</v>
      </c>
      <c r="D76" s="6" t="s">
        <v>81</v>
      </c>
      <c r="E76" s="7">
        <v>1850</v>
      </c>
      <c r="F76" s="8">
        <v>6.74</v>
      </c>
      <c r="G76" s="8">
        <f>E76*F76</f>
        <v>12469</v>
      </c>
    </row>
    <row r="77" spans="2:7" ht="24.75" customHeight="1" x14ac:dyDescent="0.25">
      <c r="B77" s="5" t="s">
        <v>33</v>
      </c>
      <c r="C77" s="5" t="s">
        <v>12</v>
      </c>
      <c r="D77" s="6" t="s">
        <v>82</v>
      </c>
      <c r="E77" s="7">
        <v>2</v>
      </c>
      <c r="F77" s="8">
        <v>454.88</v>
      </c>
      <c r="G77" s="8">
        <f>E77*F77</f>
        <v>909.76</v>
      </c>
    </row>
    <row r="78" spans="2:7" ht="25.5" customHeight="1" x14ac:dyDescent="0.25">
      <c r="B78" s="5"/>
      <c r="C78" s="5"/>
      <c r="D78" s="9" t="s">
        <v>167</v>
      </c>
      <c r="E78" s="10"/>
      <c r="F78" s="8"/>
      <c r="G78" s="11">
        <f>SUM(G75:G77)</f>
        <v>21178.76</v>
      </c>
    </row>
    <row r="79" spans="2:7" ht="24" customHeight="1" x14ac:dyDescent="0.25">
      <c r="B79" s="14" t="s">
        <v>40</v>
      </c>
      <c r="C79" s="12"/>
      <c r="D79" s="13" t="s">
        <v>83</v>
      </c>
      <c r="E79" s="16"/>
      <c r="F79" s="17"/>
      <c r="G79" s="17"/>
    </row>
    <row r="80" spans="2:7" ht="23" x14ac:dyDescent="0.25">
      <c r="B80" s="5" t="s">
        <v>41</v>
      </c>
      <c r="C80" s="5" t="s">
        <v>12</v>
      </c>
      <c r="D80" s="6" t="s">
        <v>84</v>
      </c>
      <c r="E80" s="7">
        <v>2</v>
      </c>
      <c r="F80" s="8">
        <v>195.45</v>
      </c>
      <c r="G80" s="8">
        <f>E80*F80</f>
        <v>390.9</v>
      </c>
    </row>
    <row r="81" spans="2:7" x14ac:dyDescent="0.25">
      <c r="B81" s="5" t="s">
        <v>42</v>
      </c>
      <c r="C81" s="5" t="s">
        <v>12</v>
      </c>
      <c r="D81" s="6" t="s">
        <v>86</v>
      </c>
      <c r="E81" s="7">
        <v>1</v>
      </c>
      <c r="F81" s="8">
        <v>157.5</v>
      </c>
      <c r="G81" s="8">
        <f>E81*F81</f>
        <v>157.5</v>
      </c>
    </row>
    <row r="82" spans="2:7" x14ac:dyDescent="0.25">
      <c r="B82" s="5" t="s">
        <v>43</v>
      </c>
      <c r="C82" s="5" t="s">
        <v>12</v>
      </c>
      <c r="D82" s="6" t="s">
        <v>88</v>
      </c>
      <c r="E82" s="7">
        <v>1</v>
      </c>
      <c r="F82" s="8">
        <v>315</v>
      </c>
      <c r="G82" s="8">
        <f>E82*F82</f>
        <v>315</v>
      </c>
    </row>
    <row r="83" spans="2:7" x14ac:dyDescent="0.25">
      <c r="B83" s="5" t="s">
        <v>148</v>
      </c>
      <c r="C83" s="5" t="s">
        <v>12</v>
      </c>
      <c r="D83" s="6" t="s">
        <v>92</v>
      </c>
      <c r="E83" s="7">
        <v>4</v>
      </c>
      <c r="F83" s="8">
        <v>321.77999999999997</v>
      </c>
      <c r="G83" s="8">
        <f>E83*F83</f>
        <v>1287.1199999999999</v>
      </c>
    </row>
    <row r="84" spans="2:7" ht="25.5" customHeight="1" x14ac:dyDescent="0.25">
      <c r="B84" s="5"/>
      <c r="C84" s="5"/>
      <c r="D84" s="9" t="s">
        <v>168</v>
      </c>
      <c r="E84" s="10"/>
      <c r="F84" s="8"/>
      <c r="G84" s="11">
        <f>SUM(G80:G83)</f>
        <v>2150.52</v>
      </c>
    </row>
    <row r="85" spans="2:7" ht="24" customHeight="1" x14ac:dyDescent="0.25">
      <c r="B85" s="14" t="s">
        <v>46</v>
      </c>
      <c r="C85" s="12"/>
      <c r="D85" s="13" t="s">
        <v>47</v>
      </c>
      <c r="E85" s="16"/>
      <c r="F85" s="17"/>
      <c r="G85" s="17"/>
    </row>
    <row r="86" spans="2:7" x14ac:dyDescent="0.25">
      <c r="B86" s="5" t="s">
        <v>48</v>
      </c>
      <c r="C86" s="5" t="s">
        <v>12</v>
      </c>
      <c r="D86" s="6" t="s">
        <v>56</v>
      </c>
      <c r="E86" s="7">
        <v>2</v>
      </c>
      <c r="F86" s="8">
        <v>745.67</v>
      </c>
      <c r="G86" s="8">
        <f t="shared" ref="G86:G98" si="4">E86*F86</f>
        <v>1491.34</v>
      </c>
    </row>
    <row r="87" spans="2:7" x14ac:dyDescent="0.25">
      <c r="B87" s="5" t="s">
        <v>49</v>
      </c>
      <c r="C87" s="5" t="s">
        <v>12</v>
      </c>
      <c r="D87" s="6" t="s">
        <v>95</v>
      </c>
      <c r="E87" s="7">
        <v>4</v>
      </c>
      <c r="F87" s="8">
        <v>494.4</v>
      </c>
      <c r="G87" s="8">
        <f t="shared" si="4"/>
        <v>1977.6</v>
      </c>
    </row>
    <row r="88" spans="2:7" ht="24.75" customHeight="1" x14ac:dyDescent="0.25">
      <c r="B88" s="5" t="s">
        <v>50</v>
      </c>
      <c r="C88" s="5" t="s">
        <v>12</v>
      </c>
      <c r="D88" s="6" t="s">
        <v>96</v>
      </c>
      <c r="E88" s="7">
        <v>1</v>
      </c>
      <c r="F88" s="8">
        <v>544.78</v>
      </c>
      <c r="G88" s="8">
        <f t="shared" si="4"/>
        <v>544.78</v>
      </c>
    </row>
    <row r="89" spans="2:7" x14ac:dyDescent="0.25">
      <c r="B89" s="5" t="s">
        <v>51</v>
      </c>
      <c r="C89" s="5" t="s">
        <v>12</v>
      </c>
      <c r="D89" s="6" t="s">
        <v>104</v>
      </c>
      <c r="E89" s="7">
        <v>1</v>
      </c>
      <c r="F89" s="8">
        <v>376.04</v>
      </c>
      <c r="G89" s="8">
        <f t="shared" si="4"/>
        <v>376.04</v>
      </c>
    </row>
    <row r="90" spans="2:7" ht="23" x14ac:dyDescent="0.25">
      <c r="B90" s="5" t="s">
        <v>52</v>
      </c>
      <c r="C90" s="5" t="s">
        <v>12</v>
      </c>
      <c r="D90" s="6" t="s">
        <v>105</v>
      </c>
      <c r="E90" s="7">
        <v>1</v>
      </c>
      <c r="F90" s="8">
        <v>403.66</v>
      </c>
      <c r="G90" s="8">
        <f t="shared" si="4"/>
        <v>403.66</v>
      </c>
    </row>
    <row r="91" spans="2:7" x14ac:dyDescent="0.25">
      <c r="B91" s="5" t="s">
        <v>53</v>
      </c>
      <c r="C91" s="5" t="s">
        <v>12</v>
      </c>
      <c r="D91" s="6" t="s">
        <v>106</v>
      </c>
      <c r="E91" s="7">
        <v>1</v>
      </c>
      <c r="F91" s="8">
        <v>910.59</v>
      </c>
      <c r="G91" s="8">
        <f t="shared" si="4"/>
        <v>910.59</v>
      </c>
    </row>
    <row r="92" spans="2:7" x14ac:dyDescent="0.25">
      <c r="B92" s="5" t="s">
        <v>54</v>
      </c>
      <c r="C92" s="5" t="s">
        <v>12</v>
      </c>
      <c r="D92" s="6" t="s">
        <v>107</v>
      </c>
      <c r="E92" s="7">
        <v>1</v>
      </c>
      <c r="F92" s="8">
        <v>585.17999999999995</v>
      </c>
      <c r="G92" s="8">
        <f t="shared" si="4"/>
        <v>585.17999999999995</v>
      </c>
    </row>
    <row r="93" spans="2:7" x14ac:dyDescent="0.25">
      <c r="B93" s="5" t="s">
        <v>149</v>
      </c>
      <c r="C93" s="5" t="s">
        <v>12</v>
      </c>
      <c r="D93" s="6" t="s">
        <v>108</v>
      </c>
      <c r="E93" s="7">
        <v>1</v>
      </c>
      <c r="F93" s="8">
        <v>125.1</v>
      </c>
      <c r="G93" s="8">
        <f t="shared" si="4"/>
        <v>125.1</v>
      </c>
    </row>
    <row r="94" spans="2:7" x14ac:dyDescent="0.25">
      <c r="B94" s="5" t="s">
        <v>149</v>
      </c>
      <c r="C94" s="5" t="s">
        <v>12</v>
      </c>
      <c r="D94" s="6" t="s">
        <v>173</v>
      </c>
      <c r="E94" s="7">
        <v>1</v>
      </c>
      <c r="F94" s="8">
        <v>780</v>
      </c>
      <c r="G94" s="8">
        <f t="shared" si="4"/>
        <v>780</v>
      </c>
    </row>
    <row r="95" spans="2:7" x14ac:dyDescent="0.25">
      <c r="B95" s="5" t="s">
        <v>150</v>
      </c>
      <c r="C95" s="5" t="s">
        <v>12</v>
      </c>
      <c r="D95" s="6" t="s">
        <v>172</v>
      </c>
      <c r="E95" s="7">
        <v>2</v>
      </c>
      <c r="F95" s="8">
        <v>85.03</v>
      </c>
      <c r="G95" s="8">
        <f t="shared" si="4"/>
        <v>170.06</v>
      </c>
    </row>
    <row r="96" spans="2:7" x14ac:dyDescent="0.25">
      <c r="B96" s="5" t="s">
        <v>151</v>
      </c>
      <c r="C96" s="5" t="s">
        <v>12</v>
      </c>
      <c r="D96" s="6" t="s">
        <v>110</v>
      </c>
      <c r="E96" s="7">
        <v>1</v>
      </c>
      <c r="F96" s="8">
        <v>85.55</v>
      </c>
      <c r="G96" s="8">
        <f t="shared" si="4"/>
        <v>85.55</v>
      </c>
    </row>
    <row r="97" spans="2:7" ht="23" x14ac:dyDescent="0.25">
      <c r="B97" s="5" t="s">
        <v>152</v>
      </c>
      <c r="C97" s="5" t="s">
        <v>45</v>
      </c>
      <c r="D97" s="6" t="s">
        <v>111</v>
      </c>
      <c r="E97" s="7">
        <v>1500</v>
      </c>
      <c r="F97" s="8">
        <v>1.93</v>
      </c>
      <c r="G97" s="8">
        <f t="shared" si="4"/>
        <v>2895</v>
      </c>
    </row>
    <row r="98" spans="2:7" ht="24.75" customHeight="1" x14ac:dyDescent="0.25">
      <c r="B98" s="5" t="s">
        <v>153</v>
      </c>
      <c r="C98" s="5" t="s">
        <v>12</v>
      </c>
      <c r="D98" s="6" t="s">
        <v>112</v>
      </c>
      <c r="E98" s="7">
        <v>1</v>
      </c>
      <c r="F98" s="8">
        <v>603.28</v>
      </c>
      <c r="G98" s="8">
        <f t="shared" si="4"/>
        <v>603.28</v>
      </c>
    </row>
    <row r="99" spans="2:7" ht="25.5" customHeight="1" x14ac:dyDescent="0.25">
      <c r="B99" s="5"/>
      <c r="C99" s="5"/>
      <c r="D99" s="9" t="s">
        <v>55</v>
      </c>
      <c r="E99" s="10"/>
      <c r="F99" s="8"/>
      <c r="G99" s="11">
        <f>SUM(G86:G98)</f>
        <v>10948.180000000002</v>
      </c>
    </row>
    <row r="100" spans="2:7" ht="24" customHeight="1" x14ac:dyDescent="0.25">
      <c r="B100" s="14" t="s">
        <v>57</v>
      </c>
      <c r="C100" s="12"/>
      <c r="D100" s="13" t="s">
        <v>120</v>
      </c>
      <c r="E100" s="16"/>
      <c r="F100" s="17"/>
      <c r="G100" s="17"/>
    </row>
    <row r="101" spans="2:7" x14ac:dyDescent="0.25">
      <c r="B101" s="5" t="s">
        <v>61</v>
      </c>
      <c r="C101" s="5" t="s">
        <v>12</v>
      </c>
      <c r="D101" s="6" t="s">
        <v>121</v>
      </c>
      <c r="E101" s="7">
        <v>2</v>
      </c>
      <c r="F101" s="8">
        <v>223.21</v>
      </c>
      <c r="G101" s="8">
        <f t="shared" ref="G101:G106" si="5">E101*F101</f>
        <v>446.42</v>
      </c>
    </row>
    <row r="102" spans="2:7" x14ac:dyDescent="0.25">
      <c r="B102" s="5" t="s">
        <v>62</v>
      </c>
      <c r="C102" s="5" t="s">
        <v>12</v>
      </c>
      <c r="D102" s="6" t="s">
        <v>122</v>
      </c>
      <c r="E102" s="7">
        <v>4</v>
      </c>
      <c r="F102" s="8">
        <v>67.05</v>
      </c>
      <c r="G102" s="8">
        <f t="shared" si="5"/>
        <v>268.2</v>
      </c>
    </row>
    <row r="103" spans="2:7" ht="24.75" customHeight="1" x14ac:dyDescent="0.25">
      <c r="B103" s="5" t="s">
        <v>63</v>
      </c>
      <c r="C103" s="5" t="s">
        <v>12</v>
      </c>
      <c r="D103" s="6" t="s">
        <v>123</v>
      </c>
      <c r="E103" s="7">
        <v>1</v>
      </c>
      <c r="F103" s="8">
        <v>67.05</v>
      </c>
      <c r="G103" s="8">
        <f t="shared" si="5"/>
        <v>67.05</v>
      </c>
    </row>
    <row r="104" spans="2:7" x14ac:dyDescent="0.25">
      <c r="B104" s="5" t="s">
        <v>154</v>
      </c>
      <c r="C104" s="5" t="s">
        <v>12</v>
      </c>
      <c r="D104" s="6" t="s">
        <v>124</v>
      </c>
      <c r="E104" s="7">
        <v>3</v>
      </c>
      <c r="F104" s="8">
        <v>67.05</v>
      </c>
      <c r="G104" s="8">
        <f t="shared" si="5"/>
        <v>201.14999999999998</v>
      </c>
    </row>
    <row r="105" spans="2:7" x14ac:dyDescent="0.25">
      <c r="B105" s="5" t="s">
        <v>155</v>
      </c>
      <c r="C105" s="5" t="s">
        <v>12</v>
      </c>
      <c r="D105" s="6" t="s">
        <v>174</v>
      </c>
      <c r="E105" s="7">
        <v>1</v>
      </c>
      <c r="F105" s="8">
        <v>223.21</v>
      </c>
      <c r="G105" s="8">
        <f t="shared" si="5"/>
        <v>223.21</v>
      </c>
    </row>
    <row r="106" spans="2:7" x14ac:dyDescent="0.25">
      <c r="B106" s="5" t="s">
        <v>179</v>
      </c>
      <c r="C106" s="5" t="s">
        <v>12</v>
      </c>
      <c r="D106" s="6" t="s">
        <v>176</v>
      </c>
      <c r="E106" s="7">
        <v>1</v>
      </c>
      <c r="F106" s="8">
        <v>750</v>
      </c>
      <c r="G106" s="8">
        <f t="shared" si="5"/>
        <v>750</v>
      </c>
    </row>
    <row r="107" spans="2:7" ht="25.5" customHeight="1" x14ac:dyDescent="0.25">
      <c r="B107" s="5"/>
      <c r="C107" s="5"/>
      <c r="D107" s="9" t="s">
        <v>169</v>
      </c>
      <c r="E107" s="10"/>
      <c r="F107" s="8"/>
      <c r="G107" s="11">
        <f>SUM(G101:G106)</f>
        <v>1956.03</v>
      </c>
    </row>
    <row r="108" spans="2:7" ht="24" customHeight="1" x14ac:dyDescent="0.25">
      <c r="B108" s="14" t="s">
        <v>60</v>
      </c>
      <c r="C108" s="12"/>
      <c r="D108" s="13" t="s">
        <v>59</v>
      </c>
      <c r="E108" s="16"/>
      <c r="F108" s="17"/>
      <c r="G108" s="17"/>
    </row>
    <row r="109" spans="2:7" ht="46" x14ac:dyDescent="0.25">
      <c r="B109" s="5" t="s">
        <v>66</v>
      </c>
      <c r="C109" s="5" t="s">
        <v>12</v>
      </c>
      <c r="D109" s="6" t="s">
        <v>177</v>
      </c>
      <c r="E109" s="7">
        <v>1</v>
      </c>
      <c r="F109" s="8">
        <v>4883.68</v>
      </c>
      <c r="G109" s="8">
        <f>E109*F109</f>
        <v>4883.68</v>
      </c>
    </row>
    <row r="110" spans="2:7" ht="25.5" customHeight="1" x14ac:dyDescent="0.25">
      <c r="B110" s="5"/>
      <c r="C110" s="5"/>
      <c r="D110" s="9" t="s">
        <v>170</v>
      </c>
      <c r="E110" s="10"/>
      <c r="F110" s="8"/>
      <c r="G110" s="11">
        <f>SUM(G109:G109)</f>
        <v>4883.68</v>
      </c>
    </row>
    <row r="111" spans="2:7" ht="24" customHeight="1" x14ac:dyDescent="0.25">
      <c r="B111" s="14" t="s">
        <v>156</v>
      </c>
      <c r="C111" s="12"/>
      <c r="D111" s="13" t="s">
        <v>58</v>
      </c>
      <c r="E111" s="16"/>
      <c r="F111" s="17"/>
      <c r="G111" s="17"/>
    </row>
    <row r="112" spans="2:7" ht="23" x14ac:dyDescent="0.25">
      <c r="B112" s="5" t="s">
        <v>157</v>
      </c>
      <c r="C112" s="5" t="s">
        <v>12</v>
      </c>
      <c r="D112" s="6" t="s">
        <v>178</v>
      </c>
      <c r="E112" s="7">
        <v>1</v>
      </c>
      <c r="F112" s="8">
        <v>6725.55</v>
      </c>
      <c r="G112" s="8">
        <f>E112*F112</f>
        <v>6725.55</v>
      </c>
    </row>
    <row r="113" spans="2:7" x14ac:dyDescent="0.25">
      <c r="B113" s="5" t="s">
        <v>158</v>
      </c>
      <c r="C113" s="5" t="s">
        <v>12</v>
      </c>
      <c r="D113" s="6" t="s">
        <v>64</v>
      </c>
      <c r="E113" s="7">
        <v>1</v>
      </c>
      <c r="F113" s="8">
        <v>1200</v>
      </c>
      <c r="G113" s="8">
        <f>E113*F113</f>
        <v>1200</v>
      </c>
    </row>
    <row r="114" spans="2:7" ht="24.75" customHeight="1" x14ac:dyDescent="0.25">
      <c r="B114" s="5" t="s">
        <v>159</v>
      </c>
      <c r="C114" s="5" t="s">
        <v>12</v>
      </c>
      <c r="D114" s="6" t="s">
        <v>135</v>
      </c>
      <c r="E114" s="7">
        <v>1</v>
      </c>
      <c r="F114" s="8">
        <v>5200</v>
      </c>
      <c r="G114" s="8">
        <f>E114*F114</f>
        <v>5200</v>
      </c>
    </row>
    <row r="115" spans="2:7" x14ac:dyDescent="0.25">
      <c r="B115" s="5" t="s">
        <v>160</v>
      </c>
      <c r="C115" s="5" t="s">
        <v>12</v>
      </c>
      <c r="D115" s="6" t="s">
        <v>65</v>
      </c>
      <c r="E115" s="7">
        <v>1</v>
      </c>
      <c r="F115" s="8">
        <v>5000</v>
      </c>
      <c r="G115" s="8">
        <f>E115*F115</f>
        <v>5000</v>
      </c>
    </row>
    <row r="116" spans="2:7" ht="25.5" customHeight="1" x14ac:dyDescent="0.25">
      <c r="B116" s="5"/>
      <c r="C116" s="5"/>
      <c r="D116" s="9" t="s">
        <v>161</v>
      </c>
      <c r="E116" s="10"/>
      <c r="F116" s="8"/>
      <c r="G116" s="11">
        <f>SUM(G112:G115)</f>
        <v>18125.55</v>
      </c>
    </row>
    <row r="117" spans="2:7" ht="24" customHeight="1" x14ac:dyDescent="0.25">
      <c r="B117" s="14" t="s">
        <v>182</v>
      </c>
      <c r="C117" s="12"/>
      <c r="D117" s="13" t="s">
        <v>183</v>
      </c>
      <c r="E117" s="16"/>
      <c r="F117" s="17"/>
      <c r="G117" s="17"/>
    </row>
    <row r="118" spans="2:7" ht="23" x14ac:dyDescent="0.25">
      <c r="B118" s="5" t="s">
        <v>157</v>
      </c>
      <c r="C118" s="5" t="s">
        <v>12</v>
      </c>
      <c r="D118" s="6" t="s">
        <v>181</v>
      </c>
      <c r="E118" s="7">
        <v>1</v>
      </c>
      <c r="F118" s="8">
        <v>1850</v>
      </c>
      <c r="G118" s="8">
        <f>E118*F118</f>
        <v>1850</v>
      </c>
    </row>
    <row r="119" spans="2:7" ht="25.5" customHeight="1" x14ac:dyDescent="0.25">
      <c r="B119" s="5"/>
      <c r="C119" s="5"/>
      <c r="D119" s="9" t="s">
        <v>184</v>
      </c>
      <c r="E119" s="10"/>
      <c r="F119" s="8"/>
      <c r="G119" s="11">
        <f>SUM(G118:G118)</f>
        <v>1850</v>
      </c>
    </row>
    <row r="120" spans="2:7" ht="25.5" customHeight="1" x14ac:dyDescent="0.25">
      <c r="B120" s="21"/>
      <c r="C120" s="21"/>
      <c r="D120" s="28" t="s">
        <v>162</v>
      </c>
      <c r="E120" s="29"/>
      <c r="F120" s="24"/>
      <c r="G120" s="30">
        <f>G84+G78+G73+G70+G99+G107+G110+G116+G119</f>
        <v>77877.240000000005</v>
      </c>
    </row>
    <row r="121" spans="2:7" ht="24" customHeight="1" x14ac:dyDescent="0.25">
      <c r="B121" s="20">
        <v>3</v>
      </c>
      <c r="C121" s="21"/>
      <c r="D121" s="22" t="s">
        <v>180</v>
      </c>
      <c r="E121" s="23"/>
      <c r="F121" s="24"/>
      <c r="G121" s="24"/>
    </row>
    <row r="122" spans="2:7" ht="24" customHeight="1" x14ac:dyDescent="0.25">
      <c r="B122" s="14" t="s">
        <v>185</v>
      </c>
      <c r="C122" s="12"/>
      <c r="D122" s="13" t="s">
        <v>47</v>
      </c>
      <c r="E122" s="16"/>
      <c r="F122" s="17"/>
      <c r="G122" s="17"/>
    </row>
    <row r="123" spans="2:7" x14ac:dyDescent="0.25">
      <c r="B123" s="5" t="s">
        <v>190</v>
      </c>
      <c r="C123" s="5" t="s">
        <v>12</v>
      </c>
      <c r="D123" s="6" t="s">
        <v>56</v>
      </c>
      <c r="E123" s="7">
        <v>2</v>
      </c>
      <c r="F123" s="8">
        <v>745.67</v>
      </c>
      <c r="G123" s="8">
        <f t="shared" ref="G123:G135" si="6">E123*F123</f>
        <v>1491.34</v>
      </c>
    </row>
    <row r="124" spans="2:7" x14ac:dyDescent="0.25">
      <c r="B124" s="5" t="s">
        <v>191</v>
      </c>
      <c r="C124" s="5" t="s">
        <v>12</v>
      </c>
      <c r="D124" s="6" t="s">
        <v>95</v>
      </c>
      <c r="E124" s="7">
        <v>4</v>
      </c>
      <c r="F124" s="8">
        <v>494.4</v>
      </c>
      <c r="G124" s="8">
        <f t="shared" si="6"/>
        <v>1977.6</v>
      </c>
    </row>
    <row r="125" spans="2:7" ht="24.75" customHeight="1" x14ac:dyDescent="0.25">
      <c r="B125" s="5" t="s">
        <v>192</v>
      </c>
      <c r="C125" s="5" t="s">
        <v>12</v>
      </c>
      <c r="D125" s="6" t="s">
        <v>96</v>
      </c>
      <c r="E125" s="7">
        <v>2</v>
      </c>
      <c r="F125" s="8">
        <v>544.78</v>
      </c>
      <c r="G125" s="8">
        <f t="shared" si="6"/>
        <v>1089.56</v>
      </c>
    </row>
    <row r="126" spans="2:7" x14ac:dyDescent="0.25">
      <c r="B126" s="5" t="s">
        <v>193</v>
      </c>
      <c r="C126" s="5" t="s">
        <v>12</v>
      </c>
      <c r="D126" s="6" t="s">
        <v>104</v>
      </c>
      <c r="E126" s="7">
        <v>1</v>
      </c>
      <c r="F126" s="8">
        <v>376.04</v>
      </c>
      <c r="G126" s="8">
        <f t="shared" si="6"/>
        <v>376.04</v>
      </c>
    </row>
    <row r="127" spans="2:7" ht="23" x14ac:dyDescent="0.25">
      <c r="B127" s="5" t="s">
        <v>194</v>
      </c>
      <c r="C127" s="5" t="s">
        <v>12</v>
      </c>
      <c r="D127" s="6" t="s">
        <v>105</v>
      </c>
      <c r="E127" s="7">
        <v>3</v>
      </c>
      <c r="F127" s="8">
        <v>403.66</v>
      </c>
      <c r="G127" s="8">
        <f t="shared" si="6"/>
        <v>1210.98</v>
      </c>
    </row>
    <row r="128" spans="2:7" x14ac:dyDescent="0.25">
      <c r="B128" s="5" t="s">
        <v>195</v>
      </c>
      <c r="C128" s="5" t="s">
        <v>12</v>
      </c>
      <c r="D128" s="6" t="s">
        <v>106</v>
      </c>
      <c r="E128" s="7">
        <v>1</v>
      </c>
      <c r="F128" s="8">
        <v>910.59</v>
      </c>
      <c r="G128" s="8">
        <f t="shared" si="6"/>
        <v>910.59</v>
      </c>
    </row>
    <row r="129" spans="2:7" x14ac:dyDescent="0.25">
      <c r="B129" s="5" t="s">
        <v>196</v>
      </c>
      <c r="C129" s="5" t="s">
        <v>12</v>
      </c>
      <c r="D129" s="6" t="s">
        <v>107</v>
      </c>
      <c r="E129" s="7">
        <v>1</v>
      </c>
      <c r="F129" s="8">
        <v>585.17999999999995</v>
      </c>
      <c r="G129" s="8">
        <f t="shared" si="6"/>
        <v>585.17999999999995</v>
      </c>
    </row>
    <row r="130" spans="2:7" x14ac:dyDescent="0.25">
      <c r="B130" s="5" t="s">
        <v>197</v>
      </c>
      <c r="C130" s="5" t="s">
        <v>12</v>
      </c>
      <c r="D130" s="6" t="s">
        <v>108</v>
      </c>
      <c r="E130" s="7">
        <v>1</v>
      </c>
      <c r="F130" s="8">
        <v>125.1</v>
      </c>
      <c r="G130" s="8">
        <f t="shared" si="6"/>
        <v>125.1</v>
      </c>
    </row>
    <row r="131" spans="2:7" x14ac:dyDescent="0.25">
      <c r="B131" s="5" t="s">
        <v>198</v>
      </c>
      <c r="C131" s="5" t="s">
        <v>12</v>
      </c>
      <c r="D131" s="6" t="s">
        <v>173</v>
      </c>
      <c r="E131" s="7">
        <v>1</v>
      </c>
      <c r="F131" s="8">
        <v>780</v>
      </c>
      <c r="G131" s="8">
        <f t="shared" si="6"/>
        <v>780</v>
      </c>
    </row>
    <row r="132" spans="2:7" x14ac:dyDescent="0.25">
      <c r="B132" s="5" t="s">
        <v>199</v>
      </c>
      <c r="C132" s="5" t="s">
        <v>12</v>
      </c>
      <c r="D132" s="6" t="s">
        <v>186</v>
      </c>
      <c r="E132" s="7">
        <v>2</v>
      </c>
      <c r="F132" s="8">
        <v>85.03</v>
      </c>
      <c r="G132" s="8">
        <f t="shared" si="6"/>
        <v>170.06</v>
      </c>
    </row>
    <row r="133" spans="2:7" x14ac:dyDescent="0.25">
      <c r="B133" s="5" t="s">
        <v>200</v>
      </c>
      <c r="C133" s="5" t="s">
        <v>12</v>
      </c>
      <c r="D133" s="6" t="s">
        <v>110</v>
      </c>
      <c r="E133" s="7">
        <v>2</v>
      </c>
      <c r="F133" s="8">
        <v>85.55</v>
      </c>
      <c r="G133" s="8">
        <f t="shared" si="6"/>
        <v>171.1</v>
      </c>
    </row>
    <row r="134" spans="2:7" ht="23" x14ac:dyDescent="0.25">
      <c r="B134" s="5" t="s">
        <v>201</v>
      </c>
      <c r="C134" s="5" t="s">
        <v>45</v>
      </c>
      <c r="D134" s="6" t="s">
        <v>111</v>
      </c>
      <c r="E134" s="7">
        <v>1500</v>
      </c>
      <c r="F134" s="8">
        <v>1.93</v>
      </c>
      <c r="G134" s="8">
        <f t="shared" si="6"/>
        <v>2895</v>
      </c>
    </row>
    <row r="135" spans="2:7" ht="24.75" customHeight="1" x14ac:dyDescent="0.25">
      <c r="B135" s="5" t="s">
        <v>202</v>
      </c>
      <c r="C135" s="5" t="s">
        <v>12</v>
      </c>
      <c r="D135" s="6" t="s">
        <v>112</v>
      </c>
      <c r="E135" s="7">
        <v>1</v>
      </c>
      <c r="F135" s="8">
        <v>603.28</v>
      </c>
      <c r="G135" s="8">
        <f t="shared" si="6"/>
        <v>603.28</v>
      </c>
    </row>
    <row r="136" spans="2:7" ht="25.5" customHeight="1" x14ac:dyDescent="0.25">
      <c r="B136" s="5"/>
      <c r="C136" s="5"/>
      <c r="D136" s="9" t="s">
        <v>210</v>
      </c>
      <c r="E136" s="10"/>
      <c r="F136" s="8"/>
      <c r="G136" s="11">
        <f>SUM(G123:G135)</f>
        <v>12385.830000000002</v>
      </c>
    </row>
    <row r="137" spans="2:7" ht="24" customHeight="1" x14ac:dyDescent="0.25">
      <c r="B137" s="14" t="s">
        <v>188</v>
      </c>
      <c r="C137" s="12"/>
      <c r="D137" s="13" t="s">
        <v>120</v>
      </c>
      <c r="E137" s="16"/>
      <c r="F137" s="17"/>
      <c r="G137" s="17"/>
    </row>
    <row r="138" spans="2:7" x14ac:dyDescent="0.25">
      <c r="B138" s="5" t="s">
        <v>203</v>
      </c>
      <c r="C138" s="5" t="s">
        <v>12</v>
      </c>
      <c r="D138" s="6" t="s">
        <v>121</v>
      </c>
      <c r="E138" s="7">
        <v>2</v>
      </c>
      <c r="F138" s="8">
        <v>223.21</v>
      </c>
      <c r="G138" s="8">
        <f t="shared" ref="G138:G143" si="7">E138*F138</f>
        <v>446.42</v>
      </c>
    </row>
    <row r="139" spans="2:7" x14ac:dyDescent="0.25">
      <c r="B139" s="5" t="s">
        <v>204</v>
      </c>
      <c r="C139" s="5" t="s">
        <v>12</v>
      </c>
      <c r="D139" s="6" t="s">
        <v>122</v>
      </c>
      <c r="E139" s="7">
        <v>4</v>
      </c>
      <c r="F139" s="8">
        <v>67.05</v>
      </c>
      <c r="G139" s="8">
        <f t="shared" si="7"/>
        <v>268.2</v>
      </c>
    </row>
    <row r="140" spans="2:7" ht="24.75" customHeight="1" x14ac:dyDescent="0.25">
      <c r="B140" s="5" t="s">
        <v>205</v>
      </c>
      <c r="C140" s="5" t="s">
        <v>12</v>
      </c>
      <c r="D140" s="6" t="s">
        <v>123</v>
      </c>
      <c r="E140" s="7">
        <v>1</v>
      </c>
      <c r="F140" s="8">
        <v>67.05</v>
      </c>
      <c r="G140" s="8">
        <f t="shared" si="7"/>
        <v>67.05</v>
      </c>
    </row>
    <row r="141" spans="2:7" x14ac:dyDescent="0.25">
      <c r="B141" s="5" t="s">
        <v>206</v>
      </c>
      <c r="C141" s="5" t="s">
        <v>12</v>
      </c>
      <c r="D141" s="6" t="s">
        <v>124</v>
      </c>
      <c r="E141" s="7">
        <v>3</v>
      </c>
      <c r="F141" s="8">
        <v>67.05</v>
      </c>
      <c r="G141" s="8">
        <f t="shared" si="7"/>
        <v>201.14999999999998</v>
      </c>
    </row>
    <row r="142" spans="2:7" x14ac:dyDescent="0.25">
      <c r="B142" s="5" t="s">
        <v>207</v>
      </c>
      <c r="C142" s="5" t="s">
        <v>12</v>
      </c>
      <c r="D142" s="6" t="s">
        <v>174</v>
      </c>
      <c r="E142" s="7">
        <v>2</v>
      </c>
      <c r="F142" s="8">
        <v>223.21</v>
      </c>
      <c r="G142" s="8">
        <f t="shared" si="7"/>
        <v>446.42</v>
      </c>
    </row>
    <row r="143" spans="2:7" x14ac:dyDescent="0.25">
      <c r="B143" s="5" t="s">
        <v>208</v>
      </c>
      <c r="C143" s="5" t="s">
        <v>12</v>
      </c>
      <c r="D143" s="6" t="s">
        <v>176</v>
      </c>
      <c r="E143" s="7">
        <v>1</v>
      </c>
      <c r="F143" s="8">
        <v>750</v>
      </c>
      <c r="G143" s="8">
        <f t="shared" si="7"/>
        <v>750</v>
      </c>
    </row>
    <row r="144" spans="2:7" ht="25.5" customHeight="1" x14ac:dyDescent="0.25">
      <c r="B144" s="5"/>
      <c r="C144" s="5"/>
      <c r="D144" s="9" t="s">
        <v>211</v>
      </c>
      <c r="E144" s="10"/>
      <c r="F144" s="8"/>
      <c r="G144" s="11">
        <f>SUM(G138:G143)</f>
        <v>2179.2399999999998</v>
      </c>
    </row>
    <row r="145" spans="2:7" ht="24" customHeight="1" x14ac:dyDescent="0.25">
      <c r="B145" s="14" t="s">
        <v>189</v>
      </c>
      <c r="C145" s="12"/>
      <c r="D145" s="13" t="s">
        <v>59</v>
      </c>
      <c r="E145" s="16"/>
      <c r="F145" s="17"/>
      <c r="G145" s="17"/>
    </row>
    <row r="146" spans="2:7" ht="46" x14ac:dyDescent="0.25">
      <c r="B146" s="5" t="s">
        <v>209</v>
      </c>
      <c r="C146" s="5" t="s">
        <v>12</v>
      </c>
      <c r="D146" s="6" t="s">
        <v>187</v>
      </c>
      <c r="E146" s="7">
        <v>1</v>
      </c>
      <c r="F146" s="8">
        <v>4883.68</v>
      </c>
      <c r="G146" s="8">
        <f>E146*F146</f>
        <v>4883.68</v>
      </c>
    </row>
    <row r="147" spans="2:7" ht="25.5" customHeight="1" x14ac:dyDescent="0.25">
      <c r="B147" s="5"/>
      <c r="C147" s="5"/>
      <c r="D147" s="9" t="s">
        <v>212</v>
      </c>
      <c r="E147" s="10"/>
      <c r="F147" s="8"/>
      <c r="G147" s="11">
        <f>SUM(G146:G146)</f>
        <v>4883.68</v>
      </c>
    </row>
    <row r="148" spans="2:7" ht="25.5" customHeight="1" x14ac:dyDescent="0.25">
      <c r="B148" s="21"/>
      <c r="C148" s="21"/>
      <c r="D148" s="28" t="s">
        <v>213</v>
      </c>
      <c r="E148" s="29"/>
      <c r="F148" s="24"/>
      <c r="G148" s="30">
        <f>G136+G144+G147</f>
        <v>19448.75</v>
      </c>
    </row>
    <row r="149" spans="2:7" ht="41.25" customHeight="1" thickBot="1" x14ac:dyDescent="0.3">
      <c r="B149" s="43" t="s">
        <v>214</v>
      </c>
      <c r="C149" s="44"/>
      <c r="D149" s="44"/>
      <c r="E149" s="44"/>
      <c r="F149" s="45"/>
      <c r="G149" s="15">
        <f>G148+G120+G61</f>
        <v>177266.09000000003</v>
      </c>
    </row>
    <row r="158" spans="2:7" x14ac:dyDescent="0.25">
      <c r="D158" s="4"/>
    </row>
  </sheetData>
  <mergeCells count="2">
    <mergeCell ref="B5:G5"/>
    <mergeCell ref="B149:F149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14"/>
  <sheetViews>
    <sheetView workbookViewId="0">
      <selection activeCell="F16" sqref="F16"/>
    </sheetView>
  </sheetViews>
  <sheetFormatPr baseColWidth="10" defaultColWidth="11.453125" defaultRowHeight="15.5" x14ac:dyDescent="0.35"/>
  <cols>
    <col min="1" max="1" width="11.453125" style="31"/>
    <col min="2" max="2" width="9.26953125" style="31" bestFit="1" customWidth="1"/>
    <col min="3" max="3" width="52.7265625" style="31" customWidth="1"/>
    <col min="4" max="4" width="13" style="31" bestFit="1" customWidth="1"/>
    <col min="5" max="6" width="11.453125" style="31"/>
    <col min="7" max="7" width="18.7265625" style="31" customWidth="1"/>
    <col min="8" max="16384" width="11.453125" style="31"/>
  </cols>
  <sheetData>
    <row r="5" spans="2:5" ht="18.5" x14ac:dyDescent="0.35">
      <c r="B5" s="40" t="s">
        <v>18</v>
      </c>
      <c r="C5" s="40" t="s">
        <v>20</v>
      </c>
      <c r="D5" s="40" t="s">
        <v>2</v>
      </c>
    </row>
    <row r="6" spans="2:5" x14ac:dyDescent="0.35">
      <c r="B6" s="32" t="s">
        <v>3</v>
      </c>
      <c r="C6" s="33" t="str">
        <f>'modif ENC LH'!D7</f>
        <v>Supressió PN12 (P.K. 15+978)</v>
      </c>
      <c r="D6" s="34">
        <f>'modif ENC LH'!G61</f>
        <v>79940.100000000006</v>
      </c>
    </row>
    <row r="7" spans="2:5" x14ac:dyDescent="0.35">
      <c r="B7" s="32" t="s">
        <v>19</v>
      </c>
      <c r="C7" s="33" t="str">
        <f>'modif ENC LH'!D62</f>
        <v>Supressió PN16 (P.K. 21+286)</v>
      </c>
      <c r="D7" s="34">
        <f>'modif ENC LH'!G120</f>
        <v>77877.240000000005</v>
      </c>
    </row>
    <row r="8" spans="2:5" x14ac:dyDescent="0.35">
      <c r="B8" s="32" t="s">
        <v>215</v>
      </c>
      <c r="C8" s="33" t="str">
        <f>'modif ENC LH'!D121</f>
        <v>Supressió PN18 (P.K.23+862)</v>
      </c>
      <c r="D8" s="34">
        <f>'modif ENC LH'!G148</f>
        <v>19448.75</v>
      </c>
    </row>
    <row r="9" spans="2:5" x14ac:dyDescent="0.35">
      <c r="B9" s="32"/>
      <c r="C9" s="35" t="s">
        <v>7</v>
      </c>
      <c r="D9" s="36">
        <f>SUM(D6:D8)</f>
        <v>177266.09000000003</v>
      </c>
    </row>
    <row r="10" spans="2:5" x14ac:dyDescent="0.35">
      <c r="B10" s="32"/>
      <c r="C10" s="39" t="s">
        <v>5</v>
      </c>
      <c r="D10" s="34">
        <f>ROUND(D9*0.13,2)</f>
        <v>23044.59</v>
      </c>
      <c r="E10" s="37"/>
    </row>
    <row r="11" spans="2:5" x14ac:dyDescent="0.35">
      <c r="B11" s="32"/>
      <c r="C11" s="39" t="s">
        <v>6</v>
      </c>
      <c r="D11" s="34">
        <f>ROUND(D9*0.06,2)</f>
        <v>10635.97</v>
      </c>
      <c r="E11" s="37"/>
    </row>
    <row r="12" spans="2:5" x14ac:dyDescent="0.35">
      <c r="B12" s="38"/>
      <c r="C12" s="18" t="s">
        <v>21</v>
      </c>
      <c r="D12" s="19">
        <f>SUM(D9:D11)</f>
        <v>210946.65000000002</v>
      </c>
    </row>
    <row r="13" spans="2:5" x14ac:dyDescent="0.35">
      <c r="B13" s="32"/>
      <c r="C13" s="32" t="s">
        <v>4</v>
      </c>
      <c r="D13" s="34">
        <f>ROUND(D12*0.21,2)</f>
        <v>44298.8</v>
      </c>
    </row>
    <row r="14" spans="2:5" x14ac:dyDescent="0.35">
      <c r="B14" s="32"/>
      <c r="C14" s="32"/>
      <c r="D14" s="34">
        <f>D12+D13</f>
        <v>255245.45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e8c040-620f-42a2-8d8e-d59e2c082eaf">
      <Terms xmlns="http://schemas.microsoft.com/office/infopath/2007/PartnerControls"/>
    </lcf76f155ced4ddcb4097134ff3c332f>
    <TaxCatchAll xmlns="c6cc41f6-4694-4999-a616-93cae258ec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BADF505C071541B320D74BCC278695" ma:contentTypeVersion="16" ma:contentTypeDescription="Crea un document nou" ma:contentTypeScope="" ma:versionID="a3d65fb52844ca640aa365f976fced25">
  <xsd:schema xmlns:xsd="http://www.w3.org/2001/XMLSchema" xmlns:xs="http://www.w3.org/2001/XMLSchema" xmlns:p="http://schemas.microsoft.com/office/2006/metadata/properties" xmlns:ns2="c6cc41f6-4694-4999-a616-93cae258eccb" xmlns:ns3="a4e8c040-620f-42a2-8d8e-d59e2c082eaf" targetNamespace="http://schemas.microsoft.com/office/2006/metadata/properties" ma:root="true" ma:fieldsID="1713a5a3364c13428784025e91681cd3" ns2:_="" ns3:_="">
    <xsd:import namespace="c6cc41f6-4694-4999-a616-93cae258eccb"/>
    <xsd:import namespace="a4e8c040-620f-42a2-8d8e-d59e2c082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c41f6-4694-4999-a616-93cae258ec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8ebc99d-bb55-4211-84e6-802d1d9fa417}" ma:internalName="TaxCatchAll" ma:showField="CatchAllData" ma:web="c6cc41f6-4694-4999-a616-93cae258ec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8c040-620f-42a2-8d8e-d59e2c082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4922F-673D-4596-8CAB-8DFBF4884391}">
  <ds:schemaRefs>
    <ds:schemaRef ds:uri="http://schemas.microsoft.com/office/2006/metadata/properties"/>
    <ds:schemaRef ds:uri="http://schemas.microsoft.com/office/infopath/2007/PartnerControls"/>
    <ds:schemaRef ds:uri="9326b5f1-ec8f-4a14-ad2c-eacdca82706f"/>
    <ds:schemaRef ds:uri="a4e8c040-620f-42a2-8d8e-d59e2c082eaf"/>
    <ds:schemaRef ds:uri="c6cc41f6-4694-4999-a616-93cae258eccb"/>
  </ds:schemaRefs>
</ds:datastoreItem>
</file>

<file path=customXml/itemProps2.xml><?xml version="1.0" encoding="utf-8"?>
<ds:datastoreItem xmlns:ds="http://schemas.openxmlformats.org/officeDocument/2006/customXml" ds:itemID="{EE71626C-936D-4310-AE53-6D60526B2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235D2A-E331-4EE8-84E2-642D93383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c41f6-4694-4999-a616-93cae258eccb"/>
    <ds:schemaRef ds:uri="a4e8c040-620f-42a2-8d8e-d59e2c082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 ENC LH</vt:lpstr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Sagredo d'Osso, Miguel</cp:lastModifiedBy>
  <dcterms:created xsi:type="dcterms:W3CDTF">2018-11-21T10:29:39Z</dcterms:created>
  <dcterms:modified xsi:type="dcterms:W3CDTF">2024-06-25T07:50:38Z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0x0101005C1FE6619610AB4A95FFBABEA8EA384C</vt:lpwstr>
  </property>
  <property fmtid="{D5CDD505-2E9C-101B-9397-08002B2CF9AE}" pid="3" name="MediaServiceImageTags">
    <vt:lpwstr/>
  </property>
</Properties>
</file>